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.xml" ContentType="application/vnd.openxmlformats-officedocument.drawing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INFORME PREELIMINAR MENSUAL\2026\6 JUNIO 2026\2.- DOCUMENTACION\"/>
    </mc:Choice>
  </mc:AlternateContent>
  <xr:revisionPtr revIDLastSave="0" documentId="13_ncr:1_{64A11B97-68D9-473C-AFBD-D29C2279A8B5}" xr6:coauthVersionLast="47" xr6:coauthVersionMax="47" xr10:uidLastSave="{00000000-0000-0000-0000-000000000000}"/>
  <bookViews>
    <workbookView xWindow="-120" yWindow="-120" windowWidth="20730" windowHeight="11160" activeTab="7" xr2:uid="{00000000-000D-0000-FFFF-FFFF00000000}"/>
  </bookViews>
  <sheets>
    <sheet name="1231" sheetId="273" r:id="rId1"/>
    <sheet name="1241-1 y -2" sheetId="259" r:id="rId2"/>
    <sheet name="1241-3" sheetId="244" r:id="rId3"/>
    <sheet name="1242" sheetId="257" r:id="rId4"/>
    <sheet name="1241-9" sheetId="263" r:id="rId5"/>
    <sheet name="1243" sheetId="258" r:id="rId6"/>
    <sheet name="1244" sheetId="276" r:id="rId7"/>
    <sheet name="ACLARACION INCONSISTENCIA" sheetId="278" r:id="rId8"/>
    <sheet name="Hoja1" sheetId="277" r:id="rId9"/>
    <sheet name="1245" sheetId="254" r:id="rId10"/>
    <sheet name="1246" sheetId="249" r:id="rId11"/>
    <sheet name="1251" sheetId="264" r:id="rId12"/>
    <sheet name="1254" sheetId="265" r:id="rId13"/>
    <sheet name="1259" sheetId="268" r:id="rId14"/>
    <sheet name="CONTROL INTERNO" sheetId="253" r:id="rId15"/>
  </sheets>
  <externalReferences>
    <externalReference r:id="rId16"/>
  </externalReferences>
  <definedNames>
    <definedName name="_xlnm._FilterDatabase" localSheetId="1" hidden="1">'1241-1 y -2'!$A$7:$M$1220</definedName>
    <definedName name="_xlnm._FilterDatabase" localSheetId="2" hidden="1">'1241-3'!$A$8:$N$2772</definedName>
    <definedName name="_xlnm._FilterDatabase" localSheetId="4" hidden="1">'1241-9'!$A$6:$L$27</definedName>
    <definedName name="_xlnm._FilterDatabase" localSheetId="3" hidden="1">'1242'!$A$351:$M$366</definedName>
    <definedName name="_xlnm._FilterDatabase" localSheetId="5" hidden="1">'1243'!$A$5:$M$5</definedName>
    <definedName name="_xlnm._FilterDatabase" localSheetId="6" hidden="1">'1244'!$A$5:$N$251</definedName>
    <definedName name="_xlnm._FilterDatabase" localSheetId="9" hidden="1">'1245'!$A$6:$N$42</definedName>
    <definedName name="_xlnm._FilterDatabase" localSheetId="10" hidden="1">'1246'!$A$894:$AA$1041</definedName>
    <definedName name="_xlnm._FilterDatabase" localSheetId="11" hidden="1">'1251'!$A$7:$X$15</definedName>
    <definedName name="_xlnm._FilterDatabase" localSheetId="12" hidden="1">'1254'!$A$37:$W$89</definedName>
    <definedName name="_xlnm._FilterDatabase" localSheetId="13" hidden="1">'1259'!$A$10:$W$62</definedName>
    <definedName name="_xlnm._FilterDatabase" localSheetId="14" hidden="1">'CONTROL INTERNO'!$A$8:$L$2424</definedName>
    <definedName name="_xlnm.Print_Area" localSheetId="0">'1231'!$A$2:$F$94</definedName>
    <definedName name="_xlnm.Print_Area" localSheetId="1">'1241-1 y -2'!$B$1135:$M$1135</definedName>
    <definedName name="_xlnm.Print_Area" localSheetId="4">'1241-9'!$A$1:$L$39</definedName>
    <definedName name="_xlnm.Print_Area" localSheetId="3">'1242'!$A$2:$M$399</definedName>
    <definedName name="_xlnm.Print_Area" localSheetId="5">'1243'!$A$1:$M$82</definedName>
    <definedName name="_xlnm.Print_Area" localSheetId="6">'1244'!$A$1:$N$341</definedName>
    <definedName name="_xlnm.Print_Area" localSheetId="9">'1245'!$A$1:$N$52</definedName>
    <definedName name="_xlnm.Print_Area" localSheetId="10">'1246'!$A$2:$N$1239</definedName>
    <definedName name="_xlnm.Print_Area" localSheetId="11">'1251'!$A$2:$K$15</definedName>
    <definedName name="_xlnm.Print_Area" localSheetId="12">'1254'!$A$1:$K$39</definedName>
    <definedName name="_xlnm.Print_Area" localSheetId="13">'1259'!$A$1:$K$12</definedName>
    <definedName name="_xlnm.Print_Area" localSheetId="14">'CONTROL INTERNO'!$A$2:$L$2546</definedName>
  </definedNames>
  <calcPr calcId="181029"/>
</workbook>
</file>

<file path=xl/calcChain.xml><?xml version="1.0" encoding="utf-8"?>
<calcChain xmlns="http://schemas.openxmlformats.org/spreadsheetml/2006/main">
  <c r="D11" i="278" l="1"/>
  <c r="D4" i="278"/>
  <c r="M286" i="276"/>
  <c r="M341" i="276" s="1"/>
  <c r="N2850" i="244"/>
  <c r="M305" i="276"/>
  <c r="M335" i="276"/>
  <c r="M298" i="276"/>
  <c r="M1236" i="249" l="1"/>
  <c r="M1216" i="249" l="1"/>
  <c r="F76" i="273"/>
  <c r="F71" i="273"/>
  <c r="F51" i="273"/>
  <c r="F45" i="273"/>
  <c r="F23" i="273"/>
  <c r="F101" i="273" s="1"/>
  <c r="M394" i="257" l="1"/>
  <c r="M1232" i="249"/>
  <c r="M873" i="249" l="1"/>
  <c r="M888" i="249" l="1"/>
  <c r="K1139" i="259" l="1"/>
  <c r="M1059" i="249" l="1"/>
  <c r="H11" i="268" l="1"/>
  <c r="H38" i="265"/>
  <c r="H14" i="264"/>
  <c r="M1102" i="249"/>
  <c r="L37" i="263"/>
  <c r="M376" i="257"/>
  <c r="M671" i="249" l="1"/>
  <c r="M670" i="249"/>
  <c r="M669" i="249"/>
  <c r="M668" i="249"/>
  <c r="M667" i="249"/>
  <c r="M666" i="249"/>
  <c r="M452" i="249"/>
  <c r="M449" i="249"/>
  <c r="M406" i="249"/>
  <c r="M396" i="249"/>
  <c r="M296" i="249"/>
  <c r="M295" i="249"/>
  <c r="M294" i="249"/>
  <c r="M293" i="249"/>
  <c r="M292" i="249"/>
  <c r="M244" i="249"/>
  <c r="M243" i="249"/>
  <c r="M242" i="249"/>
  <c r="M241" i="249"/>
  <c r="M240" i="249"/>
  <c r="M239" i="249"/>
  <c r="M238" i="249"/>
  <c r="M237" i="249"/>
  <c r="M236" i="249"/>
  <c r="M235" i="249"/>
  <c r="M234" i="249"/>
  <c r="M233" i="249"/>
  <c r="M232" i="249"/>
  <c r="M231" i="249"/>
  <c r="M230" i="249"/>
  <c r="M229" i="249"/>
  <c r="M228" i="249"/>
  <c r="M227" i="249"/>
  <c r="M226" i="249"/>
  <c r="M225" i="249"/>
  <c r="M224" i="249"/>
  <c r="M223" i="249"/>
  <c r="M222" i="249"/>
  <c r="M221" i="249"/>
  <c r="M220" i="249"/>
  <c r="M216" i="249"/>
  <c r="M213" i="249"/>
  <c r="M71" i="249"/>
  <c r="M70" i="249"/>
  <c r="M69" i="249"/>
  <c r="M68" i="249"/>
  <c r="M861" i="249" l="1"/>
  <c r="M180" i="257"/>
  <c r="M145" i="257"/>
  <c r="M89" i="257"/>
  <c r="M69" i="257"/>
  <c r="M36" i="257"/>
  <c r="M34" i="257"/>
  <c r="M336" i="257" l="1"/>
  <c r="M399" i="257" s="1"/>
  <c r="L1933" i="253"/>
  <c r="L1761" i="253"/>
  <c r="L1560" i="253"/>
  <c r="L1441" i="253"/>
  <c r="L1335" i="253"/>
  <c r="D1256" i="253"/>
  <c r="L1231" i="253"/>
  <c r="L593" i="253"/>
  <c r="L592" i="253"/>
  <c r="L591" i="253"/>
  <c r="L590" i="253"/>
  <c r="L29" i="253"/>
  <c r="M29" i="254"/>
  <c r="M28" i="254"/>
  <c r="M27" i="254"/>
  <c r="M26" i="254"/>
  <c r="M25" i="254"/>
  <c r="M24" i="254"/>
  <c r="M23" i="254"/>
  <c r="M22" i="254"/>
  <c r="M21" i="254"/>
  <c r="M17" i="254"/>
  <c r="M56" i="258"/>
  <c r="M81" i="258" s="1"/>
  <c r="N2276" i="244"/>
  <c r="N2035" i="244"/>
  <c r="N2018" i="244"/>
  <c r="N1919" i="244"/>
  <c r="N1907" i="244"/>
  <c r="N1889" i="244"/>
  <c r="N1858" i="244"/>
  <c r="N1834" i="244"/>
  <c r="N1579" i="244"/>
  <c r="N1484" i="244"/>
  <c r="N1481" i="244"/>
  <c r="N1468" i="244"/>
  <c r="N1465" i="244"/>
  <c r="N1464" i="244"/>
  <c r="N1463" i="244"/>
  <c r="N1462" i="244"/>
  <c r="N1461" i="244"/>
  <c r="N1459" i="244"/>
  <c r="N1403" i="244"/>
  <c r="N1400" i="244"/>
  <c r="G1314" i="244"/>
  <c r="N1078" i="244"/>
  <c r="N982" i="244"/>
  <c r="N668" i="244"/>
  <c r="N337" i="244"/>
  <c r="N317" i="244"/>
  <c r="N315" i="244"/>
  <c r="M989" i="259"/>
  <c r="M974" i="259"/>
  <c r="M932" i="259"/>
  <c r="M931" i="259"/>
  <c r="M884" i="259"/>
  <c r="M797" i="259"/>
  <c r="M747" i="259"/>
  <c r="M637" i="259"/>
  <c r="M610" i="259"/>
  <c r="M609" i="259"/>
  <c r="M608" i="259"/>
  <c r="M607" i="259"/>
  <c r="M606" i="259"/>
  <c r="M605" i="259"/>
  <c r="M604" i="259"/>
  <c r="M603" i="259"/>
  <c r="M592" i="259"/>
  <c r="M586" i="259"/>
  <c r="M583" i="259"/>
  <c r="M471" i="259"/>
  <c r="M470" i="259"/>
  <c r="M469" i="259"/>
  <c r="M468" i="259"/>
  <c r="M467" i="259"/>
  <c r="M466" i="259"/>
  <c r="M465" i="259"/>
  <c r="M464" i="259"/>
  <c r="M463" i="259"/>
  <c r="M462" i="259"/>
  <c r="M437" i="259"/>
  <c r="M388" i="259"/>
  <c r="M375" i="259"/>
  <c r="M369" i="259"/>
  <c r="M327" i="259"/>
  <c r="M227" i="259"/>
  <c r="M111" i="259"/>
  <c r="M100" i="259"/>
  <c r="M23" i="259"/>
  <c r="M9" i="259"/>
  <c r="M51" i="254" l="1"/>
  <c r="L2546" i="253"/>
  <c r="M1220" i="259"/>
  <c r="M16" i="264"/>
  <c r="U16" i="264" l="1"/>
  <c r="X16" i="26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DIANA</author>
  </authors>
  <commentList>
    <comment ref="D113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STYLOS</t>
        </r>
      </text>
    </comment>
    <comment ref="E1133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S/T</t>
        </r>
      </text>
    </comment>
    <comment ref="F1133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S/M</t>
        </r>
      </text>
    </comment>
    <comment ref="C1163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TERMINAR REGISTRO YA QUE EN EL SISTEMA SAACG NO APARECE EL ACTIVO</t>
        </r>
      </text>
    </comment>
    <comment ref="C1164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TERMINAR REGISTRO YA QUE EN EL SISTEMA SAACG NO   APARECE EL ACTIVO </t>
        </r>
      </text>
    </comment>
    <comment ref="C1165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TERMINAR REGISTRO YA QUE EN EL SISTEMA SAACG NO APARECE EL ACTIVO  </t>
        </r>
      </text>
    </comment>
    <comment ref="C1166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TERMINAR REGISTRO YA QUE EN EL SISTEMA SAACG NO APARECE EL ACTIVO  </t>
        </r>
      </text>
    </comment>
    <comment ref="C1167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TERMINAR REGISTRO YA QUE EN EL SISTEMA SAACG NO APARECE EL ACTIVO  </t>
        </r>
      </text>
    </comment>
    <comment ref="C1168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TERMINAR REGUISTRO YA EN EL SISTEMA SAACG NO APARECE EL ACTIVO 
</t>
        </r>
      </text>
    </comment>
    <comment ref="C1169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TERMINAR REGUISTRO YA EN EL SISTEMA SAACG NO APARECE EL ACTIVO 
</t>
        </r>
      </text>
    </comment>
    <comment ref="C1170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TERMINAR REGUISTRO YA EN EL SISTEMA SAACG NO APARECE EL ACTIVO 
</t>
        </r>
      </text>
    </comment>
    <comment ref="C1171" authorId="0" shapeId="0" xr:uid="{00000000-0006-0000-0100-00000C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TERMINAR REGUISTRO YA EN EL SISTEMA SAACG NO APARECE EL ACTIVO 
</t>
        </r>
      </text>
    </comment>
    <comment ref="C1172" authorId="0" shapeId="0" xr:uid="{00000000-0006-0000-0100-00000D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TERMINAR REGUISTRO YA EN EL SISTEMA SAACG NO APARECE EL ACTIVO 
</t>
        </r>
      </text>
    </comment>
    <comment ref="C1173" authorId="0" shapeId="0" xr:uid="{00000000-0006-0000-0100-00000E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TERMINAR REGUISTRO YA EN EL SISTEMA SAACG NO APARECE EL ACTIVO 
</t>
        </r>
      </text>
    </comment>
    <comment ref="C1174" authorId="0" shapeId="0" xr:uid="{00000000-0006-0000-0100-00000F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TERMINAR REGUISTRO YA EN EL SISTEMA SAACG NO APARECE EL ACTIVO 
</t>
        </r>
      </text>
    </comment>
    <comment ref="C1175" authorId="0" shapeId="0" xr:uid="{00000000-0006-0000-0100-000010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TERMIBAR REGISTRO YA QUE EN EL SISTEMA SAACG NO APARECE EL ACTIVO
</t>
        </r>
      </text>
    </comment>
    <comment ref="C1176" authorId="0" shapeId="0" xr:uid="{00000000-0006-0000-0100-000011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TERMINAR REGISTRO YA QUE EN EL SISTEMA SAACG NO APARECE EL ACTIVO  </t>
        </r>
      </text>
    </comment>
    <comment ref="C1179" authorId="0" shapeId="0" xr:uid="{00000000-0006-0000-0100-000012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DESIGNAR NUMERO DE INVENTARIO PORQUE EN EL SISTEMA SACG NO APARECE EL ACTIVO
</t>
        </r>
      </text>
    </comment>
    <comment ref="B1203" authorId="0" shapeId="0" xr:uid="{419332E8-BA7B-407B-889C-091EEC6D0DD2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AL SER UN PAGO DE GASTOS BIENES PATRIMONIALES NO JALA EL MOVIMIENTO AL ACTIVO</t>
        </r>
      </text>
    </comment>
    <comment ref="B1204" authorId="0" shapeId="0" xr:uid="{648DD41E-7140-48B7-AF92-E0D9A44D7411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AL SER UN PAGO DE GASTOS BIENES PATRIMONIALES NO JALA EL MOVIMIENTO DEL ACTIVO
</t>
        </r>
      </text>
    </comment>
    <comment ref="B1207" authorId="0" shapeId="0" xr:uid="{7F94DB55-ADC9-454D-970D-8EEFE6C5AA7B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NUMERO DE INVENTARIO YA QUE EL SISTEMA NO LO DA EN AUTOMATICO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DIANA</author>
  </authors>
  <commentList>
    <comment ref="C2466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LAPTOP INTEL CORE I7 32 RAM </t>
        </r>
      </text>
    </comment>
    <comment ref="D2466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LENOVO</t>
        </r>
      </text>
    </comment>
    <comment ref="E2466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PORTATIL</t>
        </r>
      </text>
    </comment>
    <comment ref="F2466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S/M</t>
        </r>
      </text>
    </comment>
    <comment ref="G2466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S/S</t>
        </r>
      </text>
    </comment>
    <comment ref="H2466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NEGRO</t>
        </r>
      </text>
    </comment>
    <comment ref="B2547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DIANA:
FET-5151000147-17</t>
        </r>
      </text>
    </comment>
    <comment ref="G2547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S/S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DIANA</author>
  </authors>
  <commentList>
    <comment ref="C18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SON DOS DISPENSADORES DE AGUA SOLO SE REGISTRO UNO 
</t>
        </r>
      </text>
    </comment>
    <comment ref="C19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TERMINAR REGISTRO YA QUE EN EL SISTEMA SAACG NO APARECE EL ACTIBO</t>
        </r>
      </text>
    </comment>
    <comment ref="C20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DE TERMIBAR REGISTRO YA QUE EN EL SISTEMA SAACG NO APARECE EL ACTIVO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DIANA</author>
  </authors>
  <commentList>
    <comment ref="C72" authorId="0" shapeId="0" xr:uid="{E8BBFA30-C025-40AD-BCE1-2DBA8F147F9B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SON DOS TANQUES POR ERROR SOLO SE REGISTRO UNO</t>
        </r>
      </text>
    </comment>
    <comment ref="C73" authorId="0" shapeId="0" xr:uid="{FAAFD3F5-EAFC-424C-A992-EB22740C1F85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SON DOS CHALECOS POR ERROR SOLO SE REGISTRO UNO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DIANA</author>
  </authors>
  <commentList>
    <comment ref="N13" authorId="0" shapeId="0" xr:uid="{A921D703-6892-42F4-BF77-7487D69441C7}">
      <text>
        <r>
          <rPr>
            <b/>
            <sz val="8"/>
            <color indexed="81"/>
            <rFont val="Tahoma"/>
            <family val="2"/>
          </rPr>
          <t>ANA: INST MUNICIPAL DEL DEPORTE DD-01 CAMBIO PARA SERVICIOS PUBLIOS EN NOVIEMBRE 2025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17" authorId="0" shapeId="0" xr:uid="{8E0BC8D5-4029-42ED-AAD8-2D82856C1D17}">
      <text>
        <r>
          <rPr>
            <b/>
            <sz val="8"/>
            <color indexed="81"/>
            <rFont val="Tahoma"/>
            <family val="2"/>
          </rPr>
          <t>ANA: DESARROLLO SOCIAL DS-02 CAMBIO A INST MUNICIPAL DEL DEPORTE EN NOVIEMBRE 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1" authorId="0" shapeId="0" xr:uid="{55025940-1DB4-46BB-8D7E-32BEFC806FF5}">
      <text>
        <r>
          <rPr>
            <b/>
            <sz val="8"/>
            <color indexed="81"/>
            <rFont val="Tahoma"/>
            <family val="2"/>
          </rPr>
          <t>ANA: INSTITUTO DE LA JUVENTUD FE-03 CAMBIO A DESARROLLO URBANO EN NOVIEMBRE 2025.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2" authorId="0" shapeId="0" xr:uid="{C8EEA762-5DC2-4B84-B2AE-AD9AE15D8BD7}">
      <text>
        <r>
          <rPr>
            <b/>
            <sz val="8"/>
            <color indexed="81"/>
            <rFont val="Tahoma"/>
            <family val="2"/>
          </rPr>
          <t>ANA:MEDIO AMBIENTE DMA-03 CAMBIO A PREVENCION SOCIAL EN NOVIEMBRE 2025.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1" authorId="0" shapeId="0" xr:uid="{6DDB0775-5DFC-4F7F-94E5-9947E21C909C}">
      <text>
        <r>
          <rPr>
            <b/>
            <sz val="8"/>
            <color indexed="81"/>
            <rFont val="Tahoma"/>
            <family val="2"/>
          </rPr>
          <t>ANA: CAMBIO A SERVICIOS PUBLICOS PINTURA EN OCTUBRE 2025 ANTERIORMENTE DE OBRAS DOP-03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2" authorId="0" shapeId="0" xr:uid="{ACC8FB3C-CDD4-448C-874C-E1A70E83F5D9}">
      <text>
        <r>
          <rPr>
            <b/>
            <sz val="8"/>
            <color indexed="81"/>
            <rFont val="Tahoma"/>
            <family val="2"/>
          </rPr>
          <t>ANA: CAMBIO A SERVICIOS PUBLICOS PINTURA EN OCTUBRE 2025 ANTERIORMENTE OBRAS PUBLICAS DOP-04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3" authorId="0" shapeId="0" xr:uid="{A166829F-77BB-4FF6-AAB2-38BE37EE83C6}">
      <text>
        <r>
          <rPr>
            <b/>
            <sz val="8"/>
            <color indexed="81"/>
            <rFont val="Tahoma"/>
            <family val="2"/>
          </rPr>
          <t xml:space="preserve">ANA: CAMBIO A SERVICIOS PUBLICOS PINTURA EN OCTUBRE 2025 ANTERIORMENTE OBRAS PUBLICAS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8" authorId="0" shapeId="0" xr:uid="{E03FB5A8-77B5-4C97-AE89-0AF2780C6772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ANTERIORMENTE ESTE VEHICULO ERA DE ALCOHOLES</t>
        </r>
      </text>
    </comment>
    <comment ref="N78" authorId="0" shapeId="0" xr:uid="{3E053EA1-1F66-46DC-B754-687994E16DAA}">
      <text>
        <r>
          <rPr>
            <b/>
            <sz val="8"/>
            <color indexed="81"/>
            <rFont val="Tahoma"/>
            <family val="2"/>
          </rPr>
          <t>ANA: CAMBIO A SERVICIOS PUBLICOS EN NOVIEMBRE 2025 ANTERIORMENTE OBRAS PUBLICAS  DOP-20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119" authorId="0" shapeId="0" xr:uid="{C549206F-8D1B-4A2F-AAD2-544665D49C2B}">
      <text>
        <r>
          <rPr>
            <b/>
            <sz val="8"/>
            <color indexed="81"/>
            <rFont val="Tahoma"/>
            <family val="2"/>
          </rPr>
          <t>ANA: CAMBIO A DESARROLLO URBANO EN OCTUBRE 2025 ANTERIORMENTE DE OBRAS PUBLICAS DOP-11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20" authorId="0" shapeId="0" xr:uid="{74F87675-0F2D-4E66-8A9F-165B4A5D324C}">
      <text>
        <r>
          <rPr>
            <b/>
            <sz val="8"/>
            <color indexed="81"/>
            <rFont val="Tahoma"/>
            <family val="2"/>
          </rPr>
          <t>ANA: CAMBIO A DESARROLLO URBANO EN OCTUBRE DEL 2025 ANTERIOR MENTE DE OBRAS PUBLICAS DOP-10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24" authorId="0" shapeId="0" xr:uid="{2AB6B88D-842C-4CEC-ACFD-EDFDF54BCC11}">
      <text>
        <r>
          <rPr>
            <b/>
            <sz val="9"/>
            <color indexed="81"/>
            <rFont val="Tahoma"/>
            <family val="2"/>
          </rPr>
          <t xml:space="preserve">DIANAESTA UNIDAD ERA DE SERVICIOS PUBLICOS 
</t>
        </r>
      </text>
    </comment>
    <comment ref="N124" authorId="0" shapeId="0" xr:uid="{35FDB9F9-C585-43FD-BDB8-049EFF33B9D6}">
      <text>
        <r>
          <rPr>
            <b/>
            <sz val="8"/>
            <color indexed="81"/>
            <rFont val="Tahoma"/>
            <family val="2"/>
          </rPr>
          <t>DIANA:</t>
        </r>
        <r>
          <rPr>
            <sz val="8"/>
            <color indexed="81"/>
            <rFont val="Tahoma"/>
            <family val="2"/>
          </rPr>
          <t xml:space="preserve">SPL-25
</t>
        </r>
        <r>
          <rPr>
            <b/>
            <sz val="8"/>
            <color indexed="81"/>
            <rFont val="Tahoma"/>
            <family val="2"/>
          </rPr>
          <t>ANA: CAMBIO A SERVICIOS PUBLICOS BACHEO EN OCTUBRE 2025 ANTERIORMENTE DE OBRAS PUBLICAS DOP-18</t>
        </r>
      </text>
    </comment>
    <comment ref="N142" authorId="0" shapeId="0" xr:uid="{A5600084-D643-4A0D-B9AF-EFB23A187D05}">
      <text>
        <r>
          <rPr>
            <b/>
            <sz val="8"/>
            <color indexed="81"/>
            <rFont val="Tahoma"/>
            <family val="2"/>
          </rPr>
          <t>ANA: OBRAS PUBLICAS CAMBIO DOP-017 CAMBIO A ALCOHOLES EN NOVIEMBRE 2025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168" authorId="0" shapeId="0" xr:uid="{DA699AED-E69E-434C-B427-7F77F343DA0F}">
      <text>
        <r>
          <rPr>
            <b/>
            <sz val="8"/>
            <color indexed="81"/>
            <rFont val="Tahoma"/>
            <family val="2"/>
          </rPr>
          <t>ANA: CAMBIO A SERVICIOS PUBLICOS BACHEO EN OCTUBRE 2025 ANTERIOR OBRAS PUBLICAS DOP-16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70" authorId="0" shapeId="0" xr:uid="{DFE900B4-9F7B-47FC-96A3-613FDBB5CDE0}">
      <text>
        <r>
          <rPr>
            <b/>
            <sz val="8"/>
            <color indexed="81"/>
            <rFont val="Tahoma"/>
            <family val="2"/>
          </rPr>
          <t>ANA: CAMBIO A PROTECCION CIVIL EN OCTUBRE 2025 ANTERIORMENTE SALUD MUNICIPAL SM-03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171" authorId="0" shapeId="0" xr:uid="{C2F9745A-F4FE-447A-B313-4A08D5F75852}">
      <text>
        <r>
          <rPr>
            <b/>
            <sz val="8"/>
            <color indexed="81"/>
            <rFont val="Tahoma"/>
            <family val="2"/>
          </rPr>
          <t>ANA: SECRETARIA DEL AYUNTAMIKENTO SA-01 CAMBIO A ARTE Y CULTURA EN NOVIEMBRE 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76" authorId="0" shapeId="0" xr:uid="{9440EA5D-EB39-4417-BE99-E5F014A96A85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era modelo 2010 se verifico en REPUVE y es modelo 2021
</t>
        </r>
      </text>
    </comment>
    <comment ref="N183" authorId="0" shapeId="0" xr:uid="{54E06CF0-07F5-4C90-A971-492BE3AE37F8}">
      <text>
        <r>
          <rPr>
            <b/>
            <sz val="8"/>
            <color indexed="81"/>
            <rFont val="Tahoma"/>
            <family val="2"/>
          </rPr>
          <t>ANA: CAMBIO A SERVICIOS PUBLICOS EN NOVIEMBRE 2025 ANTERIORMENTE INGRESOS DI-01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87" authorId="0" shapeId="0" xr:uid="{D304D794-DDB5-4ECA-8370-9B9F61DACDAF}">
      <text>
        <r>
          <rPr>
            <b/>
            <sz val="9"/>
            <color indexed="81"/>
            <rFont val="Tahoma"/>
            <family val="2"/>
          </rPr>
          <t xml:space="preserve">DIANA:
</t>
        </r>
        <r>
          <rPr>
            <sz val="9"/>
            <color indexed="81"/>
            <rFont val="Tahoma"/>
            <family val="2"/>
          </rPr>
          <t>ERA DE CATASRO SE HIZO EL TRASPASO A PREVENCION SOCIAL</t>
        </r>
      </text>
    </comment>
    <comment ref="N221" authorId="0" shapeId="0" xr:uid="{7A457003-B837-4399-BCB9-93E583E8800D}">
      <text>
        <r>
          <rPr>
            <b/>
            <sz val="8"/>
            <color indexed="81"/>
            <rFont val="Tahoma"/>
            <family val="2"/>
          </rPr>
          <t>ANA: ESTA EN RESGUARDO DE CONTRALORIA DESDE DICIEMBRE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224" authorId="0" shapeId="0" xr:uid="{6C0CE594-4681-4D32-9B5F-4083DAA78C42}">
      <text>
        <r>
          <rPr>
            <b/>
            <sz val="9"/>
            <color indexed="81"/>
            <rFont val="Tahoma"/>
            <family val="2"/>
          </rPr>
          <t>DIANA:
EL IMPORTE ES DE $437,245.73</t>
        </r>
      </text>
    </comment>
    <comment ref="M225" authorId="0" shapeId="0" xr:uid="{8D7FC7DF-6AB6-4B51-9127-959AE494F073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EL IMPORTE ES DE $164,000.00</t>
        </r>
      </text>
    </comment>
    <comment ref="N232" authorId="0" shapeId="0" xr:uid="{4FE9BCD6-FFF8-4273-A613-64097899032A}">
      <text>
        <r>
          <rPr>
            <b/>
            <sz val="8"/>
            <color indexed="81"/>
            <rFont val="Tahoma"/>
            <family val="2"/>
          </rPr>
          <t>ANA: PASO A JUZGADO CIVICO EN DICIEMBRE DEL 2025 ANTERIORMENTE DE TESORERIA CON NUMERO ECONOMICO TM-005</t>
        </r>
      </text>
    </comment>
    <comment ref="N234" authorId="0" shapeId="0" xr:uid="{DB51F47F-A39F-477A-BE66-3EC84FC6AEA2}">
      <text>
        <r>
          <rPr>
            <b/>
            <sz val="8"/>
            <color indexed="81"/>
            <rFont val="Tahoma"/>
            <family val="2"/>
          </rPr>
          <t>ANA: CAMBIO A SALUD MUNICIPAL EN NOVIEMBRE DEL 2025 ANTERIORMENTE DEL INSTITUTO DE LA MUJER IMM-02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37" authorId="0" shapeId="0" xr:uid="{765B4205-7336-4E36-8936-16BC14590CAF}">
      <text>
        <r>
          <rPr>
            <b/>
            <sz val="8"/>
            <color indexed="81"/>
            <rFont val="Tahoma"/>
            <family val="2"/>
          </rPr>
          <t>ANA: CAMBIO A SERVICIOS PUBLICOS BACHEO EN OCTUBRE 2025 ANTERIORMENTE OBRAS PUBLICAS DOP-22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239" authorId="0" shapeId="0" xr:uid="{FC884837-E9E5-4D10-AB18-F778C9701EB7}">
      <text>
        <r>
          <rPr>
            <b/>
            <sz val="8"/>
            <color indexed="81"/>
            <rFont val="Tahoma"/>
            <family val="2"/>
          </rPr>
          <t>ANA: DESARROLLO SOCIAL DS-04 CAMBIO A EVENTOS ESPECIALES EN NOVIEMBRE 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65" authorId="0" shapeId="0" xr:uid="{B82ADD73-56D0-4B50-B16B-0B939ADEE645}">
      <text>
        <r>
          <rPr>
            <sz val="9"/>
            <color indexed="81"/>
            <rFont val="Tahoma"/>
            <family val="2"/>
          </rPr>
          <t xml:space="preserve">POR OBSERVACION E INDICACION DE LA AUDITORIA DEL ESTADO SE REGISTRO NUEVAMENTE CON LA CANTIDAD DEL VALOR REAL MENOS EL 0.01 QUE SE LE AVIA REGISTRADO AL PRINCIPIO 
</t>
        </r>
      </text>
    </comment>
    <comment ref="N266" authorId="0" shapeId="0" xr:uid="{82BD3BF8-FCE7-4519-96F4-A6BFB9E959FE}">
      <text>
        <r>
          <rPr>
            <b/>
            <sz val="9"/>
            <color indexed="81"/>
            <rFont val="Tahoma"/>
            <family val="2"/>
          </rPr>
          <t xml:space="preserve">POR OBSERVACION E INDICACION DE LA AUDITORIA DEL ESTADO SE REGISTRO NUEVAMENTE CON LA CANTIDAD DEL VALOR REAL MENOS EL 0.01 QUE SE LE AVIA REGISTRADO AL PRINCIPIO 
</t>
        </r>
      </text>
    </comment>
    <comment ref="N267" authorId="0" shapeId="0" xr:uid="{1562F34A-1C75-4C95-8185-E5BC9B28090E}">
      <text>
        <r>
          <rPr>
            <b/>
            <sz val="9"/>
            <color indexed="81"/>
            <rFont val="Tahoma"/>
            <family val="2"/>
          </rPr>
          <t xml:space="preserve">POR OBSERVACION E INDICACION DE LA AUDITORIA DEL ESTADO SE REGISTRO NUEVAMENTE CON LA CANTIDAD DEL VALOR REAL MENOS EL 0.01 QUE SE LE AVIA REGISTRADO AL PRINCIPIO 
</t>
        </r>
      </text>
    </comment>
    <comment ref="N268" authorId="0" shapeId="0" xr:uid="{F4A25304-4F13-4885-BC33-63815603F2ED}">
      <text>
        <r>
          <rPr>
            <b/>
            <sz val="9"/>
            <color indexed="81"/>
            <rFont val="Tahoma"/>
            <family val="2"/>
          </rPr>
          <t xml:space="preserve">SE REALIZO EL REGISTRO CORRESPONDIENTE EN BASE A ACLARCION DE COMO TENDRIA QUE SER EL REGISTRO DE VEHICULOS DONADOS. ESTO PARA NO CAER EN OBSERVACIONES
</t>
        </r>
      </text>
    </comment>
    <comment ref="N269" authorId="0" shapeId="0" xr:uid="{9863C697-CAC5-4192-82D1-E4A84EF0518E}">
      <text>
        <r>
          <rPr>
            <b/>
            <sz val="9"/>
            <color indexed="81"/>
            <rFont val="Tahoma"/>
            <family val="2"/>
          </rPr>
          <t>SE REALIZO EL REGISTRO CORRESPONDIENTE EN BASE A ACLARCION DE COMO TENDRIA QUE SER EL REGISTRO DE VEHICULOS DONADOS. ESTO PARA NO CAER EN OBSERVACIONES</t>
        </r>
      </text>
    </comment>
    <comment ref="N270" authorId="0" shapeId="0" xr:uid="{28F0A743-F738-4266-A669-09821F6EA472}">
      <text>
        <r>
          <rPr>
            <b/>
            <sz val="9"/>
            <color indexed="81"/>
            <rFont val="Tahoma"/>
            <family val="2"/>
          </rPr>
          <t>SE REALIZO EL REGISTRO CORRESPONDIENTE EN BASE A ACLARCION DE COMO TENDRIA QUE SER EL REGISTRO DE VEHICULOS DONADOS. ESTO PARA NO CAER EN OBSERVACIONES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71" authorId="0" shapeId="0" xr:uid="{A50E124E-FA6F-41E0-9E54-E60CE42C3676}">
      <text>
        <r>
          <rPr>
            <b/>
            <sz val="9"/>
            <color indexed="81"/>
            <rFont val="Tahoma"/>
            <family val="2"/>
          </rPr>
          <t>SE REALIZO EL REGISTRO CORRESPONDIENTE EN BASE A ACLARCION DE COMO TENDRIA QUE SER EL REGISTRO DE VEHICULOS DONADOS. ESTO PARA NO CAER EN OBSERVACIONES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72" authorId="0" shapeId="0" xr:uid="{202D33F0-12B1-42F6-ACD8-0886B4A108B7}">
      <text>
        <r>
          <rPr>
            <b/>
            <sz val="9"/>
            <color indexed="81"/>
            <rFont val="Tahoma"/>
            <family val="2"/>
          </rPr>
          <t>SE REALIZO EL REGISTRO CORRESPONDIENTE EN BASE A ACLARCION DE COMO TENDRIA QUE SER EL REGISTRO DE VEHICULOS DONADOS. ESTO PARA NO CAER EN OBSERVACIONES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DIANA</author>
  </authors>
  <commentList>
    <comment ref="I787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BIBIOTECA VILLA LA LOMA
</t>
        </r>
      </text>
    </comment>
    <comment ref="I788" authorId="0" shapeId="0" xr:uid="{00000000-0006-0000-0800-000002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BIBLIOTECA DE VILLA NAZARENO </t>
        </r>
      </text>
    </comment>
    <comment ref="I789" authorId="0" shapeId="0" xr:uid="{00000000-0006-0000-0800-000003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BIBLIOTECA VILLA LEON GUZMAN
</t>
        </r>
      </text>
    </comment>
    <comment ref="I790" authorId="0" shapeId="0" xr:uid="{00000000-0006-0000-0800-000004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BIBLIOTECA COL. CESAR G. MERAZ
</t>
        </r>
      </text>
    </comment>
    <comment ref="B868" authorId="0" shapeId="0" xr:uid="{F04F51E5-1E4D-4C5A-BC52-A336BEE15805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PENDIENTE NUMERO DE INVENTARIO PORQUE EL MOVIMIENTO NO LO JALA AL PATRIMONIO</t>
        </r>
      </text>
    </comment>
    <comment ref="C905" authorId="0" shapeId="0" xr:uid="{00000000-0006-0000-0800-000005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SON DOS MINISPLIT 
SOLO SE REGISTRO UNO 
</t>
        </r>
      </text>
    </comment>
    <comment ref="C1083" authorId="0" shapeId="0" xr:uid="{EFDE6196-932C-4930-8D76-F413EA1AD3C8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SON DOS REGULADORES POR ERROR SOLO SE REGiSTRO UNO</t>
        </r>
      </text>
    </comment>
    <comment ref="C1142" authorId="0" shapeId="0" xr:uid="{00000000-0006-0000-0800-000006000000}">
      <text>
        <r>
          <rPr>
            <b/>
            <sz val="9"/>
            <color indexed="81"/>
            <rFont val="Tahoma"/>
            <family val="2"/>
          </rPr>
          <t>DIANA:</t>
        </r>
        <r>
          <rPr>
            <sz val="9"/>
            <color indexed="81"/>
            <rFont val="Tahoma"/>
            <family val="2"/>
          </rPr>
          <t xml:space="preserve">
EN EL MES DE ABRIL SE HARA LA RECLASIFICACION, POR LA CANTIDADA DE LA CANTIDAD NO SE CONSIDERA UN ACTIVO
</t>
        </r>
      </text>
    </comment>
  </commentList>
</comments>
</file>

<file path=xl/sharedStrings.xml><?xml version="1.0" encoding="utf-8"?>
<sst xmlns="http://schemas.openxmlformats.org/spreadsheetml/2006/main" count="64935" uniqueCount="15971">
  <si>
    <t>MARCA</t>
  </si>
  <si>
    <t>TIPO</t>
  </si>
  <si>
    <t>MODELO</t>
  </si>
  <si>
    <t>COLOR</t>
  </si>
  <si>
    <t>ESTADO FISICO</t>
  </si>
  <si>
    <t>COSTO UNITARIO</t>
  </si>
  <si>
    <t>FECHA DE ADQUISICION</t>
  </si>
  <si>
    <t>DESCRIPCIÓN</t>
  </si>
  <si>
    <t>CÓDIGO</t>
  </si>
  <si>
    <t>SERIE No.</t>
  </si>
  <si>
    <t>DEPARTAMENTO</t>
  </si>
  <si>
    <t>TIPO DE RECURSO CON EL QUE SE ADQUIRIÓ</t>
  </si>
  <si>
    <t>No</t>
  </si>
  <si>
    <t>ANEXO 2</t>
  </si>
  <si>
    <t>H. AYUNTAMIENTO DEL MUNICIPIO DE:  LERDO, DGO</t>
  </si>
  <si>
    <t>CODIGO</t>
  </si>
  <si>
    <t>No. DE INVENTARIO</t>
  </si>
  <si>
    <t>DESCRIPCION</t>
  </si>
  <si>
    <t>DEPRECIACIÓN</t>
  </si>
  <si>
    <t>VALOR DE DESECHO</t>
  </si>
  <si>
    <t>ESTIMACIÓN DE LA VIDA UTIL</t>
  </si>
  <si>
    <t>AÑO 1</t>
  </si>
  <si>
    <t>AÑO 2</t>
  </si>
  <si>
    <t>COSTO DE ADQUISICION</t>
  </si>
  <si>
    <t>TOTAL</t>
  </si>
  <si>
    <t>EQUIPO DE DEFENSA Y SEGURIDAD (ARMAS)</t>
  </si>
  <si>
    <t>No.</t>
  </si>
  <si>
    <t>No.DE SERIE</t>
  </si>
  <si>
    <t>FECHA DE ADQUSICIÓN</t>
  </si>
  <si>
    <t>COSTO DE ADQUISICIÓN</t>
  </si>
  <si>
    <t>TERRENOS Y EDIFICIOS NO HABITACIONALES</t>
  </si>
  <si>
    <t>UBICACIÓN</t>
  </si>
  <si>
    <t>SUPERFICIE</t>
  </si>
  <si>
    <t>FECHA DE ADQUISICIÓN</t>
  </si>
  <si>
    <t>VALOR DE ADQUISICION</t>
  </si>
  <si>
    <t>OK</t>
  </si>
  <si>
    <t xml:space="preserve">OTROS MOBILIARIOS Y EQUIPOS DE ADMINISTRACION </t>
  </si>
  <si>
    <t>ACTIVOS INTANGIBLES (SOFTWARE)</t>
  </si>
  <si>
    <t>R. AYUNTAMIENTO DEL MUNICIPIO DE: LERDO, DGO.</t>
  </si>
  <si>
    <t>R. AYUNTAMIENTO DEL MUNICIPIO DE:  LERDO, DGO</t>
  </si>
  <si>
    <t>NOTA: EL IMPORTE DEL FORMATO DEBERÁ COINCIDIR CON LAS CUENTAS 1241-1 Y 1241-2  REGISTRADAS EN EL  ESTADO DE SITUACIÓN FINANCIERA</t>
  </si>
  <si>
    <t>MOBILIARIO Y EQUIPO DE ADMINISTRACIÓN   (MUEBLES DE OFICINA Y ESTANTERIA Y MUEBLES, EXCEPTO DE OFICINA Y ESTANTERÍA)</t>
  </si>
  <si>
    <t>MOBILIARIO Y EQUIPO DE ADMINISTRACIÓN   (EQUIPO DE CÓMPUTO Y DE TECNOLOGIAS DE LA INFORMACIÓN)</t>
  </si>
  <si>
    <t>NOTA: EL IMPORTE DEL FORMATO DEBERÁ COINCIDIR CON LA CUENTA 1241-9  REGISTRADA EN EL  ESTADO DE SITUACIÓN FINANCIERA</t>
  </si>
  <si>
    <t>NOTA: EL IMPORTE DEL FORMATO DEBERÁ COINCIDIR CON LA CUENTA 1241-3   REGISTRADA EN EL  ESTADO DE SITUACIÓN FINANCIERA</t>
  </si>
  <si>
    <t>NOTA: EL IMPORTE DEL FORMATO DEBERÁ COINCIDIR CON LA CUENTA 1242 -1 REGISTRADA EN EL  ESTADO DE SITUACIÓN FINANCIERA</t>
  </si>
  <si>
    <t>NOTA: EL IMPORTE DEL FORMATO DEBERÁ COINCIDIR CON LA CUENTA 1243 -1 REGISTRADA EN EL  ESTADO DE SITUACIÓN FINANCIERA</t>
  </si>
  <si>
    <t>NÚM DE UNIDAD</t>
  </si>
  <si>
    <t>MOBILIARIO Y EQUIPO EDUCACIONAL Y RECREATIVO (EQUIPOS Y APARATOS AUDIOVISUALES)</t>
  </si>
  <si>
    <t>MOBILIARIO Y EQUIPO EDUCACIONAL Y RECREATIVO (APARATOS DEPORTIVOS)</t>
  </si>
  <si>
    <t>MOBILIARIO Y EQUIPO EDUCACIONAL Y RECREATIVO (CÁMARAS FOTOGRÁFICAS Y DE VIDEO)</t>
  </si>
  <si>
    <t>MOBILIARIO Y EQUIPO EDUCACIONAL Y RECREATIVO (OTRO MOBILIARIO Y EQUIPO EDUCACIONAL Y RECREATIVO)</t>
  </si>
  <si>
    <t>NOTA: EL IMPORTE DEL FORMATO DEBERÁ COINCIDIR CON LA CUENTA 1242 -2 REGISTRADA EN EL  ESTADO DE SITUACIÓN FINANCIERA</t>
  </si>
  <si>
    <t>NOTA: EL IMPORTE DEL FORMATO DEBERÁ COINCIDIR CON LA CUENTA 1242 -3 REGISTRADA EN EL  ESTADO DE SITUACIÓN FINANCIERA</t>
  </si>
  <si>
    <t>NOTA: EL IMPORTE DEL FORMATO DEBERÁ COINCIDIR CON LA CUENTA 1242 -9 REGISTRADA EN EL  ESTADO DE SITUACIÓN FINANCIERA</t>
  </si>
  <si>
    <t>VEHÍCULOS Y EQUIPO DE TRANSPORTE (VEHÍCULOS Y EQUIPO TERRESTRE)</t>
  </si>
  <si>
    <t>NOTA: EL IMPORTE DEL FORMATO DEBERÁ COINCIDIR CON LA CUENTA 1244-1  REGISTRADA EN EL  ESTADO DE SITUACIÓN FINANCIERA</t>
  </si>
  <si>
    <t>VEHÍCULOS Y EQUIPO DE TRANSPORTE  (CARROCERÍAS Y REMOLQUES)</t>
  </si>
  <si>
    <t>NOTA: EL IMPORTE DEL FORMATO DEBERÁ COINCIDIR CON LA CUENTA 1244-2  REGISTRADA EN EL  ESTADO DE SITUACIÓN FINANCIERA</t>
  </si>
  <si>
    <t>VEHÍCULOS Y EQUIPO DE TRANSPORTE (OTROS EQUIPOS DE TRANSPORTE)</t>
  </si>
  <si>
    <t>NOTA: EL IMPORTE DEL FORMATO DEBERÁ COINCIDIR CON LA CUENTA 1244-9  REGISTRADA EN EL  ESTADO DE SITUACIÓN FINANCIERA</t>
  </si>
  <si>
    <t>NOTA: EL IMPORTE DEL FORMATO DEBERÁ COINCIDIR CON LA CUENTA 1245-1 REGISTRADA EN EL  ESTADO DE SITUACIÓN FINANCIERA</t>
  </si>
  <si>
    <t>MAQUINARIA, OTROS EQUIPOS Y HERRAMIENTAS  (MAQUINARIA Y EQUIPO AGROPECUARIO)</t>
  </si>
  <si>
    <t>NOTA: EL IMPORTE DEL FORMATO DEBERÁ COINCIDIR CON LA CUENTA 1246-1 REGISTRADA EN EL  ESTADO DE SITUACIÓN FINANCIERA</t>
  </si>
  <si>
    <t>MAQUINARIA, OTROS EQUIPOS Y HERRAMIENTAS  (MAQUINARIA Y EQUIPO DE CONSTRUCCIÓN)</t>
  </si>
  <si>
    <t>NOTA: EL IMPORTE DEL FORMATO DEBERÁ COINCIDIR CON LA CUENTA 1246-3 REGISTRADA EN EL  ESTADO DE SITUACIÓN FINANCIERA</t>
  </si>
  <si>
    <t>MAQUINARIA, OTROS EQUIPOS Y HERRAMIENTAS  (SISTEMA DE AIRE ACONDICIONADO, CALEFACCIÓN Y REFRIGERACIÓN)</t>
  </si>
  <si>
    <t>NOTA: EL IMPORTE DEL FORMATO DEBERÁ COINCIDIR CON LA CUENTA 1246-4 REGISTRADA EN EL  ESTADO DE SITUACIÓN FINANCIERA</t>
  </si>
  <si>
    <t>MAQUINARIA, OTROS EQUIPOS Y HERRAMIENTAS  (EQUIPO DE COMUNICACIÓN Y  TELECOMUNICACIÓN )</t>
  </si>
  <si>
    <t>NOTA: EL IMPORTE DEL FORMATO DEBERÁ COINCIDIR CON LA CUENTA 1246-5 REGISTRADA EN EL  ESTADO DE SITUACIÓN FINANCIERA</t>
  </si>
  <si>
    <t>MAQUINARIA, OTROS EQUIPOS Y HERRAMIENTAS  (EQUIPO DE GENERACIÓN ELÉCTRICA, APARATOS Y ACCESORIOS ELÉCTRICOS )</t>
  </si>
  <si>
    <t>NOTA: EL IMPORTE DEL FORMATO DEBERÁ COINCIDIR CON LA CUENTA 1246-6 REGISTRADA EN EL  ESTADO DE SITUACIÓN FINANCIERA</t>
  </si>
  <si>
    <t>MAQUINARIA, OTROS EQUIPOS Y HERRAMIENTAS  (HERRAMIENTAS Y MÁQUINAS HERRAMIENTAS )</t>
  </si>
  <si>
    <t>NOTA: EL IMPORTE DEL FORMATO DEBERÁ COINCIDIR CON LA CUENTA 1246-7 REGISTRADA EN EL  ESTADO DE SITUACIÓN FINANCIERA</t>
  </si>
  <si>
    <t>MAQUINARIA, OTROS EQUIPOS Y HERRAMIENTAS  (OTROS EQUIPOS )</t>
  </si>
  <si>
    <t>NOTA: EL IMPORTE DEL FORMATO DEBERÁ COINCIDIR CON LA CUENTA 1246-9 REGISTRADA EN EL  ESTADO DE SITUACIÓN FINANCIERA</t>
  </si>
  <si>
    <t>NOTA: EL IMPORTE DEL FORMATO DEBERÁ COINCIDIR CON LA CUENTA 1251-1 REGISTRADA EN EL  ESTADO DE SITUACIÓN FINANCIERA</t>
  </si>
  <si>
    <t>ACTIVOS INTANGIBLES (LICENCIAS INFORMÁTICAS E INTELECTUALES)</t>
  </si>
  <si>
    <t>NOTA: EL IMPORTE DEL FORMATO DEBERÁ COINCIDIR CON LA CUENTA 1254-1 REGISTRADA EN EL  ESTADO DE SITUACIÓN FINANCIERA</t>
  </si>
  <si>
    <t>$</t>
  </si>
  <si>
    <t>EQUIPO INSTRUMENTAL MÉDICO Y DE LABORATORIO  (EQUIPO MÉDICO Y DE LABORATORIO)</t>
  </si>
  <si>
    <t>VALOR DE ADQUISICIÓN</t>
  </si>
  <si>
    <t>VERSIÓN</t>
  </si>
  <si>
    <t>ACTIVOS INTANGIBLES (OTROS ACTIVOS INTANGIBLES)</t>
  </si>
  <si>
    <t>NOTA: EL IMPORTE DEL FORMATO DEBERÁ COINCIDIR CON LA CUENTA 1259-1 REGISTRADA EN EL  ESTADO DE SITUACIÓN FINANCIERA</t>
  </si>
  <si>
    <t>AC-0001-0508-0007</t>
  </si>
  <si>
    <t xml:space="preserve">CAMIONETA </t>
  </si>
  <si>
    <t>FORD</t>
  </si>
  <si>
    <t>RANGER</t>
  </si>
  <si>
    <t>8AFDT50D096205636</t>
  </si>
  <si>
    <t>BLANCO</t>
  </si>
  <si>
    <t>ADQUISICIONES</t>
  </si>
  <si>
    <t>BUENO</t>
  </si>
  <si>
    <t>CS-0001-0503-0006</t>
  </si>
  <si>
    <t xml:space="preserve">VEHICULO </t>
  </si>
  <si>
    <t>NISSAN</t>
  </si>
  <si>
    <t>TSURU</t>
  </si>
  <si>
    <t>3N1EB31S24K588289</t>
  </si>
  <si>
    <t>COMUNICACIÓN SOCIAL</t>
  </si>
  <si>
    <t>CS-0002-0503-0007</t>
  </si>
  <si>
    <t>CAMIONETA</t>
  </si>
  <si>
    <t>DOB CAB</t>
  </si>
  <si>
    <t>3N6DD23TXEK012502</t>
  </si>
  <si>
    <t>CIM-0001-0506-0003</t>
  </si>
  <si>
    <t>3N6DD13S35K012701</t>
  </si>
  <si>
    <t xml:space="preserve">CONTRALORIA </t>
  </si>
  <si>
    <t>CIM-0002-0506-0006</t>
  </si>
  <si>
    <t>VEHICULO</t>
  </si>
  <si>
    <t>DODGE</t>
  </si>
  <si>
    <t>ATTITUDE</t>
  </si>
  <si>
    <t>KMHCT4NC3DU330319</t>
  </si>
  <si>
    <t>CIM-0003-0506-0007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</si>
  <si>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</si>
  <si>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ESTAQUITAS</t>
  </si>
  <si>
    <t>3N6DD25T5CK053470</t>
  </si>
  <si>
    <t>CIM-0004DI</t>
  </si>
  <si>
    <t>CAMIONETA PICK UP  DOB CAB HILUX</t>
  </si>
  <si>
    <t>TOYOTA</t>
  </si>
  <si>
    <t>PICK UP</t>
  </si>
  <si>
    <t>DD-0001-0547-0001</t>
  </si>
  <si>
    <t>8AFDR5CD5C6441250</t>
  </si>
  <si>
    <t>DEPORTES</t>
  </si>
  <si>
    <t>DR-0002-0514-0004</t>
  </si>
  <si>
    <t>8AFDR5CD9C6441249</t>
  </si>
  <si>
    <t>DESARROLLO RURAL</t>
  </si>
  <si>
    <t>DR-0001-0514-0005</t>
  </si>
  <si>
    <t>8AFER5AD3C6488266</t>
  </si>
  <si>
    <t>DS-01/05-0515-0003</t>
  </si>
  <si>
    <t>CAMIONETA  4X2 L PICK UP</t>
  </si>
  <si>
    <t>COURRIER</t>
  </si>
  <si>
    <t>9BFBT32N757974248</t>
  </si>
  <si>
    <t>DESARROLLO SOCIAL</t>
  </si>
  <si>
    <t>DS-0002/09-0515-0006</t>
  </si>
  <si>
    <t>8AFDT50D596221332</t>
  </si>
  <si>
    <t>DS-0003-/12-0515-0009</t>
  </si>
  <si>
    <t>8AFER5AD7C6002526</t>
  </si>
  <si>
    <t>SRA-0001-0557-0001</t>
  </si>
  <si>
    <t>AUTOMOVIL</t>
  </si>
  <si>
    <t>CHRYSLER</t>
  </si>
  <si>
    <t>STRATUS</t>
  </si>
  <si>
    <t>1B3DL46X54N215467</t>
  </si>
  <si>
    <t>IM-0001-0541-0002</t>
  </si>
  <si>
    <t>NEON</t>
  </si>
  <si>
    <t>1B3BS46CX2D623103</t>
  </si>
  <si>
    <t>ROJO</t>
  </si>
  <si>
    <t>INSTITUTO DE LA MUJER</t>
  </si>
  <si>
    <t>FET-03</t>
  </si>
  <si>
    <t>SEDAN</t>
  </si>
  <si>
    <t>TIIDA</t>
  </si>
  <si>
    <t>3N1BC1AS0DK216843</t>
  </si>
  <si>
    <t>INSTITUTO DE LA JUVENTUD</t>
  </si>
  <si>
    <t>DMA-0003-0517-0014</t>
  </si>
  <si>
    <t>CAMIONETA  XL CAJA LARGA</t>
  </si>
  <si>
    <t>8AFDR5CDXB6383893</t>
  </si>
  <si>
    <t xml:space="preserve">MEDIO AMBIENTE </t>
  </si>
  <si>
    <t>DMA-0001-0517-0004</t>
  </si>
  <si>
    <t>CAMION</t>
  </si>
  <si>
    <t>GMS</t>
  </si>
  <si>
    <t>CISTERNA</t>
  </si>
  <si>
    <t>5876 730</t>
  </si>
  <si>
    <t>DMA-0002-0517-0010</t>
  </si>
  <si>
    <t xml:space="preserve">CAMION </t>
  </si>
  <si>
    <t xml:space="preserve">3FTEF15Y6TMA03009 </t>
  </si>
  <si>
    <t>DMA-0006-0517-0015</t>
  </si>
  <si>
    <t>F-150</t>
  </si>
  <si>
    <t>3FTGF17W49MA00896</t>
  </si>
  <si>
    <t>DMA-0007-0517-0017</t>
  </si>
  <si>
    <t>3FTGF17W39MA00887</t>
  </si>
  <si>
    <t>PYJ-0002-0576-0001</t>
  </si>
  <si>
    <t>DODGE  RAM</t>
  </si>
  <si>
    <t>RM  501995</t>
  </si>
  <si>
    <t>PARQUES Y JARDINES</t>
  </si>
  <si>
    <t>PYJ-0003-0576-0002</t>
  </si>
  <si>
    <t xml:space="preserve">DODGE </t>
  </si>
  <si>
    <t>LO - 22749</t>
  </si>
  <si>
    <t>PYJ-0004-0576-0003</t>
  </si>
  <si>
    <t>MERCEDEZ</t>
  </si>
  <si>
    <t>VOLTEO</t>
  </si>
  <si>
    <t>ADEKA 240480</t>
  </si>
  <si>
    <t>PYJ-0001-0576-0004</t>
  </si>
  <si>
    <t>3FEXF70J8VJA12280</t>
  </si>
  <si>
    <t>OPM-0003-0522-0005</t>
  </si>
  <si>
    <t>8AFDT50D696222182</t>
  </si>
  <si>
    <t>OBRAS PUBLICAS</t>
  </si>
  <si>
    <t>OPM-0004-0522-0011</t>
  </si>
  <si>
    <t>PICK UP 1500</t>
  </si>
  <si>
    <t>CHEVROLET</t>
  </si>
  <si>
    <t>SILVERADO</t>
  </si>
  <si>
    <t>3GBEC14X17M107189</t>
  </si>
  <si>
    <t>OPM-0005-0522-0009</t>
  </si>
  <si>
    <t>MOTOCICLETA</t>
  </si>
  <si>
    <t>YAMAHA</t>
  </si>
  <si>
    <t xml:space="preserve">YB125BA 125 </t>
  </si>
  <si>
    <t>LBPKE0974A0410140</t>
  </si>
  <si>
    <t>OPM-0006-0522-0010</t>
  </si>
  <si>
    <t>LBPKE097XA0410157</t>
  </si>
  <si>
    <t>DAC-0002-0510-0003</t>
  </si>
  <si>
    <t xml:space="preserve">CAMION  F-350 </t>
  </si>
  <si>
    <t>3FEKF37H2VMA05698</t>
  </si>
  <si>
    <t>DP-0001-0526-0007</t>
  </si>
  <si>
    <t>F-250</t>
  </si>
  <si>
    <t>3FTRF17W79MA08824</t>
  </si>
  <si>
    <t xml:space="preserve">SECRETARIA PARTICULAR </t>
  </si>
  <si>
    <t>DP-0002-0526-0008</t>
  </si>
  <si>
    <t>3FTRF17W19MA08849</t>
  </si>
  <si>
    <t>DP-0003-0526-0041</t>
  </si>
  <si>
    <t>8AFDT50D686158675</t>
  </si>
  <si>
    <t>DSPM-0423-0523-0183</t>
  </si>
  <si>
    <t>1FTFW1CF8BKD46285</t>
  </si>
  <si>
    <t>SPL-0022-0549-0033</t>
  </si>
  <si>
    <t xml:space="preserve">3FTEF15Y4TMA02862 </t>
  </si>
  <si>
    <t xml:space="preserve">SERVICIOS PUBLICOS </t>
  </si>
  <si>
    <t>SPA-0002-0549-0044</t>
  </si>
  <si>
    <t>LOBO</t>
  </si>
  <si>
    <t>SPA-0003-0549-0054</t>
  </si>
  <si>
    <t>3FTG17247MA17627</t>
  </si>
  <si>
    <t>SPR-0001-0549-0002</t>
  </si>
  <si>
    <t xml:space="preserve">DODGE RAM  6500 </t>
  </si>
  <si>
    <t>3BWC6651RM555268</t>
  </si>
  <si>
    <t>SPL-0002-0549-0030</t>
  </si>
  <si>
    <t>INTERNACIONAL</t>
  </si>
  <si>
    <t>CHASIS CABINA</t>
  </si>
  <si>
    <t>3HAMPAFN67L462819</t>
  </si>
  <si>
    <t>SPL-0001-0549-0031</t>
  </si>
  <si>
    <t xml:space="preserve">CAMION CHASIS </t>
  </si>
  <si>
    <t>KODIAK</t>
  </si>
  <si>
    <t xml:space="preserve">3GBJ6H1E45M105354 </t>
  </si>
  <si>
    <t>SPL-0003-0549-0032</t>
  </si>
  <si>
    <t>CAMION CHASIS</t>
  </si>
  <si>
    <t>3GBM7H1C18M111514</t>
  </si>
  <si>
    <t>SPL-0008-0549-0034</t>
  </si>
  <si>
    <t>ISUZU</t>
  </si>
  <si>
    <t>RECOLECTOR</t>
  </si>
  <si>
    <t>JAAN1R75097100698</t>
  </si>
  <si>
    <t>SPL-0004-0549-0035</t>
  </si>
  <si>
    <t>JAAN1R75497100929</t>
  </si>
  <si>
    <t>SPL-0005-0549-0036</t>
  </si>
  <si>
    <t>JAAN1R75697100916</t>
  </si>
  <si>
    <t>SPL-0006-0549-0037</t>
  </si>
  <si>
    <t>JAAN1R75497100946</t>
  </si>
  <si>
    <t>SPL-0007-0549-0038</t>
  </si>
  <si>
    <t>JAAN1R75797101122</t>
  </si>
  <si>
    <t>SPA-0001-0549-0043</t>
  </si>
  <si>
    <t>F-350</t>
  </si>
  <si>
    <t xml:space="preserve">3FEKF36L39MA17046 </t>
  </si>
  <si>
    <t>SPL-0010-0549-0045</t>
  </si>
  <si>
    <t>1FDEF3G6XBEA40832</t>
  </si>
  <si>
    <t>SPL-0011-0549-0046</t>
  </si>
  <si>
    <t>1FDEF3G69BEA49599</t>
  </si>
  <si>
    <t>SPL-0009-0549-0047</t>
  </si>
  <si>
    <t>1FDEF3G68BEA53742</t>
  </si>
  <si>
    <t>SPL-0021-0549-0049</t>
  </si>
  <si>
    <t>DINA</t>
  </si>
  <si>
    <t>SA4754001552</t>
  </si>
  <si>
    <t>SPL-0013-0549-0050</t>
  </si>
  <si>
    <t>1FDEF3G63BEB16939</t>
  </si>
  <si>
    <t>SPL-0012-0549-0051</t>
  </si>
  <si>
    <t>1FDEF3G61BEB28670</t>
  </si>
  <si>
    <t>SPL-0014-0549-0052</t>
  </si>
  <si>
    <t>1FDEF3G6XBEB84803</t>
  </si>
  <si>
    <t>SPL-0015-0549-0053</t>
  </si>
  <si>
    <t>S/M</t>
  </si>
  <si>
    <t>1HTSDPNN2PH508656</t>
  </si>
  <si>
    <t>SPL-0016-0549-0056</t>
  </si>
  <si>
    <t>3HAMMAAR6DL297000</t>
  </si>
  <si>
    <t>SPL-0017-0549-0057</t>
  </si>
  <si>
    <t>3HAMMAAR2DL338299</t>
  </si>
  <si>
    <t>SPL-0008-0549-0060</t>
  </si>
  <si>
    <t>3HAMMAAR2DL203632</t>
  </si>
  <si>
    <t>SPL-0020-0549-0058</t>
  </si>
  <si>
    <t>3HAMMAAR9DL203630</t>
  </si>
  <si>
    <t>SPL-0018-0549-0059</t>
  </si>
  <si>
    <t>3HAMMAAR5DL338300</t>
  </si>
  <si>
    <t>DSPM-0397-0523-0133</t>
  </si>
  <si>
    <t>3FTGF17W89MA00903</t>
  </si>
  <si>
    <t>PCIV-0003-0545-0004</t>
  </si>
  <si>
    <t>1FTCR10A5TUA11901</t>
  </si>
  <si>
    <t>PROTECCION CIVIL</t>
  </si>
  <si>
    <t>PCIV-0010</t>
  </si>
  <si>
    <t>3N1EB31S0CK322459</t>
  </si>
  <si>
    <t>BM-0007-0572-0006</t>
  </si>
  <si>
    <t xml:space="preserve">3FTDF1764WMB14413 </t>
  </si>
  <si>
    <t>BOMBEROS</t>
  </si>
  <si>
    <t>BM-0008-0572-0007</t>
  </si>
  <si>
    <t xml:space="preserve">1FTCR10U95PB14391 </t>
  </si>
  <si>
    <t>BM-0006-0572-0005</t>
  </si>
  <si>
    <t xml:space="preserve">CAMION PIPA   500 H </t>
  </si>
  <si>
    <t>PIPA</t>
  </si>
  <si>
    <t>JAAN1R75397101215</t>
  </si>
  <si>
    <t>TM-0001-0534-0003</t>
  </si>
  <si>
    <t>SENTRA</t>
  </si>
  <si>
    <t>3N1CB51S76L579815</t>
  </si>
  <si>
    <t>GRIS</t>
  </si>
  <si>
    <t>TESORERIA</t>
  </si>
  <si>
    <t>P-438</t>
  </si>
  <si>
    <t>FIESTA</t>
  </si>
  <si>
    <t>3FAFP4AJ4DM182329</t>
  </si>
  <si>
    <t>DA-0002-0504-0003</t>
  </si>
  <si>
    <t>8AFDT50D496202304</t>
  </si>
  <si>
    <t>ALCOHOLES</t>
  </si>
  <si>
    <t>DSPM-0434-0523-0206</t>
  </si>
  <si>
    <t xml:space="preserve">CAMIONETA DOBLE CABINA PICK UP </t>
  </si>
  <si>
    <t>HILUX</t>
  </si>
  <si>
    <t>MR0EX32G1D0253820</t>
  </si>
  <si>
    <t>CAT-0001-0507-0002</t>
  </si>
  <si>
    <t>8AFER5AD5A6292715</t>
  </si>
  <si>
    <t>CATASTRO</t>
  </si>
  <si>
    <t>V-0002-0535-0041</t>
  </si>
  <si>
    <t xml:space="preserve">CAMIONETA CREAW CAB XL </t>
  </si>
  <si>
    <t>TRANSITO Y VIALIDAD</t>
  </si>
  <si>
    <t>V-0007-0535-0150</t>
  </si>
  <si>
    <t>3N1EB31S8EK312913</t>
  </si>
  <si>
    <t>V-0008-0535-0151</t>
  </si>
  <si>
    <t>3N1EB31S1EK329827</t>
  </si>
  <si>
    <t>V-0009-0535-0152</t>
  </si>
  <si>
    <t>3N1EB31S7EK324812</t>
  </si>
  <si>
    <t>V-0006</t>
  </si>
  <si>
    <t xml:space="preserve">MOTOCICLETA XR-250  </t>
  </si>
  <si>
    <t>HONDA</t>
  </si>
  <si>
    <t>TORNADO</t>
  </si>
  <si>
    <t>9C2MD3404DR600064</t>
  </si>
  <si>
    <t>V-0013</t>
  </si>
  <si>
    <t>LBPKE1784E0025734</t>
  </si>
  <si>
    <t>V-0014</t>
  </si>
  <si>
    <t>LBPKE1786E0025833</t>
  </si>
  <si>
    <t>V-0015</t>
  </si>
  <si>
    <t>LBPKE1781E0025819</t>
  </si>
  <si>
    <t>V-0016</t>
  </si>
  <si>
    <t>LBPKE1787E0025789</t>
  </si>
  <si>
    <t>V-0017</t>
  </si>
  <si>
    <t>LBPKE178XE0025818</t>
  </si>
  <si>
    <t>V-0018</t>
  </si>
  <si>
    <t>LBPKE178XE0025821</t>
  </si>
  <si>
    <t>SM-0001-0527-0005</t>
  </si>
  <si>
    <t xml:space="preserve">AMBULANCIA </t>
  </si>
  <si>
    <t>AMBULANCIA</t>
  </si>
  <si>
    <t xml:space="preserve">1FDKE30M65HB21466 </t>
  </si>
  <si>
    <t>JUNTA MPAL. DE GOB. DE CD. VILLA JUAREZ, DGO.</t>
  </si>
  <si>
    <t>DSPM-0409-0523-0152</t>
  </si>
  <si>
    <t xml:space="preserve">MOTOCICLETA </t>
  </si>
  <si>
    <t>XTZ250</t>
  </si>
  <si>
    <t>9C6KG0311A0003251</t>
  </si>
  <si>
    <t>SEGURIDAD PUBLICA</t>
  </si>
  <si>
    <t>DSPM-0410-0523-0153</t>
  </si>
  <si>
    <t>9C6KG0314A0003275</t>
  </si>
  <si>
    <t>DSPM-0411-0523-0154</t>
  </si>
  <si>
    <t>9C6KG0311A0003282</t>
  </si>
  <si>
    <t>DSPM-0416-0523-0178</t>
  </si>
  <si>
    <t>9C2MD3400AR600235</t>
  </si>
  <si>
    <t>DSPM-0417-0523-0179</t>
  </si>
  <si>
    <t>9C2MD3407AR600166</t>
  </si>
  <si>
    <t>DSPM-0419-0523-0181</t>
  </si>
  <si>
    <t>9C2MD3406BR600063</t>
  </si>
  <si>
    <t>DSPM-0420-0523-0182</t>
  </si>
  <si>
    <t>9C2MD3407BR600069</t>
  </si>
  <si>
    <t>DSPM-0429-0523-0201</t>
  </si>
  <si>
    <t>CF</t>
  </si>
  <si>
    <t>LCETDNP51A6000278</t>
  </si>
  <si>
    <t>DSPM-0422-0523-0197</t>
  </si>
  <si>
    <t>LCETDNP53A6000204</t>
  </si>
  <si>
    <t>P-441</t>
  </si>
  <si>
    <t>CAMIONETA DOBLE CABINA</t>
  </si>
  <si>
    <t>MR0EX32GXD0255842</t>
  </si>
  <si>
    <t>DSPM-0412-0523-0176</t>
  </si>
  <si>
    <t>1FTEW1C87AKC32306</t>
  </si>
  <si>
    <t>V-0003-0535-0047</t>
  </si>
  <si>
    <t>3N1EB31S2BK307587</t>
  </si>
  <si>
    <t>P-440</t>
  </si>
  <si>
    <t>MR0EX32G0D0256014</t>
  </si>
  <si>
    <t>SUBSEMUN</t>
  </si>
  <si>
    <t>P-445</t>
  </si>
  <si>
    <t>MR0EX32G5D0254890</t>
  </si>
  <si>
    <t>P-442</t>
  </si>
  <si>
    <t>MR0EX32G1D0255132</t>
  </si>
  <si>
    <t>DSPM-0433-0523-0203</t>
  </si>
  <si>
    <t>MROEX32G3C0003767</t>
  </si>
  <si>
    <t>DSPM-0424-0523-0184</t>
  </si>
  <si>
    <t>1FTFW1CF0BKD66823</t>
  </si>
  <si>
    <t>PS-0004</t>
  </si>
  <si>
    <t>UNIDAD MEDICAL MOVIL</t>
  </si>
  <si>
    <t>3FDKF36LX6MA08148</t>
  </si>
  <si>
    <t>PREVENCION SOCIAL</t>
  </si>
  <si>
    <t>DSPM-0414-0523-0175</t>
  </si>
  <si>
    <t>1FTEW1C87AKC32242</t>
  </si>
  <si>
    <t>DSPM-0408-0523-0146</t>
  </si>
  <si>
    <t>1FTNE1EW9ADA11809</t>
  </si>
  <si>
    <t>EF-0001-0561-0001</t>
  </si>
  <si>
    <t>VOLKSWAGEN</t>
  </si>
  <si>
    <t>3VWS1A1B91M935024</t>
  </si>
  <si>
    <t>EJECUCION FISCAL</t>
  </si>
  <si>
    <t>EF-0002-0561-0002</t>
  </si>
  <si>
    <t>S/T</t>
  </si>
  <si>
    <t>3H1KC4173DD000057</t>
  </si>
  <si>
    <t>AC-0002-0522-0014</t>
  </si>
  <si>
    <t>1FDEF3G6XBEB51820</t>
  </si>
  <si>
    <t>TEATRO</t>
  </si>
  <si>
    <t>V-0011</t>
  </si>
  <si>
    <t>3N1EB31S8EK329534</t>
  </si>
  <si>
    <t>V-0010</t>
  </si>
  <si>
    <t>3N1EB31S4EK330342</t>
  </si>
  <si>
    <t>V-0012</t>
  </si>
  <si>
    <t>3N1EB31S7EK338788</t>
  </si>
  <si>
    <t>P-446</t>
  </si>
  <si>
    <t>1FTFW1CF4DKF63061</t>
  </si>
  <si>
    <t>OPM-0010-0522-0011</t>
  </si>
  <si>
    <t>3N6DD23T0EK109112</t>
  </si>
  <si>
    <t>OPM-0011-0522-0012</t>
  </si>
  <si>
    <t>3N6DD23T9EK113076</t>
  </si>
  <si>
    <t>P-447</t>
  </si>
  <si>
    <t>TITAN</t>
  </si>
  <si>
    <t>1N6AA0EK9EN501276</t>
  </si>
  <si>
    <t>P-449</t>
  </si>
  <si>
    <t>1N6AA0EK5EN504160</t>
  </si>
  <si>
    <t>P-450</t>
  </si>
  <si>
    <t>1N6AA0EK5EN503638</t>
  </si>
  <si>
    <t>SPL-0025-0549-0060</t>
  </si>
  <si>
    <t>FOTON</t>
  </si>
  <si>
    <t>AUMARK 7000</t>
  </si>
  <si>
    <t>3DJE2PC56GA000190</t>
  </si>
  <si>
    <t>SPL-0024-0549-0061</t>
  </si>
  <si>
    <t>3DJE2PC58GA000191</t>
  </si>
  <si>
    <t>P-452</t>
  </si>
  <si>
    <t>1FTEW1CF1FKD23268</t>
  </si>
  <si>
    <t>SUBNSEMUN</t>
  </si>
  <si>
    <t>BM-PP01</t>
  </si>
  <si>
    <t>3FEXF70J8SJA09617</t>
  </si>
  <si>
    <t>PYM-0046-0528-0005</t>
  </si>
  <si>
    <t xml:space="preserve">BICICLETA </t>
  </si>
  <si>
    <t>S/S</t>
  </si>
  <si>
    <t>PLAZAS Y MERCADOS</t>
  </si>
  <si>
    <t>PYM-0046-0528-0006</t>
  </si>
  <si>
    <t>PYM-0046-0528-0007</t>
  </si>
  <si>
    <t>V-19</t>
  </si>
  <si>
    <t>ML3AB26J5GH003498</t>
  </si>
  <si>
    <t>V-20</t>
  </si>
  <si>
    <t>ML3AB26J0GH003263</t>
  </si>
  <si>
    <t>V-21</t>
  </si>
  <si>
    <t>ML3AB26J9GH003486</t>
  </si>
  <si>
    <t>MOB OP-1088</t>
  </si>
  <si>
    <t xml:space="preserve">REMOLQUE 3 TON </t>
  </si>
  <si>
    <t>S/N</t>
  </si>
  <si>
    <t>P-455</t>
  </si>
  <si>
    <t>1FTEW1C88GKD35873</t>
  </si>
  <si>
    <t>P-456</t>
  </si>
  <si>
    <t>1FTEW1C83GKD68991</t>
  </si>
  <si>
    <t>SM-0002-0527-0006</t>
  </si>
  <si>
    <t xml:space="preserve">AMBULANCIA RAM PROMASTER </t>
  </si>
  <si>
    <t>3C6TRVCG3GE116052</t>
  </si>
  <si>
    <t>SALUD MUNICIPAL</t>
  </si>
  <si>
    <t>P-457</t>
  </si>
  <si>
    <t>8AFWR5AA2H6425693</t>
  </si>
  <si>
    <t>SPA-0005-0549-0062</t>
  </si>
  <si>
    <t>1FTRF142W97KA70995</t>
  </si>
  <si>
    <t>BM-0012-0572-0010</t>
  </si>
  <si>
    <t>NAVISTAR</t>
  </si>
  <si>
    <t>3HAMMAAR2GL006058</t>
  </si>
  <si>
    <t>P-458</t>
  </si>
  <si>
    <t>CAMIONETA  XL 4X2</t>
  </si>
  <si>
    <t>1FTEW1C80GKD69080</t>
  </si>
  <si>
    <t>P-459</t>
  </si>
  <si>
    <t xml:space="preserve">CAMIONETA  SA CREW </t>
  </si>
  <si>
    <t>8AFWR5AA1H6464839</t>
  </si>
  <si>
    <t>P-460</t>
  </si>
  <si>
    <t>8AFWR5AA4H6452782</t>
  </si>
  <si>
    <t>P-461</t>
  </si>
  <si>
    <t>8AFWR5AA3H6452773</t>
  </si>
  <si>
    <t>M-432</t>
  </si>
  <si>
    <t>SUZUKI</t>
  </si>
  <si>
    <t>INAZUMA</t>
  </si>
  <si>
    <t>LC6GJ55E9H1100435</t>
  </si>
  <si>
    <t>NEGRO</t>
  </si>
  <si>
    <t>M-433</t>
  </si>
  <si>
    <t>LC6GJ55E1H1100445</t>
  </si>
  <si>
    <t>MOB-OP-B0001</t>
  </si>
  <si>
    <t>REMOLQUE PARA 1500 KG KIT DE 2 PISTOLAS PARA PINTAR GIOSER 2 EQUIPOS DE VACIO PARA ENCALAR Y DOS MAGUERAS DE LATA PRESION</t>
  </si>
  <si>
    <t>DP-0004-0526-0041</t>
  </si>
  <si>
    <t xml:space="preserve">PARQUES Y JARDINES </t>
  </si>
  <si>
    <t>SUBURBAN</t>
  </si>
  <si>
    <t>1GNUCJE06AR166499</t>
  </si>
  <si>
    <t>AC-0002-0508-0008</t>
  </si>
  <si>
    <t>COLORADO</t>
  </si>
  <si>
    <t>93CCL80CXJB118114</t>
  </si>
  <si>
    <t xml:space="preserve">ADQUISICIONES </t>
  </si>
  <si>
    <t>DP-0006-0526-0043</t>
  </si>
  <si>
    <t>93CCL80C2JB109925</t>
  </si>
  <si>
    <t xml:space="preserve">DESARROLLO SOCIAL </t>
  </si>
  <si>
    <t>DP-0005-0526-0042</t>
  </si>
  <si>
    <t>93CCL80C0JB116260</t>
  </si>
  <si>
    <t>DP-0007-0526-0044</t>
  </si>
  <si>
    <t>93CCL80C2JB117393</t>
  </si>
  <si>
    <t>SPL-0026-0549-0063</t>
  </si>
  <si>
    <t>FREIGHTLINER</t>
  </si>
  <si>
    <t>COMPACTADOR</t>
  </si>
  <si>
    <t>3ALACYCS2ADAN0292</t>
  </si>
  <si>
    <t>P-462</t>
  </si>
  <si>
    <t>PANEL</t>
  </si>
  <si>
    <t>JN6BE6CS0H9029027</t>
  </si>
  <si>
    <t>P-463</t>
  </si>
  <si>
    <t>FRONTIER</t>
  </si>
  <si>
    <t>3N6AD33A6JK827071</t>
  </si>
  <si>
    <t>P-464</t>
  </si>
  <si>
    <t>3N6AD33A3JK832549</t>
  </si>
  <si>
    <t>P-465</t>
  </si>
  <si>
    <t>3N6AD33A9JK833690</t>
  </si>
  <si>
    <t>SPL-0027-0549-0064</t>
  </si>
  <si>
    <t>3ALACYCS77DY53945</t>
  </si>
  <si>
    <t>SPL-0028-0549-0065</t>
  </si>
  <si>
    <t>3HAMSADR18L644868</t>
  </si>
  <si>
    <t>PYJ-0005-0576-0005</t>
  </si>
  <si>
    <t>3HAMMAAR84L608930</t>
  </si>
  <si>
    <t>M-466</t>
  </si>
  <si>
    <t>CUATRIMOTO</t>
  </si>
  <si>
    <t>KURAZAI</t>
  </si>
  <si>
    <t>CUATRI</t>
  </si>
  <si>
    <t>LHJSJKF04J1874503</t>
  </si>
  <si>
    <t>VERDE</t>
  </si>
  <si>
    <t>M-467</t>
  </si>
  <si>
    <t>LHJSJKF04J1874419</t>
  </si>
  <si>
    <t>M-468</t>
  </si>
  <si>
    <t>LHJSJF07J1881476</t>
  </si>
  <si>
    <t>M-469</t>
  </si>
  <si>
    <t>LHJSJKF08J1874522</t>
  </si>
  <si>
    <t>SPL-0029-0549-0066</t>
  </si>
  <si>
    <t xml:space="preserve"> RECOLECTOR </t>
  </si>
  <si>
    <t>3GBP7H1C17M109726</t>
  </si>
  <si>
    <t>P-470</t>
  </si>
  <si>
    <t>8AFWR5AA4K6093425</t>
  </si>
  <si>
    <t>P-471</t>
  </si>
  <si>
    <t>8AFWR5AA6K6093426</t>
  </si>
  <si>
    <t>P-472</t>
  </si>
  <si>
    <t xml:space="preserve">CAMIONETA FORD </t>
  </si>
  <si>
    <t>1FTEW1CB9JKE90130</t>
  </si>
  <si>
    <t>OPM-0012</t>
  </si>
  <si>
    <t>RAM</t>
  </si>
  <si>
    <t>3D6WN56D45G727478</t>
  </si>
  <si>
    <t>REGULAR</t>
  </si>
  <si>
    <t>SPL-0031-0549-0068</t>
  </si>
  <si>
    <t>CAMION CON ADAPTACION</t>
  </si>
  <si>
    <t>SUPER DUTY</t>
  </si>
  <si>
    <t>1FDWF3G6XKEC26844</t>
  </si>
  <si>
    <t>SM-0003-0527-00007</t>
  </si>
  <si>
    <t>3C6TRVCG9JE120050</t>
  </si>
  <si>
    <t>DP-0008-0526-0045</t>
  </si>
  <si>
    <t>TAHOE</t>
  </si>
  <si>
    <t>1GNSC6E03CR140157</t>
  </si>
  <si>
    <t>DP-0009-0526-0046</t>
  </si>
  <si>
    <t>3GNFK16378G219273</t>
  </si>
  <si>
    <t>P-473</t>
  </si>
  <si>
    <t>1FTEW1CB9JKE99961</t>
  </si>
  <si>
    <t>P-474</t>
  </si>
  <si>
    <t>AFAFR6AAXKP102965</t>
  </si>
  <si>
    <t>P-475</t>
  </si>
  <si>
    <t>AFAFR6AA8KP104133</t>
  </si>
  <si>
    <t>P-477</t>
  </si>
  <si>
    <t>ONIX</t>
  </si>
  <si>
    <t>3G1MA5E27ML102676</t>
  </si>
  <si>
    <t>P-478</t>
  </si>
  <si>
    <t>F150</t>
  </si>
  <si>
    <t>1FTEW1CB1LFB25629</t>
  </si>
  <si>
    <t>P-479</t>
  </si>
  <si>
    <t>1FTEW1CB6LKE01388</t>
  </si>
  <si>
    <t>P-480</t>
  </si>
  <si>
    <t>1FTEW1CB0LFA59011</t>
  </si>
  <si>
    <t xml:space="preserve">AUTOMOVIL </t>
  </si>
  <si>
    <t>SPL-0032</t>
  </si>
  <si>
    <t>DURASTAR</t>
  </si>
  <si>
    <t>3HANKAAR8GL004549</t>
  </si>
  <si>
    <t>SPL-0033</t>
  </si>
  <si>
    <t>4UZ6CFAA01CG99852</t>
  </si>
  <si>
    <t>RANGER PICK UP</t>
  </si>
  <si>
    <t>8AFER5ADXC6488278</t>
  </si>
  <si>
    <t>INSTITUTO DE LA VIVIENDA</t>
  </si>
  <si>
    <t>EF-0003</t>
  </si>
  <si>
    <t xml:space="preserve">CAMIONETA NISSAN </t>
  </si>
  <si>
    <t>ST</t>
  </si>
  <si>
    <t>3N6CD15S2XK034782</t>
  </si>
  <si>
    <t>RH-010 / RH-5411000002-23</t>
  </si>
  <si>
    <t>NEW RIO KIA</t>
  </si>
  <si>
    <t>KIA</t>
  </si>
  <si>
    <t>3KPA24AC3LE326093</t>
  </si>
  <si>
    <t>DTV-5411000002-24</t>
  </si>
  <si>
    <t xml:space="preserve">FIAT </t>
  </si>
  <si>
    <t xml:space="preserve">MOBI LIKE </t>
  </si>
  <si>
    <t>9BD341AC2PY830926</t>
  </si>
  <si>
    <t>DTV-5411000002-25</t>
  </si>
  <si>
    <t>9BD341AC8NY792213</t>
  </si>
  <si>
    <t>DTV-5411000002-26</t>
  </si>
  <si>
    <t>ML3ABT6J8PH000262</t>
  </si>
  <si>
    <t>DTV-5411000002-27</t>
  </si>
  <si>
    <t>ML3ABT6J3PH000315</t>
  </si>
  <si>
    <t>DTV-5411000002-28</t>
  </si>
  <si>
    <t>ML3ABT6J7PH000852</t>
  </si>
  <si>
    <t>DSPM-5491000015-1</t>
  </si>
  <si>
    <t>MOTOCICLETA ITALIKA 250 Z SKU</t>
  </si>
  <si>
    <t xml:space="preserve">ITALIKA </t>
  </si>
  <si>
    <t>250 Z SKU</t>
  </si>
  <si>
    <t>3SCK5FLD5P1013395</t>
  </si>
  <si>
    <t>DSPM-5491000015-2</t>
  </si>
  <si>
    <t>251 Z SKU</t>
  </si>
  <si>
    <t>3SCK5FLDXP1008239</t>
  </si>
  <si>
    <t>DSPM-5491000015-3</t>
  </si>
  <si>
    <t>252 Z SKU</t>
  </si>
  <si>
    <t>3SCK5FLDXP1008208</t>
  </si>
  <si>
    <t>DSPM-5491000015-4</t>
  </si>
  <si>
    <t>253 Z SKU</t>
  </si>
  <si>
    <t>3SCK5FLD2P1001835</t>
  </si>
  <si>
    <t>DSPM-5491000015-5</t>
  </si>
  <si>
    <t>254 Z SKU</t>
  </si>
  <si>
    <t>3SCK5FLD1P1011661</t>
  </si>
  <si>
    <t>DSPM-5491000015-6</t>
  </si>
  <si>
    <t>255 Z SKU</t>
  </si>
  <si>
    <t>3SCK5FLD3P1007790</t>
  </si>
  <si>
    <t>DSPM-5491000015-7</t>
  </si>
  <si>
    <t>256 Z SKU</t>
  </si>
  <si>
    <t>3SCK5FLD4P1013369</t>
  </si>
  <si>
    <t>DSPM-5491000015-8</t>
  </si>
  <si>
    <t>257 Z SKU</t>
  </si>
  <si>
    <t>3SCK5FLD4P1016191</t>
  </si>
  <si>
    <t>DSPM-5491000015-9</t>
  </si>
  <si>
    <t>258 Z SKU</t>
  </si>
  <si>
    <t>3SCK5FLD5P1008195</t>
  </si>
  <si>
    <t>DSPM-5491000015-10</t>
  </si>
  <si>
    <t>259 Z SKU</t>
  </si>
  <si>
    <t>3SCK5FLD8P1010975</t>
  </si>
  <si>
    <t>DTV-5411000011-22</t>
  </si>
  <si>
    <t>3H1KA0542ND915921</t>
  </si>
  <si>
    <t>DTV-5411000011-23</t>
  </si>
  <si>
    <t xml:space="preserve">HONDA </t>
  </si>
  <si>
    <t>3H1KA0549ND916001</t>
  </si>
  <si>
    <t>DTV-5411000011-24</t>
  </si>
  <si>
    <t>3H1KA0541ND915991</t>
  </si>
  <si>
    <t>DTV-5411000011-25</t>
  </si>
  <si>
    <t>3H1KA0540ND915996</t>
  </si>
  <si>
    <t>DTV-5411000011-26</t>
  </si>
  <si>
    <t>3H1KA0542ND915966</t>
  </si>
  <si>
    <t>DP-0011</t>
  </si>
  <si>
    <t xml:space="preserve">NISSAN </t>
  </si>
  <si>
    <t>3N6DD14S75K025790</t>
  </si>
  <si>
    <t>DP-0010</t>
  </si>
  <si>
    <t>3N1GCAD21VK003365</t>
  </si>
  <si>
    <t>CAT-0003 CAT-5411000005-84</t>
  </si>
  <si>
    <t>CAMIONETA DODGE RAM</t>
  </si>
  <si>
    <t xml:space="preserve">RAM </t>
  </si>
  <si>
    <t>3C6SRBDG6HG747585</t>
  </si>
  <si>
    <t>SPL-5411000014-1</t>
  </si>
  <si>
    <t>1FTZR45E05PA16786</t>
  </si>
  <si>
    <t>SPL-5411000015-1</t>
  </si>
  <si>
    <t xml:space="preserve">RAM 2500 NACIONAL CREW </t>
  </si>
  <si>
    <t>3C6RDBDT1CG104418</t>
  </si>
  <si>
    <t>SPD-5421000030-1</t>
  </si>
  <si>
    <t xml:space="preserve">REMOLQUE ENSILADOR </t>
  </si>
  <si>
    <t>PETERS</t>
  </si>
  <si>
    <t>3H9X0AED6NP012066</t>
  </si>
  <si>
    <t>SPL-5421000030-2</t>
  </si>
  <si>
    <t>3H9X0AED8NP012067</t>
  </si>
  <si>
    <t>SPL-5411000003-7</t>
  </si>
  <si>
    <t xml:space="preserve">CAMION RAM 4000 CHASIS </t>
  </si>
  <si>
    <t>3C7WRAKT8NG399856</t>
  </si>
  <si>
    <t>SPL-5411000003-8</t>
  </si>
  <si>
    <t>3C7WRAKT0NG419744</t>
  </si>
  <si>
    <t>SPL-5411000003-9</t>
  </si>
  <si>
    <t>3C7WRAKT9NG399851</t>
  </si>
  <si>
    <t>SPL-5411000003-10</t>
  </si>
  <si>
    <t>3C7WRAKT9NG399848</t>
  </si>
  <si>
    <t>SPL-5411000003-11</t>
  </si>
  <si>
    <t>3C7WRAKT9NG419743</t>
  </si>
  <si>
    <t>SPL-5411000010-1</t>
  </si>
  <si>
    <t xml:space="preserve">TRACTOCAMION </t>
  </si>
  <si>
    <t>SP-5411000004-1</t>
  </si>
  <si>
    <t>2043387C4</t>
  </si>
  <si>
    <t>SP-5411000016-1</t>
  </si>
  <si>
    <t xml:space="preserve">CAMIONETA GRUA </t>
  </si>
  <si>
    <t>F550</t>
  </si>
  <si>
    <t>1FDAF57FX3EA52202</t>
  </si>
  <si>
    <t xml:space="preserve">CAMIONETA SUBURBAN </t>
  </si>
  <si>
    <t xml:space="preserve">SUBURBAN </t>
  </si>
  <si>
    <t>1GNSK8KC5HR230981</t>
  </si>
  <si>
    <t>UNIDAD DEPORTIVA</t>
  </si>
  <si>
    <t>PROL. FCO. I. MADERO Y BLVD. MIGUEL ALEMAN</t>
  </si>
  <si>
    <t>S.T. 48,967.36 M2 S.C. 270.50 M2</t>
  </si>
  <si>
    <t>PLAZA SAN FERNANDO</t>
  </si>
  <si>
    <t>AV. JUAN E. GARCIA CALLE ALLENDE Y CALLEJON SAN FERNANDO</t>
  </si>
  <si>
    <t>S.T. 726.20M2</t>
  </si>
  <si>
    <t>MERCADO DONATO GUERRA</t>
  </si>
  <si>
    <t>AV. FCO. I. MADERO,  FCO. SARABIA Y C. CUAUHTEMOC Y ALDAMA</t>
  </si>
  <si>
    <t>S.C. 1,793.00M2 S.T. 1,793.00 M2</t>
  </si>
  <si>
    <t>LAVADEROS MUNICIPALES</t>
  </si>
  <si>
    <t>CALLE PINO SUAREZ, ZACATECAS Y AV. JUAN E. GARCIA Y JUAREZ, ZONA 3 MANZANA 56 LOTE 12</t>
  </si>
  <si>
    <t>S.T. 2,061.00 M2</t>
  </si>
  <si>
    <t>AREA VERDE  COL. LAS FLORES</t>
  </si>
  <si>
    <t>AREA VERDE ZONA 3 MANZANA 56 LOTE 12 COL. LAS FLORES CALZ GPE VICTORIA JUAREZ Y LAZARO CARDENAS</t>
  </si>
  <si>
    <t>S.T. 232.00 M2</t>
  </si>
  <si>
    <t>MODULO DE PREVENSION SOCIAL</t>
  </si>
  <si>
    <t>CALZADA GUADALUPE VICTORIA COL. LAS BRISAS</t>
  </si>
  <si>
    <t>S.T. 39.00 M2</t>
  </si>
  <si>
    <t xml:space="preserve">POZO DE AGUA                                                                       BOMBA DEL AGUA   </t>
  </si>
  <si>
    <t>ZONA 5 MANZANA 65 LOTE 1 COL. 5 DE MAYO J SANTOS ZUÑIGA Y EPITACIO REA</t>
  </si>
  <si>
    <t>S.T. 460.00 M2</t>
  </si>
  <si>
    <t>PLAZA REVOLUCION  AREA VERDE BLVD. MIGUEL ALEMAN Y C. MANUEL CASTAÑEDA COL. HIJOS DE EJIDATARIOS</t>
  </si>
  <si>
    <t>ZONA 15 MANZANA 16 LOTE 1 COL. HIJOS DE EJIDATARIOS</t>
  </si>
  <si>
    <t>S.T. 1,993.00 M2</t>
  </si>
  <si>
    <t>CENTRO COMUNITARIO DEL D.I.F.     DONACION DE CENTRO DE SALUD</t>
  </si>
  <si>
    <t>CALLEJON SANTA ROSA Y AV. HIDALGO CALZ GPE VICTORIA</t>
  </si>
  <si>
    <t>S.T 823.28</t>
  </si>
  <si>
    <t>SKATE PARK</t>
  </si>
  <si>
    <t>ZONA 07 MANZANA 03 LOTE 1 COL. SAN ISIDRO PROL. RAYON Y RAMON LEYVA</t>
  </si>
  <si>
    <t>S.T. 7,607.00 M2</t>
  </si>
  <si>
    <t>POZO DE AGUA</t>
  </si>
  <si>
    <t>ZONA 07 MANZANA 32 LOTE 11 COL. SAN ISIDRO PROL. ALLENDE Y C.JUAN VILLEGAS</t>
  </si>
  <si>
    <t>S.T. 477.00 M2</t>
  </si>
  <si>
    <t>CASETA DE POLICIA</t>
  </si>
  <si>
    <t>ZONA 7 MANZANA 32 LOTE 12 COL. SAN ISIDRO PROL. ALLENDE Y TERCERA</t>
  </si>
  <si>
    <t>S.T. 20.00 M2</t>
  </si>
  <si>
    <t>KINDER CENTRO CULTURAL COMUNITARIO/DIF</t>
  </si>
  <si>
    <t>ZONA 7 MANZANA 32 LOTE 14  COL. SAN ISIDRO PRO.ALLENDE C.JUAN VILLEGAS Y NICANDRO VALENZUELA</t>
  </si>
  <si>
    <t>S.T. 302.00 M2</t>
  </si>
  <si>
    <t>(PLAZA) AREA VERDE</t>
  </si>
  <si>
    <t>ZONA 8 MANZANA 40 LOTE 1 COL. CESAR G. MERAZ CALZ. NEVADO DE TOLUCA  PARICUTIN ACONCAGUA</t>
  </si>
  <si>
    <t>S.T. 2,161.00 M2</t>
  </si>
  <si>
    <t>VARAS 2</t>
  </si>
  <si>
    <t>C. CHIHUAHUA HASTA                                C. ZACATECAS</t>
  </si>
  <si>
    <t>S.T. 1,440,000.00 M2</t>
  </si>
  <si>
    <t>OFICINA PRESIDENCIA MUNICIPAL</t>
  </si>
  <si>
    <t>AV. FCO. SARABIA NO. 3 NORTE.       ZONA CENTRO</t>
  </si>
  <si>
    <t>S.T. 5,980.00 M2 S.C. 3,824.00 M2</t>
  </si>
  <si>
    <t>HOSPITAL GENERAL S.S.A</t>
  </si>
  <si>
    <t>AV. CORONADO Y C. MORELOS ZONA CENTRO</t>
  </si>
  <si>
    <t>S.T. 503 M2                 S.C. 48.00 M2</t>
  </si>
  <si>
    <t>AMPL. DE HOSPITAL GENERAL S.S.A.</t>
  </si>
  <si>
    <t xml:space="preserve">S.,T. 1286.00 M2    </t>
  </si>
  <si>
    <t>PLAZUELA BENITO JUAREZ</t>
  </si>
  <si>
    <t>CALLES MORELOS, RAYON, AV. ZARAGOZA Y CORONADO Z.C.</t>
  </si>
  <si>
    <t>S.T. 8,446.00 M2  S.C. 45.00 M2</t>
  </si>
  <si>
    <t>PARQUE VICTORIA</t>
  </si>
  <si>
    <t>AVE. CORONADO FCO. I MADERO Y CALLES OCAMPO Y CHIHUAHUA</t>
  </si>
  <si>
    <t>S.T. 31,057.00 M2  S.C. 126.61 M2</t>
  </si>
  <si>
    <t>TALLER MUNICIPAL AHORA PLAZA DE TOROS</t>
  </si>
  <si>
    <t>AVE. AQUILES SERDAN Y C. CHIHUAHUA ZONA CENTRO</t>
  </si>
  <si>
    <t>S.T. 735,49 M2      S.C. 99.00 M2</t>
  </si>
  <si>
    <t>PLAZA DE TOROS</t>
  </si>
  <si>
    <t>AVE. AQUILES SERDAN , ZARAGOZA Y C. CHIHUAHUA Y ZARCO</t>
  </si>
  <si>
    <t>S.T. 3,757.00 M2       S.C. 335.00 M2</t>
  </si>
  <si>
    <t>PLAZA PRINCIPAL</t>
  </si>
  <si>
    <t>AVE. FCO. SARABIA, FCO. I MADERO Y C. ALLENDE E HIDALGO</t>
  </si>
  <si>
    <t>S.T. 5980.93.00 M2   S.C. 130.31 M2</t>
  </si>
  <si>
    <t>ESCUELA PRIMARIA FCO. SARABIA</t>
  </si>
  <si>
    <t>AVE. JUAREZ Y JUAN E. GARCIA CALLES GUERRERO Y MORELOS ZONA CENTRO</t>
  </si>
  <si>
    <t>S.T. 5,301.00 M2 S.C. 1,154.00 M2</t>
  </si>
  <si>
    <t>OFICINAS DEL DIF</t>
  </si>
  <si>
    <t>ZONA 2 M-Z39 LOTE 9 COL. CONSTITUYENTES BLVD. MIGUEL ALEMAN C. CHIHUAHUA</t>
  </si>
  <si>
    <t>S.T. 554.00 M2</t>
  </si>
  <si>
    <t>MONUMENTO C.P.A. FCO. SARABIA</t>
  </si>
  <si>
    <t>BLVD. MIGUEL ALEMAN CALLE CHIHUAHUA Y AV. MATAMOROS</t>
  </si>
  <si>
    <t>S.T. 885.00 M2       S.C. 135.00 M2</t>
  </si>
  <si>
    <t>AMPL. VIALIDAD CALLE MARGARITA BOCACALLE</t>
  </si>
  <si>
    <t>AVE. FCO. I. MADERO PROLONGACION NORTE MARGARITA GOMEZ PALACIO</t>
  </si>
  <si>
    <t>S.T. 138.25 M2</t>
  </si>
  <si>
    <t>AMPL. VIALIDAD    AV. TEPOCHCALLI                                         BOCACALLE</t>
  </si>
  <si>
    <t>PROL. FC. I MADERO Y AVE. TEPOCHTCALLI COL. NIÑOS HEROES</t>
  </si>
  <si>
    <t>S.T. 264.60 M2</t>
  </si>
  <si>
    <t>CANCHAS DEPORTIVAS</t>
  </si>
  <si>
    <t>ZONA 11 MANZANA 01 LOTE 10 AZUCENAS, CLUB  CAMPESTRE COL. VILLA DE LAS FLORES</t>
  </si>
  <si>
    <t>S.T. 2,004.00 M2</t>
  </si>
  <si>
    <t>AREA DE DONACION LAS QUINTAS  VIALIDADES</t>
  </si>
  <si>
    <t>EJIDO LERDO   FRACC. DE PARCELA NO. 218 P1/121 FRACC. LAS QUINTAS</t>
  </si>
  <si>
    <t>S.T. 2,351.25 M2</t>
  </si>
  <si>
    <t>PANTEON MUNICIPAL</t>
  </si>
  <si>
    <t>ZONA 1 MANZANA 38 LOTE 1             CD. JUAREZ, DGO.</t>
  </si>
  <si>
    <t>S.T. 2,651.00 M2</t>
  </si>
  <si>
    <t>PARCELA NO. 211 P1/1Z-1 EJIDO LERDO</t>
  </si>
  <si>
    <t>S.T. 46,820.93 M2</t>
  </si>
  <si>
    <t xml:space="preserve">RELLENO SANITARIO </t>
  </si>
  <si>
    <t>ANTIGUA   HACIENDA                      FRACC. NO. 8 SAN FERNANDO</t>
  </si>
  <si>
    <t>S.T 200,010 M2</t>
  </si>
  <si>
    <t>TERRENOS DEL EJDO LERDO</t>
  </si>
  <si>
    <t>S.T 400,015.96 M2</t>
  </si>
  <si>
    <t>TERRENO BALDIO AHORA                           TALLER MUNICIPAL</t>
  </si>
  <si>
    <t>S.T. 1,500.00 M2</t>
  </si>
  <si>
    <t>FRACC. LERDO I</t>
  </si>
  <si>
    <t>POLIGONO EN FORMA DE TRIANGULO UBICADO EN FRACC. LERDO I</t>
  </si>
  <si>
    <t>S.T. 11,067 M2</t>
  </si>
  <si>
    <t>CENTRO CULTURAL CENTAURO</t>
  </si>
  <si>
    <t>S.T. 1,101.98 M2</t>
  </si>
  <si>
    <t>CANCHAS DEPORTIVAS TERCER MUNDO/DONADO A LA SEC. DE SALUD HOSPITAL LERDO ACUERDO DE CABILDO 447/2006</t>
  </si>
  <si>
    <t>LIBRAMIENTO PERIFERICO TORREON GOMEZ PALACIO CD LERO</t>
  </si>
  <si>
    <t>S.T. 42, 000 M2</t>
  </si>
  <si>
    <t>PLANTA TRATADORA DE AGUA</t>
  </si>
  <si>
    <t>FRACC. PARCELA 35 P1/4 Z-1, JUAN E GARCIA DEL EJIDO LEON GUZMAN</t>
  </si>
  <si>
    <t>S.T. 5914 M2</t>
  </si>
  <si>
    <t xml:space="preserve">FRACC SAN JUAN </t>
  </si>
  <si>
    <t>LOTE A (AREA DE CESION MPAL.)</t>
  </si>
  <si>
    <t>S.T. 2452.03</t>
  </si>
  <si>
    <t>CAMPO DEPORTIVO</t>
  </si>
  <si>
    <t>ZONA 01 MANZANA 48 LOTE 04 EX EJIDO VILLA JUAREZ AV. SANTOS DEGOLLADO AVE. LAZARO CARDENAS AGUSTIN MELGAR</t>
  </si>
  <si>
    <t>S.T. 9476 M2</t>
  </si>
  <si>
    <t>CAMPO DE FUTBOL</t>
  </si>
  <si>
    <t>ZONA 01 MANZANA 88 LOTE 01 VILLA JUAREZ, DGO.</t>
  </si>
  <si>
    <t>S.T.6,444 M2</t>
  </si>
  <si>
    <t>CANCHA DE BASQUET Y ATLETISMO</t>
  </si>
  <si>
    <t>ZONA 01 MANZANA 99 LOTE 01 EX EJIDO VILLA JUAREZ</t>
  </si>
  <si>
    <t>S.T. 19,848  M2</t>
  </si>
  <si>
    <t>FRACC "SAN ANTONIO"</t>
  </si>
  <si>
    <t xml:space="preserve">ARTURO GAMIZ GUILLERMO CH GALINDOC.                       DIVISION DEL NORTE ESQ. /SERGIO </t>
  </si>
  <si>
    <t>S.T. 4201.77M2</t>
  </si>
  <si>
    <t>FRACC.LAS HUERTAS II</t>
  </si>
  <si>
    <t>FRACCIONAMIENTO LAS HUERTAS II</t>
  </si>
  <si>
    <t>S.T. 2161.97</t>
  </si>
  <si>
    <t>CERRADA LAS MARGARITAS</t>
  </si>
  <si>
    <t>CIRCUITO DE LAS MARGARITAS ESQUINA CON AV. DE LAS ESTRELLAS DEL FRACC. CERRADA LAS MARGARITAS</t>
  </si>
  <si>
    <t>S.T.  4,131.53 M2</t>
  </si>
  <si>
    <t>FRACC.LAS PALMAS</t>
  </si>
  <si>
    <t xml:space="preserve">C.WASHINGTONIA S/N </t>
  </si>
  <si>
    <t>S.T. 668.99 M2</t>
  </si>
  <si>
    <t>PLAZA JESUS REYES ESQUIVEL</t>
  </si>
  <si>
    <t>COL. 5 DE MAYO</t>
  </si>
  <si>
    <t>S.T. 4,006 M2</t>
  </si>
  <si>
    <t>HOSPITAL LERDO</t>
  </si>
  <si>
    <t>LIBRAMIENTO PERIFRICO ENTRE PROLONG. DGO Y PROLONG. ZACATECAS</t>
  </si>
  <si>
    <t>14793.00M2</t>
  </si>
  <si>
    <t>FRACC. "VALLE"</t>
  </si>
  <si>
    <t>PROLONG. HIDALGO  Y CALLE AMARANTO</t>
  </si>
  <si>
    <t>FRACC. SAN CARLOS</t>
  </si>
  <si>
    <t>MANZANAS 4Y7 FRACC. SAN CARLOS</t>
  </si>
  <si>
    <t>S.T. 3,326.64</t>
  </si>
  <si>
    <t>CHALET GOROSAVE</t>
  </si>
  <si>
    <t>AVE.FCO. I MADERO No. 386 NTE</t>
  </si>
  <si>
    <t>S.T.661 M2</t>
  </si>
  <si>
    <t>VIALIDAD</t>
  </si>
  <si>
    <t>CALLE DEL CANAL No. 450</t>
  </si>
  <si>
    <t>S.T 479.29 M2</t>
  </si>
  <si>
    <t>AREA VERDE</t>
  </si>
  <si>
    <t xml:space="preserve">FRACC. RESIDENCIAL JARDIN </t>
  </si>
  <si>
    <t>S.T. 2,194.05 M2</t>
  </si>
  <si>
    <t>FRACC. TECNOLOGICO</t>
  </si>
  <si>
    <t>S.T. 1,251.85 M2</t>
  </si>
  <si>
    <t>ESTANQUE DE ALM DE AGUA</t>
  </si>
  <si>
    <t>TERRENO EJIDO 21 DE MZO. CONST. ESTANQUE ALM. AGUA</t>
  </si>
  <si>
    <t>S.T. 633.96 M2</t>
  </si>
  <si>
    <t>TERRENO PARA CEMENTERIO DE VILLA LA LOMA</t>
  </si>
  <si>
    <t>S.T. 780 M2</t>
  </si>
  <si>
    <t>FRACC. SAN GREGORIO</t>
  </si>
  <si>
    <t>S.T. 3,879.28 M2</t>
  </si>
  <si>
    <t>FRACC. LOS MOLINOS</t>
  </si>
  <si>
    <t>S.T. 3, 960.40 M2</t>
  </si>
  <si>
    <t>FRACC. SAN JUAN SEGUNDA ETAPA</t>
  </si>
  <si>
    <t>S.T. 3,475.81 M2</t>
  </si>
  <si>
    <t>TERRENO PROLONGACION HIDALGO COL SAN. ISIDRO</t>
  </si>
  <si>
    <t>S.T. 188 M2</t>
  </si>
  <si>
    <t>S.T. 242 M2</t>
  </si>
  <si>
    <t>EDIFICIO DE SEGURIDAD PUBLICA</t>
  </si>
  <si>
    <t>S.T. 10,000 M2</t>
  </si>
  <si>
    <t>CENTRO COMUNITARIO SAN ISIDRO</t>
  </si>
  <si>
    <t>COL ISIDRO  LOTE 7 MANZANA 50 ZONA 7</t>
  </si>
  <si>
    <t>S.T.1,308 M2</t>
  </si>
  <si>
    <t>CENTRO COMUNITARIO CD. VILLA JUAREZ</t>
  </si>
  <si>
    <t>EJIDO VILLA JUAREZ LOTE 1 MANZANA 12 ZONA 7</t>
  </si>
  <si>
    <t>S.T. 2,176.47 M2</t>
  </si>
  <si>
    <t>CENTRO COMUNITARIO SAN FERNANDO</t>
  </si>
  <si>
    <t>FRACC SAN FERNANDO LOTE 11 MANZANA 40 ZONA 26</t>
  </si>
  <si>
    <t>S.T. 1,530.00 M2</t>
  </si>
  <si>
    <t>CENTRO COMUNITARIO E LAS BRISAS</t>
  </si>
  <si>
    <t>COL LAS BRISAS</t>
  </si>
  <si>
    <t>S.T. 857.00 M2</t>
  </si>
  <si>
    <t>CENTRO COMUNITARIO DE NAZARENO</t>
  </si>
  <si>
    <t xml:space="preserve">POBLADO NAZARENO </t>
  </si>
  <si>
    <t>S.T. 360.16 M2</t>
  </si>
  <si>
    <t>RASTRO MUNICIPAL</t>
  </si>
  <si>
    <t>EJIDO LOS ANGELES PARCELAS 60,61 Y 62</t>
  </si>
  <si>
    <t>S.T  5,742.43 M2</t>
  </si>
  <si>
    <t>CERRADA SAN JOSE</t>
  </si>
  <si>
    <t>PARTE DE VIALIDAD CERRADAS</t>
  </si>
  <si>
    <t>S.T. 130 M2</t>
  </si>
  <si>
    <t>PROLONGACION ALLENDE</t>
  </si>
  <si>
    <t>TERRENO</t>
  </si>
  <si>
    <t>PRIMERA AMPLIACION DE PANTEON MUNICIPAL</t>
  </si>
  <si>
    <t>SEGUNDA AMPLIACION DE PANTEON MUNICIPAL</t>
  </si>
  <si>
    <t>TERCERA AMPLIACION DE PANTEON MUNICIPAL</t>
  </si>
  <si>
    <t>TERRENO BOCACALLE</t>
  </si>
  <si>
    <t>BOCACALLE FCO. I. MADERO</t>
  </si>
  <si>
    <t>PARQ RAYMUNDO</t>
  </si>
  <si>
    <t>TERRENO EJIDO EL RAYO (1 HA PARQ. RAYMUNDO)</t>
  </si>
  <si>
    <t>1 HECT</t>
  </si>
  <si>
    <t>PARCELA DEL EJIDO LERDO 241 P1/1 Z-1</t>
  </si>
  <si>
    <t>PARCELA</t>
  </si>
  <si>
    <t>FRACC. LAS AMERICAS</t>
  </si>
  <si>
    <t>AREAS VERDES DE FRACCIONAMIENO LAS AMERICAS</t>
  </si>
  <si>
    <t>PC-0087</t>
  </si>
  <si>
    <t>ARCHIVERO METALICO 4 GAVETAS</t>
  </si>
  <si>
    <t>METALICO</t>
  </si>
  <si>
    <t>4 GAVETAS</t>
  </si>
  <si>
    <t>BEIGE</t>
  </si>
  <si>
    <t>ATENCION CIUDADANA</t>
  </si>
  <si>
    <t>APC-107-01</t>
  </si>
  <si>
    <t>SILLA SECRETARIAL</t>
  </si>
  <si>
    <t>SECRETARIAL</t>
  </si>
  <si>
    <t>APC-107-02</t>
  </si>
  <si>
    <t>APC-107-03</t>
  </si>
  <si>
    <t>APC-107-04</t>
  </si>
  <si>
    <t>APC-107-05</t>
  </si>
  <si>
    <t>APC-107-06</t>
  </si>
  <si>
    <t>APC-108</t>
  </si>
  <si>
    <t>ESCRITORIO EJECUTIVO ARCHIVERO Y CAJON</t>
  </si>
  <si>
    <t>EJECUTIVO</t>
  </si>
  <si>
    <t>CHOCOLATE</t>
  </si>
  <si>
    <t>APC-109</t>
  </si>
  <si>
    <t>ESCRITORIO METALICO CUB DE MELAMINA</t>
  </si>
  <si>
    <t>CAFÉ</t>
  </si>
  <si>
    <t>APC-110</t>
  </si>
  <si>
    <t>SILLON EJECUTIVO COLOR NEGRO TAPIZADO EN PIEL</t>
  </si>
  <si>
    <t>APC-111</t>
  </si>
  <si>
    <t>ESCRITORIO EJECUTIVO COLOR CHOCOLATE</t>
  </si>
  <si>
    <t>APC-112</t>
  </si>
  <si>
    <t>ARCHIVERO 4 CAJONES OFICIO NEGRO</t>
  </si>
  <si>
    <t>REG-0069-0101-0044</t>
  </si>
  <si>
    <t>ARCHIVERO AGLOMERADO</t>
  </si>
  <si>
    <t>AGLOMERADO</t>
  </si>
  <si>
    <t>AYUNTAMIENTO</t>
  </si>
  <si>
    <t>REG-0083-0101-0170</t>
  </si>
  <si>
    <t xml:space="preserve">MESA OVALADA GRANDE </t>
  </si>
  <si>
    <t>GRANDE</t>
  </si>
  <si>
    <t>REG-0157-0101-0285</t>
  </si>
  <si>
    <t xml:space="preserve">CREDENZA DE MADERA </t>
  </si>
  <si>
    <t>MADERA</t>
  </si>
  <si>
    <t>REG-0155-0301-0038</t>
  </si>
  <si>
    <t>CENTRAL TELEFONICA MAX 216 PUERTOS</t>
  </si>
  <si>
    <t>PANASONIC</t>
  </si>
  <si>
    <t>216 PUERTOS</t>
  </si>
  <si>
    <t>REG-0025-0101-0025</t>
  </si>
  <si>
    <t>REG-0026-0101-0026</t>
  </si>
  <si>
    <t>5 GAVETAS</t>
  </si>
  <si>
    <t>REG-0027-0101-0027</t>
  </si>
  <si>
    <t>6 GAVETAS</t>
  </si>
  <si>
    <t>REG-0028-0101-0028</t>
  </si>
  <si>
    <t>7 GAVETAS</t>
  </si>
  <si>
    <t>REG-0029-0101-0029</t>
  </si>
  <si>
    <t>8 GAVETAS</t>
  </si>
  <si>
    <t>REG-0030-0101-0030</t>
  </si>
  <si>
    <t>9 GAVETAS</t>
  </si>
  <si>
    <t>REG-0031-0101-0031</t>
  </si>
  <si>
    <t>10 GAVETAS</t>
  </si>
  <si>
    <t>REG-0032-0101-0032</t>
  </si>
  <si>
    <t>11 GAVETAS</t>
  </si>
  <si>
    <t>REG-0001-0101-0001</t>
  </si>
  <si>
    <t>ESCRITORIO MODULO EN L MATALICO</t>
  </si>
  <si>
    <t>EN L</t>
  </si>
  <si>
    <t>REG-0002-0101-0002</t>
  </si>
  <si>
    <t>REG-0003-0101-0003</t>
  </si>
  <si>
    <t>REG-0004-0101-0004</t>
  </si>
  <si>
    <t>REG-0005-0101-0005</t>
  </si>
  <si>
    <t>REG-0006-0101-0006</t>
  </si>
  <si>
    <t>REG-0007-0101-0007</t>
  </si>
  <si>
    <t>REG-0008-0101-0008</t>
  </si>
  <si>
    <t>REG-0009-0101-0009</t>
  </si>
  <si>
    <t>REG-0010-0101-0010</t>
  </si>
  <si>
    <t>REG-0011-0101-0011</t>
  </si>
  <si>
    <t>REG-0012-0101-0012</t>
  </si>
  <si>
    <t>REG-0013-0101-0013</t>
  </si>
  <si>
    <t>REG-0014-0101-0014</t>
  </si>
  <si>
    <t>REG-0015-0101-0015</t>
  </si>
  <si>
    <t>REG-0016-0101-0016</t>
  </si>
  <si>
    <t>ESCRITORIO SECRETARIAL METALICO DE 1.20 X 0.60 DOS CAJONES</t>
  </si>
  <si>
    <t>REG-0017-0101-0017</t>
  </si>
  <si>
    <t>REG-0018-0101-0018</t>
  </si>
  <si>
    <t>REG-0019-0101-0019</t>
  </si>
  <si>
    <t>REG-0020-0101-0020</t>
  </si>
  <si>
    <t>REG-0021-0101-0021</t>
  </si>
  <si>
    <t>REG-0022-0101-0022</t>
  </si>
  <si>
    <t xml:space="preserve">ARCHIVERO METALICO 4 GAVETAS </t>
  </si>
  <si>
    <t>OFIK</t>
  </si>
  <si>
    <t>REG-0023-0101-0023</t>
  </si>
  <si>
    <t>REG-0024-0101-0024</t>
  </si>
  <si>
    <t>SILLON EJECUTIVO PABLO RESPALDO ALTO</t>
  </si>
  <si>
    <t xml:space="preserve">SILLON GERENCIAL </t>
  </si>
  <si>
    <t>GERENCIAL</t>
  </si>
  <si>
    <t>GIANELLY</t>
  </si>
  <si>
    <t>DESPACHADOR DE AGUA FRIA Y CALIENTE</t>
  </si>
  <si>
    <t>ROYAL</t>
  </si>
  <si>
    <t>MESA DE CABILDO EN MELAMINA DE 16 MM EN COLOR CAOBA 6 PZAS</t>
  </si>
  <si>
    <t>16MM</t>
  </si>
  <si>
    <t>DE CABILDO</t>
  </si>
  <si>
    <t>CAOBA</t>
  </si>
  <si>
    <t>CS-0006-0111-0002</t>
  </si>
  <si>
    <t>EQUIPO AIRE EVAPORATIVO GLACIAL</t>
  </si>
  <si>
    <t>GLACIAL</t>
  </si>
  <si>
    <t>EVAPORATIVO</t>
  </si>
  <si>
    <t>CS-0009-0111-0004</t>
  </si>
  <si>
    <t xml:space="preserve">REFRIGERADOR  27 </t>
  </si>
  <si>
    <t>IEM</t>
  </si>
  <si>
    <t>S27</t>
  </si>
  <si>
    <t>CS-0085-0111-0045</t>
  </si>
  <si>
    <t xml:space="preserve">ESCRITORIO SECRETARIAL BASICO </t>
  </si>
  <si>
    <t>BASICO PERA</t>
  </si>
  <si>
    <t>CS-0086-0111-0053</t>
  </si>
  <si>
    <t>CS-0087-0111-0047</t>
  </si>
  <si>
    <t xml:space="preserve">ARCHIVERO 4 GAVETAS </t>
  </si>
  <si>
    <t>NOVA</t>
  </si>
  <si>
    <t>CS-0088-0111-0048</t>
  </si>
  <si>
    <t>CS-0085-0111-0053</t>
  </si>
  <si>
    <t>ESCRITORIO SECRETARIAL</t>
  </si>
  <si>
    <t>CS-0086-0111-0054</t>
  </si>
  <si>
    <t>MINISPLITT 2 TON  MIREGE</t>
  </si>
  <si>
    <t>MIRAGE</t>
  </si>
  <si>
    <t>2TON</t>
  </si>
  <si>
    <t>CIOF-0013-0106-0013</t>
  </si>
  <si>
    <t>ARCHIVERO METÁLICO 4 GAVETAS</t>
  </si>
  <si>
    <t>ARENA</t>
  </si>
  <si>
    <t>CONTRALORIA MUNICIPAL</t>
  </si>
  <si>
    <t>CIOF-0015-0106-0015</t>
  </si>
  <si>
    <t>ARCHIVERO COLOR NOGAL 4 GAVETAS</t>
  </si>
  <si>
    <t>NOGAL</t>
  </si>
  <si>
    <t>CIOF-0100-0106-0051</t>
  </si>
  <si>
    <t xml:space="preserve">ENGARGOLADORA </t>
  </si>
  <si>
    <t>CIOF-0117-0106-0053</t>
  </si>
  <si>
    <t>CIOF-0359-0106-0112</t>
  </si>
  <si>
    <t xml:space="preserve">COPIADORA </t>
  </si>
  <si>
    <t>CANON</t>
  </si>
  <si>
    <t>IMAGEN</t>
  </si>
  <si>
    <t xml:space="preserve"> RUNNER 3570</t>
  </si>
  <si>
    <t>CIOF-0194-0306-0001</t>
  </si>
  <si>
    <t xml:space="preserve">CENTRAL TELEFONICA </t>
  </si>
  <si>
    <t xml:space="preserve">KXTA308 </t>
  </si>
  <si>
    <t>CI-OF469DI</t>
  </si>
  <si>
    <t>SILLON EJECUTIVO WIND</t>
  </si>
  <si>
    <t>WIND</t>
  </si>
  <si>
    <t>CI-OF468DI</t>
  </si>
  <si>
    <t xml:space="preserve">ESCRITORIO DE 1.50 X .60 X .75  ARCHIVERO DOS CAJONES </t>
  </si>
  <si>
    <t>ARCHIVERO</t>
  </si>
  <si>
    <t>2 CAJONES</t>
  </si>
  <si>
    <t>CI-OF466DI</t>
  </si>
  <si>
    <t>MODULO EN MELAMINA CAOBA  LATERAL CON PATA Y ARCHIVERO VERTICAL</t>
  </si>
  <si>
    <t>MODULO</t>
  </si>
  <si>
    <t>ARCHIVERO VERTICAL</t>
  </si>
  <si>
    <t>CI-OF445</t>
  </si>
  <si>
    <t>REFRIGERADOR</t>
  </si>
  <si>
    <t>WHIRPOOL</t>
  </si>
  <si>
    <t>CI-OF-0484</t>
  </si>
  <si>
    <t>PORTALLAVES DE ALUMINIO</t>
  </si>
  <si>
    <t>CI-OF478-5MILLAR</t>
  </si>
  <si>
    <t xml:space="preserve">DISPENSADOR DE AGUA </t>
  </si>
  <si>
    <t>GE</t>
  </si>
  <si>
    <t>GXCF06DI</t>
  </si>
  <si>
    <t>CI-OF470-5MILLAR</t>
  </si>
  <si>
    <t>ESCRITORIO  DE 1.20 X .60X .75</t>
  </si>
  <si>
    <t>CI-OF471-5MILLAR</t>
  </si>
  <si>
    <t>LIBRERO DE 1.15 X 1.18</t>
  </si>
  <si>
    <t>CI-OF472-5MILLAR</t>
  </si>
  <si>
    <t>LIBRERO DE 1.45 X 1.22</t>
  </si>
  <si>
    <t>CI-OF512</t>
  </si>
  <si>
    <t xml:space="preserve">MUEBLE EJECUTIVO </t>
  </si>
  <si>
    <t>CI-OF513</t>
  </si>
  <si>
    <t>CI OF521</t>
  </si>
  <si>
    <t xml:space="preserve">SILLON EJECUTIVO </t>
  </si>
  <si>
    <t>PABLO</t>
  </si>
  <si>
    <t>CI-OF550</t>
  </si>
  <si>
    <t>COPIADORA MULTIFUNCIONAL XEROX 5325 SD</t>
  </si>
  <si>
    <t>XEROX</t>
  </si>
  <si>
    <t>MULTIFUNCIONAL</t>
  </si>
  <si>
    <t>5325 SD</t>
  </si>
  <si>
    <t>CI-OF553 AL 562</t>
  </si>
  <si>
    <t xml:space="preserve">ESTANTERIA METALICA 5 CHAROLAS </t>
  </si>
  <si>
    <t>CI-OF563</t>
  </si>
  <si>
    <t>SILLON GERENCIAL GIANELLY IMITACION PIEL</t>
  </si>
  <si>
    <t>CI-OF622</t>
  </si>
  <si>
    <t>MINISPLIT 2 TON</t>
  </si>
  <si>
    <t>FRIO CALOR</t>
  </si>
  <si>
    <t>CI-OF623</t>
  </si>
  <si>
    <t>MINISPLIT 1 TON</t>
  </si>
  <si>
    <t>CI-OF626</t>
  </si>
  <si>
    <t>MINISPLIT 1 TON MIRAGE XMAX</t>
  </si>
  <si>
    <t>CI-OF627</t>
  </si>
  <si>
    <t>ARCHIVERO METALICO</t>
  </si>
  <si>
    <t>CIOF-0154DI-0106-0070</t>
  </si>
  <si>
    <t xml:space="preserve">ARCHIVERO DE 4 GAVETAS </t>
  </si>
  <si>
    <t>CONTRALORIA DE DESARROLLO INSTITUCIONAL</t>
  </si>
  <si>
    <t>CIOF-479-IND</t>
  </si>
  <si>
    <t>MODULO ELEGANCE ESCRITORIO RECTANGULAR, LIBRERO Y CREDENZA</t>
  </si>
  <si>
    <t>CIOF-481-IND</t>
  </si>
  <si>
    <t>MODULO L TRADICIONES CON PENINSULAR</t>
  </si>
  <si>
    <t>CIOF-482-IND</t>
  </si>
  <si>
    <t>ESCRITORIO MEDIDA DE 1.20 X .60 X .75</t>
  </si>
  <si>
    <t>CI-OF607</t>
  </si>
  <si>
    <t>CI-OF608</t>
  </si>
  <si>
    <t>CI-OF620</t>
  </si>
  <si>
    <t>CI-OF621</t>
  </si>
  <si>
    <t>TM-0114-0134-0210</t>
  </si>
  <si>
    <t>ESTANTERIA DE MADERA DE 15 ENTREPAÑOS</t>
  </si>
  <si>
    <t>15 ETREPAÑOS</t>
  </si>
  <si>
    <t>NATURAL</t>
  </si>
  <si>
    <t>SISTEMAS</t>
  </si>
  <si>
    <t>IF-260</t>
  </si>
  <si>
    <t>MINI SPLIT  220V FRIO CALOR</t>
  </si>
  <si>
    <t>FRIKKO</t>
  </si>
  <si>
    <t>2 TON</t>
  </si>
  <si>
    <t>CIOF-0286-0106-0105</t>
  </si>
  <si>
    <t>SILLON EJECUTIVO</t>
  </si>
  <si>
    <t>MINISPLT 1 TON</t>
  </si>
  <si>
    <t>1 TON</t>
  </si>
  <si>
    <t>IF-266</t>
  </si>
  <si>
    <t>RELOJ CHECADOR</t>
  </si>
  <si>
    <t>IF-270</t>
  </si>
  <si>
    <t>DISPENSOR DE AGUA FRIA CALIENTE</t>
  </si>
  <si>
    <t>MOD. RA-1300</t>
  </si>
  <si>
    <t>TM-0266-0134-0297</t>
  </si>
  <si>
    <t>T.V. ILO TECHNOLOGIES 32 LCD HDTV MONITOR</t>
  </si>
  <si>
    <t xml:space="preserve"> ILO TECHNOLOGIES</t>
  </si>
  <si>
    <t>32LCD</t>
  </si>
  <si>
    <t>DFD-0040</t>
  </si>
  <si>
    <t xml:space="preserve">VENTILADOR </t>
  </si>
  <si>
    <t>BORNOTO</t>
  </si>
  <si>
    <t>24 PULG</t>
  </si>
  <si>
    <t>DFD-0041</t>
  </si>
  <si>
    <t>DFD-0042</t>
  </si>
  <si>
    <t xml:space="preserve">MINISPLITT </t>
  </si>
  <si>
    <t>DDR-0038-0114-0051</t>
  </si>
  <si>
    <t xml:space="preserve">APARATO DE AIRE LAVADO </t>
  </si>
  <si>
    <t>3500 PIES</t>
  </si>
  <si>
    <t>DDR-0041-0114-0052</t>
  </si>
  <si>
    <t>ESCRITORIO METALICO EJEC. 2 CAJONES A CADA LADO</t>
  </si>
  <si>
    <t>DDR-0039-0114-0061</t>
  </si>
  <si>
    <t>APARATO DE AIRE LAVADO</t>
  </si>
  <si>
    <t>AIRE LAVADO</t>
  </si>
  <si>
    <t>DDR-0040-0114-0062</t>
  </si>
  <si>
    <t>DPD-0103-0124-0007</t>
  </si>
  <si>
    <t xml:space="preserve">ARCHIVERO CON 4 GAVETAS </t>
  </si>
  <si>
    <t>PLANEACION Y DESARROLLO</t>
  </si>
  <si>
    <t>DPD-0079-0124-0029</t>
  </si>
  <si>
    <t>MODULO SALA DE JUNTAS CON 4 ESCRITORIOS Y 2 ESQ</t>
  </si>
  <si>
    <t>DPD-0101-0124-0032</t>
  </si>
  <si>
    <t>ESCRITORIO EJECUTIVO</t>
  </si>
  <si>
    <t>DPD-0087-0124-0033</t>
  </si>
  <si>
    <t xml:space="preserve">ESCRITORIO EJECUTIVO DE LUJO </t>
  </si>
  <si>
    <t>PAJA</t>
  </si>
  <si>
    <t>DPD-0108-0124-0039</t>
  </si>
  <si>
    <t>CREDENZA</t>
  </si>
  <si>
    <t>DSM-0035/09-0115-0128</t>
  </si>
  <si>
    <t xml:space="preserve">MINI SPLIT  220 VOLTS. FRIO CALOR </t>
  </si>
  <si>
    <t>LG</t>
  </si>
  <si>
    <t>DSM-0022/08-0115-0131</t>
  </si>
  <si>
    <t>LIBRERO DE MADERA DE 3 REPISAS</t>
  </si>
  <si>
    <t>3 REPISAS</t>
  </si>
  <si>
    <t>DSM-0030/09-0115-0133</t>
  </si>
  <si>
    <t>SWITCH 24 PUERTOS 10 100 1000</t>
  </si>
  <si>
    <t>24 PUERTOS</t>
  </si>
  <si>
    <t>DSM-0001/09-0115-0134</t>
  </si>
  <si>
    <t xml:space="preserve">ENFRIADOR Y CALENTADOR DE AGUA </t>
  </si>
  <si>
    <t>G.E.</t>
  </si>
  <si>
    <t>DSM-0017/09-0115-0153</t>
  </si>
  <si>
    <t xml:space="preserve">ARCHIVERO METALICO  4 GAVETAS </t>
  </si>
  <si>
    <t>IELSA</t>
  </si>
  <si>
    <t>DSM-0019/09-0115-0154</t>
  </si>
  <si>
    <t>DSM-0028/09-0115-0155</t>
  </si>
  <si>
    <t>DSM-0033/09-0115-0156</t>
  </si>
  <si>
    <t xml:space="preserve">ENGARGOLADORA COMBO </t>
  </si>
  <si>
    <t>ZEBRA</t>
  </si>
  <si>
    <t>DSM-0034/09-0115-0157</t>
  </si>
  <si>
    <t xml:space="preserve">MINISPLIT </t>
  </si>
  <si>
    <t>SAMSUNG</t>
  </si>
  <si>
    <t>DSM-0066/02-0115-0163</t>
  </si>
  <si>
    <t xml:space="preserve">MESA CIRCULAR TRABAJO </t>
  </si>
  <si>
    <t>DSM-01/2012</t>
  </si>
  <si>
    <t>DSM-02/2012</t>
  </si>
  <si>
    <t>COMBO</t>
  </si>
  <si>
    <t>500GBC</t>
  </si>
  <si>
    <t>DSM-0028/08-0315-0002</t>
  </si>
  <si>
    <t>CENTRAL TELEFONICA</t>
  </si>
  <si>
    <t>KX616110</t>
  </si>
  <si>
    <t>DSM-0065/11-0315-0014</t>
  </si>
  <si>
    <t>APPLE IPAD 3 32G WIFI</t>
  </si>
  <si>
    <t>APPLE</t>
  </si>
  <si>
    <t>IPAD 3</t>
  </si>
  <si>
    <t>DSM-0018-2015</t>
  </si>
  <si>
    <t>SILLON EJECUTIVO PABLO</t>
  </si>
  <si>
    <t>DSM-0017-2015</t>
  </si>
  <si>
    <t xml:space="preserve">PANTALLA </t>
  </si>
  <si>
    <t>PHILLIPS</t>
  </si>
  <si>
    <t>40"</t>
  </si>
  <si>
    <t>LED</t>
  </si>
  <si>
    <t>DSM-005/14</t>
  </si>
  <si>
    <t>COPIADORA</t>
  </si>
  <si>
    <t>MULTIFUNCIONAL 5325</t>
  </si>
  <si>
    <t>DSM-006/18</t>
  </si>
  <si>
    <t>MULTIFUNCIONAL B703VERSAL</t>
  </si>
  <si>
    <t>DSM-0062/11-0185-0001</t>
  </si>
  <si>
    <t xml:space="preserve">COPIADORA CNON IMAGE RUNNER 3570 </t>
  </si>
  <si>
    <t>IMAGEN RUNNER 3570</t>
  </si>
  <si>
    <t>RUNNER 3570</t>
  </si>
  <si>
    <t>DESARROLLO SOCIAL DE RAMO 33</t>
  </si>
  <si>
    <t>DSM-0059/11-0185-0002</t>
  </si>
  <si>
    <t>ARCHIVERO 4 GAVETAS</t>
  </si>
  <si>
    <t>DSM-0060/11-0185-0003</t>
  </si>
  <si>
    <t>1-2010-0197-0001</t>
  </si>
  <si>
    <t xml:space="preserve">TELEVISION </t>
  </si>
  <si>
    <t>42"</t>
  </si>
  <si>
    <t>CENTRO COMUNITARIO VILLA NAZARENO</t>
  </si>
  <si>
    <t>1-2010-0197-0002</t>
  </si>
  <si>
    <t xml:space="preserve">DVD </t>
  </si>
  <si>
    <t>BLUE RAY</t>
  </si>
  <si>
    <t>1-2010-0197-0003</t>
  </si>
  <si>
    <t>COCINA INTEGRAL</t>
  </si>
  <si>
    <t>1-2010-0197-0004</t>
  </si>
  <si>
    <t xml:space="preserve">REFRIGERADOR </t>
  </si>
  <si>
    <t>16 PIES</t>
  </si>
  <si>
    <t>1-2010-0197-0005</t>
  </si>
  <si>
    <t>ESTUFA</t>
  </si>
  <si>
    <t>1-2010-0197-0006</t>
  </si>
  <si>
    <t>DS-HAB-NA-0001 AL 0011-13</t>
  </si>
  <si>
    <t>LOTE DE 11 MESAS DE PLASTICO PEGABLE DE 1.83, .76 MTS</t>
  </si>
  <si>
    <t>PLASTICO</t>
  </si>
  <si>
    <t>PEGABLES</t>
  </si>
  <si>
    <t>DS-HAB-NA-0012 AL 0311-13</t>
  </si>
  <si>
    <t>LOTE DE 300 SILLAS METALICAS APILABLES</t>
  </si>
  <si>
    <t>APILABLES</t>
  </si>
  <si>
    <t>DS-HAB-NA-0350 AL 0359-13</t>
  </si>
  <si>
    <t>LOTE DE 10 MESAS INFANTILES DE PLASTICO</t>
  </si>
  <si>
    <t>INFANTILES</t>
  </si>
  <si>
    <t>COLORES</t>
  </si>
  <si>
    <t>DS-HAB-NA-0360 AL 0459-13</t>
  </si>
  <si>
    <t>LOTE DE 100 SILLAS INFANTILES METALICAS APILABLES</t>
  </si>
  <si>
    <t>DS-HAB-NA-0460 AL 0559-13</t>
  </si>
  <si>
    <t>LOTE DE 100 MESABANCOS DE MADERA</t>
  </si>
  <si>
    <t>DS-HAB-NA-0560 AL 0569-13</t>
  </si>
  <si>
    <t>LOTE DE 10 ESTANTES METALICOS CON 6 ENTREPAÑOS</t>
  </si>
  <si>
    <t>6 ENTREPAÑOS</t>
  </si>
  <si>
    <t>DS-HAB-NA-0579-13</t>
  </si>
  <si>
    <t>ESCRITORIOS METALICOS DE 2 CAJONES</t>
  </si>
  <si>
    <t>2 GAVETAS</t>
  </si>
  <si>
    <t>DS-HAB-NA-0580-13</t>
  </si>
  <si>
    <t>DS-HAB-NA-0581-13</t>
  </si>
  <si>
    <t>DS-HAB-NA-0582-13</t>
  </si>
  <si>
    <t>DS-HAB-NA-0583-13</t>
  </si>
  <si>
    <t>ARCHIVEROS METALICOS DE 4 GAVETAS</t>
  </si>
  <si>
    <t>DS-HAB-NA-0584-13</t>
  </si>
  <si>
    <t>DS-HAB-NA-0585-13</t>
  </si>
  <si>
    <t>DS-HAB-NA-0586-13</t>
  </si>
  <si>
    <t>DS-HAB-NA-0587-14</t>
  </si>
  <si>
    <t>LOTE DE SILLAS REPLEGABLES</t>
  </si>
  <si>
    <t>REPLEGABLES</t>
  </si>
  <si>
    <t>DS-HAB-NA-0588-14</t>
  </si>
  <si>
    <t>SILLON EJECUTIVO DE PIEL</t>
  </si>
  <si>
    <t>PIEL</t>
  </si>
  <si>
    <t>DS-HAB-NA-0589-14</t>
  </si>
  <si>
    <t>GABINETE DE CERRADURA</t>
  </si>
  <si>
    <t>CERRADURA</t>
  </si>
  <si>
    <t>DS-HAB-NA-0590-14</t>
  </si>
  <si>
    <t>DS-HAB-NA-0591-14</t>
  </si>
  <si>
    <t>ARCHIVERO DE 4 GAVETAS</t>
  </si>
  <si>
    <t>DS-HAB-NA-0592-14</t>
  </si>
  <si>
    <t>DS-HAB-BJ-0409-13</t>
  </si>
  <si>
    <t>ESCRITORIOS METALICOS  CON 2 CAJONES</t>
  </si>
  <si>
    <t>DS-HAB-BJ-0410-13</t>
  </si>
  <si>
    <t>DS-HAB-BJ-0411-13</t>
  </si>
  <si>
    <t>DS-HAB-BJ-0412-13</t>
  </si>
  <si>
    <t>ARCHIVEROS METALICOS  CON 4 GAVETAS</t>
  </si>
  <si>
    <t>DS-HAB-BJ-0413-13</t>
  </si>
  <si>
    <t>DS-HAB-BJ-0001 AL 0010-13</t>
  </si>
  <si>
    <t>LOTE DE 10 MESAS DE PLASTICO PLEGABLE DE 1.83,.76 MTS</t>
  </si>
  <si>
    <t>PLEGABLE</t>
  </si>
  <si>
    <t>DS-HAB-BJ-0011 AL 0260-13</t>
  </si>
  <si>
    <t>LOTE DE 250 SILLAS METALICAS APILABLES ASIENTO Y RESPALDO DE VINIL</t>
  </si>
  <si>
    <t>DS-HAB-BJ-0318 AL 0322-13</t>
  </si>
  <si>
    <t>LOTE DE 5 MESAS INFANTILES DE PLASTICO</t>
  </si>
  <si>
    <t>DS-HAB-BJ-0323 AL 0381-13</t>
  </si>
  <si>
    <t>LOTE DE 59 SILLAS INFANTILES METALICAS APILABLES</t>
  </si>
  <si>
    <t>DS-HAB-BJ-0382 AL 0401-13</t>
  </si>
  <si>
    <t>LOTE DE 20 MESABANCOS DE MADERA</t>
  </si>
  <si>
    <t>DS-HAB-BS-0359 AL 0458-13</t>
  </si>
  <si>
    <t>DS-HAB-BS-0001 AL 0010-13</t>
  </si>
  <si>
    <t>LOTE 10 MESAS DE PLASTICO PLEGABLES DE 1.83, 0.76 MTS</t>
  </si>
  <si>
    <t>DS-HAB-BS-0011 AL 0210-13</t>
  </si>
  <si>
    <t xml:space="preserve">LOTE 200 SILLAS METALICAS APILABLES </t>
  </si>
  <si>
    <t>DS-HAB-BS-0249 AL 0358-13</t>
  </si>
  <si>
    <t>LOTE 10 MESAS INFANTILES DE PLASTICO</t>
  </si>
  <si>
    <t>DS-HAB-BS-0259 AL 0358-13</t>
  </si>
  <si>
    <t>DS-HAB-BS-0459 AL 0468-13</t>
  </si>
  <si>
    <t>DS-HAB-BS-0466-13</t>
  </si>
  <si>
    <t>DS-HAB-BS-0467-13</t>
  </si>
  <si>
    <t>DS-HAB-BS-0468-13</t>
  </si>
  <si>
    <t>DS-HAB-BS-0469-13</t>
  </si>
  <si>
    <t>DS-HAB-BS-0470-13</t>
  </si>
  <si>
    <t>DS-HAB-BS-0471-13</t>
  </si>
  <si>
    <t>DS-HAB-BS-0472-13</t>
  </si>
  <si>
    <t>DS-HAB-BS-0473-13</t>
  </si>
  <si>
    <t>DS-HAB-BS-0474-14</t>
  </si>
  <si>
    <t>DS-HAB-BS-0475-14</t>
  </si>
  <si>
    <t>DS-HAB-BS-0476-14</t>
  </si>
  <si>
    <t>DS-HAB-BS-0477-14</t>
  </si>
  <si>
    <t>DS-HAB-BS-0478-14</t>
  </si>
  <si>
    <t>DS-HAB-BS-0479-14</t>
  </si>
  <si>
    <t>LOTE DE 15 SILLAS REPLEGABLES</t>
  </si>
  <si>
    <t>DS-HAB-SF-0560-14 AL 0574-14</t>
  </si>
  <si>
    <t>DS-HAB-SF-0550-14</t>
  </si>
  <si>
    <t>DS-HAB-SF-0551-14</t>
  </si>
  <si>
    <t>DS-HAB-SF-0552-14</t>
  </si>
  <si>
    <t>DS-HAB-SF-0553-14</t>
  </si>
  <si>
    <t>DS-HAB-SF-0554-14</t>
  </si>
  <si>
    <t>DS-HAB-SI-0001-15</t>
  </si>
  <si>
    <t>ESCRITORIO METALICO  C/2 CAJONES</t>
  </si>
  <si>
    <t>DS-HAB-SI-0002-15</t>
  </si>
  <si>
    <t>DS-HAB-SI-0003-15</t>
  </si>
  <si>
    <t>DS-HAB-SI-0004-15</t>
  </si>
  <si>
    <t>DS-HAB-SI-0005-15</t>
  </si>
  <si>
    <t>DS-HAB-SI-0006-15</t>
  </si>
  <si>
    <t>DS-HAB-SI-0007-15</t>
  </si>
  <si>
    <t>DS-HAB-SI-0008-15</t>
  </si>
  <si>
    <t>DS-HAB-SI-0009-15</t>
  </si>
  <si>
    <t>ENGARGOLADORA PARA ARRILLO METALICO Y ESPIRAL</t>
  </si>
  <si>
    <t>DS-HAB-SI-0010-15</t>
  </si>
  <si>
    <t>LAVADO</t>
  </si>
  <si>
    <t>DS-HAB-SI-0011-17</t>
  </si>
  <si>
    <t>ESTANTERIA COMPLETA 7 ESPACIOS</t>
  </si>
  <si>
    <t>7 ESPACIOS</t>
  </si>
  <si>
    <t>DEM-0042-0138-0015</t>
  </si>
  <si>
    <t>APARATO DE AIRE</t>
  </si>
  <si>
    <t>EDUCACION</t>
  </si>
  <si>
    <t>DEM-0031-0138-0024</t>
  </si>
  <si>
    <t xml:space="preserve">CENTRO DE TRABAJO </t>
  </si>
  <si>
    <t>GALLERY</t>
  </si>
  <si>
    <t>DEM-0041-0138-0016</t>
  </si>
  <si>
    <t>4800 PIES</t>
  </si>
  <si>
    <t>DEM-0043-0138-0092</t>
  </si>
  <si>
    <t>SILLON EJECUTIVO  RESPALDO ALTO</t>
  </si>
  <si>
    <t>RESPALDO ALTO</t>
  </si>
  <si>
    <t>DEM-0044-0138-0093</t>
  </si>
  <si>
    <t>WATER FRESH</t>
  </si>
  <si>
    <t>AYC-0043-0110-1053</t>
  </si>
  <si>
    <t>ARTE Y CULTURA</t>
  </si>
  <si>
    <t>AYC-0005-0110-1058</t>
  </si>
  <si>
    <t>CREDENZA MADERA 2 PATAS</t>
  </si>
  <si>
    <t>AYC-1241-1-209</t>
  </si>
  <si>
    <t>4118X</t>
  </si>
  <si>
    <t>AYC-1241-1-210</t>
  </si>
  <si>
    <t>CENTRAL</t>
  </si>
  <si>
    <t>AYC-1241-1-211</t>
  </si>
  <si>
    <t>AYC-1241-1-212</t>
  </si>
  <si>
    <t>ESCRITORIO METALICO CUBIERTA EN MELAMINA</t>
  </si>
  <si>
    <t>AYC-1241-1-213</t>
  </si>
  <si>
    <t>ECM-2010-0160-0698</t>
  </si>
  <si>
    <t>MUEBLE RECEPCION MEDIO CURCULO</t>
  </si>
  <si>
    <t>EVENTOS CIVICOS Y MUSEOGRAFIA</t>
  </si>
  <si>
    <t>ECM-2010-0160-0699</t>
  </si>
  <si>
    <t xml:space="preserve">TELEVISOR </t>
  </si>
  <si>
    <t>46 PULG</t>
  </si>
  <si>
    <t>ECM-2010-0160-0700</t>
  </si>
  <si>
    <t>47 PULG</t>
  </si>
  <si>
    <t>ECM-2010-0160-0701</t>
  </si>
  <si>
    <t>48 PULG</t>
  </si>
  <si>
    <t>ECM-2010-0160-0702</t>
  </si>
  <si>
    <t>49 PULG</t>
  </si>
  <si>
    <t>ECM-2010-0160-0703</t>
  </si>
  <si>
    <t>DS VISION 3000 8 PROLONGADOR SEÑAL VID</t>
  </si>
  <si>
    <t>BROADCASTER</t>
  </si>
  <si>
    <t>VISION 3000</t>
  </si>
  <si>
    <t>ECM-2010-0160-0704</t>
  </si>
  <si>
    <t>DS VISION 3000 RECEIVER RE RECEPTOR SE SEÑALES 4 PZAS</t>
  </si>
  <si>
    <t>VISION 3001</t>
  </si>
  <si>
    <t>ECM-2010-0160-0705</t>
  </si>
  <si>
    <t>PC GUIA CORE I3 2120 3.3 GHZ 4 GB EN RAM</t>
  </si>
  <si>
    <t>GUIA</t>
  </si>
  <si>
    <t>CORE I3</t>
  </si>
  <si>
    <t>ECM-2010-0160-0706</t>
  </si>
  <si>
    <t xml:space="preserve">CAJA FUERTE </t>
  </si>
  <si>
    <t>ECM-2010-0160-0707</t>
  </si>
  <si>
    <t>SILLA SECRETARIAL C/PISTON</t>
  </si>
  <si>
    <t>ECM-2010-0160-0708</t>
  </si>
  <si>
    <t>ECM-2010-0160-0709</t>
  </si>
  <si>
    <t>KIT DE 4 SILLAS DE VISITA</t>
  </si>
  <si>
    <t>DE VISITA</t>
  </si>
  <si>
    <t>ECM-2010-0160-0710</t>
  </si>
  <si>
    <t>1241-1-139</t>
  </si>
  <si>
    <t>CUADRO DECORATIVO</t>
  </si>
  <si>
    <t>1241-1-140</t>
  </si>
  <si>
    <t>MESA DE CENTRO</t>
  </si>
  <si>
    <t>AYC-1241-1-13</t>
  </si>
  <si>
    <t>JUEGO DE SALA VINIL CHOCOLATE</t>
  </si>
  <si>
    <t>VINIPIEL</t>
  </si>
  <si>
    <t>AYC-0930-0410-0093</t>
  </si>
  <si>
    <t>JUEGO DE SALA FLOTER CHOCOLATE</t>
  </si>
  <si>
    <t>PML-ST-EE-0003</t>
  </si>
  <si>
    <t>PML-ST-EE-0004</t>
  </si>
  <si>
    <t>SILLA SECRETARIAL C/DESCANSABRAZOS</t>
  </si>
  <si>
    <t>PML-ST-EE-0005</t>
  </si>
  <si>
    <t>1-2010-0139-0061</t>
  </si>
  <si>
    <t xml:space="preserve">LOTE DE ESTANTES  </t>
  </si>
  <si>
    <t>BIBLIOTECA DE LERDO</t>
  </si>
  <si>
    <t>1-2010-0139-0062</t>
  </si>
  <si>
    <t xml:space="preserve">LOTE ESTANTES SENCILLOS  </t>
  </si>
  <si>
    <t>AMARRILLO</t>
  </si>
  <si>
    <t>1-2010-0139-0465</t>
  </si>
  <si>
    <t xml:space="preserve">AIRE ACONDICIONEADO </t>
  </si>
  <si>
    <t xml:space="preserve"> AW12PK</t>
  </si>
  <si>
    <t>1-2010-0139-0466</t>
  </si>
  <si>
    <t>1-2010-0139-0467</t>
  </si>
  <si>
    <t>1-2010-0139-0468</t>
  </si>
  <si>
    <t>BBJ-1839 AL 1849</t>
  </si>
  <si>
    <t>LOTE DE SILLAS ESTIBABLES CROMADAS 10</t>
  </si>
  <si>
    <t>ESTIBABLES</t>
  </si>
  <si>
    <t>CROMADA</t>
  </si>
  <si>
    <t>BBJ-1840</t>
  </si>
  <si>
    <t>FRIKO</t>
  </si>
  <si>
    <t>BBJ-1841</t>
  </si>
  <si>
    <t>BBJ-1842</t>
  </si>
  <si>
    <t>BBJ-2-2019-0439-0003</t>
  </si>
  <si>
    <t>BOMBA INYECTORA EVNS 1 HP</t>
  </si>
  <si>
    <t>EVANS</t>
  </si>
  <si>
    <t>1 HP</t>
  </si>
  <si>
    <t>BGE-0024-0187-0001 AL 0033</t>
  </si>
  <si>
    <t>LOTE ESTANTES AMARILLOS 5 CHAROLAS</t>
  </si>
  <si>
    <t>BIBLIOTECA 6 DE ENERO</t>
  </si>
  <si>
    <t>BGE-0109-0139-0183/0123-0139-0197</t>
  </si>
  <si>
    <t>15 SILLAS ESTIBABLES CROMADAS COLOR NEGRO</t>
  </si>
  <si>
    <t>AO-0135-0188-0037</t>
  </si>
  <si>
    <t>ESTANTE METALICO GRIS 10 PZAS</t>
  </si>
  <si>
    <t>10 PZAS</t>
  </si>
  <si>
    <t>BIBLIOTECA DE ALVARO OBREGON    SOR JUANA INES DE LA CRUZ</t>
  </si>
  <si>
    <t>0171-0139-0428 A 180-0139-0437</t>
  </si>
  <si>
    <t>10 SILLAS ESTIBABLES CROMADAS COLOR NEGRO</t>
  </si>
  <si>
    <t xml:space="preserve">BIBLIOTECA DE CESAR G MERAZ   DIEGO RIVERA   </t>
  </si>
  <si>
    <t>BJE-1933-0139-1943 A 1952</t>
  </si>
  <si>
    <t xml:space="preserve">BIBLIOTECA DE JUAN E GARCIA    MAXIMO GARCIA </t>
  </si>
  <si>
    <t>BCJ-0252-0139-0320 A 261</t>
  </si>
  <si>
    <t>BIBLIOTECA DE VILLA JUAREZ    GRAL GUADALUPE VICTORIA</t>
  </si>
  <si>
    <t>BLOM-0041-0192-0018</t>
  </si>
  <si>
    <t xml:space="preserve">LOTE DE MESAS ADULTO </t>
  </si>
  <si>
    <t>BIBLIOTECA DE VILLA LA LOMA   DIVISION DEL NORTE</t>
  </si>
  <si>
    <t>BLOM-0053-0139-0462 A 0062</t>
  </si>
  <si>
    <t>BLOM-0063-0139-00462</t>
  </si>
  <si>
    <t>MESA PLEGABLE PLUSO COMERCIAL 73X183 CMS</t>
  </si>
  <si>
    <t>BSC-0671-0139-0240</t>
  </si>
  <si>
    <t>BIBLIOTECA DE LEON GUZMAN   SAN JUAN DE CASTA</t>
  </si>
  <si>
    <t>BSC-0686-0139-0241</t>
  </si>
  <si>
    <t>BPN-0104-0194-0023</t>
  </si>
  <si>
    <t>ENFRIADOR DE AIRE DE 3800 PIES</t>
  </si>
  <si>
    <t>3800 PIES</t>
  </si>
  <si>
    <t>BIBLIOTECA DE VILLA NAZARENO      ADOLFO LOPEZ MATEO</t>
  </si>
  <si>
    <t>BPN-0194-0036-0049</t>
  </si>
  <si>
    <t>BP-0143-0195-0044</t>
  </si>
  <si>
    <t>ESTANTE 10 ONZAS</t>
  </si>
  <si>
    <t>BIBLIOTECA DE PICARDIAS      ALFONSINA STORNI</t>
  </si>
  <si>
    <t>BP-0144-0195-0045</t>
  </si>
  <si>
    <t>CHAROLAS PARA ESTANTE 50 PZAS</t>
  </si>
  <si>
    <t>BP-0197-0139-0341/0197-0139--0351</t>
  </si>
  <si>
    <t>FET-0048-0116-0028</t>
  </si>
  <si>
    <t>ENFIRADOR DE DUCTO S 48 P</t>
  </si>
  <si>
    <t>FOMENTO EONOMICO</t>
  </si>
  <si>
    <t>FET-0014-0116-0035</t>
  </si>
  <si>
    <t>SILLON EJECUTIVO RESPALDO ALTO</t>
  </si>
  <si>
    <t>FET-0047-0116-0037</t>
  </si>
  <si>
    <t>FET-0015-0116-0039</t>
  </si>
  <si>
    <t xml:space="preserve">SILLON EJECUTIVO RESPALDO ALTO </t>
  </si>
  <si>
    <t>AZUL</t>
  </si>
  <si>
    <t>FET-0002-0116-0042</t>
  </si>
  <si>
    <t>ESCRITORIO LAMINADO PLASTICO EJECUTIVO 3 CAJ.</t>
  </si>
  <si>
    <t>LAMINADO PLASTICO</t>
  </si>
  <si>
    <t>FET-0003-0116-0043</t>
  </si>
  <si>
    <t xml:space="preserve">ESCRITORIO LAMINADO PLASTICO SECRETARIAL 3 CAJ. </t>
  </si>
  <si>
    <t>FET-0012-0116-0045</t>
  </si>
  <si>
    <t>MESA HEXAGONAL CUBIERTA DE MADERA</t>
  </si>
  <si>
    <t>HEXAGONAL</t>
  </si>
  <si>
    <t>FET-0009-0116-0050</t>
  </si>
  <si>
    <t xml:space="preserve">ESCRITORIO ERGONOVA CEREZO </t>
  </si>
  <si>
    <t>ERGONOVA</t>
  </si>
  <si>
    <t>FET-0118-0116-0078</t>
  </si>
  <si>
    <t>ARCHIVERO 4 GAVETAS OFICIO</t>
  </si>
  <si>
    <t>FET-0046-0316-0010</t>
  </si>
  <si>
    <t xml:space="preserve">CONMUTADOR </t>
  </si>
  <si>
    <t>FET-0049-0316-0016</t>
  </si>
  <si>
    <t>FET-0051-0316-0018</t>
  </si>
  <si>
    <t>ESCRITORIO C/MODULO</t>
  </si>
  <si>
    <t>FET-0052-0316-0019</t>
  </si>
  <si>
    <t>TELEFONO INALAMBRICO</t>
  </si>
  <si>
    <t>INTELBRAS</t>
  </si>
  <si>
    <t>INALAMBRICO</t>
  </si>
  <si>
    <t>TS301D</t>
  </si>
  <si>
    <t>FET-0057-0316-0024</t>
  </si>
  <si>
    <t>ENMICADORA CARTA OFICIO</t>
  </si>
  <si>
    <t>LAMINEX</t>
  </si>
  <si>
    <t>CARTA OFICIO</t>
  </si>
  <si>
    <t>FET-0058-0316-0025</t>
  </si>
  <si>
    <t>ENGARGOLADORA ESPIRAL PLASTICO</t>
  </si>
  <si>
    <t>PERFEX</t>
  </si>
  <si>
    <t>ESPIRAL</t>
  </si>
  <si>
    <t>ESENCIAL</t>
  </si>
  <si>
    <t>FET-0153-0216-0115</t>
  </si>
  <si>
    <t>ESCRITORIO SEMIEJECUTIVO</t>
  </si>
  <si>
    <t>SEMIEJECUTIVO</t>
  </si>
  <si>
    <t>FET-0152-0216-0114</t>
  </si>
  <si>
    <t>MESA REDONDA</t>
  </si>
  <si>
    <t>REDONDA</t>
  </si>
  <si>
    <t>FET-0148-0216-0110 AL FET-0151-0216-0114</t>
  </si>
  <si>
    <t>4 SILLAS APILABLES</t>
  </si>
  <si>
    <t>APILABLE</t>
  </si>
  <si>
    <t>FET-0153-0216-0116</t>
  </si>
  <si>
    <t>ESCRITORIO EN L</t>
  </si>
  <si>
    <t>FET-0154-0216-0117</t>
  </si>
  <si>
    <t>ORGANIZADO MESA PERCHERO</t>
  </si>
  <si>
    <t>FET-0155-0216-0118</t>
  </si>
  <si>
    <t xml:space="preserve">PORTAFOLIO </t>
  </si>
  <si>
    <t>NOVOTEK</t>
  </si>
  <si>
    <t>FET-0156-0216-0119</t>
  </si>
  <si>
    <t>DIFUSOR</t>
  </si>
  <si>
    <t>DM-0031-0141-0032</t>
  </si>
  <si>
    <t xml:space="preserve">ARCHIVERO VERT. DE 4 GAVETAS </t>
  </si>
  <si>
    <t>VERTICAL</t>
  </si>
  <si>
    <t>DM-0032-0141-0033</t>
  </si>
  <si>
    <t>ARCHIVERO VERT DE.4 GAVETAS</t>
  </si>
  <si>
    <t>DJ-0026-0144-0014</t>
  </si>
  <si>
    <t>ARCHIVERO VERTICAL 4 GAVETAS COLOR NATURAL</t>
  </si>
  <si>
    <t>DJ-0027-0144-0015</t>
  </si>
  <si>
    <t>DJ-0043-0144-0037</t>
  </si>
  <si>
    <t>2 TELEFONOS INALAMBRICOS 1 MISMA BASE</t>
  </si>
  <si>
    <t>IMJ-01</t>
  </si>
  <si>
    <t>MODULO EJECUTIVO 2 PZAS</t>
  </si>
  <si>
    <t>IMJ-09</t>
  </si>
  <si>
    <t>MODULO DE RECEPCION</t>
  </si>
  <si>
    <t>IMJ-02</t>
  </si>
  <si>
    <t xml:space="preserve">BUFETERA </t>
  </si>
  <si>
    <t>OLGA</t>
  </si>
  <si>
    <t>IMJ-03A</t>
  </si>
  <si>
    <t>IMJ-03</t>
  </si>
  <si>
    <t>IMJ-04</t>
  </si>
  <si>
    <t>CENTRO DE ENTRETENIMIENTO</t>
  </si>
  <si>
    <t>IMJ-05</t>
  </si>
  <si>
    <t>JUEGO DE MESAS DE 2 PZAS</t>
  </si>
  <si>
    <t>IMJ-07</t>
  </si>
  <si>
    <t xml:space="preserve">SALA VINIPIEL 2 2 1 </t>
  </si>
  <si>
    <t>NEW YORK</t>
  </si>
  <si>
    <t>IMJ-08</t>
  </si>
  <si>
    <t>IMJ-22</t>
  </si>
  <si>
    <t xml:space="preserve">MICROONDAS </t>
  </si>
  <si>
    <t>IMJ-21</t>
  </si>
  <si>
    <t>MABE</t>
  </si>
  <si>
    <t>IMJ-20</t>
  </si>
  <si>
    <t>ACROS</t>
  </si>
  <si>
    <t>AF1850B00</t>
  </si>
  <si>
    <t>SILLON EJECUTIVO CON DESCANSABRAZOS</t>
  </si>
  <si>
    <t>E-200</t>
  </si>
  <si>
    <t>DJ-0048-0444-0004</t>
  </si>
  <si>
    <t>SILLA EJECUTIVA</t>
  </si>
  <si>
    <t>DMA-0011-0117-0009</t>
  </si>
  <si>
    <t>ARCHIVERO METALICO  4 GAVETAS</t>
  </si>
  <si>
    <t>MEDIO AMBIENTE</t>
  </si>
  <si>
    <t>DMA-0032-0117-0020</t>
  </si>
  <si>
    <t xml:space="preserve">APARATO AIRE MOTOR MEDIO </t>
  </si>
  <si>
    <t>DMA-0012-0117-0043</t>
  </si>
  <si>
    <t>MESA REDONDA COLOR MADERA</t>
  </si>
  <si>
    <t>DMA-0010-0117-0045</t>
  </si>
  <si>
    <t>ARCHIVERO 4 CAJONES MADERA</t>
  </si>
  <si>
    <t>DMA-0096-0117-0076</t>
  </si>
  <si>
    <t xml:space="preserve">APARATO DE AIRE </t>
  </si>
  <si>
    <t>SUPER COOL</t>
  </si>
  <si>
    <t>DMA-0100-0117-0078</t>
  </si>
  <si>
    <t xml:space="preserve">4 ESTANTES DE LAMINA </t>
  </si>
  <si>
    <t>LAMINA</t>
  </si>
  <si>
    <t>DMA-0099-0117-0079</t>
  </si>
  <si>
    <t>1 ESTANTERIA DE 8 POSTES 2.2 M 15 CHAROLAS 85X45</t>
  </si>
  <si>
    <t>DMA-0101-0117-0080</t>
  </si>
  <si>
    <t>MODULO L TRADICIONAL  CON ARCHIVERO DE 2 GAVETAS</t>
  </si>
  <si>
    <t>MODULO EN L</t>
  </si>
  <si>
    <t>TRADICIONAL</t>
  </si>
  <si>
    <t>DMA-0102-0117-0081</t>
  </si>
  <si>
    <t>DMA-0103-0117-0082</t>
  </si>
  <si>
    <t>ESTANTE METALICO</t>
  </si>
  <si>
    <t>DMA-0104-0117-0083</t>
  </si>
  <si>
    <t>DMA-0105-0117-0084</t>
  </si>
  <si>
    <t>DMA-0106-0117-0085</t>
  </si>
  <si>
    <t>ESCRITORIO EJECUTIVO ARCHIVERO Y CAJON MELAMINA EN CHOCOLATE</t>
  </si>
  <si>
    <t>OPM-0032-0122-0011</t>
  </si>
  <si>
    <t>CREDENZA DE MADERA 2 ENTREPAÑOS</t>
  </si>
  <si>
    <t>2 ENTREPAÑOS</t>
  </si>
  <si>
    <t>OPM-0091-0122-0076</t>
  </si>
  <si>
    <t>CREDENZA MADERA 2 ENTREPAÑOS</t>
  </si>
  <si>
    <t>OPM-0527-0122-0231</t>
  </si>
  <si>
    <t xml:space="preserve">ESCRITORIO 152 4 GAVETAS </t>
  </si>
  <si>
    <t>MIL CHERRY</t>
  </si>
  <si>
    <t>OPM-0528-0122-0232</t>
  </si>
  <si>
    <t>ESCRITORIO 152 4 GAVETAS</t>
  </si>
  <si>
    <t>OPM-0720-0122-0260</t>
  </si>
  <si>
    <t>MESA REDONDA CON CUBIERTA  NOGAL</t>
  </si>
  <si>
    <t>OPM-0367-0122-0263</t>
  </si>
  <si>
    <t>ESCRITORIO DE METAL CUB. FORMICA,  2 CAJ</t>
  </si>
  <si>
    <t>OPM-0696-0122-0269</t>
  </si>
  <si>
    <t>OPM-0697-0122-0270</t>
  </si>
  <si>
    <t>OPM-0726-0122-0291</t>
  </si>
  <si>
    <t>OPM-0727-0122-0292</t>
  </si>
  <si>
    <t>OPM-0738-0122-0296</t>
  </si>
  <si>
    <t xml:space="preserve">SILLON DE VISITA 2 PLAZAS </t>
  </si>
  <si>
    <t>2 PLAZAS</t>
  </si>
  <si>
    <t>OPM-0737-0122-0297</t>
  </si>
  <si>
    <t>OPM-0721-0122-0300</t>
  </si>
  <si>
    <t xml:space="preserve">ESCRITORIO LAMINADO PLASTICO SECRETARIAL 3 CAJ  </t>
  </si>
  <si>
    <t>OPM-0742-0122-0301</t>
  </si>
  <si>
    <t>OPM-0731-0122-0302</t>
  </si>
  <si>
    <t>OPM-0748-0122-0305</t>
  </si>
  <si>
    <t>CONJUNTO SEMIEJECUTIVO PEDESTAL</t>
  </si>
  <si>
    <t>OPM-0736-0122-0309</t>
  </si>
  <si>
    <t>FAX LASER   15 PPM</t>
  </si>
  <si>
    <t>BROHTER</t>
  </si>
  <si>
    <t>15 PPM</t>
  </si>
  <si>
    <t>OPM-0843-0122-0348</t>
  </si>
  <si>
    <t>OPM-0861-0122-0352</t>
  </si>
  <si>
    <t>ESCRITORIO</t>
  </si>
  <si>
    <t>OPM-0862-0122-0353</t>
  </si>
  <si>
    <t>MOB OP-0945</t>
  </si>
  <si>
    <t>SILLA PIEL</t>
  </si>
  <si>
    <t>MOB-OP-0987</t>
  </si>
  <si>
    <t>MOB-OP-1089</t>
  </si>
  <si>
    <t>SILLON SEMI EJECUTIVO VINIPIEL</t>
  </si>
  <si>
    <t>MOB-OP-1090</t>
  </si>
  <si>
    <t>MOB-OP-1092</t>
  </si>
  <si>
    <t>ARCHIVO METALICO DE 4 GAVETAS</t>
  </si>
  <si>
    <t>MOB-OP-1093</t>
  </si>
  <si>
    <t>MOB-OP-1094</t>
  </si>
  <si>
    <t>MOB-OP-1095</t>
  </si>
  <si>
    <t>MOB-OP-1096</t>
  </si>
  <si>
    <t xml:space="preserve"> BROTHER </t>
  </si>
  <si>
    <t xml:space="preserve"> 8710DW</t>
  </si>
  <si>
    <t>MOB-OP-1103</t>
  </si>
  <si>
    <t>MOB-OP-1102</t>
  </si>
  <si>
    <t>VELENTINA</t>
  </si>
  <si>
    <t>MOB OP-1097</t>
  </si>
  <si>
    <t>OPM-0823-0222-0295</t>
  </si>
  <si>
    <t xml:space="preserve">IMPRESORA </t>
  </si>
  <si>
    <t>HP</t>
  </si>
  <si>
    <t>DJ 5065</t>
  </si>
  <si>
    <t>PHOTOSMART</t>
  </si>
  <si>
    <t>MOB-OP-1123</t>
  </si>
  <si>
    <t>MOB-OP-1125</t>
  </si>
  <si>
    <t>PHASER</t>
  </si>
  <si>
    <t>3615DN</t>
  </si>
  <si>
    <t>MOB-OP-1126</t>
  </si>
  <si>
    <t xml:space="preserve">MESA OVALADA </t>
  </si>
  <si>
    <t>OVALADA</t>
  </si>
  <si>
    <t>VG-335</t>
  </si>
  <si>
    <t>MOB-OP-B0007</t>
  </si>
  <si>
    <t>COPIADORA EQUIPO XEROX WS 5325</t>
  </si>
  <si>
    <t>WS 5325</t>
  </si>
  <si>
    <t>MOB-OP-B0003</t>
  </si>
  <si>
    <t>COPIADORA XEROX WORKCENTER 3615</t>
  </si>
  <si>
    <t>WORKCENTER 3615</t>
  </si>
  <si>
    <t>MOB-OP-B0002</t>
  </si>
  <si>
    <t>MOB-OP-1128</t>
  </si>
  <si>
    <t>MOB-OP-1129</t>
  </si>
  <si>
    <t>MOB-OP-1130</t>
  </si>
  <si>
    <t>MOB-OP-1131</t>
  </si>
  <si>
    <t>MOB-OP-1132</t>
  </si>
  <si>
    <t>MOB-OP-1133</t>
  </si>
  <si>
    <t>MOB-OP-1134</t>
  </si>
  <si>
    <t>6800 CAP</t>
  </si>
  <si>
    <t>MOB-OP-1135</t>
  </si>
  <si>
    <t>MOB-OP-1136</t>
  </si>
  <si>
    <t>NORDICO</t>
  </si>
  <si>
    <t>6900 CAP</t>
  </si>
  <si>
    <t>MOB-OP-1137</t>
  </si>
  <si>
    <t>MOB-OP-1138</t>
  </si>
  <si>
    <t>ESCRITORIO EN L DE CRISTAL PORTA TECLADO</t>
  </si>
  <si>
    <t xml:space="preserve">EN L </t>
  </si>
  <si>
    <t>CRISTAL</t>
  </si>
  <si>
    <t>MOB-OP-1139</t>
  </si>
  <si>
    <t>MOB-OP-1140</t>
  </si>
  <si>
    <t>SILLA EJECUTIVA COLOR NEGRO</t>
  </si>
  <si>
    <t>MOB-OP-1141</t>
  </si>
  <si>
    <t>MOB-OP-1142</t>
  </si>
  <si>
    <t>8 SILLAS APILABLES GEOVA SKU 10726</t>
  </si>
  <si>
    <t>GENOVA</t>
  </si>
  <si>
    <t>SKU 10726</t>
  </si>
  <si>
    <t>MOB-OP-1144</t>
  </si>
  <si>
    <t>APARATO DE AIRE LAVADO MOD 6800</t>
  </si>
  <si>
    <t>MOB-OP-1145</t>
  </si>
  <si>
    <t>APARATO DE AIRE LAVADO MOD 4800</t>
  </si>
  <si>
    <t>4800 CAP</t>
  </si>
  <si>
    <t>MOB-OP-1146</t>
  </si>
  <si>
    <t>ADQ-0283-0103-0183</t>
  </si>
  <si>
    <t>ESCRITORIO EN L HAVANO</t>
  </si>
  <si>
    <t>HAVANO</t>
  </si>
  <si>
    <t>MOB-OP-1147</t>
  </si>
  <si>
    <t>MINISPLIT MIRAGE 1 TON</t>
  </si>
  <si>
    <t>MOB-OP-1148</t>
  </si>
  <si>
    <t>MOB OP 0793</t>
  </si>
  <si>
    <t>MINISPLIT MIRAGE 1 TON PICARDIAS</t>
  </si>
  <si>
    <t>MOB OP 0794</t>
  </si>
  <si>
    <t>MOB OP 0795</t>
  </si>
  <si>
    <t>MOB OP 0796</t>
  </si>
  <si>
    <t>MOB OP 0797</t>
  </si>
  <si>
    <t>MOB OP 0798</t>
  </si>
  <si>
    <t>MOB OP 0799</t>
  </si>
  <si>
    <t>ADQ-0282-0103-0182</t>
  </si>
  <si>
    <t>DPM-0007-0126-0004</t>
  </si>
  <si>
    <t xml:space="preserve">SILLON MADERA 3 PLAZAS FORRADO EN VINIL </t>
  </si>
  <si>
    <t>3 PLAZAS</t>
  </si>
  <si>
    <t>PRESIDENCIA MUNICIPAL</t>
  </si>
  <si>
    <t>DPM-0008-0126-0005</t>
  </si>
  <si>
    <t xml:space="preserve">SILLON  MADERA  2 PLAZAS FORRADO EN VINIL  </t>
  </si>
  <si>
    <t>DPM-0009-0126-0006</t>
  </si>
  <si>
    <t xml:space="preserve">SILLON MADERA TIPO PROVENZAL FORRADOS VINIL </t>
  </si>
  <si>
    <t>PROVENZAL</t>
  </si>
  <si>
    <t>DPM-0009-0126-0007</t>
  </si>
  <si>
    <t xml:space="preserve">SILLON MADERA TIPO PROVENZAL FORRADO VINIL </t>
  </si>
  <si>
    <t>DPM-0009-0126-0008</t>
  </si>
  <si>
    <t xml:space="preserve">SILLON MADERA TIPO  PROVENZAL FORRADO VINIL </t>
  </si>
  <si>
    <t>DPM-0009-0126-0009</t>
  </si>
  <si>
    <t>DPM-0014-0126-0010</t>
  </si>
  <si>
    <t>NICHO DE MADERA PORTA BANDERA</t>
  </si>
  <si>
    <t>DPM-0022-0126-0013</t>
  </si>
  <si>
    <t>MESA RECTANGULAR DE MADERA BASE CRISTAL</t>
  </si>
  <si>
    <t>RECTANGULA</t>
  </si>
  <si>
    <t>DPM-0037-0126-0019</t>
  </si>
  <si>
    <t>MESA CUADRADA DE  MADERA BASE DE CRISTAL</t>
  </si>
  <si>
    <t>CUADRADA</t>
  </si>
  <si>
    <t>DPM-0060-0126-0049</t>
  </si>
  <si>
    <t>MESA REDONDA CON CUBIERTA COLOR NOGAL</t>
  </si>
  <si>
    <t>DPM-0118-0126-0053</t>
  </si>
  <si>
    <t>ESCRITORIO DOB. PEDESTAL 3.70X1.45</t>
  </si>
  <si>
    <t>PEDESTAL</t>
  </si>
  <si>
    <t>DPM-0116-0126-0054</t>
  </si>
  <si>
    <t>CREDENZA 3 SECC. 2.30X53 CMS.</t>
  </si>
  <si>
    <t>DPM-0169-0126-0190</t>
  </si>
  <si>
    <t>MUEBLE TIPO CREDENZA CUBIERTA GRANITO</t>
  </si>
  <si>
    <t>CUBIRTA GRANITO</t>
  </si>
  <si>
    <t>DPM-0170-0126-0191</t>
  </si>
  <si>
    <t>OLEO ENMARCADO AVION DE SARABIA</t>
  </si>
  <si>
    <t>DPM-0170-0126-0192</t>
  </si>
  <si>
    <t>OLEO ENMARCADO TORRES DE IGLESIA</t>
  </si>
  <si>
    <t>DPM-0170-0126-0193</t>
  </si>
  <si>
    <t>OLEO ENMARCADO TORRE RELOJ DE PRESIDENCIA</t>
  </si>
  <si>
    <t>DPM-0170-0126-0194</t>
  </si>
  <si>
    <t>OLEO ENMARCADO PRESA</t>
  </si>
  <si>
    <t>DPM-0172-0126-0217</t>
  </si>
  <si>
    <t>SILLA EJECUTIVA MCA. HON.</t>
  </si>
  <si>
    <t xml:space="preserve"> HON.</t>
  </si>
  <si>
    <t>DPM-0174-0126-0218</t>
  </si>
  <si>
    <t>DPM-0177-0126-0221</t>
  </si>
  <si>
    <t>SPPM-0084-0152-0009</t>
  </si>
  <si>
    <t xml:space="preserve">LIBRERO CREDENZA 4 PTAS. </t>
  </si>
  <si>
    <t>CERDENZA</t>
  </si>
  <si>
    <t>SECRETARIAL PARTICULAR</t>
  </si>
  <si>
    <t>SPPM-0064-0152-0037</t>
  </si>
  <si>
    <t>MUEBLE MADERA PARA LAVABO 3 PUERTAS</t>
  </si>
  <si>
    <t>SPPM-0065-0152-0038</t>
  </si>
  <si>
    <t>MUEBLE MADERA  ESQ. 3 DIVISIONES</t>
  </si>
  <si>
    <t>SPPM-0100-0152-0050</t>
  </si>
  <si>
    <t>SALA EBANY</t>
  </si>
  <si>
    <t>EBANY</t>
  </si>
  <si>
    <t>SPPM-0154-0152-0053</t>
  </si>
  <si>
    <t>SPPM-0157-0152-0054</t>
  </si>
  <si>
    <t>SPPM-0179-0152-0057</t>
  </si>
  <si>
    <t>SPPM-0184-0152-0058</t>
  </si>
  <si>
    <t>SPPM-0192-0152-0067</t>
  </si>
  <si>
    <t>ENFRIADOR Y CALENTADOR DE AGUA</t>
  </si>
  <si>
    <t>SPPM-0214-0152-0106</t>
  </si>
  <si>
    <t xml:space="preserve">JUEGO DE SALA  3-2-1 EUROPA VINIPIEL </t>
  </si>
  <si>
    <t>EUROPA</t>
  </si>
  <si>
    <t>123 PZAS</t>
  </si>
  <si>
    <t>SPPM-0221-0152-0113</t>
  </si>
  <si>
    <t>MINI SPLIT MCA FRIKKO 3 TON FRIO CALIENTE</t>
  </si>
  <si>
    <t>3 TON</t>
  </si>
  <si>
    <t>SPPM-0222-0152-0114</t>
  </si>
  <si>
    <t>SPPM-0215-0152-0115</t>
  </si>
  <si>
    <t>CAJA DE SEGURIDAD</t>
  </si>
  <si>
    <t xml:space="preserve">CASPER </t>
  </si>
  <si>
    <t>SPPM-0223-0152-0116</t>
  </si>
  <si>
    <t>ALARMA ELECTRICA</t>
  </si>
  <si>
    <t>ELECTRICA</t>
  </si>
  <si>
    <t>SPPM-0224-0152-0117</t>
  </si>
  <si>
    <t>SPPM-0225-0152-0118</t>
  </si>
  <si>
    <t>SPPM-0226-0152-0119</t>
  </si>
  <si>
    <t>SPPM-0227-0152-0120</t>
  </si>
  <si>
    <t>SPPM-0228-0152-0121</t>
  </si>
  <si>
    <t>MINISPLIT MIRAGE 1.5 TON</t>
  </si>
  <si>
    <t>1.5 TON</t>
  </si>
  <si>
    <t>SPPM-0229-0152-0122</t>
  </si>
  <si>
    <t>TELEFONO</t>
  </si>
  <si>
    <t>KX-DT-543-24</t>
  </si>
  <si>
    <t>SPPM-0230-0152-0123</t>
  </si>
  <si>
    <t>SPPM-0231-0152-0124</t>
  </si>
  <si>
    <t>NORDICOOL</t>
  </si>
  <si>
    <t>MEDIANO</t>
  </si>
  <si>
    <t>SPPM-0232-0152-0125</t>
  </si>
  <si>
    <t>SPPM-0233-0152-0126</t>
  </si>
  <si>
    <t xml:space="preserve">DESPACHADOR DE AGUA </t>
  </si>
  <si>
    <t>SPPM-0234-0152-0128</t>
  </si>
  <si>
    <t xml:space="preserve">LOTE DE 30 MESAS PEGABLES RECT </t>
  </si>
  <si>
    <t>SPPM-0235-0152-0129</t>
  </si>
  <si>
    <t>LOTE DE 20 MESAS REDONDAS 1.50 CM</t>
  </si>
  <si>
    <t>REG-0033-0101-0033</t>
  </si>
  <si>
    <t>SILLA EJECUTIVA DE PIEL</t>
  </si>
  <si>
    <t>REG-0034-0101-0034</t>
  </si>
  <si>
    <t>REG-0036-0101-0036</t>
  </si>
  <si>
    <t>REG-0037-0101-0037</t>
  </si>
  <si>
    <t>REG-0038-0101-0038</t>
  </si>
  <si>
    <t>REG-0039-0101-0039</t>
  </si>
  <si>
    <t>REG-0040-0101-0040</t>
  </si>
  <si>
    <t>REG-0041-0101-0041</t>
  </si>
  <si>
    <t>REG-0042-0101-0042</t>
  </si>
  <si>
    <t>REG-0043-0101-0043</t>
  </si>
  <si>
    <t>REG-0044-0101-0044</t>
  </si>
  <si>
    <t>REG-0045-0101-0045</t>
  </si>
  <si>
    <t>REG-0046-0101-0046</t>
  </si>
  <si>
    <t>REG-0047-0101-0047</t>
  </si>
  <si>
    <t>REG-0048-0101-0048</t>
  </si>
  <si>
    <t>ADQ-0302-0103-0202</t>
  </si>
  <si>
    <t>SPPM-0239-0152-0133</t>
  </si>
  <si>
    <t>MINISPLIT</t>
  </si>
  <si>
    <t>MIDEA</t>
  </si>
  <si>
    <t>SPPM-0240-0152-0134</t>
  </si>
  <si>
    <t>SPPM-0243-0152-0137</t>
  </si>
  <si>
    <t>BANCA METALICA DE ACERO INOXIDABLE 4  PLAZAS</t>
  </si>
  <si>
    <t>4 PLAZAS</t>
  </si>
  <si>
    <t>ACERO INOXIDABLE</t>
  </si>
  <si>
    <t>SPPM-0244-0152-0138</t>
  </si>
  <si>
    <t>SPPM-0245-0152-0139</t>
  </si>
  <si>
    <t>SPPM-0246-0152-0140</t>
  </si>
  <si>
    <t>SPPM-0247-0152-0141</t>
  </si>
  <si>
    <t>SPPM-0248-0152-0142</t>
  </si>
  <si>
    <t>SPPM-0249-0152-0143</t>
  </si>
  <si>
    <t>SPPM-0250-0152-0144</t>
  </si>
  <si>
    <t>SPPM-0251-0152-0145</t>
  </si>
  <si>
    <t>SPPM-0253-0152-0147</t>
  </si>
  <si>
    <t>SPPM-0254-0152-0148</t>
  </si>
  <si>
    <t>SPPM-0255-0152-0149</t>
  </si>
  <si>
    <t>MINISPLITT 1 TON</t>
  </si>
  <si>
    <t>MIRAGE LIFE</t>
  </si>
  <si>
    <t>SPPM-0256-0152-0150</t>
  </si>
  <si>
    <t>SPPM-0257-0152-0151</t>
  </si>
  <si>
    <t>SPPM-0258-0152-0152</t>
  </si>
  <si>
    <t>SPPM-0259-0152-0153</t>
  </si>
  <si>
    <t>SPPM-0260-0152-0154</t>
  </si>
  <si>
    <t>STAKE PARK-001</t>
  </si>
  <si>
    <t>MINISPLIT MIRAGE LIFE 1 TON</t>
  </si>
  <si>
    <t>STAKE PARK-002</t>
  </si>
  <si>
    <t>STAKE PARK-003</t>
  </si>
  <si>
    <t>STAKE PARK-004</t>
  </si>
  <si>
    <t>STAKE PARK-005</t>
  </si>
  <si>
    <t>STAKE PARK-006</t>
  </si>
  <si>
    <t>STAKE PARK-007</t>
  </si>
  <si>
    <t>STAKE PARK-008</t>
  </si>
  <si>
    <t>STAKE PARK-009</t>
  </si>
  <si>
    <t>STAKE PARK-010</t>
  </si>
  <si>
    <t>STAKE PARK-011</t>
  </si>
  <si>
    <t>MINISPLIT MIRAGE LIFE 1.5TON</t>
  </si>
  <si>
    <t>STAKE PARK-012</t>
  </si>
  <si>
    <t>STAKE PARK-013</t>
  </si>
  <si>
    <t>STAKE PARK-014</t>
  </si>
  <si>
    <t>STAKE PARK-015</t>
  </si>
  <si>
    <t>STAKE PARK-016</t>
  </si>
  <si>
    <t>ESCRITORIO EN LZ</t>
  </si>
  <si>
    <t>EN LZ</t>
  </si>
  <si>
    <t>STAKE PARK-017</t>
  </si>
  <si>
    <t>STAKE PARK-018</t>
  </si>
  <si>
    <t>STAKE PARK-019</t>
  </si>
  <si>
    <t xml:space="preserve">LOTE DE 8 MESAS  </t>
  </si>
  <si>
    <t>STAKE PARK-020</t>
  </si>
  <si>
    <t>STAKE PARK-021</t>
  </si>
  <si>
    <t>STAKE PARK-022</t>
  </si>
  <si>
    <t>STAKE PARK-023</t>
  </si>
  <si>
    <t>LOTE DE 6 SILLAS DE VISITAS</t>
  </si>
  <si>
    <t>STAKE PARK-024</t>
  </si>
  <si>
    <t>ESCRITORIO EJECUTIVO DE CRISTAL</t>
  </si>
  <si>
    <t>DE CRISTAL</t>
  </si>
  <si>
    <t>STAKE PARK-025</t>
  </si>
  <si>
    <t>STAKE PARK-026</t>
  </si>
  <si>
    <t>STAKE PARK-027</t>
  </si>
  <si>
    <t>STAKE PARK-028</t>
  </si>
  <si>
    <t>STAKE PARK-029</t>
  </si>
  <si>
    <t>STAKE PARK-030</t>
  </si>
  <si>
    <t>STAKE PARK-031</t>
  </si>
  <si>
    <t>STAKE PARK-032</t>
  </si>
  <si>
    <t>STAKE PARK-033</t>
  </si>
  <si>
    <t>STAKE PARK-034</t>
  </si>
  <si>
    <t>STAKE PARK-035</t>
  </si>
  <si>
    <t>STAKE PARK-036</t>
  </si>
  <si>
    <t>STAKE PARK-037</t>
  </si>
  <si>
    <t>STAKE PARK-038</t>
  </si>
  <si>
    <t>STAKE PARK-039</t>
  </si>
  <si>
    <t>STAKE PARK-040</t>
  </si>
  <si>
    <t>STAKE PARK-041</t>
  </si>
  <si>
    <t>STAKE PARK-042</t>
  </si>
  <si>
    <t>STAKE PARK-043</t>
  </si>
  <si>
    <t>STAKE PARK-044</t>
  </si>
  <si>
    <t>STAKE PARK-045</t>
  </si>
  <si>
    <t>STAKE PARK-046</t>
  </si>
  <si>
    <t>STAKE PARK-047</t>
  </si>
  <si>
    <t>STAKE PARK-048</t>
  </si>
  <si>
    <t>STAKE PARK-049</t>
  </si>
  <si>
    <t>STAKE PARK-050</t>
  </si>
  <si>
    <t>ESCRITORIO EN L DE CRISTAL</t>
  </si>
  <si>
    <t>STAKE PARK-051</t>
  </si>
  <si>
    <t>SILLA EJECUTIVA NEGRA</t>
  </si>
  <si>
    <t>STAKE PARK-052</t>
  </si>
  <si>
    <t>STAKE PARK-053</t>
  </si>
  <si>
    <t>STAKE PARK-054</t>
  </si>
  <si>
    <t>STAKE PARK-055</t>
  </si>
  <si>
    <t>STAKE PARK-056</t>
  </si>
  <si>
    <t>ESCRITORIO EN L DE CRISTAL OBSCURO</t>
  </si>
  <si>
    <t>OBSCURO</t>
  </si>
  <si>
    <t>STAKE PARK-057</t>
  </si>
  <si>
    <t>STAKE PARK-058</t>
  </si>
  <si>
    <t>STAKE PARK-059</t>
  </si>
  <si>
    <t>ESCRITORIO EJECUTIVO DE CRISTAL CON ACABSDO DE MADERA</t>
  </si>
  <si>
    <t>STAKE PARK-060</t>
  </si>
  <si>
    <t xml:space="preserve">DE ACERO </t>
  </si>
  <si>
    <t>STAKE PARK-061</t>
  </si>
  <si>
    <t xml:space="preserve">SPPM-0233-0152-0126 </t>
  </si>
  <si>
    <t>DESPACHADOR DE AGUA  BEST HOME</t>
  </si>
  <si>
    <t>BEST HOME</t>
  </si>
  <si>
    <t>ALERTA VECINAL</t>
  </si>
  <si>
    <t xml:space="preserve">SPPM-0234-0152-0127 </t>
  </si>
  <si>
    <t>MINISPLITT</t>
  </si>
  <si>
    <t>SPPM-0241-0152-0135</t>
  </si>
  <si>
    <t>RELACIONES PUBLICAS</t>
  </si>
  <si>
    <t>SPPM-0242-0152-0136</t>
  </si>
  <si>
    <t>ADQ-0294-0103-0194</t>
  </si>
  <si>
    <t>SILLA IMITACION PIEL</t>
  </si>
  <si>
    <t>IMITACION</t>
  </si>
  <si>
    <t>ADQ-0295-0103-0195</t>
  </si>
  <si>
    <t>ADQ-0298-0103-0198</t>
  </si>
  <si>
    <t>ADQ-0299-0103-0199</t>
  </si>
  <si>
    <t>SM-0128-0133-0050</t>
  </si>
  <si>
    <t>MUEBLE PARTE SUPERIOR 2 SECC.</t>
  </si>
  <si>
    <t>SINDICATURA</t>
  </si>
  <si>
    <t>SM-0138-0133-0065</t>
  </si>
  <si>
    <t>MESA REDONDA 1.20 DIAM. MELAM.  L. MOD.</t>
  </si>
  <si>
    <t>VINO</t>
  </si>
  <si>
    <t>SM-0135-0133-0015</t>
  </si>
  <si>
    <t>MINISPLIT FRIKKO 1 TR SOLO FRIO</t>
  </si>
  <si>
    <t>SM-0139-0133-0066</t>
  </si>
  <si>
    <t>MESA PENINSULAR GOTA IZQUIERDA</t>
  </si>
  <si>
    <t>GOTA IZQ</t>
  </si>
  <si>
    <t>SM-0140-0133-0067</t>
  </si>
  <si>
    <t>SILLA GERENCIAL</t>
  </si>
  <si>
    <t>SM-0141-0133-0068</t>
  </si>
  <si>
    <t>ARCHIVERO METALICO 4 GAVETAS CARTA</t>
  </si>
  <si>
    <t>SM-0142-0133-0069</t>
  </si>
  <si>
    <t>DISPENZADOR DE AGUA FRIA Y CALIENTE</t>
  </si>
  <si>
    <t>SM-0143-0133-0070</t>
  </si>
  <si>
    <t>SM-0144-0133-0071</t>
  </si>
  <si>
    <t>ESCRITORIO EN L TRADICIONAL</t>
  </si>
  <si>
    <t>SM-0145-0133-0072</t>
  </si>
  <si>
    <t>4 TGAVETAS</t>
  </si>
  <si>
    <t>SM-0146-0133-0073</t>
  </si>
  <si>
    <t>ARCHIVERO 2 GAVETAS CON LLAVE</t>
  </si>
  <si>
    <t>CON LLAVE</t>
  </si>
  <si>
    <t>SM-0147-0133-0074</t>
  </si>
  <si>
    <t>SARE-0734-0165-0001</t>
  </si>
  <si>
    <t>COPIADORA XEROX MODELO C20 SERIE RYR376554</t>
  </si>
  <si>
    <t>XEROS</t>
  </si>
  <si>
    <t>C20</t>
  </si>
  <si>
    <t>SARE</t>
  </si>
  <si>
    <t>SARE-0722-0165-0002</t>
  </si>
  <si>
    <t xml:space="preserve">ARCHIVO LATERAL 5 GAVETAS 76X49X170 CMS </t>
  </si>
  <si>
    <t>LATERAL</t>
  </si>
  <si>
    <t>SARE-0723-0165-0004</t>
  </si>
  <si>
    <t xml:space="preserve">ARCHIVERO HORIZONTAL 4 GAVETAS </t>
  </si>
  <si>
    <t>HORIZONTAL</t>
  </si>
  <si>
    <t>SARE-0724-0165-0005</t>
  </si>
  <si>
    <t xml:space="preserve">LIBRERO SUPERIOR CUATRO LAMINADO </t>
  </si>
  <si>
    <t>LAMINADO</t>
  </si>
  <si>
    <t>SARE-0741-0165-0025</t>
  </si>
  <si>
    <t>ESCRITORIO LAMINADO PLASTICO EJECUTIVO 3 CAJONES.</t>
  </si>
  <si>
    <t>SARE-0742-0165-0026</t>
  </si>
  <si>
    <t>SILLON EJECUTIVO RESPALDO ALTO AZUL</t>
  </si>
  <si>
    <t>DSJ-0070-0132-0004</t>
  </si>
  <si>
    <t xml:space="preserve">CONJUNTO UNIVERSAL DE 2 MTS. LIBRERO </t>
  </si>
  <si>
    <t xml:space="preserve">UNIVERSAL </t>
  </si>
  <si>
    <t>SERVICIOS JURIDICOS</t>
  </si>
  <si>
    <t>DSJ-0029-0132-0037</t>
  </si>
  <si>
    <t xml:space="preserve">ARCHIVERO METALICO 4 GAVETAS COLOR </t>
  </si>
  <si>
    <t>DSJ-0069-0132-0045</t>
  </si>
  <si>
    <t>LIBRERO EN MELAMINA DE 2.00 X .30 X 1.05</t>
  </si>
  <si>
    <t>EN MELAMINA</t>
  </si>
  <si>
    <t>DSJ-0002-0132-0053</t>
  </si>
  <si>
    <t xml:space="preserve">ARCHIVERO DE 6 GAVETAS </t>
  </si>
  <si>
    <t>DSJ-0005-0132-0054</t>
  </si>
  <si>
    <t xml:space="preserve">LIBRERO NEGRO </t>
  </si>
  <si>
    <t>DSJ-0096-0332-0001</t>
  </si>
  <si>
    <t>CENTRAL TELEFONICA KXTEA308 3 LINEAS Y 8 EXT.</t>
  </si>
  <si>
    <t>KXTA308</t>
  </si>
  <si>
    <t>DSJ-0100-1-117</t>
  </si>
  <si>
    <t>SILLON GERENCIAL</t>
  </si>
  <si>
    <t>DSJ-0099-1-117</t>
  </si>
  <si>
    <t>DESPACHADOR DE AGUA</t>
  </si>
  <si>
    <t>DSJ-0101-1-117</t>
  </si>
  <si>
    <t>SILLA DE VISITA APILABLE</t>
  </si>
  <si>
    <t>DSJ-0102-1-117</t>
  </si>
  <si>
    <t>DSJ-0103-1-117</t>
  </si>
  <si>
    <t>DSJ-0104-1-117</t>
  </si>
  <si>
    <t>DSJ-0105-1-117</t>
  </si>
  <si>
    <t>DSJ-0106-1-117</t>
  </si>
  <si>
    <t>ARCHIVERO METALICO 3 GAVETAS CON LLAVE</t>
  </si>
  <si>
    <t>3 GAVETAS</t>
  </si>
  <si>
    <t>DSJ-0106-1-118</t>
  </si>
  <si>
    <t>DSJ-0106-1-119</t>
  </si>
  <si>
    <t>ST-005</t>
  </si>
  <si>
    <t>DSJ-0106-1-120</t>
  </si>
  <si>
    <t>SILLON EJECUTIVO CON DESCANSA BRAZOS</t>
  </si>
  <si>
    <t>DSJ-0106-1-121</t>
  </si>
  <si>
    <t>DSJ-0106-1-122</t>
  </si>
  <si>
    <t>DSJ-0106-1-123</t>
  </si>
  <si>
    <t>ARCHIVERO DE 2 GAVETAS CON LLAVE</t>
  </si>
  <si>
    <t>DSJ-0106-1-124</t>
  </si>
  <si>
    <t>DSJ-0106-1-125</t>
  </si>
  <si>
    <t>DSJ-0106-1-126</t>
  </si>
  <si>
    <t>CAJA FUERTE</t>
  </si>
  <si>
    <t>DSJ-0106-1-127</t>
  </si>
  <si>
    <t>ARCHIVERO METALICO 2 GAVETAS</t>
  </si>
  <si>
    <t>DSJ-0106-1-128</t>
  </si>
  <si>
    <t>DSJ-0106-1-129</t>
  </si>
  <si>
    <t>SPM-0133-0149-0192</t>
  </si>
  <si>
    <t>SPM-0134-0149-0193</t>
  </si>
  <si>
    <t xml:space="preserve">SILLON EJECUTIVO CON RESPALDO ALTO </t>
  </si>
  <si>
    <t>DSJ-0106-1-131</t>
  </si>
  <si>
    <t>JA-0004-0118-0014</t>
  </si>
  <si>
    <t>JUZGADOS ADMINISTRATIVOS</t>
  </si>
  <si>
    <t>JA-0058-0118-0023</t>
  </si>
  <si>
    <t>JA-0092-0118-0014</t>
  </si>
  <si>
    <t>JA-0091-0118-0024</t>
  </si>
  <si>
    <t>SILLA VOYAGER DE CORTE TAPIZ TELA</t>
  </si>
  <si>
    <t>VOYAGER</t>
  </si>
  <si>
    <t>JA-0093-0118-0025</t>
  </si>
  <si>
    <t xml:space="preserve">SILLA VOYAGER DE CORTE TAPIZ TELA </t>
  </si>
  <si>
    <t>JA-0094-0118-0026</t>
  </si>
  <si>
    <t>JA-0095-0118-0027</t>
  </si>
  <si>
    <t>DISPENSADOR FRIA Y CALIENTE</t>
  </si>
  <si>
    <t>JA-0125-0118-0023</t>
  </si>
  <si>
    <t>JA-0126-0118-0025</t>
  </si>
  <si>
    <t>JA-0127-0118-0026</t>
  </si>
  <si>
    <t>JA-0128-0118-0027</t>
  </si>
  <si>
    <t>JA-0129-0118-0034</t>
  </si>
  <si>
    <t>JA-0130-0118-0035</t>
  </si>
  <si>
    <t>JA-0131-0118-0036</t>
  </si>
  <si>
    <t>JA-0132-0118-0037</t>
  </si>
  <si>
    <t>JA-0133-0118-0039</t>
  </si>
  <si>
    <t>JA-0134-0118-0038</t>
  </si>
  <si>
    <t>JA-0135-0118-0040</t>
  </si>
  <si>
    <t>JA-0136-0118-0039</t>
  </si>
  <si>
    <t>ESCRITORIO EJECUTIVO DE MADERA</t>
  </si>
  <si>
    <t>CAFE</t>
  </si>
  <si>
    <t>JA-0137-0118-0041</t>
  </si>
  <si>
    <t>JA-0138-0118-0042</t>
  </si>
  <si>
    <t>JA-0139-0118-0043</t>
  </si>
  <si>
    <t>JA-0140-0118-0044</t>
  </si>
  <si>
    <t>JA-0141-0118-0045</t>
  </si>
  <si>
    <t>FRIA Y CALIENTE</t>
  </si>
  <si>
    <t>JA-0142-0118-0046</t>
  </si>
  <si>
    <t>SPM-0042-0149-0032</t>
  </si>
  <si>
    <t>EQ.AIRE EVAPOR.3500 PCM GLACIAL 1/3 HP</t>
  </si>
  <si>
    <t>3500 PCM</t>
  </si>
  <si>
    <t>SERVICIOS PUBLICOS</t>
  </si>
  <si>
    <t>SPM-0005-0149-0067</t>
  </si>
  <si>
    <t>ESCRITORIO EJECUTIVO 1.60 X .75 MELAM NOGAL</t>
  </si>
  <si>
    <t>SPM-0027-0149-0075</t>
  </si>
  <si>
    <t>DISPENSADOR</t>
  </si>
  <si>
    <t>SPM-0116-0149-0085</t>
  </si>
  <si>
    <t xml:space="preserve">EQUIPO DE AIRE </t>
  </si>
  <si>
    <t>SPM-0132-0149-0090</t>
  </si>
  <si>
    <t>ENFRIADOR DE AGUA</t>
  </si>
  <si>
    <t>SPM-0103-0149-0092</t>
  </si>
  <si>
    <t>LIBRERO</t>
  </si>
  <si>
    <t>OM-0002-0121-0180</t>
  </si>
  <si>
    <t>CONJUNTO SECRETARIAL PATA 8 VOLT PERA NEGRA</t>
  </si>
  <si>
    <t>PERA NEGRA</t>
  </si>
  <si>
    <t>OM-0008-0121-0186</t>
  </si>
  <si>
    <t>ARCHIVERO  3 GAVETAS</t>
  </si>
  <si>
    <t>REG-0062-0101-0154</t>
  </si>
  <si>
    <t>CONJUNTO SECRETARIAL PATA 8 SPAZ. NATURAL</t>
  </si>
  <si>
    <t>SECRETARIA</t>
  </si>
  <si>
    <t>PATA 8</t>
  </si>
  <si>
    <t>OM-0005-0121-0183</t>
  </si>
  <si>
    <t>MINI SPLIT 2 TON</t>
  </si>
  <si>
    <t>SPM-0133-0249-0155</t>
  </si>
  <si>
    <t>SILLON EJECUTIVO VALENTINA</t>
  </si>
  <si>
    <t>VALENTINA</t>
  </si>
  <si>
    <t>ADQ-0284-0103-0184</t>
  </si>
  <si>
    <t>ADQ-0291-0103-0191</t>
  </si>
  <si>
    <t>SPM-0135-0149-0194</t>
  </si>
  <si>
    <t>DESPACHADOR DE AGUA CALIENTE Y FRIA</t>
  </si>
  <si>
    <t>CALIENTE FRIO</t>
  </si>
  <si>
    <t>SPM-0136-0149-0195</t>
  </si>
  <si>
    <t>SPM-0137-0149-0196</t>
  </si>
  <si>
    <t>SPM-0138-0149-0197</t>
  </si>
  <si>
    <t>SPM-0139-0149-0198</t>
  </si>
  <si>
    <t>SPM-0140-0149-0199</t>
  </si>
  <si>
    <t>SPM-0141-0149-0200</t>
  </si>
  <si>
    <t>DPM-0001-0115-0043</t>
  </si>
  <si>
    <t>KIT DVR 4 CAMARAS/ MODEM INALAMBRICO</t>
  </si>
  <si>
    <t>4 CAMARAS</t>
  </si>
  <si>
    <t>ST-001</t>
  </si>
  <si>
    <t xml:space="preserve">MODULO EN MELAMINA </t>
  </si>
  <si>
    <t xml:space="preserve">MODULO </t>
  </si>
  <si>
    <t>SECRETARIA TECNICA</t>
  </si>
  <si>
    <t>ST-002</t>
  </si>
  <si>
    <t>ARCHIVERO VERTICAL 3 GAVETAS</t>
  </si>
  <si>
    <t>ST-003</t>
  </si>
  <si>
    <t>MINISPLIT 1 TON FRIKKO</t>
  </si>
  <si>
    <t>ST-004</t>
  </si>
  <si>
    <t xml:space="preserve">MINISPLIT 1 TON </t>
  </si>
  <si>
    <t>ST-006</t>
  </si>
  <si>
    <t>ST-007</t>
  </si>
  <si>
    <t xml:space="preserve">DESTRUCTORA AUTOMATICA </t>
  </si>
  <si>
    <t>GBC</t>
  </si>
  <si>
    <t>AUTOMATICA</t>
  </si>
  <si>
    <t>ADQ-0271-0103-0170</t>
  </si>
  <si>
    <t>ADQ-0260-0103-0172</t>
  </si>
  <si>
    <t>SILLON JUPITER TUBULAR TAPIZADA EN TELA</t>
  </si>
  <si>
    <t>JUPITER</t>
  </si>
  <si>
    <t>TUBULAR</t>
  </si>
  <si>
    <t>ST-008</t>
  </si>
  <si>
    <t>ST-009</t>
  </si>
  <si>
    <t>CONSOLA BEHRINGER</t>
  </si>
  <si>
    <t>BEHRINGER</t>
  </si>
  <si>
    <t>ST-010</t>
  </si>
  <si>
    <t>MICROFONO SHURE INHALAMBRICO 2 PZAS</t>
  </si>
  <si>
    <t>SHURE</t>
  </si>
  <si>
    <t>INHALAMBRICO</t>
  </si>
  <si>
    <t>ST-011</t>
  </si>
  <si>
    <t>SM-0001-0127-0001</t>
  </si>
  <si>
    <t>ARCHIVERO MET. 4 GAVETAS</t>
  </si>
  <si>
    <t>SM-0047-0327-0004</t>
  </si>
  <si>
    <t>CENTRAL TEL PANASONIC KX T308 3LIN Y 8EXT.</t>
  </si>
  <si>
    <t>KX T308</t>
  </si>
  <si>
    <t>SM-0004-0127-0041</t>
  </si>
  <si>
    <t>ARCHIVERO MET. 4 CAJONES</t>
  </si>
  <si>
    <t>SM-0005-0127-0042</t>
  </si>
  <si>
    <t>SM-0006-0127-0043</t>
  </si>
  <si>
    <t>ARCHIVERO MET. 3 CAJONES</t>
  </si>
  <si>
    <t>SM-0001-0127-0077</t>
  </si>
  <si>
    <t xml:space="preserve">ARCHIVERO LAMINA  4 GAV. </t>
  </si>
  <si>
    <t>SM-0004-0127-0107</t>
  </si>
  <si>
    <t xml:space="preserve">APARATO DE AIRE MCA. GLACIAL </t>
  </si>
  <si>
    <t>DE AIRE</t>
  </si>
  <si>
    <t>SM-0005-0127-0108</t>
  </si>
  <si>
    <t>SM-0008-0127-0111</t>
  </si>
  <si>
    <t xml:space="preserve">APARATO DE AIRE MCA. LENOMEX </t>
  </si>
  <si>
    <t>LENOMEX</t>
  </si>
  <si>
    <t>SM-0009-0127-0112</t>
  </si>
  <si>
    <t>P-0093-0196-0007</t>
  </si>
  <si>
    <t>APARATO DE AIRE LAVADO FRIKKO</t>
  </si>
  <si>
    <t>SM-0009-0127-0113</t>
  </si>
  <si>
    <t>MINI SPLT</t>
  </si>
  <si>
    <t>SM-0010-0127-0114</t>
  </si>
  <si>
    <t>SM-0011-0127-0115</t>
  </si>
  <si>
    <t>FET-0004-0116-0044</t>
  </si>
  <si>
    <t xml:space="preserve">ESCRITORIO LAMINADO PLASTICO SECRETARIAL 3 CAJ.  </t>
  </si>
  <si>
    <t>FET-0050-0316-0017</t>
  </si>
  <si>
    <t>SM-0012-0127-0116</t>
  </si>
  <si>
    <t>ESCRITORIO METALICO</t>
  </si>
  <si>
    <t>SMCS-0003-0181-0003</t>
  </si>
  <si>
    <t>SILLA PLEGABLE DE RESINA 16 PZAS</t>
  </si>
  <si>
    <t>COMUNIDADES SALUDABLES</t>
  </si>
  <si>
    <t>SMCS-0003-0181-0033</t>
  </si>
  <si>
    <t>TELEVISOR LED SAMSUNG 40PULG</t>
  </si>
  <si>
    <t>40 PULG</t>
  </si>
  <si>
    <t>SMCS-0003-0181-0035</t>
  </si>
  <si>
    <t>KID DE 10 SILLAS PAREA VISITA</t>
  </si>
  <si>
    <t>SMCS-0003-0181-0034</t>
  </si>
  <si>
    <t>TOLDO CON PAREDES DE 3X6 MTS</t>
  </si>
  <si>
    <t>CON PARED</t>
  </si>
  <si>
    <t>PCIV-0021-0145-0026</t>
  </si>
  <si>
    <t xml:space="preserve">MESA PARA JUNTAS </t>
  </si>
  <si>
    <t>PCIV-0022-0145-0041</t>
  </si>
  <si>
    <t>JUEGO DE SALA DOS SILLONES DOBLES</t>
  </si>
  <si>
    <t>PCIV-0023-0145-0042</t>
  </si>
  <si>
    <t>ARCHIVERO METALICO DE 4 GAVETAS</t>
  </si>
  <si>
    <t>PCIV-0024-0145-0043</t>
  </si>
  <si>
    <t>PCIV-0025-0145-0044</t>
  </si>
  <si>
    <t>APARATO DE AIRE LAVADO 4800</t>
  </si>
  <si>
    <t>TM-0001-0134-0001</t>
  </si>
  <si>
    <t xml:space="preserve">NICHO GUARDAR BANDERA DE MADERA  </t>
  </si>
  <si>
    <t>TESORERIA  MUNICIPAL</t>
  </si>
  <si>
    <t>TM-0003-0134-0003</t>
  </si>
  <si>
    <t xml:space="preserve">ESCRITORIO EJECUTIVO </t>
  </si>
  <si>
    <t>TM-0004-0134-0004</t>
  </si>
  <si>
    <t xml:space="preserve">CREDENZA GRANDE DE PINO CAFE CAJONES 2 PUER </t>
  </si>
  <si>
    <t>TM-0005-0134-0005</t>
  </si>
  <si>
    <t>CREDENZA DE PINO CAFE CAJONES 2 PUERTAS</t>
  </si>
  <si>
    <t>CHICA</t>
  </si>
  <si>
    <t>TM-0006-0134-0006</t>
  </si>
  <si>
    <t xml:space="preserve">MESA DE 1.10 MTS  DE DIAMETRO DE PINO </t>
  </si>
  <si>
    <t>1.10 MTS</t>
  </si>
  <si>
    <t>TM-0127-0134-0122</t>
  </si>
  <si>
    <t xml:space="preserve">ENGARGOLADOR GBC KOMBO </t>
  </si>
  <si>
    <t>GBS</t>
  </si>
  <si>
    <t>KOMBO</t>
  </si>
  <si>
    <t>TM-0123-0134-0128</t>
  </si>
  <si>
    <t xml:space="preserve">ENFRIADOR DE AGUA KELVIN MOD. KR.20 </t>
  </si>
  <si>
    <t>KELVIN</t>
  </si>
  <si>
    <t>KR 20</t>
  </si>
  <si>
    <t>TM-0119-0134-0162</t>
  </si>
  <si>
    <t xml:space="preserve">AIRE FRIO Y CALIENTE 2 TON MINI SPLIT </t>
  </si>
  <si>
    <t>TM-0121-0134-0163</t>
  </si>
  <si>
    <t>TM-0021-0134-0190</t>
  </si>
  <si>
    <t>MINI SPLIT 1 TONELADA SOLO FRIO MCA. FRIKKO</t>
  </si>
  <si>
    <t>TM-0120-0134-0192</t>
  </si>
  <si>
    <t>APARATO DE AIRE ACONDICIONADO 1/2 TONELADA MCA YOR</t>
  </si>
  <si>
    <t>YORK</t>
  </si>
  <si>
    <t>1/2 TON</t>
  </si>
  <si>
    <t>TM-0150-0134-0193</t>
  </si>
  <si>
    <t>MODULO REC 3 USUARIOS  MAMPARAS MIXTAS PORTATE</t>
  </si>
  <si>
    <t>TM-0043-0134-0194</t>
  </si>
  <si>
    <t>CONJUNTO PENIN. LIB. ABIERTO PORTA TEC. Y CPU</t>
  </si>
  <si>
    <t>PENINSULAR</t>
  </si>
  <si>
    <t>TM-0028-0134-0196</t>
  </si>
  <si>
    <t>TM-0052-0134-0198</t>
  </si>
  <si>
    <t>TM-0060-0134-0200</t>
  </si>
  <si>
    <t>TM-0085-0134-0202</t>
  </si>
  <si>
    <t>TM-0074-0134-0204</t>
  </si>
  <si>
    <t>TM-0080-0134-0206</t>
  </si>
  <si>
    <t>TM-0068-0134-0208</t>
  </si>
  <si>
    <t>TM-0030-0134-0214</t>
  </si>
  <si>
    <t xml:space="preserve">ARCHIVERO 4 GAVETAS ROYAL PLATINO </t>
  </si>
  <si>
    <t>TM-0137-0134-0215</t>
  </si>
  <si>
    <t>TM-0263-0134-0295</t>
  </si>
  <si>
    <t>TM-0213-0134-0262</t>
  </si>
  <si>
    <t>ESTANTERIA DE 12 POSTE Y 20 ENTREPAÑOS</t>
  </si>
  <si>
    <t>TM-0212-0134-0270</t>
  </si>
  <si>
    <t>ESTANTERIA 56 POSTE 2.2 MTS., 130 CHAROLAS 85X45</t>
  </si>
  <si>
    <t>TM-0249-0134-0323</t>
  </si>
  <si>
    <t>ARCHIVERO VERTICAL 4 GAVETAS</t>
  </si>
  <si>
    <t>TM-0250-0134-0280</t>
  </si>
  <si>
    <t>TM-0804-0122-0281</t>
  </si>
  <si>
    <t>COPIADORA MULTIFUNCIONAL MCA. XEROX CENTRE WC 5225 S/KBM541661</t>
  </si>
  <si>
    <t>CENTRE WC 5225</t>
  </si>
  <si>
    <t>TM-0252-0134-0283</t>
  </si>
  <si>
    <t xml:space="preserve">SILLA JUPITER TUBULAR TAPIZADA EN TELA </t>
  </si>
  <si>
    <t>TM-0253-0134-0284</t>
  </si>
  <si>
    <t>MODULO SECRETARIAL CON MAMPARA MUEBLE DE 3 PIEZAS</t>
  </si>
  <si>
    <t>CON MAMPARA</t>
  </si>
  <si>
    <t>TM-0254-0134-0285</t>
  </si>
  <si>
    <t>MUEBLE DE 3 PLAZAS PARA VISITAS</t>
  </si>
  <si>
    <t>TM-0255-0134-0286</t>
  </si>
  <si>
    <t>TM-0256-0134-0287</t>
  </si>
  <si>
    <t>MUEBLE DE 3 PLAZAS PARA VISITAS EN PLIANA</t>
  </si>
  <si>
    <t>TM-0250-0134-0288</t>
  </si>
  <si>
    <t>COPIADORA XEROX PHASER 3615DN S/A2T131809</t>
  </si>
  <si>
    <t xml:space="preserve">PHASER 3615DN </t>
  </si>
  <si>
    <t>TM-0260-0134-0291</t>
  </si>
  <si>
    <t>TM-0261-0134-0292</t>
  </si>
  <si>
    <t>ESTANTE DE 12 POSTES Y 20 CHAROLAS</t>
  </si>
  <si>
    <t>TM-0263-0134-0294</t>
  </si>
  <si>
    <t>MAMPARA</t>
  </si>
  <si>
    <t>3 PZAS</t>
  </si>
  <si>
    <t>TM-0264-0134-0295</t>
  </si>
  <si>
    <t>TM-0265-0134-0296</t>
  </si>
  <si>
    <t>TM-0267-0134-0298</t>
  </si>
  <si>
    <t>SILLON GERENCIAL TAPIZ CAFÉ</t>
  </si>
  <si>
    <t>TM-0268-0134-0299</t>
  </si>
  <si>
    <t>SILLON GERENCIAL TAPIZ NEGRO</t>
  </si>
  <si>
    <t>TM-0269-0134-0300</t>
  </si>
  <si>
    <t>SILLA EJECUTIVO SIN DESCANZABRAZOS NEGRA</t>
  </si>
  <si>
    <t>TM-0270-0134-0301</t>
  </si>
  <si>
    <t>TM-0271-0134-0302</t>
  </si>
  <si>
    <t>ESTANTERIA ENTREPAÑOS P/C 84*30 18 POSTES</t>
  </si>
  <si>
    <t>TM-0273-0134-0304</t>
  </si>
  <si>
    <t>TM-0274-0134-0305</t>
  </si>
  <si>
    <t>ESCRITORIO EN L MASTER</t>
  </si>
  <si>
    <t>MASTER</t>
  </si>
  <si>
    <t>GRIS NEGRO</t>
  </si>
  <si>
    <t>TM-0275-0134-0306</t>
  </si>
  <si>
    <t>ADQ-0081-0103-0022</t>
  </si>
  <si>
    <t>APARATO AIRE ARTIC CIRCLE</t>
  </si>
  <si>
    <t>ARTIC CIRCLE</t>
  </si>
  <si>
    <t>ADQ-0112-0103-0053</t>
  </si>
  <si>
    <t>ENFRIADOR DE AGUA KELVIN</t>
  </si>
  <si>
    <t>ADQ-0118-0103-0056</t>
  </si>
  <si>
    <t>ARCHIVERO METALICO 3 GAVETAS</t>
  </si>
  <si>
    <t>ADQ-0223-0103-0136</t>
  </si>
  <si>
    <t>ESTANTERIA 18 CHAROLAS 85X45 Y 8 POSTES 2.2 MTS.</t>
  </si>
  <si>
    <t>ADQ-0225-0103-0137</t>
  </si>
  <si>
    <t xml:space="preserve">MUEBLE 1.18X1.61 C/60 COMPARTIMENTOS </t>
  </si>
  <si>
    <t>ADQ-0081-0103-0160</t>
  </si>
  <si>
    <t>ENFRIADOR DE AIRE FRIKKO  F6800H V/P</t>
  </si>
  <si>
    <t>F6800 V/P</t>
  </si>
  <si>
    <t>F6800H V/P</t>
  </si>
  <si>
    <t>ADQ-0262-0103-0161</t>
  </si>
  <si>
    <t>COPIADORA CANON  IR6570</t>
  </si>
  <si>
    <t>IR6570</t>
  </si>
  <si>
    <t>ADQ-0263-0103-0162</t>
  </si>
  <si>
    <t>ARCHIVERO METALICO 4 GAVETAS OFIK</t>
  </si>
  <si>
    <t>ADQ-0264-0103-0163</t>
  </si>
  <si>
    <t>ADQ-0265-0103-0164</t>
  </si>
  <si>
    <t>ADQ-0266-0103-0165</t>
  </si>
  <si>
    <t>ADQ-0267-0103-0166</t>
  </si>
  <si>
    <t>ADQ-0268-0103-0167</t>
  </si>
  <si>
    <t>ADQ-0269-0103-0168</t>
  </si>
  <si>
    <t>ADQ-0270-0103-0169</t>
  </si>
  <si>
    <t>ADQ-0272-0103-0171</t>
  </si>
  <si>
    <t xml:space="preserve">SILLON VINIPIEL </t>
  </si>
  <si>
    <t>ADQ-0273-0103-0173</t>
  </si>
  <si>
    <t>COPIADORA MULTIFUNCIONAL</t>
  </si>
  <si>
    <t>KYOCER</t>
  </si>
  <si>
    <t>KMC3225</t>
  </si>
  <si>
    <t>ADQ-0274-0103-0174</t>
  </si>
  <si>
    <t>ENFRIADOR AMBIENTAL</t>
  </si>
  <si>
    <t>SYMPHSNY</t>
  </si>
  <si>
    <t>ADQ-0275-0103-0175</t>
  </si>
  <si>
    <t>ADQ-0276-0103-0176</t>
  </si>
  <si>
    <t>ADQ-0277-0103-0177</t>
  </si>
  <si>
    <t>SILLAS PARA VISITA</t>
  </si>
  <si>
    <t>PARA VISITA</t>
  </si>
  <si>
    <t>ADQ-0278-0103-0178</t>
  </si>
  <si>
    <t>ADQ-0279-0103-0179</t>
  </si>
  <si>
    <t>ADQ-0280-0103-0180</t>
  </si>
  <si>
    <t>ADQ-0281-0103-0181</t>
  </si>
  <si>
    <t>ADQ-0293-0103-0193</t>
  </si>
  <si>
    <t>SILLA EJECUTIVA MONACO</t>
  </si>
  <si>
    <t>MONACO</t>
  </si>
  <si>
    <t>ADQ-0296-0103-0196</t>
  </si>
  <si>
    <t>ADQ-0297-0103-0197</t>
  </si>
  <si>
    <t>ADQ-0300-0103-0200</t>
  </si>
  <si>
    <t>ADQ-0301-0103-0201</t>
  </si>
  <si>
    <t>ADQ-0302</t>
  </si>
  <si>
    <t>ADQ-0303</t>
  </si>
  <si>
    <t>ADQ-0304</t>
  </si>
  <si>
    <t>ADQ-0305</t>
  </si>
  <si>
    <t>ADQ-0306</t>
  </si>
  <si>
    <t>ADQ-0307</t>
  </si>
  <si>
    <t>ADQ-0308</t>
  </si>
  <si>
    <t>ADQ-0309</t>
  </si>
  <si>
    <t>ADQ-0310</t>
  </si>
  <si>
    <t>ADQ-0311</t>
  </si>
  <si>
    <t>ADQ-0312</t>
  </si>
  <si>
    <t>ADQ-0313</t>
  </si>
  <si>
    <t>SILLA PIEL CAFÉ</t>
  </si>
  <si>
    <t>ADQ-0314</t>
  </si>
  <si>
    <t>ADQ-0315</t>
  </si>
  <si>
    <t>ADQ-0316</t>
  </si>
  <si>
    <t>ADQ-0317</t>
  </si>
  <si>
    <t>ADQ-0318</t>
  </si>
  <si>
    <t>ADQ-0319</t>
  </si>
  <si>
    <t>ADQ-0320</t>
  </si>
  <si>
    <t>ADQ-0321</t>
  </si>
  <si>
    <t>ADQ-0322</t>
  </si>
  <si>
    <t>ADQ-0323</t>
  </si>
  <si>
    <t>ADQ-0324</t>
  </si>
  <si>
    <t>ADQ-0325</t>
  </si>
  <si>
    <t>ADQ-0326</t>
  </si>
  <si>
    <t>ADQ-0327</t>
  </si>
  <si>
    <t>ADQ-0328</t>
  </si>
  <si>
    <t>ADQ-0329</t>
  </si>
  <si>
    <t>ADQ-0330</t>
  </si>
  <si>
    <t>G MUEBLE</t>
  </si>
  <si>
    <t>ADQ-0331</t>
  </si>
  <si>
    <t>ADQ-0332</t>
  </si>
  <si>
    <t>ADQ-0333</t>
  </si>
  <si>
    <t>MINISPLIT MIRAGE 1 TON ALMACEN</t>
  </si>
  <si>
    <t>ADQ-0334</t>
  </si>
  <si>
    <t>ESTANTE DE 50 ENTREPAÑOS DE .84 X .45 40 POSTE TROQUELADO DE 2 MTS</t>
  </si>
  <si>
    <t>AL-AR-05-0104-0002</t>
  </si>
  <si>
    <t>ARCH. 46 GLOBAL</t>
  </si>
  <si>
    <t>GLOBAL</t>
  </si>
  <si>
    <t>AL-AR-05-0104-0003</t>
  </si>
  <si>
    <t xml:space="preserve">ARCH. 46 GLOBAL </t>
  </si>
  <si>
    <t>AL-AR-07-0104-0004</t>
  </si>
  <si>
    <t xml:space="preserve">ARCHIVERO 46 </t>
  </si>
  <si>
    <t>AL-AC-01-0104-0039</t>
  </si>
  <si>
    <t>DSPM-0098-0123-0273</t>
  </si>
  <si>
    <t xml:space="preserve">ESCRITORIO DOBLE CAJONERA DE 1.50 NOVA ENGLISH </t>
  </si>
  <si>
    <t>NOVA ENGLISH</t>
  </si>
  <si>
    <t>AL-COM-160207</t>
  </si>
  <si>
    <t>AL-COM-160209</t>
  </si>
  <si>
    <t>AL-COM-160210</t>
  </si>
  <si>
    <t>MINISPLIT MIRAGE 1TON CAJA REGISTRADORA</t>
  </si>
  <si>
    <t>AL-COM-160211</t>
  </si>
  <si>
    <t>PYM-0018-0128-0028</t>
  </si>
  <si>
    <t>ARCHIVERO DE 4 GAVETAS MELAMINA</t>
  </si>
  <si>
    <t>PYM-0021-0128-0036</t>
  </si>
  <si>
    <t>ARCHIVERO MELAMINA</t>
  </si>
  <si>
    <t>MELAMINA</t>
  </si>
  <si>
    <t>PYM-0002-0128-0039</t>
  </si>
  <si>
    <t>ARCHIVERO 4 GAVETAS MELAMINA  VINO L TRADICIONAL</t>
  </si>
  <si>
    <t>PYM-0047-0128-0046</t>
  </si>
  <si>
    <t xml:space="preserve">SWICH 3 COM BASELINE 24 PUERTOS </t>
  </si>
  <si>
    <t>PYM-0048-0128-0047</t>
  </si>
  <si>
    <t>PYM-0049-0128-0048</t>
  </si>
  <si>
    <t>PYM-0050-0128-0049</t>
  </si>
  <si>
    <t>PYM-0051-0128-0050</t>
  </si>
  <si>
    <t>PYM-0052-0128-0051</t>
  </si>
  <si>
    <t>CAT-0180-0107-0118</t>
  </si>
  <si>
    <t xml:space="preserve">CATASTRO </t>
  </si>
  <si>
    <t>CAT-9343-0107-0126</t>
  </si>
  <si>
    <t>ARCHIVERO DE MADERA</t>
  </si>
  <si>
    <t>CAT-0778-0107-0132</t>
  </si>
  <si>
    <t xml:space="preserve">ESCRITORIO EN L </t>
  </si>
  <si>
    <t>CAT-0785-0107-0133</t>
  </si>
  <si>
    <t>CAT-0755-0107-0134</t>
  </si>
  <si>
    <t>CAT-0777-0107-0135</t>
  </si>
  <si>
    <t>CAT-0000-0107-0137</t>
  </si>
  <si>
    <t>SWICH 24 PURTOS 10/100/1000 DLINK DG</t>
  </si>
  <si>
    <t>CAT-0203-0107-0154</t>
  </si>
  <si>
    <t xml:space="preserve">ARCHIVERO MELAMINA 4 GAVETAS </t>
  </si>
  <si>
    <t>CAT-0204-0107-0155</t>
  </si>
  <si>
    <t>CAT-0205-0107-0156</t>
  </si>
  <si>
    <t>CAT-0206-0107-0170</t>
  </si>
  <si>
    <t>CAT-0207-0107-0158</t>
  </si>
  <si>
    <t>CAT-0208-0107-0159</t>
  </si>
  <si>
    <t>CAT-0206-0107-0157</t>
  </si>
  <si>
    <t>CAT-0209-0107-0160</t>
  </si>
  <si>
    <t xml:space="preserve">ESCRITORIO 152 DOS GAVETAS </t>
  </si>
  <si>
    <t>DE152</t>
  </si>
  <si>
    <t>DOS GAVETAS</t>
  </si>
  <si>
    <t>CAT-0210-0107-0161</t>
  </si>
  <si>
    <t>CAT-0211-0107-0162</t>
  </si>
  <si>
    <t>CAT-0201-0107-0152</t>
  </si>
  <si>
    <t>CONJUNTO SECRETARIAL PATA  8" VOLT PERA</t>
  </si>
  <si>
    <t>VOLT PERA</t>
  </si>
  <si>
    <t>CAT-0220-0107-0153</t>
  </si>
  <si>
    <t>EQUIPO DE AIRE LAVADO</t>
  </si>
  <si>
    <t>CAT-0221-0107-0154</t>
  </si>
  <si>
    <t>CAT-0222-0107-0155</t>
  </si>
  <si>
    <t>MINI SPLIT 1 TON INVERTER</t>
  </si>
  <si>
    <t>INVERTER</t>
  </si>
  <si>
    <t>CAT-0223-0107-0156</t>
  </si>
  <si>
    <t xml:space="preserve">COPIADORA MULTIFUNCIONAL </t>
  </si>
  <si>
    <t>B7035</t>
  </si>
  <si>
    <t>VERSALINK</t>
  </si>
  <si>
    <t>P-1-2010-0196-0025</t>
  </si>
  <si>
    <t>ENFRIADOR DE AGUA FRIO Y CALIENTE</t>
  </si>
  <si>
    <t>PREDIAL</t>
  </si>
  <si>
    <t>P-0010-0196-0027</t>
  </si>
  <si>
    <t>COPIADORA XEROX C128 S/7897973827726</t>
  </si>
  <si>
    <t>C128</t>
  </si>
  <si>
    <t>P-0013-0196-0030</t>
  </si>
  <si>
    <t xml:space="preserve">CAJONERA 4 GAVETAS </t>
  </si>
  <si>
    <t>P-0014-0196-0031</t>
  </si>
  <si>
    <t>MINI SPLIT 1 TON FRIO-CALOR</t>
  </si>
  <si>
    <t>P-0015-0196-0032</t>
  </si>
  <si>
    <t>VENTILADOR ELECTRICO ENFRIAMINTO POR AGUA</t>
  </si>
  <si>
    <t>P-0016-0196-0032</t>
  </si>
  <si>
    <t>SILLON EJECUTIVO TIPO PIEL</t>
  </si>
  <si>
    <t>S-0009-0143-0012</t>
  </si>
  <si>
    <t>APARATO DE AIRE ERTIC CIRCLE</t>
  </si>
  <si>
    <t>ERTIC CIRCLE</t>
  </si>
  <si>
    <t>SINDICATO</t>
  </si>
  <si>
    <t>S-0010-0143-0013</t>
  </si>
  <si>
    <t>CAMARA DIGITAL CANON ELPH180</t>
  </si>
  <si>
    <t>ELPH180</t>
  </si>
  <si>
    <t>S-0011-0143-0014</t>
  </si>
  <si>
    <t>SILLON EJECUTIVO NEGRO</t>
  </si>
  <si>
    <t>S-0012-0143-0015</t>
  </si>
  <si>
    <t>SILLA SECRETARIAL NEGRA</t>
  </si>
  <si>
    <t>S-0013-0143-0016</t>
  </si>
  <si>
    <t>S-0014-0143-0017</t>
  </si>
  <si>
    <t>DESBROZADORA F450</t>
  </si>
  <si>
    <t>F450</t>
  </si>
  <si>
    <t>S-0015-0143-0018</t>
  </si>
  <si>
    <t>S-0016-0143-0019</t>
  </si>
  <si>
    <t>S-0017-0143-0020</t>
  </si>
  <si>
    <t>MINISPLIT 1 TON FRIO CALOR</t>
  </si>
  <si>
    <t>S-0018-0143-0021</t>
  </si>
  <si>
    <t>CELULAR TELCEL ZTE BLADE V9 PLATA R3</t>
  </si>
  <si>
    <t>ZTE BLADE</t>
  </si>
  <si>
    <t>BLADE</t>
  </si>
  <si>
    <t>S-0019-0143-0022</t>
  </si>
  <si>
    <t>ARCHIVERO 4 GAVETAS ALMENDRA</t>
  </si>
  <si>
    <t>ALMENDRA</t>
  </si>
  <si>
    <t>S-0020-0143-0023</t>
  </si>
  <si>
    <t>DV-MM02-0135-0040</t>
  </si>
  <si>
    <t>ARCHIVERO MET. 46 GLOBAL</t>
  </si>
  <si>
    <t>DV-MM03-0135-0041</t>
  </si>
  <si>
    <t xml:space="preserve">ARCHIVERO MET. 46 GLOBAL </t>
  </si>
  <si>
    <t>DV-MM36-0135-0099</t>
  </si>
  <si>
    <t>APARATO DE AIRE DE 6800 PIES</t>
  </si>
  <si>
    <t>6800 PIES</t>
  </si>
  <si>
    <t>DV-MM62-0135-0107</t>
  </si>
  <si>
    <t>DV-MM63-0135-0108</t>
  </si>
  <si>
    <t>DV-D001-0135-0121</t>
  </si>
  <si>
    <t xml:space="preserve">SILLON EJECUTIVO DEL PIEL RECLINABLE </t>
  </si>
  <si>
    <t>DV-ES04-0135-0126</t>
  </si>
  <si>
    <t xml:space="preserve">ENTREPAÑOS 50 X 85 22 PZAS </t>
  </si>
  <si>
    <t>DV-MM64-0135-0127</t>
  </si>
  <si>
    <t>DV-MM65-0135-0128</t>
  </si>
  <si>
    <t>ADQ-0288-0103-0188</t>
  </si>
  <si>
    <t>VJ-0001-0170-0001(A 0010)</t>
  </si>
  <si>
    <t>SILLAS MOD. EUROPA COLOR NEGRO Y AZUL ELECT. 10 D</t>
  </si>
  <si>
    <t>VILLA CD. JUAREZ, DGO.</t>
  </si>
  <si>
    <t>VJ-0037-0170-0021</t>
  </si>
  <si>
    <t>AIRE ACONDICIONADO</t>
  </si>
  <si>
    <t>VJ-0038-0170-0027</t>
  </si>
  <si>
    <t xml:space="preserve">ESCRITORIO METALICO DE  1.20 MTS </t>
  </si>
  <si>
    <t>1.20 MTS</t>
  </si>
  <si>
    <t>VJ-0039-0170-0028</t>
  </si>
  <si>
    <t>EQUIPO DE AIRE EVAPORATIVO MCA. GLACIAL MOD. PR-45 DE 4500 PCM</t>
  </si>
  <si>
    <t>4500PCM</t>
  </si>
  <si>
    <t>PR-45</t>
  </si>
  <si>
    <t>VJEG-1241-1-124-02-01</t>
  </si>
  <si>
    <t>CAMPANA METALICA DE 25 CM ALTURA 25 CM DE DIAMETRO</t>
  </si>
  <si>
    <t>METALICA</t>
  </si>
  <si>
    <t>VILLA JUAN E GARCIA</t>
  </si>
  <si>
    <t>VLG-0002-0171-0005</t>
  </si>
  <si>
    <t>CONSOLA 47 CANALES</t>
  </si>
  <si>
    <t>47 CANALES</t>
  </si>
  <si>
    <t>NEGRA</t>
  </si>
  <si>
    <t>VILLA LEON GUZMAN</t>
  </si>
  <si>
    <t>VLG-0027-0171-0027 AL 0036</t>
  </si>
  <si>
    <t>SILLA BANQUETERA 10 PZAS</t>
  </si>
  <si>
    <t>BANQUETERAS</t>
  </si>
  <si>
    <t>VLG-0028-0171-0037</t>
  </si>
  <si>
    <t>VLG-0029-0171-0038</t>
  </si>
  <si>
    <t>VLG-0029-0171-0039</t>
  </si>
  <si>
    <t>VLG-0030-0171-0040</t>
  </si>
  <si>
    <t>VLG-0031-0171-0041</t>
  </si>
  <si>
    <t>CREDENZA 2 GAVETAS</t>
  </si>
  <si>
    <t>VN-0009-0168-0009</t>
  </si>
  <si>
    <t>ARCHIVERO METALICO  3 GAVETAS</t>
  </si>
  <si>
    <t>VILLA NAZARENO</t>
  </si>
  <si>
    <t>VN-0010-0168-0010</t>
  </si>
  <si>
    <t>VLL-1241-1-0001</t>
  </si>
  <si>
    <t>M1.5</t>
  </si>
  <si>
    <t>VILLA LA LOMA</t>
  </si>
  <si>
    <t>VLL-1241-1-0002</t>
  </si>
  <si>
    <t>DESBROZADORA</t>
  </si>
  <si>
    <t>DSPMR-161</t>
  </si>
  <si>
    <t>ESCRITORIO CON CAJON Y GAVETA</t>
  </si>
  <si>
    <t xml:space="preserve">DSPM RECLUTAMIENTO </t>
  </si>
  <si>
    <t>DSPMR-162</t>
  </si>
  <si>
    <t>DSPMR-163</t>
  </si>
  <si>
    <t>DSPMR-164</t>
  </si>
  <si>
    <t>DSPMR-165</t>
  </si>
  <si>
    <t>DSPMR-166</t>
  </si>
  <si>
    <t>SILLAS BANQUETERAS 3 PZAS</t>
  </si>
  <si>
    <t>DSPMR-171</t>
  </si>
  <si>
    <t>SILLA SECRETARIAL DESCANSABRAZOS</t>
  </si>
  <si>
    <t>DSPMR-172</t>
  </si>
  <si>
    <t>ESCRITORIO BASICO METALICO 2 CAJONES</t>
  </si>
  <si>
    <t>DSPMR-174</t>
  </si>
  <si>
    <t>ARCHIVERO METALICO 4 GAVETAS NEGRO</t>
  </si>
  <si>
    <t>DSPMR-175</t>
  </si>
  <si>
    <t>CALENTON DE GAS 20 LB</t>
  </si>
  <si>
    <t>20 LB</t>
  </si>
  <si>
    <t>FORTASEG-173</t>
  </si>
  <si>
    <t xml:space="preserve">RELOJ CHECADOR ZK </t>
  </si>
  <si>
    <t>TECKO</t>
  </si>
  <si>
    <t>TCPIP</t>
  </si>
  <si>
    <t>DSPM FORTASEG (LUIS CARRILLO)</t>
  </si>
  <si>
    <t>SUBSEMUN-152</t>
  </si>
  <si>
    <t>JUEGO DE ESTANTERIA 2.20 ALTURA</t>
  </si>
  <si>
    <t>SUBSEMUN 146</t>
  </si>
  <si>
    <t>ESCRIT. NOGAL CLARO CON 2 GAVETAS</t>
  </si>
  <si>
    <t>SUBSEMUN 148</t>
  </si>
  <si>
    <t xml:space="preserve">ESCRITORIO SEMIEJECUTIVO METALICO </t>
  </si>
  <si>
    <t>SUBSEMUN 149</t>
  </si>
  <si>
    <t>ESCRITORIIO 2 CAJONES</t>
  </si>
  <si>
    <t>SUBSEMUN-151</t>
  </si>
  <si>
    <t>MODULO L CON LIBRERO</t>
  </si>
  <si>
    <t>SUBSEMUN-173</t>
  </si>
  <si>
    <t>KIT DE SILLAS BANQUETERAS</t>
  </si>
  <si>
    <t>FOSTASEG-178</t>
  </si>
  <si>
    <t>SILLA GENOVA CRISA DE VISITA</t>
  </si>
  <si>
    <t>FOSTASEG-179</t>
  </si>
  <si>
    <t>FOSTASEG-177</t>
  </si>
  <si>
    <t>SUBSEMUN-167</t>
  </si>
  <si>
    <t>ENFRIADOR DE AGUA MABE</t>
  </si>
  <si>
    <t>SUBSEMUN-178</t>
  </si>
  <si>
    <t>SUBSEMUN-180</t>
  </si>
  <si>
    <t>APARATO DE REFRIGERACION F6800H</t>
  </si>
  <si>
    <t>F6800H</t>
  </si>
  <si>
    <t>FOSTASEG-176</t>
  </si>
  <si>
    <t>ESCRITORIO METALICO 1 PEDESTAL</t>
  </si>
  <si>
    <t>DISPENSADOR DE AGUA FRIA Y CALIENTE</t>
  </si>
  <si>
    <t>SILLA SECRETARIAL YUNIOR</t>
  </si>
  <si>
    <t>YUNIOR</t>
  </si>
  <si>
    <t>DSPM NUEVO</t>
  </si>
  <si>
    <t>SUBSEMUN-168</t>
  </si>
  <si>
    <t>SUBSEMUN-169</t>
  </si>
  <si>
    <t>ESCRITORIO CON CAJON Y GAVETA OFICIO</t>
  </si>
  <si>
    <t>SUBSEMUN-170</t>
  </si>
  <si>
    <t>ESCRITORIO MEDIDA DE 1.20 X .60 X .76</t>
  </si>
  <si>
    <t>SILLA SECRETARIA JUPITER</t>
  </si>
  <si>
    <t>SUBSEMUN-171</t>
  </si>
  <si>
    <t>SUBSEMUN-172</t>
  </si>
  <si>
    <t>SUBSEMUN-174</t>
  </si>
  <si>
    <t>SUBSEMUN-175</t>
  </si>
  <si>
    <t>SUBSEMUN-176</t>
  </si>
  <si>
    <t>FORTASEG-175</t>
  </si>
  <si>
    <t>DESPACHADOR DE AGUA FRIO CALIENTE</t>
  </si>
  <si>
    <t>FORTASEG-176</t>
  </si>
  <si>
    <t>FORTASEG-177</t>
  </si>
  <si>
    <t>FORTASEG-178</t>
  </si>
  <si>
    <t>FORTASEG-179</t>
  </si>
  <si>
    <t>FORTASEG-180</t>
  </si>
  <si>
    <t>FORTASEG-181</t>
  </si>
  <si>
    <t>FORTASEG-182</t>
  </si>
  <si>
    <t>DSPM-0125</t>
  </si>
  <si>
    <t>DSPM-0126</t>
  </si>
  <si>
    <t>DSPM-0127</t>
  </si>
  <si>
    <t>DSPM-0128</t>
  </si>
  <si>
    <t>DSPM-0129</t>
  </si>
  <si>
    <t>DSPM-0130</t>
  </si>
  <si>
    <t>DSPM-0131</t>
  </si>
  <si>
    <t>DSPM-0132</t>
  </si>
  <si>
    <t>DSPM-0133</t>
  </si>
  <si>
    <t>DSPM-0134</t>
  </si>
  <si>
    <t>PS-0057-0169-0005</t>
  </si>
  <si>
    <t>PS-0117-0169-0045</t>
  </si>
  <si>
    <t>ESTANTERIA CON 12 POSTES Y 15 ENTREPAÑOS</t>
  </si>
  <si>
    <t>PS-0118-0169-0046</t>
  </si>
  <si>
    <t>PS-0019-0169-0047</t>
  </si>
  <si>
    <t>SILLAS SECRETARIALES</t>
  </si>
  <si>
    <t>PS-0020-0169-0048</t>
  </si>
  <si>
    <t>PS-0021-0169-0049</t>
  </si>
  <si>
    <t>PS-0022-0169-0050</t>
  </si>
  <si>
    <t>MAQUINA DE ESCRIBIR MANUAL</t>
  </si>
  <si>
    <t>MANUAL</t>
  </si>
  <si>
    <t>PS-0023-0169-0051</t>
  </si>
  <si>
    <t>AIRE LAVADO FRIKO</t>
  </si>
  <si>
    <t>RM-0019-0131-0002</t>
  </si>
  <si>
    <t>APARATO DE AIRE MCA. GLACIAL</t>
  </si>
  <si>
    <t>RASTRO</t>
  </si>
  <si>
    <t>RM-0004-0131-0010</t>
  </si>
  <si>
    <t>RM-0005-0121-0011</t>
  </si>
  <si>
    <t>EQUIPO DE AIRE EVAPORATIVO PR-65 GLACIAL</t>
  </si>
  <si>
    <t>RM-0006-0121-0012</t>
  </si>
  <si>
    <t>RM-0007-0121-0013</t>
  </si>
  <si>
    <t>KIT SILLAS DE VISITA</t>
  </si>
  <si>
    <t>CD-0001-0136-0001</t>
  </si>
  <si>
    <t>ESCRITORIO DOBLE CAJONERA DE 1.50 NOVA ENGLISH</t>
  </si>
  <si>
    <t>CAPACIDADES DIFERENTES</t>
  </si>
  <si>
    <t>CD-0002-0136-0002</t>
  </si>
  <si>
    <t>CD-0003-0136-0003</t>
  </si>
  <si>
    <t>CD-0004-0136-00004</t>
  </si>
  <si>
    <t>CD-0005-0136-0005</t>
  </si>
  <si>
    <t>CD-0006-0136-0006</t>
  </si>
  <si>
    <t>KIT DE 4 SILLAS APILABLES DE VISITA</t>
  </si>
  <si>
    <t>NEGRAS</t>
  </si>
  <si>
    <t>IAM-0001-0136-0001</t>
  </si>
  <si>
    <t>IAM-0002-0136-0002</t>
  </si>
  <si>
    <t>ESCRITORIO EJECUTIVO CHOCOLATE</t>
  </si>
  <si>
    <t>IAM-0003-0136-0003</t>
  </si>
  <si>
    <t>ESCRITORIO ADMINISTRATIVO</t>
  </si>
  <si>
    <t>ADMINISTRATIVO</t>
  </si>
  <si>
    <t>IAM-0004-0136-0004</t>
  </si>
  <si>
    <t>IAM-0005-0136-0005</t>
  </si>
  <si>
    <t>IAM-0006-0136-0006</t>
  </si>
  <si>
    <t>12 SILLAS APILABLES</t>
  </si>
  <si>
    <t>IAM-0007-0136-0007</t>
  </si>
  <si>
    <t>VENTILADOR</t>
  </si>
  <si>
    <t>IAM-0008-0136-0009</t>
  </si>
  <si>
    <t>DISPENSADOR DE AGUA</t>
  </si>
  <si>
    <t xml:space="preserve">BLANCO </t>
  </si>
  <si>
    <t>IAM-0009-0136-0009</t>
  </si>
  <si>
    <t>SRA-0030-0157-0008</t>
  </si>
  <si>
    <t>ARCHIVERO CAFE 4 CAJONES</t>
  </si>
  <si>
    <t>SECRETARIA DE AYUNTAMIENTO</t>
  </si>
  <si>
    <t>SRA-0005-0157-0011</t>
  </si>
  <si>
    <t>MINI-SPLIT MCA. FRIKO 1 TON. 220 VOLTS FRIO CALOR</t>
  </si>
  <si>
    <t>SRA-0013-0157-0012</t>
  </si>
  <si>
    <t>MINI-SPLIT 1 TON 220 VOLTS SOLO FRIO</t>
  </si>
  <si>
    <t>SRA-0002-0157-0015</t>
  </si>
  <si>
    <t>CREDENZA NEGRA CUB. CAOBA 4 GAVETAS</t>
  </si>
  <si>
    <t>SRA-0032-0157-0016</t>
  </si>
  <si>
    <t>SRA-0037-0157-0019</t>
  </si>
  <si>
    <t>LIBRERO DE TRES ENTREPAÑOS</t>
  </si>
  <si>
    <t>SRA-0066-0157-0022</t>
  </si>
  <si>
    <t>DESPACHADOR DE AGUA MOD. GXCF05</t>
  </si>
  <si>
    <t>GXCF05</t>
  </si>
  <si>
    <t>SRA-0015-0157-0026</t>
  </si>
  <si>
    <t>CREDENZA CUBIERTA FORMICA</t>
  </si>
  <si>
    <t>SRA-0068-0157-0029</t>
  </si>
  <si>
    <t>APARATO DE AIRE MCA. FRIKKO 4500 PIES</t>
  </si>
  <si>
    <t>4500 PIES</t>
  </si>
  <si>
    <t>SRA-0065-0157-0021</t>
  </si>
  <si>
    <t xml:space="preserve">SILLON EJECUTIVO DEL PLIANA </t>
  </si>
  <si>
    <t>REG-0016-0101-0136</t>
  </si>
  <si>
    <t>MUEBLE EJECUTIVO CREMA</t>
  </si>
  <si>
    <t>REG-0061-0101-0151</t>
  </si>
  <si>
    <t xml:space="preserve">CONJUNTO SECRETARIAL PATA 8 SPAZ. NATURAL </t>
  </si>
  <si>
    <t>REG-0062-0101-0152</t>
  </si>
  <si>
    <t>SRA-0077-0257-0001</t>
  </si>
  <si>
    <t>PANTALLA DE 40 PULG CON SOPORTE</t>
  </si>
  <si>
    <t>SRA-0028-0357-0006</t>
  </si>
  <si>
    <t>KIT DE DOS TELEFONOS INALAMBRICO DIGITAL PANASONIC KX-TG4111</t>
  </si>
  <si>
    <t>SRA-0067-0157-0023</t>
  </si>
  <si>
    <t>SRA-0083-0157-0032</t>
  </si>
  <si>
    <t>SRA-0084-0157-0154</t>
  </si>
  <si>
    <t xml:space="preserve">ESCRITORIO </t>
  </si>
  <si>
    <t>SRA-0085-0157-0155</t>
  </si>
  <si>
    <t>SRA-0086-0157-0153</t>
  </si>
  <si>
    <t>T-0015-0164-0015</t>
  </si>
  <si>
    <t>EXTINTOR CO2 DE  4.5 KGS.</t>
  </si>
  <si>
    <t>SM</t>
  </si>
  <si>
    <t>SRA-0088-0157-0157</t>
  </si>
  <si>
    <t>MINI SPLIT</t>
  </si>
  <si>
    <t>SPPM-0193-0152-0071</t>
  </si>
  <si>
    <t>MODULO PARA CAFETERIA</t>
  </si>
  <si>
    <t>SRA-0089-0157-0158</t>
  </si>
  <si>
    <t>SISTEMA DRAGON NATURALLY SPEAKING RABADOR DIGITAL</t>
  </si>
  <si>
    <t>GRABADOR DIGITAL</t>
  </si>
  <si>
    <t>SRA-0090-0157-0159</t>
  </si>
  <si>
    <t xml:space="preserve">ENGARGOLADORA KOMBO 500 GBC </t>
  </si>
  <si>
    <t>500 GBC</t>
  </si>
  <si>
    <t>SRA-0091-0157-0160</t>
  </si>
  <si>
    <t>MINISPLIT 1 TON CALOR FRIO</t>
  </si>
  <si>
    <t>SRA-0092-0157-0161</t>
  </si>
  <si>
    <t>SRA-0093-0157-0162</t>
  </si>
  <si>
    <t>SRA-0094-0157-0163</t>
  </si>
  <si>
    <t>10 GABINETES COMPLETOS LAMPARAS Y KIT DE INSTALACION</t>
  </si>
  <si>
    <t>LAMPARAS</t>
  </si>
  <si>
    <t>AM-0025-0150-0027</t>
  </si>
  <si>
    <t>LOTE POSTES 2 MTS</t>
  </si>
  <si>
    <t>2 MTS</t>
  </si>
  <si>
    <t>ARCHIVO MUNICIPAL</t>
  </si>
  <si>
    <t>AM-0026-0150-0028</t>
  </si>
  <si>
    <t xml:space="preserve">LOTE CHAROLAS </t>
  </si>
  <si>
    <t>AM-0027-0150-0029</t>
  </si>
  <si>
    <t>POSTES DE 2 MTS</t>
  </si>
  <si>
    <t>AM-0033-0150-0032</t>
  </si>
  <si>
    <t xml:space="preserve">CHAROLAS DE 45X84 </t>
  </si>
  <si>
    <t>AM-0029-0150-0031</t>
  </si>
  <si>
    <t>ESTANTERIA 775 CHAROLAS</t>
  </si>
  <si>
    <t>T-0016-0164-0016</t>
  </si>
  <si>
    <t>TRANSPARENCIA</t>
  </si>
  <si>
    <t>T-0018-0164-0018</t>
  </si>
  <si>
    <t>T-0019-0164-0019</t>
  </si>
  <si>
    <t>TELEFONO PANASONIC INALAMBRICO</t>
  </si>
  <si>
    <t>T-0020-0164-0020</t>
  </si>
  <si>
    <t>ESCRITORIO EJECUTIVO CRISA FORMA L</t>
  </si>
  <si>
    <t>T-0021-0164-0021</t>
  </si>
  <si>
    <t>T-0022-0164-0022</t>
  </si>
  <si>
    <t>REC-0045-0109-0012</t>
  </si>
  <si>
    <t>MAQUINA DE ESCRIBIR BROTHER GX-6750</t>
  </si>
  <si>
    <t>BROTHER</t>
  </si>
  <si>
    <t>GX-6750</t>
  </si>
  <si>
    <t>RECLUTAMIENTO</t>
  </si>
  <si>
    <t>REC-0046-0109-0013</t>
  </si>
  <si>
    <t>ESCRITORIO MELAMINA MET BASICO ARCHIVERO Y CAJON</t>
  </si>
  <si>
    <t>REC-0047-0109-0014</t>
  </si>
  <si>
    <t>REC-0048-0109-0015</t>
  </si>
  <si>
    <t>SILLA SECRETARIAL SIN BRAZOS</t>
  </si>
  <si>
    <t>REC-0049-0109-0016</t>
  </si>
  <si>
    <t>EF-0041-0161-0013</t>
  </si>
  <si>
    <t>ENFRIADOR DE AIRE LENOMEX MOD. LH 48 2</t>
  </si>
  <si>
    <t>LH 48 2</t>
  </si>
  <si>
    <t>EJECUCIÓN FISCAL</t>
  </si>
  <si>
    <t>EF-0038-0161-0014</t>
  </si>
  <si>
    <t>LIBRERO DE MADERA EMPOTRADO</t>
  </si>
  <si>
    <t>EF-0039-0161-0015</t>
  </si>
  <si>
    <t>RH-0042-0130-0046</t>
  </si>
  <si>
    <t>APARATO DE AIRE LAVADO CAP. 4.80</t>
  </si>
  <si>
    <t>CAP 4.8</t>
  </si>
  <si>
    <t>RECURSOS HUMANOS</t>
  </si>
  <si>
    <t>RH-0050-0130-0059</t>
  </si>
  <si>
    <t>RH-0193-0130-0064</t>
  </si>
  <si>
    <t>DESTRUCTORA DE PAPEL</t>
  </si>
  <si>
    <t>RH-0199-0130-0066</t>
  </si>
  <si>
    <t>ENGARGOLADORA</t>
  </si>
  <si>
    <t>RH-0024-0130-0071</t>
  </si>
  <si>
    <t>RH-0207-0130-0082</t>
  </si>
  <si>
    <t>LECTOR DE HUELLA DIGITAL TECNOLOGICA MULTIESPECTRO (2)</t>
  </si>
  <si>
    <t>TECNOLOGICA</t>
  </si>
  <si>
    <t xml:space="preserve"> MULTIESPECTRO (2)</t>
  </si>
  <si>
    <t>RH-0208-0130-0083</t>
  </si>
  <si>
    <t>ARCHIVERO METALICO 4 GAVETAS BEIGE</t>
  </si>
  <si>
    <t>RH-0210-0130-0085</t>
  </si>
  <si>
    <t>RELOJ CHECADOR SOFTWARE TERMINAL TCP IP</t>
  </si>
  <si>
    <t>TCP IP</t>
  </si>
  <si>
    <t>RH-0211-0130-0086</t>
  </si>
  <si>
    <t>RH-0212-0130-0089</t>
  </si>
  <si>
    <t>TELEFONO PANASONIC</t>
  </si>
  <si>
    <t>RH-0213-0130-0090</t>
  </si>
  <si>
    <t>RH-0214-0130-0091</t>
  </si>
  <si>
    <t>PENINSULA EN L CON LATERAL</t>
  </si>
  <si>
    <t>CON LATERAL</t>
  </si>
  <si>
    <t>RH-0215-0130-0092</t>
  </si>
  <si>
    <t>RELOJ CHECADOR 2</t>
  </si>
  <si>
    <t>ANVIZ</t>
  </si>
  <si>
    <t>BIOMETRICO</t>
  </si>
  <si>
    <t>RH-0224-0130-0099</t>
  </si>
  <si>
    <t>SILLON EJECUTIVO GIANNELLY IMITACION PIEL</t>
  </si>
  <si>
    <t>GIANNELLY</t>
  </si>
  <si>
    <t>RH-0221-0130-0096</t>
  </si>
  <si>
    <t>SILLA SECRETARIAL CON PISTON</t>
  </si>
  <si>
    <t>RH-0222-0130-0097</t>
  </si>
  <si>
    <t>RH-0223-0130-0098</t>
  </si>
  <si>
    <t>RH-0224-0130-0100</t>
  </si>
  <si>
    <t xml:space="preserve">RELOJ CHECADOR </t>
  </si>
  <si>
    <t>ZKT</t>
  </si>
  <si>
    <t>K-40</t>
  </si>
  <si>
    <t>RH-0225-0130-0101</t>
  </si>
  <si>
    <t>RH-0226-0130-0102</t>
  </si>
  <si>
    <t>RH-0227-0130-0103</t>
  </si>
  <si>
    <t>OPC-0002-0174-0001</t>
  </si>
  <si>
    <t xml:space="preserve">SILLA PARA CAJERO </t>
  </si>
  <si>
    <t>CAJERO</t>
  </si>
  <si>
    <t>OFICIALIA DE PARTES</t>
  </si>
  <si>
    <t>PML-ST-EE-0006</t>
  </si>
  <si>
    <t>LOTE DE 600 SILLAS BANQUETERAS</t>
  </si>
  <si>
    <t>BANQUETERA</t>
  </si>
  <si>
    <t>EVENTOS ESPECIALES</t>
  </si>
  <si>
    <t>IDEV-0001-0143-001</t>
  </si>
  <si>
    <t>IMP-0004</t>
  </si>
  <si>
    <t>PLANEACION</t>
  </si>
  <si>
    <t>IMP-0005</t>
  </si>
  <si>
    <t>IMP-0006</t>
  </si>
  <si>
    <t>IMP-0001</t>
  </si>
  <si>
    <t>IMP-0002</t>
  </si>
  <si>
    <t>IMP-0003</t>
  </si>
  <si>
    <t>IPM-0019</t>
  </si>
  <si>
    <t>MOB-OP-1143</t>
  </si>
  <si>
    <t>IMP-0022</t>
  </si>
  <si>
    <t>SILLA GERENTE PIEL IMITACION</t>
  </si>
  <si>
    <t>GERENTE</t>
  </si>
  <si>
    <t>IMP-0023</t>
  </si>
  <si>
    <t>IMP-0020</t>
  </si>
  <si>
    <t>ESCRITORIO EN L VELVET</t>
  </si>
  <si>
    <t>VELVET</t>
  </si>
  <si>
    <t>IMP-0021</t>
  </si>
  <si>
    <t>VIVIENDA</t>
  </si>
  <si>
    <t>DPM-0175-0126-0219</t>
  </si>
  <si>
    <t>ADULTO MAYOR</t>
  </si>
  <si>
    <t>DPM-0176-0126-0220</t>
  </si>
  <si>
    <t>DPM-0173-0126-0218</t>
  </si>
  <si>
    <t>AYC-1241-1-151</t>
  </si>
  <si>
    <t>TOLDO CON PAREDES</t>
  </si>
  <si>
    <t>AYC-1241-1-152</t>
  </si>
  <si>
    <t>AYC-1241-1-150</t>
  </si>
  <si>
    <t>AYC-0927-0410-0090</t>
  </si>
  <si>
    <t>MALLA SOMBRA COLOR VERDE</t>
  </si>
  <si>
    <t>AYC-1241-1-138</t>
  </si>
  <si>
    <t>ATRIL EN ACRILICO CRISTAL CURVO</t>
  </si>
  <si>
    <t>CRISTAL CURVO</t>
  </si>
  <si>
    <t>AYC-1241-1-145</t>
  </si>
  <si>
    <t>PODIUM EN ACRILICO</t>
  </si>
  <si>
    <t>ACRILICO</t>
  </si>
  <si>
    <t>TOMBOLA DE ACRILICO CRISTAL</t>
  </si>
  <si>
    <t>TRANSPARENTE</t>
  </si>
  <si>
    <t>SPPM-0168-0152-0060</t>
  </si>
  <si>
    <t>MUEBLE PARA PRESIDIUM EN MADERA CON MOLDURAS EN CAOBA 3 PZAS</t>
  </si>
  <si>
    <t>FET-0053-0316-0020</t>
  </si>
  <si>
    <t>PORTA REVISTAS DE ALUMINIO Y LONETA</t>
  </si>
  <si>
    <t>ALUMINIO</t>
  </si>
  <si>
    <t>FOMENTO ECONOMICO</t>
  </si>
  <si>
    <t>FET-0054-0316-0021</t>
  </si>
  <si>
    <t>FET-0055-0316-0022</t>
  </si>
  <si>
    <t>REVISTERO PLEGABLE DE ALUMINIO Y ACRILICO</t>
  </si>
  <si>
    <t>FET-0056-0316-0023</t>
  </si>
  <si>
    <t>SECRETARIA PARTICULAR</t>
  </si>
  <si>
    <t>ESTUFA EMPOTRABLE TEKA</t>
  </si>
  <si>
    <t>TEKA</t>
  </si>
  <si>
    <t>EMPOTRABLE</t>
  </si>
  <si>
    <t xml:space="preserve">TANQUE DE GAS </t>
  </si>
  <si>
    <t>DE GAS</t>
  </si>
  <si>
    <t>IF-317</t>
  </si>
  <si>
    <t>KIT DE 4 CAMARAS</t>
  </si>
  <si>
    <t>CAMARAS</t>
  </si>
  <si>
    <t>FRIGOBAR</t>
  </si>
  <si>
    <t>HISENSE</t>
  </si>
  <si>
    <t>PS-0001-0169-0001</t>
  </si>
  <si>
    <t>SUB-169 AL 210</t>
  </si>
  <si>
    <t>41 LITERAS INDIVIDUALES RICH/EJAP</t>
  </si>
  <si>
    <t>RICH/EJAP</t>
  </si>
  <si>
    <t>DSPM</t>
  </si>
  <si>
    <t>IDP-2021-1</t>
  </si>
  <si>
    <t xml:space="preserve">INSTITUTO DE PLANEACION </t>
  </si>
  <si>
    <t>IDP-2021-2</t>
  </si>
  <si>
    <t>ID</t>
  </si>
  <si>
    <t xml:space="preserve">MARCADOR PARA LLANTAS </t>
  </si>
  <si>
    <t>0C23282</t>
  </si>
  <si>
    <t xml:space="preserve">BUENO </t>
  </si>
  <si>
    <t xml:space="preserve">ESCRITORIO EN L DE CRISTAL HAVANO </t>
  </si>
  <si>
    <t xml:space="preserve">CRISTAL </t>
  </si>
  <si>
    <t>DSM -036/09</t>
  </si>
  <si>
    <t>MINISPLIT MIRAGE LIFE 12  1 TONELADA</t>
  </si>
  <si>
    <t>DV-MM66-0135-0129</t>
  </si>
  <si>
    <t>MINISPLIT MIRAGE LIFE 1 TONELADA</t>
  </si>
  <si>
    <t>DV-MM67-0135-0130</t>
  </si>
  <si>
    <t>SPPM-0240-0152-0133</t>
  </si>
  <si>
    <t>SPPM-0239-0152-0132</t>
  </si>
  <si>
    <t>SPPM-0235-0152-0128</t>
  </si>
  <si>
    <t>MINISPLIT MIRAGE LIFE 2 TONELADA</t>
  </si>
  <si>
    <t>SPPM-0236-0152-0129</t>
  </si>
  <si>
    <t>SPPM-0237-0152-0130</t>
  </si>
  <si>
    <t>SPPM-0238-0152-0131</t>
  </si>
  <si>
    <t>SPPM-0234-0152-0127</t>
  </si>
  <si>
    <t>RH-0215-0130-0091</t>
  </si>
  <si>
    <t>MINISPLIT FRIO/CALOR 1 TONELADA</t>
  </si>
  <si>
    <t>IMJ-2021-0007</t>
  </si>
  <si>
    <t>PS-0058-0169-0014</t>
  </si>
  <si>
    <t xml:space="preserve">VITRINA MEDICA 4 PUERTAS </t>
  </si>
  <si>
    <t>RH-0228-0139-0103</t>
  </si>
  <si>
    <t>SPPM-0261-0152-0160</t>
  </si>
  <si>
    <t>MINISPLIT FRIO/CALOR 2 TONELADAS</t>
  </si>
  <si>
    <t>LIFE</t>
  </si>
  <si>
    <t>SPPM-0262-0152-0161</t>
  </si>
  <si>
    <t>J-5111000106-1</t>
  </si>
  <si>
    <t>COMPUTADORA DE ESCRITORIO</t>
  </si>
  <si>
    <t>INTEL CORE</t>
  </si>
  <si>
    <t xml:space="preserve">NEGRO </t>
  </si>
  <si>
    <t>SPPM-5111000107-1</t>
  </si>
  <si>
    <t xml:space="preserve">CONJUNTO EJECUTIVO </t>
  </si>
  <si>
    <t>SPPM-5111000107-2</t>
  </si>
  <si>
    <t>SPPM-5111000107-3</t>
  </si>
  <si>
    <t>SPPM-5111000107-4</t>
  </si>
  <si>
    <t>SPPM-5111000107-5</t>
  </si>
  <si>
    <t>SPPM-5111000107-6</t>
  </si>
  <si>
    <t>SPPM-5111000107-7</t>
  </si>
  <si>
    <t>SPPM-5111000107-8</t>
  </si>
  <si>
    <t>SPPM-5111000108-1</t>
  </si>
  <si>
    <t xml:space="preserve">MODULO MESA DE JUNTAS (OVALADA) NEW GENERATION </t>
  </si>
  <si>
    <t>SPPM-5111000109-1</t>
  </si>
  <si>
    <t>CONJUNTO OPERATIVO (CUBICULOS)</t>
  </si>
  <si>
    <t>SPPM-5111000109-2</t>
  </si>
  <si>
    <t>SPPM-5111000109-3</t>
  </si>
  <si>
    <t>SPPM-5111000109-4</t>
  </si>
  <si>
    <t>SPPM-5111000109-5</t>
  </si>
  <si>
    <t>SPPM-5111000109-6</t>
  </si>
  <si>
    <t>SPPM-5111000109-7</t>
  </si>
  <si>
    <t>SPPM-5111000109-8</t>
  </si>
  <si>
    <t>SPPM-5111000109-9</t>
  </si>
  <si>
    <t>SPPM-5111000111-1</t>
  </si>
  <si>
    <t>TANDEM METALICO 3 PLAZAS (BANCAS)</t>
  </si>
  <si>
    <t>SPPM-5111000111-2</t>
  </si>
  <si>
    <t>SPPM-5111000111-3</t>
  </si>
  <si>
    <t>SPPM-5111000111-4</t>
  </si>
  <si>
    <t>SPPM-5111000111-5</t>
  </si>
  <si>
    <t>SPPM-5111000111-6</t>
  </si>
  <si>
    <t>SPPM-5111000111-7</t>
  </si>
  <si>
    <t>SPPM-5111000111-8</t>
  </si>
  <si>
    <t>SPPM-5111000110-1</t>
  </si>
  <si>
    <t xml:space="preserve">MODULO CRUCETA PARA SECRETARIAS </t>
  </si>
  <si>
    <t>S-5120000002-3</t>
  </si>
  <si>
    <t>PANTALLA 55" SMART TV</t>
  </si>
  <si>
    <t>SM-5111000106-2</t>
  </si>
  <si>
    <t>EQUIPO DE COMPUTO</t>
  </si>
  <si>
    <t>EVOTEC</t>
  </si>
  <si>
    <t>H510M H MICRO ATX</t>
  </si>
  <si>
    <t>7502262808996</t>
  </si>
  <si>
    <t xml:space="preserve">SINDICATURA </t>
  </si>
  <si>
    <t>ADQ-5111000028-100</t>
  </si>
  <si>
    <t xml:space="preserve">ESCRITORIO EN L HAVANO </t>
  </si>
  <si>
    <t>GABINETE CON 5 ENTREPAÑOS (ARCHIVERO DE MADERA)</t>
  </si>
  <si>
    <t>SRA-5111000026-1</t>
  </si>
  <si>
    <t>ESCRITORIO EN L  DE MADERO</t>
  </si>
  <si>
    <t xml:space="preserve">PENINSULAR </t>
  </si>
  <si>
    <t>IV-5111000113-1</t>
  </si>
  <si>
    <t xml:space="preserve">HAVANO </t>
  </si>
  <si>
    <t>IV-5111000113-2</t>
  </si>
  <si>
    <t>AL-5111000112-7</t>
  </si>
  <si>
    <t xml:space="preserve">ARCHIVERO DE 4 GABETAS </t>
  </si>
  <si>
    <t>MOD-380</t>
  </si>
  <si>
    <t>SRA-5111000112-1</t>
  </si>
  <si>
    <t>SRA-5111000112-2</t>
  </si>
  <si>
    <t>SRA-5111000112-3</t>
  </si>
  <si>
    <t>SRA-5111000112-4</t>
  </si>
  <si>
    <t>SRA-5111000112-5</t>
  </si>
  <si>
    <t>SRA-5111000112-6</t>
  </si>
  <si>
    <t>CAT-5111000004-1</t>
  </si>
  <si>
    <t>BANCA METALICA DE ACERO 4 PLAZAS</t>
  </si>
  <si>
    <t>MOD-OHR2800-4PCR</t>
  </si>
  <si>
    <t>APC-0071-0208-0017</t>
  </si>
  <si>
    <t>2 BOCINAS GENIUS CYE SISTEMS</t>
  </si>
  <si>
    <t>GENIUS</t>
  </si>
  <si>
    <t>PARTICIPACIONES</t>
  </si>
  <si>
    <t>APC-0060-0208-0027</t>
  </si>
  <si>
    <t>TECLADO</t>
  </si>
  <si>
    <t>FJ1MP1US57BJ127430A000</t>
  </si>
  <si>
    <t>APC-0083-0208-0028</t>
  </si>
  <si>
    <t xml:space="preserve">MOUSE </t>
  </si>
  <si>
    <t>NO9C03716</t>
  </si>
  <si>
    <t>APC-0087-0208-0031</t>
  </si>
  <si>
    <t>IMPRESORA HP LASER JET P1102W</t>
  </si>
  <si>
    <t>P1102W</t>
  </si>
  <si>
    <t>VNB3224991</t>
  </si>
  <si>
    <t>APC-0082-0208-0032</t>
  </si>
  <si>
    <t>N10300531</t>
  </si>
  <si>
    <t>APC-0058-0208-0033</t>
  </si>
  <si>
    <t>MONITOR HACER</t>
  </si>
  <si>
    <t>HACER</t>
  </si>
  <si>
    <t>ETLPCODOO1145070158504</t>
  </si>
  <si>
    <t>APC-0063-0208-0034</t>
  </si>
  <si>
    <t>CPU PENTIUM</t>
  </si>
  <si>
    <t>PENTIUM 4</t>
  </si>
  <si>
    <t>APC-0089-0208-0036</t>
  </si>
  <si>
    <t>MOUSE</t>
  </si>
  <si>
    <t>L450993377</t>
  </si>
  <si>
    <t>APC-086</t>
  </si>
  <si>
    <t>CPU CORE I3 4 RAM 500HD</t>
  </si>
  <si>
    <t>APC-084</t>
  </si>
  <si>
    <t>MONITOR</t>
  </si>
  <si>
    <t>MMTOAAA0014180F7CE4201</t>
  </si>
  <si>
    <t>APC-085</t>
  </si>
  <si>
    <t>APC-090</t>
  </si>
  <si>
    <t>REGULADOR</t>
  </si>
  <si>
    <t>APC-091</t>
  </si>
  <si>
    <t>APC-095</t>
  </si>
  <si>
    <t>CPU CI5 3.0 GHZ 4 GB RAM</t>
  </si>
  <si>
    <t>CI5</t>
  </si>
  <si>
    <t>APC-094</t>
  </si>
  <si>
    <t>MONITOR 18.5 LED</t>
  </si>
  <si>
    <t>MMLY6AMOO153411FAC8504</t>
  </si>
  <si>
    <t>APC-064</t>
  </si>
  <si>
    <t xml:space="preserve">REGULADOR TDE </t>
  </si>
  <si>
    <t>TDE</t>
  </si>
  <si>
    <t>070825-1292155</t>
  </si>
  <si>
    <t>APC-065</t>
  </si>
  <si>
    <t>IMPRESORA MULTIFUNCIONAL LASER JET POR</t>
  </si>
  <si>
    <t>LASERJET</t>
  </si>
  <si>
    <t>M176N</t>
  </si>
  <si>
    <t>CNG7J7732P</t>
  </si>
  <si>
    <t>APC-096</t>
  </si>
  <si>
    <t>CPU  C/B CI3 3.7 GHZ 4 GB</t>
  </si>
  <si>
    <t>ACTEK</t>
  </si>
  <si>
    <t>APC-097</t>
  </si>
  <si>
    <t>MONITOR LG</t>
  </si>
  <si>
    <t>704NTUWFM422</t>
  </si>
  <si>
    <t>APC-098</t>
  </si>
  <si>
    <t xml:space="preserve">TECLADO </t>
  </si>
  <si>
    <t>EASY LINE</t>
  </si>
  <si>
    <t>L716993391</t>
  </si>
  <si>
    <t>APC-099</t>
  </si>
  <si>
    <t>APC-100</t>
  </si>
  <si>
    <t>KOBLEZ</t>
  </si>
  <si>
    <t>APC-101</t>
  </si>
  <si>
    <t>IMPRESORA MULTIFUNCIONAL EPSON ECOTANK</t>
  </si>
  <si>
    <t>EPSON</t>
  </si>
  <si>
    <t>ECOTANK</t>
  </si>
  <si>
    <t>X2P4189361</t>
  </si>
  <si>
    <t>APC-102</t>
  </si>
  <si>
    <t>CPU CI3 3.9 GHZ 4 GB</t>
  </si>
  <si>
    <t>APC-103</t>
  </si>
  <si>
    <t xml:space="preserve">MONITOR LED 18.5" </t>
  </si>
  <si>
    <t>802NTBK5N749</t>
  </si>
  <si>
    <t>APC-104</t>
  </si>
  <si>
    <t>L736993391</t>
  </si>
  <si>
    <t>APC-105</t>
  </si>
  <si>
    <t>APC-106</t>
  </si>
  <si>
    <t>17-60-72007</t>
  </si>
  <si>
    <t>APC-107</t>
  </si>
  <si>
    <t>S:940399168940</t>
  </si>
  <si>
    <t>710NTHMAM889</t>
  </si>
  <si>
    <t>L7309993391</t>
  </si>
  <si>
    <t>IMPRESORA</t>
  </si>
  <si>
    <t>M521DN</t>
  </si>
  <si>
    <t>APC-113</t>
  </si>
  <si>
    <t>TELEFONO CELULAR MOTO</t>
  </si>
  <si>
    <t>REG-0178-0201-0088</t>
  </si>
  <si>
    <t>CPU PENTIUM DUAL CORE 2.5 GHZ DDR2 1GB DD 80 GB</t>
  </si>
  <si>
    <t>DUAL CORE</t>
  </si>
  <si>
    <t>REG-0175-0201-0089</t>
  </si>
  <si>
    <t>MONITOR LCD 17</t>
  </si>
  <si>
    <t>MY17HVKQ708768E</t>
  </si>
  <si>
    <t>REG-0198-0201-0139</t>
  </si>
  <si>
    <t>L316993377</t>
  </si>
  <si>
    <t>REG-0144-0201-0117</t>
  </si>
  <si>
    <t>BENQ</t>
  </si>
  <si>
    <t>FJP1MP1U557882880OH0000</t>
  </si>
  <si>
    <t>REG-0181-0201-0122</t>
  </si>
  <si>
    <t xml:space="preserve">POWER GUARD </t>
  </si>
  <si>
    <t>REG-0183-0201-0124</t>
  </si>
  <si>
    <t>CPU CAJA BLANCA CI3 3.06 2 GB</t>
  </si>
  <si>
    <t>CI3</t>
  </si>
  <si>
    <t>REG-0185-0201-0126</t>
  </si>
  <si>
    <t>KYSCE00764002</t>
  </si>
  <si>
    <t>REG-0141-0201-0116</t>
  </si>
  <si>
    <t>L427993377</t>
  </si>
  <si>
    <t>REG-0199-0201-0140</t>
  </si>
  <si>
    <t>MARUSON</t>
  </si>
  <si>
    <t>REG-0195-0201-0136</t>
  </si>
  <si>
    <t>REG-0197-0201-0138</t>
  </si>
  <si>
    <t>PERFECT CHOICE</t>
  </si>
  <si>
    <t>L148200697</t>
  </si>
  <si>
    <t>REG-0186-0201-0127</t>
  </si>
  <si>
    <t>MMSCE00764002</t>
  </si>
  <si>
    <t>REG-0187-0201-0128</t>
  </si>
  <si>
    <t>REG-0038-0201-0142</t>
  </si>
  <si>
    <t>MONITOR 19" LED</t>
  </si>
  <si>
    <t>ET6ADO2748019</t>
  </si>
  <si>
    <t>REG-0213-0201-0143</t>
  </si>
  <si>
    <t>REG-0208</t>
  </si>
  <si>
    <t>ACER</t>
  </si>
  <si>
    <t>MMLY6AM00142409BBC8504</t>
  </si>
  <si>
    <t>REG-0209-0201-0145</t>
  </si>
  <si>
    <t>REG-0210-0201-0146</t>
  </si>
  <si>
    <t>MAUSE</t>
  </si>
  <si>
    <t>L4L7993377</t>
  </si>
  <si>
    <t>REG-0214-0201-0147</t>
  </si>
  <si>
    <t xml:space="preserve">IMPRESORA MULTIFUNCIONAL EPSON M205 </t>
  </si>
  <si>
    <t>M205</t>
  </si>
  <si>
    <t xml:space="preserve">C11CD07211 </t>
  </si>
  <si>
    <t>REG-0201-0201-0150</t>
  </si>
  <si>
    <t>TECLADO ALASKA NEGRO</t>
  </si>
  <si>
    <t>ALASKA</t>
  </si>
  <si>
    <t>REG-0200-0201-0151</t>
  </si>
  <si>
    <t>MONITOR SAMSUNG LCD LED 18.5"</t>
  </si>
  <si>
    <t>IZTVCH9LBC0165ST</t>
  </si>
  <si>
    <t>REG-0211-0201-0152</t>
  </si>
  <si>
    <t>MONITOR DE 19"</t>
  </si>
  <si>
    <t>02CSHCLG105194E</t>
  </si>
  <si>
    <t>REG-0212-0201-0153</t>
  </si>
  <si>
    <t xml:space="preserve">BOCINAS </t>
  </si>
  <si>
    <t>REG-0213-0201-0154</t>
  </si>
  <si>
    <t>CPU CORE I5 3.2 GHZ 4 GB</t>
  </si>
  <si>
    <t>REG-0214-0201-0155</t>
  </si>
  <si>
    <t>REGULADOR COMPLET</t>
  </si>
  <si>
    <t>COMPLET</t>
  </si>
  <si>
    <t>15AL451536</t>
  </si>
  <si>
    <t>REG-0215-0201-0156</t>
  </si>
  <si>
    <t>LOGITECH</t>
  </si>
  <si>
    <t>1604H501P588</t>
  </si>
  <si>
    <t>REG-0216-0201-0158</t>
  </si>
  <si>
    <t>REGULADOR MARUSON</t>
  </si>
  <si>
    <t>REG-0217-0201-0159</t>
  </si>
  <si>
    <t>MULTIFUNCIONAL XEROX WORKCENTRE 3615 DN 47PPM</t>
  </si>
  <si>
    <t>WORKCENTRE</t>
  </si>
  <si>
    <t>3615 DN</t>
  </si>
  <si>
    <t>A2TO25333E</t>
  </si>
  <si>
    <t>REG-0217-0201-0160</t>
  </si>
  <si>
    <t>IMPRESORA MULTIFUNCIONAL HP LASER JET</t>
  </si>
  <si>
    <t>CS-0066-0211-0009</t>
  </si>
  <si>
    <t>RECURSO PROPIO</t>
  </si>
  <si>
    <t>CS-0004-0211-0014</t>
  </si>
  <si>
    <t>REGULADRO EME</t>
  </si>
  <si>
    <t>EME</t>
  </si>
  <si>
    <t>CS-0062-0211-0016</t>
  </si>
  <si>
    <t xml:space="preserve">REGULADOR PRONET 1 KVA C/PROT. </t>
  </si>
  <si>
    <t>PRONET</t>
  </si>
  <si>
    <t>CS-0073-0211-0017</t>
  </si>
  <si>
    <t xml:space="preserve">CPU ENSAMBLADA CEL. 2.6 256MB RAM 80GB </t>
  </si>
  <si>
    <t>CS-0094-0211-0025</t>
  </si>
  <si>
    <t>CS-0099-0211-0031</t>
  </si>
  <si>
    <t xml:space="preserve">REGULADOR </t>
  </si>
  <si>
    <t>CS-0101-0211-0032</t>
  </si>
  <si>
    <t>CS-0102-0211-0033</t>
  </si>
  <si>
    <t>SPACE</t>
  </si>
  <si>
    <t>NO9C01742</t>
  </si>
  <si>
    <t>CS-0103-0211-0034</t>
  </si>
  <si>
    <t>CS-0105-0211-0035</t>
  </si>
  <si>
    <t>MONITOR LCD LG 17</t>
  </si>
  <si>
    <t>910UXWEZK369</t>
  </si>
  <si>
    <t>CS-0082-0211-0037</t>
  </si>
  <si>
    <t xml:space="preserve">MOUSE ALASKA NEGRO </t>
  </si>
  <si>
    <t>CS-0106-0211-0038</t>
  </si>
  <si>
    <t xml:space="preserve">SCANNER HP G3110  </t>
  </si>
  <si>
    <t>G3110</t>
  </si>
  <si>
    <t>CN06MA519T</t>
  </si>
  <si>
    <t>CS-0108-0211-0039</t>
  </si>
  <si>
    <t>CPU CAJA BLANCA</t>
  </si>
  <si>
    <t>CS-0109-0211-0040</t>
  </si>
  <si>
    <t>CPU CAJA BLANCA CI5 3.20 8Gb</t>
  </si>
  <si>
    <t>CS-0110-0211-0041</t>
  </si>
  <si>
    <t>MONITOR 18.5" Benq LED</t>
  </si>
  <si>
    <t>ETZ1C0935OSLO</t>
  </si>
  <si>
    <t>CS-0111-0211-0042</t>
  </si>
  <si>
    <t>L748200697</t>
  </si>
  <si>
    <t>CS-0112-0211-0043</t>
  </si>
  <si>
    <t>L302993391</t>
  </si>
  <si>
    <t>CS-0113-0211-0044</t>
  </si>
  <si>
    <t>CS-0114-0211-0045</t>
  </si>
  <si>
    <t>CPU CI3-2100 MINITORRE</t>
  </si>
  <si>
    <t>CS-0116-0211-0044</t>
  </si>
  <si>
    <t>CPU CAJA BLANCA CI5 3.20 8GHZ HD 500 GB</t>
  </si>
  <si>
    <t>TC101BKKR500113050027U</t>
  </si>
  <si>
    <t>CS-0115-0211-0045</t>
  </si>
  <si>
    <t>MONITOR 19" SAMSUNG LED</t>
  </si>
  <si>
    <t>ZUMLHTKCB00477X</t>
  </si>
  <si>
    <t>CS-0113-0211-0046</t>
  </si>
  <si>
    <t>CS-0114-0211-0047</t>
  </si>
  <si>
    <t>L149043881</t>
  </si>
  <si>
    <t>CS-0117-0211-0048</t>
  </si>
  <si>
    <t>8221208HQ0648</t>
  </si>
  <si>
    <t>CS-0118-0211-0057</t>
  </si>
  <si>
    <t>IPAD WIFI CELL 16 GB SILVER SPA</t>
  </si>
  <si>
    <t>IPAD</t>
  </si>
  <si>
    <t>SILVER SPA</t>
  </si>
  <si>
    <t>CS-0119-0211-0058</t>
  </si>
  <si>
    <t>IMPRESORA HP F4480</t>
  </si>
  <si>
    <t>CN01GC21DM</t>
  </si>
  <si>
    <t>CS-0120-0211-0059</t>
  </si>
  <si>
    <t>CPU MCA GHIA 4 GB RAM QUEMADOR Y DVD</t>
  </si>
  <si>
    <t>GHIA</t>
  </si>
  <si>
    <t>CS-0121-0211-0060</t>
  </si>
  <si>
    <t>ET14D05694019</t>
  </si>
  <si>
    <t>CS-0122-0211-0061</t>
  </si>
  <si>
    <t>BAUDRDHCPYWOAW</t>
  </si>
  <si>
    <t>CS-0123-0211-0062</t>
  </si>
  <si>
    <t>CS-0124-0211-0063</t>
  </si>
  <si>
    <t>LAPTOP PORTATIL HP CORE I3 5005U 8 GB RAM</t>
  </si>
  <si>
    <t>CS-0125-0211-0064</t>
  </si>
  <si>
    <t>LASER</t>
  </si>
  <si>
    <t>M452DW</t>
  </si>
  <si>
    <t>CF39400904</t>
  </si>
  <si>
    <t>CS-0126-0211-0065</t>
  </si>
  <si>
    <t>CPU ACTEK</t>
  </si>
  <si>
    <t>s:2550992059078</t>
  </si>
  <si>
    <t>CS-0127-0211-0066</t>
  </si>
  <si>
    <t>MONITOR BENQ</t>
  </si>
  <si>
    <t>ET87J04580SL0</t>
  </si>
  <si>
    <t>CS-0128-0211-0067</t>
  </si>
  <si>
    <t>TECLADO LOGINTECH</t>
  </si>
  <si>
    <t>1833MR1012F8</t>
  </si>
  <si>
    <t>CS-0129-0211-0068</t>
  </si>
  <si>
    <t>MOUSE LOGINTECH</t>
  </si>
  <si>
    <t>1849HS012MC8</t>
  </si>
  <si>
    <t>CS-0131-0211-0070</t>
  </si>
  <si>
    <t>BOCINAS VORAGO</t>
  </si>
  <si>
    <t>CS-0132-0211-0071</t>
  </si>
  <si>
    <t>ESCANNER HP SCANJET 2500 F1 COLOR DUPLEX</t>
  </si>
  <si>
    <t>CS-0133-0211-0072</t>
  </si>
  <si>
    <t>IMPRESORA MULTIFUNCIONAL M521DN</t>
  </si>
  <si>
    <t>CS-0134-0211-0073</t>
  </si>
  <si>
    <t>TECLADO PARA MAC MLA22E/A</t>
  </si>
  <si>
    <t>CS-0135-0211-0074</t>
  </si>
  <si>
    <t>MOUSE PARA MAC MLA02LZ/A</t>
  </si>
  <si>
    <t>CS-0136-0211-0075</t>
  </si>
  <si>
    <t>GRABADORA DIGITAL DE VOZ ULTRA DELGADA STEREM</t>
  </si>
  <si>
    <t>ESTEREM</t>
  </si>
  <si>
    <t>DE VOZ</t>
  </si>
  <si>
    <t>ULTRA DELGADA</t>
  </si>
  <si>
    <t>CI-OF1552Y5-0206-0069</t>
  </si>
  <si>
    <t xml:space="preserve">REGULADOR MICROVOLT 2000 ISB </t>
  </si>
  <si>
    <t>MICROVOLT</t>
  </si>
  <si>
    <t>E03A24046</t>
  </si>
  <si>
    <t>CIOF-0198-0206-0080</t>
  </si>
  <si>
    <t xml:space="preserve">REGULADOR DE CORRIENTE 1 KVA </t>
  </si>
  <si>
    <t>04-12-1867</t>
  </si>
  <si>
    <t>CI-OF-249SP-0206-0091</t>
  </si>
  <si>
    <t>CI-OF2552Y5-0206-0109</t>
  </si>
  <si>
    <t xml:space="preserve">BOCINAS ACTEK AK 2000 COLOR NEGRO </t>
  </si>
  <si>
    <t>00093162</t>
  </si>
  <si>
    <t>CI-OF261-0206-0112</t>
  </si>
  <si>
    <t>CPU CORE 2 DUO 2.53GHZ GABINETE 2 GB DDR2 RAM 80</t>
  </si>
  <si>
    <t>CORE 2 DUO</t>
  </si>
  <si>
    <t>CI-OF435DI</t>
  </si>
  <si>
    <t>CPU C/B CI5 3.2 GHZ 4 GB/HD 1 TERA</t>
  </si>
  <si>
    <t>CI-OF436DI</t>
  </si>
  <si>
    <t>MONITOR SAMSUNG LED 19"</t>
  </si>
  <si>
    <t>ZUMLHTMCA01626V</t>
  </si>
  <si>
    <t>CI-OF439DI</t>
  </si>
  <si>
    <t>E13A18900</t>
  </si>
  <si>
    <t>CI-OF419DI</t>
  </si>
  <si>
    <t>EI2L23144</t>
  </si>
  <si>
    <t>CI-OF425DI</t>
  </si>
  <si>
    <t>CI-OF426DI</t>
  </si>
  <si>
    <t>ZUMLHTMCA00454T</t>
  </si>
  <si>
    <t>CI-OF427DI</t>
  </si>
  <si>
    <t>CI-OF429DI</t>
  </si>
  <si>
    <t>E12L25056</t>
  </si>
  <si>
    <t>CI-OF433DI</t>
  </si>
  <si>
    <t>CI-OF434DI</t>
  </si>
  <si>
    <t>E13B10303</t>
  </si>
  <si>
    <t>CI-OF464DI</t>
  </si>
  <si>
    <t>IMPRESORA HP LASER JET PRO M451DN COLOR</t>
  </si>
  <si>
    <t>PRO M451DN</t>
  </si>
  <si>
    <t>CNDFB01417</t>
  </si>
  <si>
    <t>CI-OF498DI</t>
  </si>
  <si>
    <t>CPU CORE I5 3GHZ 4GB RAM</t>
  </si>
  <si>
    <t>CORE I5</t>
  </si>
  <si>
    <t>CI-OF497DI</t>
  </si>
  <si>
    <t>MMTOAAA0014160BD334201</t>
  </si>
  <si>
    <t>CI-OF499DI</t>
  </si>
  <si>
    <t>L401993384</t>
  </si>
  <si>
    <t>CI-OF501DI</t>
  </si>
  <si>
    <t>149L363227</t>
  </si>
  <si>
    <t>CI-OF493DI</t>
  </si>
  <si>
    <t>CI-OF492DI</t>
  </si>
  <si>
    <t>CI-OF494DI</t>
  </si>
  <si>
    <t>CI-OF495DI</t>
  </si>
  <si>
    <t>L414993377</t>
  </si>
  <si>
    <t>CI-OF496DI</t>
  </si>
  <si>
    <t>14AL294071</t>
  </si>
  <si>
    <t>CI-OF505DI</t>
  </si>
  <si>
    <t>CI-OF504DI</t>
  </si>
  <si>
    <t>MMTOAAA14160BD294201</t>
  </si>
  <si>
    <t>CI-OF465DI</t>
  </si>
  <si>
    <t>TECLADO/MOUSE</t>
  </si>
  <si>
    <t>0065805696818/X821908-014</t>
  </si>
  <si>
    <t>CI-OF-510</t>
  </si>
  <si>
    <t>MONITOR SAMSUNG 27" LED S/028QHCKFA00045</t>
  </si>
  <si>
    <t>028QHCKFA00045</t>
  </si>
  <si>
    <t>CI-OF-523DI</t>
  </si>
  <si>
    <t>CPU</t>
  </si>
  <si>
    <t>CI-OF-524DI</t>
  </si>
  <si>
    <t>CI-OF-525DI</t>
  </si>
  <si>
    <t>L504993391</t>
  </si>
  <si>
    <t>CI-OF-526DI</t>
  </si>
  <si>
    <t>CI-OF-527DI</t>
  </si>
  <si>
    <t>15-09-01468</t>
  </si>
  <si>
    <t>CI-OF-528DI</t>
  </si>
  <si>
    <t>CI-OF-529DI</t>
  </si>
  <si>
    <t>CI-OF-530DI</t>
  </si>
  <si>
    <t>CI-OF-531DI</t>
  </si>
  <si>
    <t>CI-OF-532DI</t>
  </si>
  <si>
    <t>15-09-01469</t>
  </si>
  <si>
    <t>CI-OF-533DI</t>
  </si>
  <si>
    <t>CI-OF-535DI</t>
  </si>
  <si>
    <t>CI-OF-536DI</t>
  </si>
  <si>
    <t>CI-OF-537DI</t>
  </si>
  <si>
    <t>15-09-01465</t>
  </si>
  <si>
    <t>CI-OF-539DI</t>
  </si>
  <si>
    <t>CI-OF-543DI</t>
  </si>
  <si>
    <t xml:space="preserve">IMPRESORA HP MF177FW    </t>
  </si>
  <si>
    <t>MF177FW</t>
  </si>
  <si>
    <t>VNB8H56KHB</t>
  </si>
  <si>
    <t>CI-OF-544DI</t>
  </si>
  <si>
    <t>VNB8H56KDV</t>
  </si>
  <si>
    <t>CI-OF479</t>
  </si>
  <si>
    <t>SCANNER HP SCANJET G310</t>
  </si>
  <si>
    <t>G310</t>
  </si>
  <si>
    <t>CN7B7A504B</t>
  </si>
  <si>
    <t>CI-OF564</t>
  </si>
  <si>
    <t>LASER JET</t>
  </si>
  <si>
    <t>P1109W</t>
  </si>
  <si>
    <t>VND3727134</t>
  </si>
  <si>
    <t>CI-OF624</t>
  </si>
  <si>
    <t>CPU CI3 3.6 GHZ 8 GB RAM 1 TB</t>
  </si>
  <si>
    <t>ACTECK KIRUNA</t>
  </si>
  <si>
    <t>CI-OF625</t>
  </si>
  <si>
    <t>BOCINAS PERFECTCHOICE</t>
  </si>
  <si>
    <t>CI-OF326DI</t>
  </si>
  <si>
    <t>CPU CAJA NEGRA DUAL CORE 3.0 GHZ 2GB DVD WRITER</t>
  </si>
  <si>
    <t>021111010077</t>
  </si>
  <si>
    <t>CI-OF322DI</t>
  </si>
  <si>
    <t>021111010036</t>
  </si>
  <si>
    <t>CI-OF330DI</t>
  </si>
  <si>
    <t>MONITOR LED 18.5"</t>
  </si>
  <si>
    <t>ETLPCOD001145070308504</t>
  </si>
  <si>
    <t>CI-OF334DI</t>
  </si>
  <si>
    <t>01108G005221</t>
  </si>
  <si>
    <t>CI-OF335DI</t>
  </si>
  <si>
    <t>06108G005521</t>
  </si>
  <si>
    <t>CI-OF324DI</t>
  </si>
  <si>
    <t>021111010811</t>
  </si>
  <si>
    <t>CI-OF328DI</t>
  </si>
  <si>
    <t>ETLPCOD001145070358504</t>
  </si>
  <si>
    <t>CI-OF338DI</t>
  </si>
  <si>
    <t>01108G005239</t>
  </si>
  <si>
    <t>CI-OF339DI</t>
  </si>
  <si>
    <t>0618G005239</t>
  </si>
  <si>
    <t>CI-OF325DI</t>
  </si>
  <si>
    <t>021111010918</t>
  </si>
  <si>
    <t>CI-OF329DI</t>
  </si>
  <si>
    <t>ETLPCOD001145070268504</t>
  </si>
  <si>
    <t>CI-OF224DI</t>
  </si>
  <si>
    <t>COMPUTADORA PORTATIL SONY VAIO FJ23OF</t>
  </si>
  <si>
    <t>SONY</t>
  </si>
  <si>
    <t>VAIO FJ23OF</t>
  </si>
  <si>
    <t>CI-OF306DI-0150</t>
  </si>
  <si>
    <t>CPU CAJA BLANCA CORE 2 DUO 3.06 2GB</t>
  </si>
  <si>
    <t>CI-OF307DI-0151</t>
  </si>
  <si>
    <t>MONITOR LCD 18.5" EMACHINES</t>
  </si>
  <si>
    <t>EMACHINES</t>
  </si>
  <si>
    <t>ZT16H9NB400828J</t>
  </si>
  <si>
    <t>CI-OF308DI-0152</t>
  </si>
  <si>
    <t>N09C01570</t>
  </si>
  <si>
    <t>CI-OF309DI-0153</t>
  </si>
  <si>
    <t>CI-OF409DI</t>
  </si>
  <si>
    <t>CI-OF403DI</t>
  </si>
  <si>
    <t>CPU HP 120-1016LA AIO MONITOR INTEGRADO</t>
  </si>
  <si>
    <t>AIO HP</t>
  </si>
  <si>
    <t>4CS218OGOP</t>
  </si>
  <si>
    <t>CI-OF545</t>
  </si>
  <si>
    <t>CPU I7 4 GB</t>
  </si>
  <si>
    <t>I7</t>
  </si>
  <si>
    <t>CI-OF546</t>
  </si>
  <si>
    <t>MONITOR18.5</t>
  </si>
  <si>
    <t>CI-OF547</t>
  </si>
  <si>
    <t>CI-OF548</t>
  </si>
  <si>
    <t>CI-OF549</t>
  </si>
  <si>
    <t>CI-OF579</t>
  </si>
  <si>
    <t xml:space="preserve">PROYECTOR EPSON WORKFORCE S31 </t>
  </si>
  <si>
    <t>WDRF6Z49884L</t>
  </si>
  <si>
    <t>CI-OF577</t>
  </si>
  <si>
    <t>SCANER EPSON DS-530</t>
  </si>
  <si>
    <t>X2HJ037841</t>
  </si>
  <si>
    <t>CI-OF578</t>
  </si>
  <si>
    <t>X2HJ024212</t>
  </si>
  <si>
    <t>CI-OF591</t>
  </si>
  <si>
    <t>X2HJ037845</t>
  </si>
  <si>
    <t>CI-OF567</t>
  </si>
  <si>
    <t>CPU CORE I3 3GHZ 4GB RAM ACTECK</t>
  </si>
  <si>
    <t>CI-OF568</t>
  </si>
  <si>
    <t>706NTSU6A662</t>
  </si>
  <si>
    <t>CI-OF569</t>
  </si>
  <si>
    <t>TELADO EASY LINEA</t>
  </si>
  <si>
    <t>CI-OF570</t>
  </si>
  <si>
    <t>MOUSE EASY LINEA</t>
  </si>
  <si>
    <t>CI-OF571</t>
  </si>
  <si>
    <t>REGULADOR KOBLENZ</t>
  </si>
  <si>
    <t>17-06-40057</t>
  </si>
  <si>
    <t>CI-OF572</t>
  </si>
  <si>
    <t>CI-OF573</t>
  </si>
  <si>
    <t>706NTEP6A908</t>
  </si>
  <si>
    <t>CI-OF574</t>
  </si>
  <si>
    <t>CI-OF575</t>
  </si>
  <si>
    <t>CI-OF576</t>
  </si>
  <si>
    <t>17-06-17046</t>
  </si>
  <si>
    <t>CI-OF580</t>
  </si>
  <si>
    <t>17-06-17052</t>
  </si>
  <si>
    <t>CI-OF586</t>
  </si>
  <si>
    <t>CPU CORE I5 ACTECK</t>
  </si>
  <si>
    <t>ACTECK</t>
  </si>
  <si>
    <t>CI-OF587</t>
  </si>
  <si>
    <t>MONITOR LG LIFE S GOOD 19"</t>
  </si>
  <si>
    <t>706NTLE6A880</t>
  </si>
  <si>
    <t>CI-OF588</t>
  </si>
  <si>
    <t>TECLADO EASY LINE</t>
  </si>
  <si>
    <t>CI-OF589</t>
  </si>
  <si>
    <t>MOUSE EASY LINE</t>
  </si>
  <si>
    <t>CI-OF590</t>
  </si>
  <si>
    <t>KOBLENZ</t>
  </si>
  <si>
    <t>17-06-17050</t>
  </si>
  <si>
    <t>CI-OF581</t>
  </si>
  <si>
    <t>CI-OF582</t>
  </si>
  <si>
    <t>706NTZN6A901</t>
  </si>
  <si>
    <t>CI-OF583</t>
  </si>
  <si>
    <t>CI-OF584</t>
  </si>
  <si>
    <t>CI-OF585</t>
  </si>
  <si>
    <t>17-06-17047</t>
  </si>
  <si>
    <t>1-2010-0277-0035</t>
  </si>
  <si>
    <t>MONITOR SAMSUNG 17"</t>
  </si>
  <si>
    <t>1-2010-0277-0036</t>
  </si>
  <si>
    <t>SERVIDOR DELL POWEREDGE 2800 SUPER MICRO</t>
  </si>
  <si>
    <t>DELL</t>
  </si>
  <si>
    <t>POWEREDGE</t>
  </si>
  <si>
    <t>TM-0178-0234-0149</t>
  </si>
  <si>
    <t>MONITOR PANTALLA PLANA LCD 17"</t>
  </si>
  <si>
    <t>MJ17H9FL950574R</t>
  </si>
  <si>
    <t>1-2010-0277-0055</t>
  </si>
  <si>
    <t xml:space="preserve">MOUSE OPTICO </t>
  </si>
  <si>
    <t>1-2010-0277-0065</t>
  </si>
  <si>
    <t>CPU ALASKA PROC INTEL CORE 2 DUO 2.8 2GB DDR2 160</t>
  </si>
  <si>
    <t>1-2010-0277-0073</t>
  </si>
  <si>
    <t>VIDEOPROYECTOR BENQ MP522</t>
  </si>
  <si>
    <t>MP522</t>
  </si>
  <si>
    <t xml:space="preserve"> SDR8902575U0</t>
  </si>
  <si>
    <t>1-2010-0277-0074</t>
  </si>
  <si>
    <t xml:space="preserve">PANTALLA DE PROYECCION DE TRIPIE MANUAL CONSUL </t>
  </si>
  <si>
    <t>1-2010-0277-0092</t>
  </si>
  <si>
    <t xml:space="preserve">CPU SERVIDOR HP PROLIANT </t>
  </si>
  <si>
    <t>PROLIANT</t>
  </si>
  <si>
    <t>SMXS0240062</t>
  </si>
  <si>
    <t>1-2010-0277-0093</t>
  </si>
  <si>
    <t>TECLADO SERV 4</t>
  </si>
  <si>
    <t>1-2010-0277-0100</t>
  </si>
  <si>
    <t>IMPRESORA HP LASER JET MULTIFUNCIONAL M1536DNF</t>
  </si>
  <si>
    <t>M1536D</t>
  </si>
  <si>
    <t>CNC9C70BS0</t>
  </si>
  <si>
    <t>1-2010-0277-0110</t>
  </si>
  <si>
    <t>TECLADO GENIUS</t>
  </si>
  <si>
    <t>IF-0105-0277-0114</t>
  </si>
  <si>
    <t>YB17CLU37667</t>
  </si>
  <si>
    <t>1-2010-0277-0115</t>
  </si>
  <si>
    <t>MONITOR LED  24" MARCA BENQ</t>
  </si>
  <si>
    <t>ETDC1C06526SLO</t>
  </si>
  <si>
    <t>IF-0116</t>
  </si>
  <si>
    <t>CPU CORE I7 PROCESADOR INTEL CORE I7 3.4 GHZ RAM DDR3 8 GB QUEMADOR DVD</t>
  </si>
  <si>
    <t>CORE I7</t>
  </si>
  <si>
    <t>IF-0117</t>
  </si>
  <si>
    <t>MONITOR  18.5 LED</t>
  </si>
  <si>
    <t>ETVCH4LC30502</t>
  </si>
  <si>
    <t>IF-0118</t>
  </si>
  <si>
    <t>IF-0119</t>
  </si>
  <si>
    <t>IF-0120</t>
  </si>
  <si>
    <t>SERVIDOR HP PROLIANT ML310E G8 8GB EN RAM</t>
  </si>
  <si>
    <t>IF-0121</t>
  </si>
  <si>
    <t>NO BREAK TRIPP LITE 1000</t>
  </si>
  <si>
    <t>TRIPP LITE</t>
  </si>
  <si>
    <t>TM-0266-0234-0326</t>
  </si>
  <si>
    <t>MONITOR LCD 18.5 MCA. SAMSUNG NEGRO</t>
  </si>
  <si>
    <t>SPPM-0162-0252-0035</t>
  </si>
  <si>
    <t>CPU ALASKA 320 GB INTEL CORE 2</t>
  </si>
  <si>
    <t>CORE 2</t>
  </si>
  <si>
    <t>IF-0122</t>
  </si>
  <si>
    <t>NOBREAK APC BR1500G  4B1529P25845</t>
  </si>
  <si>
    <t>APC</t>
  </si>
  <si>
    <t>BR1500G</t>
  </si>
  <si>
    <t>ADQ-0012-0103-0102</t>
  </si>
  <si>
    <t>CPU CI3 550 3.2 GHZ 2GB DVD WRITER</t>
  </si>
  <si>
    <t>ADQ-0009-0203-0041</t>
  </si>
  <si>
    <t>ADQ-0010-0203-0089</t>
  </si>
  <si>
    <t>ADQ-0011-0103-0107</t>
  </si>
  <si>
    <t>ADQ-0200-0203-0064</t>
  </si>
  <si>
    <t>ADQ-0201-0203-0065</t>
  </si>
  <si>
    <t>ADQ-0206-0203-0066</t>
  </si>
  <si>
    <t>ADQ-0198-0203-0081</t>
  </si>
  <si>
    <t>TM-0386-0234-0447</t>
  </si>
  <si>
    <t>LAPTOP HP PAVILON 14W001 LA</t>
  </si>
  <si>
    <t>PAVILON</t>
  </si>
  <si>
    <t>SUB-0086</t>
  </si>
  <si>
    <t>IF-60D-0230-0082</t>
  </si>
  <si>
    <t>CPU CI3 3.5 GHZ</t>
  </si>
  <si>
    <t>IF-63D-0230-0083</t>
  </si>
  <si>
    <t xml:space="preserve">MONITOR ACER </t>
  </si>
  <si>
    <t>IF-61D-0230-0084</t>
  </si>
  <si>
    <t>IF-62D-0230-0085</t>
  </si>
  <si>
    <t>IF-64D-0230-0086</t>
  </si>
  <si>
    <t>IF-67D-0230-0087</t>
  </si>
  <si>
    <t>IF-65D-0230-0088</t>
  </si>
  <si>
    <t>IF-66D-0230-0089</t>
  </si>
  <si>
    <t>IF-68D-0230-0090</t>
  </si>
  <si>
    <t>IF-71D-0230-0091</t>
  </si>
  <si>
    <t>IF-69D-0230-0092</t>
  </si>
  <si>
    <t>IF-70D-0230-0093</t>
  </si>
  <si>
    <t>IF-72D-0230-0094</t>
  </si>
  <si>
    <t>IF-75D-0230-0095</t>
  </si>
  <si>
    <t>IF-73D-0230-0096</t>
  </si>
  <si>
    <t>IF-74D-0230-0097</t>
  </si>
  <si>
    <t>IF-76D-0230-0098</t>
  </si>
  <si>
    <t>IF-79D-0230-0099</t>
  </si>
  <si>
    <t>IF-77D-0230-0100</t>
  </si>
  <si>
    <t>IF-78D-0230-0101</t>
  </si>
  <si>
    <t>OPM-0644-0222-0132</t>
  </si>
  <si>
    <t>CPU PENTIUM IV DE 2.8 GHZ 533MHZ 512MB RAM 80GB</t>
  </si>
  <si>
    <t>PEMTIUM 4</t>
  </si>
  <si>
    <t>OPM-0810-0222-0255</t>
  </si>
  <si>
    <t>CI-OF264-0206-0115</t>
  </si>
  <si>
    <t>RATON USB</t>
  </si>
  <si>
    <t>CI-OF407DI</t>
  </si>
  <si>
    <t>MONITOR SAMSUNG LED 22"</t>
  </si>
  <si>
    <t>ZUEDH9LBC01130W</t>
  </si>
  <si>
    <t>CI-OF408DI</t>
  </si>
  <si>
    <t>MOB-OP-1034</t>
  </si>
  <si>
    <t>MONITOR ACER LCD 15</t>
  </si>
  <si>
    <t>OPM-0681-0222-0240</t>
  </si>
  <si>
    <t>MONITOR ACER LCD 17</t>
  </si>
  <si>
    <t>OPM-0690-0222-0233</t>
  </si>
  <si>
    <t>OPM-0694-0222-0193</t>
  </si>
  <si>
    <t>IF-265</t>
  </si>
  <si>
    <t>ZZJEH4TH404410P</t>
  </si>
  <si>
    <t>NACEB</t>
  </si>
  <si>
    <t>IF-268</t>
  </si>
  <si>
    <t>16-09-31944</t>
  </si>
  <si>
    <t>ADQ</t>
  </si>
  <si>
    <t>TM-0354-0234-0415</t>
  </si>
  <si>
    <t>VIDEO PROYECTOR HACER C206</t>
  </si>
  <si>
    <t>C205</t>
  </si>
  <si>
    <t>MRJH91100E443007A55900</t>
  </si>
  <si>
    <t>TM-0277-0234-0337</t>
  </si>
  <si>
    <t>CPU HP 505 BU894AV999</t>
  </si>
  <si>
    <t>MXL0411CW2</t>
  </si>
  <si>
    <t>TM-0376-0234-0437</t>
  </si>
  <si>
    <t>MMLY6AM0015341167F8504</t>
  </si>
  <si>
    <t>IF-269</t>
  </si>
  <si>
    <t>SWITCH SISCO 16 PUERTOS</t>
  </si>
  <si>
    <t>IF-285</t>
  </si>
  <si>
    <t>PROYECTOR EPSON MODELO H7194</t>
  </si>
  <si>
    <t>WDRK6401169</t>
  </si>
  <si>
    <t>IF-286</t>
  </si>
  <si>
    <t>WDRF760338L</t>
  </si>
  <si>
    <t>IF-287</t>
  </si>
  <si>
    <t>CPU CORE I7 ACTECK</t>
  </si>
  <si>
    <t>IF-288</t>
  </si>
  <si>
    <t>704NTKFFN045</t>
  </si>
  <si>
    <t>IF-289</t>
  </si>
  <si>
    <t>IF-291</t>
  </si>
  <si>
    <t>17-06-17044</t>
  </si>
  <si>
    <t>IF-292</t>
  </si>
  <si>
    <t>IF-293</t>
  </si>
  <si>
    <t>706NTNH6A887</t>
  </si>
  <si>
    <t>IF-296</t>
  </si>
  <si>
    <t>17-06-17053</t>
  </si>
  <si>
    <t>IF-297</t>
  </si>
  <si>
    <t>IF-298</t>
  </si>
  <si>
    <t>704NTFAFM427</t>
  </si>
  <si>
    <t>IF-299</t>
  </si>
  <si>
    <t>IF-300</t>
  </si>
  <si>
    <t>IF-301</t>
  </si>
  <si>
    <t>17-06-09397</t>
  </si>
  <si>
    <t>IF-302</t>
  </si>
  <si>
    <t>17-06-17667</t>
  </si>
  <si>
    <t>IF-303</t>
  </si>
  <si>
    <t>2 TARJETAS DE VIDEO 2 FUENTES DE PODER</t>
  </si>
  <si>
    <t>IF-304</t>
  </si>
  <si>
    <t>KID DE 4 CAMARAS CON ACCESORIOS</t>
  </si>
  <si>
    <t>IF-305</t>
  </si>
  <si>
    <t>TM-0181-0234-0002</t>
  </si>
  <si>
    <t>CPU PENTIUM LG INCLUYE QUEMADOR 52 32 52</t>
  </si>
  <si>
    <t>TM-0040-0234-0140</t>
  </si>
  <si>
    <t xml:space="preserve">IMPRESORA HP DESKJET 6127 </t>
  </si>
  <si>
    <t>DESKJET 6127</t>
  </si>
  <si>
    <t>MY3993B03P</t>
  </si>
  <si>
    <t>TM-0205-0234-0150</t>
  </si>
  <si>
    <t>TECLADO ACTECK</t>
  </si>
  <si>
    <t>TM-0206-0234-0151</t>
  </si>
  <si>
    <t>MOUSE ACTECK</t>
  </si>
  <si>
    <t>070200027399</t>
  </si>
  <si>
    <t>TM-0207-0234-0278</t>
  </si>
  <si>
    <t>TM-0356-0234-0417</t>
  </si>
  <si>
    <t>TM-0437-0234-0498</t>
  </si>
  <si>
    <t>704NTUWFN070</t>
  </si>
  <si>
    <t>IF-306</t>
  </si>
  <si>
    <t>ESTACION DE AIRE CALIENTE PARA SOLDAR Y DESOLDAR H87</t>
  </si>
  <si>
    <t>CI-OF-624</t>
  </si>
  <si>
    <t>LAPTOP 15 HP INTEL CI3 6006U 8 GB</t>
  </si>
  <si>
    <t xml:space="preserve">INTEL </t>
  </si>
  <si>
    <t>CND805OGJK</t>
  </si>
  <si>
    <t>IF-308</t>
  </si>
  <si>
    <t>ESCANER EPSON WORKFORCE DS-7500 40 PPM</t>
  </si>
  <si>
    <t>WORKFORCE</t>
  </si>
  <si>
    <t>IF-309</t>
  </si>
  <si>
    <t>KIT DAHUA COOPR XVR1B08KITII 8CH 2MP 2CH IP 8 CAMARAS 1080P DVR8CH H265</t>
  </si>
  <si>
    <t>IF-310</t>
  </si>
  <si>
    <t>DVR DAHUA COOPER XVE1B08 8 CANALES</t>
  </si>
  <si>
    <t>5B02C09PBQOC184</t>
  </si>
  <si>
    <t>IF-311</t>
  </si>
  <si>
    <t>NO BREAK APC 1.5 KVA</t>
  </si>
  <si>
    <t>S3B1923X23778</t>
  </si>
  <si>
    <t>IF-312</t>
  </si>
  <si>
    <t>S3B1923X23718</t>
  </si>
  <si>
    <t>IF-313</t>
  </si>
  <si>
    <t>S3B1923X23858</t>
  </si>
  <si>
    <t>IF-314</t>
  </si>
  <si>
    <t xml:space="preserve">MONITOR BENQ </t>
  </si>
  <si>
    <t>ETT7K00672SL0</t>
  </si>
  <si>
    <t>IF-315</t>
  </si>
  <si>
    <t>NO BREAK APC 1.5 KVA BR1500M2-LM 1500VA 900W</t>
  </si>
  <si>
    <t>IF-316</t>
  </si>
  <si>
    <t>DOS CAMARAS CON DISCO DURO</t>
  </si>
  <si>
    <t>DFD-0014-0247-0001</t>
  </si>
  <si>
    <t>COMPUTADORA CAJA BLANCA INCL QUEMADOR</t>
  </si>
  <si>
    <t>97G4CD1</t>
  </si>
  <si>
    <t>97G4D1</t>
  </si>
  <si>
    <t>DFD-0010-0247-0005</t>
  </si>
  <si>
    <t>PAR DE  BOCINAS BLANCAS</t>
  </si>
  <si>
    <t>SPQ065</t>
  </si>
  <si>
    <t>DFD-0006-0247-0007</t>
  </si>
  <si>
    <t>REGULADOR PRONET PROT BLANCO 4 ENTR</t>
  </si>
  <si>
    <t>DFD-0031-0247-0013</t>
  </si>
  <si>
    <t>MONITOR LCD AOC 19"</t>
  </si>
  <si>
    <t>AOC</t>
  </si>
  <si>
    <t>DFHBCHA038090</t>
  </si>
  <si>
    <t>DFD-0032-0247-0014</t>
  </si>
  <si>
    <t>TECLADO K-MEX</t>
  </si>
  <si>
    <t>K MEX</t>
  </si>
  <si>
    <t>K2KMX8A82U00KMX</t>
  </si>
  <si>
    <t>DFD-0033-0247-0015</t>
  </si>
  <si>
    <t>MOUSE K-MEX</t>
  </si>
  <si>
    <t>L213993339</t>
  </si>
  <si>
    <t>DFD-0025-0247-0016</t>
  </si>
  <si>
    <t>CPU CORE 2 DUO 2GB  029110120469</t>
  </si>
  <si>
    <t>CX3167RA0060KMX</t>
  </si>
  <si>
    <t>DFD-0029-0247-0020</t>
  </si>
  <si>
    <t>CPU MCA HP INTEL CORE 2 DUO M 2GB RAM PC2 6400</t>
  </si>
  <si>
    <t>MXJ939006F</t>
  </si>
  <si>
    <t>DFD-0027-0247-0018</t>
  </si>
  <si>
    <t>TECLADO USB</t>
  </si>
  <si>
    <t>BC3370GVBXP07J</t>
  </si>
  <si>
    <t>DFD-0028-0247-0019</t>
  </si>
  <si>
    <t>FB330A5BXK02MMO</t>
  </si>
  <si>
    <t>DDR-0033-0214-0026</t>
  </si>
  <si>
    <t>REGULADOR DE 1 KVA TDE RN DDR P</t>
  </si>
  <si>
    <t>000045</t>
  </si>
  <si>
    <t>DDR-0027-0214-0029</t>
  </si>
  <si>
    <t xml:space="preserve">IMPRESORA HP OFFICEJET 6210 </t>
  </si>
  <si>
    <t xml:space="preserve">OFFICEJET 6210 </t>
  </si>
  <si>
    <t>CN63HEF0SZ</t>
  </si>
  <si>
    <t>DDR-0019-0214-0030</t>
  </si>
  <si>
    <t>CPU ALASKA PENTIUM D 1.80GHZ MEMORIA 512MB DDR2 8</t>
  </si>
  <si>
    <t>PENTIUM</t>
  </si>
  <si>
    <t>DDR-0005-0214-0035</t>
  </si>
  <si>
    <t>MONITOR COLOR COMBO MOD. 1770</t>
  </si>
  <si>
    <t>MPC6CA847005</t>
  </si>
  <si>
    <t>DDR-0007-0214-0037</t>
  </si>
  <si>
    <t>DDR-0035-0214-0046</t>
  </si>
  <si>
    <t>DDR-0018-0214-0047</t>
  </si>
  <si>
    <t>DDR-0008-0214-0039</t>
  </si>
  <si>
    <t>LAPTOP LENOVO THINKPAD W520 INTEL INSIDE CORE I7</t>
  </si>
  <si>
    <t>LENOVO</t>
  </si>
  <si>
    <t>W520</t>
  </si>
  <si>
    <t>R9ERB421107</t>
  </si>
  <si>
    <t>DDR-0009-0214-0040</t>
  </si>
  <si>
    <t xml:space="preserve">IMPRESORA MULTIFUNCIONAL </t>
  </si>
  <si>
    <t>M225DW PRO</t>
  </si>
  <si>
    <t>CNB8J2MD8P</t>
  </si>
  <si>
    <t>DDR-0010-0214-0041</t>
  </si>
  <si>
    <t>DDR-0011-0214-0042</t>
  </si>
  <si>
    <t>VORAGO</t>
  </si>
  <si>
    <t>DDR-0012-0214-0043</t>
  </si>
  <si>
    <t>TRUE BASIC</t>
  </si>
  <si>
    <t>DDR-0013-0214-0044</t>
  </si>
  <si>
    <t>DDR-0014-0214-0045</t>
  </si>
  <si>
    <t>15538323451/6931115</t>
  </si>
  <si>
    <t>DDR-0015-0214-0046</t>
  </si>
  <si>
    <t>CPU CAJA NEGRA CI3 4 GB EN RAM DISCO DURO 1 TB</t>
  </si>
  <si>
    <t>DDR-0016-0214-0047</t>
  </si>
  <si>
    <t>MONITOR 18.5"</t>
  </si>
  <si>
    <t>DDR-0017-0214-0048</t>
  </si>
  <si>
    <t>DDR-0018-0214-0049</t>
  </si>
  <si>
    <t>DDR-0019-0214-0050</t>
  </si>
  <si>
    <t>DPD-0111-0224-0011</t>
  </si>
  <si>
    <t>DPD-0012-0224-0012</t>
  </si>
  <si>
    <t>DSM-0092/00-0215-0016</t>
  </si>
  <si>
    <t xml:space="preserve">BOCINAS ALASKA </t>
  </si>
  <si>
    <t>DSM-0014/00-0215-0047</t>
  </si>
  <si>
    <t>DSM-0088/00-0215-0085</t>
  </si>
  <si>
    <t xml:space="preserve">REGULADOR  SLIM LINE </t>
  </si>
  <si>
    <t>SLIM LINE</t>
  </si>
  <si>
    <t>DSM-0053/00-0215-0089</t>
  </si>
  <si>
    <t xml:space="preserve">REGULADOR TD-MAXD1000 </t>
  </si>
  <si>
    <t>TD-MAXD</t>
  </si>
  <si>
    <t>DSM-0094/02-0215-0093</t>
  </si>
  <si>
    <t>QUEMADOR CD/RW/DRIV-LITE-ONE-LXR40122C</t>
  </si>
  <si>
    <t xml:space="preserve">258246005680MOD </t>
  </si>
  <si>
    <t>DSM-0074/00-0215-0095</t>
  </si>
  <si>
    <t xml:space="preserve">REGULADOR TDMAX1000 </t>
  </si>
  <si>
    <t>DSM-0128/04-0215-0097</t>
  </si>
  <si>
    <t>REGULADOR EML</t>
  </si>
  <si>
    <t>EML</t>
  </si>
  <si>
    <t>DSM-0001/06-0215-0106</t>
  </si>
  <si>
    <t>IMPRESORA LASER COLOR MCA HEWLETT PACKARD MOD 3600</t>
  </si>
  <si>
    <t>HEWLETT</t>
  </si>
  <si>
    <t>CNBJT18423</t>
  </si>
  <si>
    <t>DSM-0002/06-0215-0107</t>
  </si>
  <si>
    <t>CNBJTN56558</t>
  </si>
  <si>
    <t>DSM-0003/06-0215-0108</t>
  </si>
  <si>
    <t xml:space="preserve">MONITOR LCD DE 17 MCA. ALASKA </t>
  </si>
  <si>
    <t>910150232460100432NN01</t>
  </si>
  <si>
    <t>DSM-0009/06-0215-0114</t>
  </si>
  <si>
    <t>DSM-0151/04-0215-0116</t>
  </si>
  <si>
    <t>IMPRESORA HP LASERJET 1300 13 A Q2613A</t>
  </si>
  <si>
    <t>LASERJET 1300</t>
  </si>
  <si>
    <t>CNBJN56558</t>
  </si>
  <si>
    <t>DSM-0152/04-0215-0117</t>
  </si>
  <si>
    <t>LASERJET 1301</t>
  </si>
  <si>
    <t>DSM-0010/07-0215-0120</t>
  </si>
  <si>
    <t>MONITOR LCD DE 19 WESTINGHAUSE</t>
  </si>
  <si>
    <t>W19CM0531102929</t>
  </si>
  <si>
    <t>DSM-0017/07-0215-0123</t>
  </si>
  <si>
    <t>REGULADOR POWER</t>
  </si>
  <si>
    <t>DSM-0029/07-0215-0150</t>
  </si>
  <si>
    <t>CPU PROC. PENTIUM 4 DUAL 1.8 GHZ 1.0 GB RAM 250 GB</t>
  </si>
  <si>
    <t>PENTIUM DUAL 4</t>
  </si>
  <si>
    <t>DSM-0038/07-0215-0159</t>
  </si>
  <si>
    <t>2M7802155612</t>
  </si>
  <si>
    <t>DSM-0015/08-0215-0170</t>
  </si>
  <si>
    <t>DSM-0009/08-0215-0174</t>
  </si>
  <si>
    <t>REGULADOR DE VOLT. OPTIPLUS</t>
  </si>
  <si>
    <t>DSM-0010/08-0215-0175</t>
  </si>
  <si>
    <t>DSM-0017/08-0215-0182</t>
  </si>
  <si>
    <t>TECLADO USB ALASKA</t>
  </si>
  <si>
    <t>DSM-0051/09-0215-0185</t>
  </si>
  <si>
    <t>MULTIFUNCIONAL DESKJET HP F4480</t>
  </si>
  <si>
    <t>DESKJET F4480</t>
  </si>
  <si>
    <t>DSM-0036/09-0215-0186</t>
  </si>
  <si>
    <t>SCANNER HP SCANJET G2410</t>
  </si>
  <si>
    <t>G2410</t>
  </si>
  <si>
    <t>DSM-0037/09-0215-0187</t>
  </si>
  <si>
    <t>DSM-0021/08-0215-0192</t>
  </si>
  <si>
    <t>REGULADOR MCA. COMPLET</t>
  </si>
  <si>
    <t>CDP</t>
  </si>
  <si>
    <t>DSM-0054/09-0215-0196</t>
  </si>
  <si>
    <t>MOUSE MCA. GENIUS MOD. 03022P</t>
  </si>
  <si>
    <t>DSM-0055/09-0215-0197</t>
  </si>
  <si>
    <t>REGULADOR MCA. CDP MOD. BAVR1006</t>
  </si>
  <si>
    <t>DSM-0004/10-0215-0207</t>
  </si>
  <si>
    <t>DSM-0005/10-0215-0208</t>
  </si>
  <si>
    <t>DSM-0056/09-0215-0228</t>
  </si>
  <si>
    <t>REGULADOR NEGRO</t>
  </si>
  <si>
    <t>DSM-0000/00-0215-0231</t>
  </si>
  <si>
    <t xml:space="preserve">REGULADOR METALICO </t>
  </si>
  <si>
    <t>DSM-0034/07-0215-0233</t>
  </si>
  <si>
    <t>DSM-0006/10-0215-0236</t>
  </si>
  <si>
    <t xml:space="preserve">LAPTOP HP PAVILON DV6 3187 </t>
  </si>
  <si>
    <t>HP PAVILON</t>
  </si>
  <si>
    <t>DV7</t>
  </si>
  <si>
    <t>DSM-0008/10-0215-0237</t>
  </si>
  <si>
    <t>VIDEO PROYECTOR SONY VPL CX21</t>
  </si>
  <si>
    <t>VPL</t>
  </si>
  <si>
    <t>DSM-0007/10-0215-0238</t>
  </si>
  <si>
    <t xml:space="preserve">IMPRESORA MULTIFUNCIONAL BROTHER MFCJ6 </t>
  </si>
  <si>
    <t>MFCJ6</t>
  </si>
  <si>
    <t>U62508F0F336959</t>
  </si>
  <si>
    <t>DSM-0009/-0215-0239</t>
  </si>
  <si>
    <t xml:space="preserve">EQ, DE COMPUTO CORE I3 </t>
  </si>
  <si>
    <t>DSM-0009/-0215-0240</t>
  </si>
  <si>
    <t>DSM-0009/-0215-0241</t>
  </si>
  <si>
    <t>DSM-0009/-0215-0242</t>
  </si>
  <si>
    <t>DSM-0009/-0215-0243</t>
  </si>
  <si>
    <t>BOCINAS</t>
  </si>
  <si>
    <t>DSM-055/2243</t>
  </si>
  <si>
    <t>CPU CORE I5 3HGZ 4 GBR S:</t>
  </si>
  <si>
    <t>DSM-056/2243</t>
  </si>
  <si>
    <t xml:space="preserve">MONITOR HACER </t>
  </si>
  <si>
    <t>MMTOAAA0014180F7D54201</t>
  </si>
  <si>
    <t>DSM-057/2243</t>
  </si>
  <si>
    <t>DSM-058/2243</t>
  </si>
  <si>
    <t xml:space="preserve">MAUSE </t>
  </si>
  <si>
    <t>DSM-069/2243</t>
  </si>
  <si>
    <t>14AL294296</t>
  </si>
  <si>
    <t>DSM-059/2243</t>
  </si>
  <si>
    <t xml:space="preserve">CPU CORE I5 3HGZ 4 GBR </t>
  </si>
  <si>
    <t>DSM-060/2243</t>
  </si>
  <si>
    <t>MMTOAAA0014180F7D14201</t>
  </si>
  <si>
    <t>DSM-061/2243</t>
  </si>
  <si>
    <t>DSM-062/2243</t>
  </si>
  <si>
    <t>DSM-067/2243</t>
  </si>
  <si>
    <t>14AL340889</t>
  </si>
  <si>
    <t>DSM-063/2243</t>
  </si>
  <si>
    <t>DSM-064/2243</t>
  </si>
  <si>
    <t>MMTOAAA0014180FTD24201</t>
  </si>
  <si>
    <t>DSM-068/2243</t>
  </si>
  <si>
    <t>14AL294342</t>
  </si>
  <si>
    <t>DSM-002-2015</t>
  </si>
  <si>
    <t xml:space="preserve">MONITOR </t>
  </si>
  <si>
    <t>DSM-003-2015</t>
  </si>
  <si>
    <t>DSM-004-2015</t>
  </si>
  <si>
    <t>DSM-013-2015</t>
  </si>
  <si>
    <t>DSM-009-2015</t>
  </si>
  <si>
    <t>DSM-010-2015</t>
  </si>
  <si>
    <t>DSM-015-2015</t>
  </si>
  <si>
    <t>DSM-005-2015</t>
  </si>
  <si>
    <t>DSM-006-2015</t>
  </si>
  <si>
    <t>DSM-007-2015</t>
  </si>
  <si>
    <t>DSM-008-2015</t>
  </si>
  <si>
    <t>DSM-014-2015</t>
  </si>
  <si>
    <t>1-2010-0285-0005</t>
  </si>
  <si>
    <t>DESARROLLO SOCIAL DE DESARROLLO INSTITUCIONAL</t>
  </si>
  <si>
    <t>DSM-066/0285-0006</t>
  </si>
  <si>
    <t>IMPRESORA HP LASER JET 2035N</t>
  </si>
  <si>
    <t>HP LASER</t>
  </si>
  <si>
    <t>2035N</t>
  </si>
  <si>
    <t>DSM-067/0285-0007</t>
  </si>
  <si>
    <t>IMPRESORA A COLOR HP LASER JET CP2025</t>
  </si>
  <si>
    <t>CP2025</t>
  </si>
  <si>
    <t>DSM-055/11</t>
  </si>
  <si>
    <t>TECLADO PERFECT CHOICE</t>
  </si>
  <si>
    <t>DSM-030-2017</t>
  </si>
  <si>
    <t>17-06-17018</t>
  </si>
  <si>
    <t>DSM-031-2017</t>
  </si>
  <si>
    <t>17-06-17019</t>
  </si>
  <si>
    <t>DSM-009-2017</t>
  </si>
  <si>
    <t>DSM-010-2017</t>
  </si>
  <si>
    <t>706NTKF6A909</t>
  </si>
  <si>
    <t>DSM-011-2017</t>
  </si>
  <si>
    <t>L730993391</t>
  </si>
  <si>
    <t>DSM-012-2017</t>
  </si>
  <si>
    <t>DSM-032-2017</t>
  </si>
  <si>
    <t>17-06-17020</t>
  </si>
  <si>
    <t>DSM-033-2017</t>
  </si>
  <si>
    <t>17-06-17021</t>
  </si>
  <si>
    <t>DSM-034-2017</t>
  </si>
  <si>
    <t>17-06-17022</t>
  </si>
  <si>
    <t>DSM-035-2017</t>
  </si>
  <si>
    <t>17-06-17023</t>
  </si>
  <si>
    <t>DSM-036-2017</t>
  </si>
  <si>
    <t>17-06-17024</t>
  </si>
  <si>
    <t>DS-HAB-NA-0573-13</t>
  </si>
  <si>
    <t>CPU HACER AIO TOUCHCREEN CI3 3.3 GHZ 6GM RAM</t>
  </si>
  <si>
    <t>TOUCHCREEN</t>
  </si>
  <si>
    <t>PANTALLA HACER 21.5"</t>
  </si>
  <si>
    <t>DS-HAB-NA-0574-13</t>
  </si>
  <si>
    <t>DS-HAB-NA-0575-13</t>
  </si>
  <si>
    <t>DS-HAB-NA-0576-13</t>
  </si>
  <si>
    <t>DS-HAB-NA-0577-13</t>
  </si>
  <si>
    <t>IMPRESORA LASERJET HP P1102 WIRELESS</t>
  </si>
  <si>
    <t xml:space="preserve">HP </t>
  </si>
  <si>
    <t>P1102</t>
  </si>
  <si>
    <t>DS-HAB-NA-0571-13</t>
  </si>
  <si>
    <t>VIDEO PROYECTOR EPSON S18+</t>
  </si>
  <si>
    <t>DS-HAB-NA-013-14</t>
  </si>
  <si>
    <t>COMPUTADORA</t>
  </si>
  <si>
    <t>DS-HAB-NA-012-14</t>
  </si>
  <si>
    <t>IMPRESORA LASER COLOR</t>
  </si>
  <si>
    <t>DS-HAB-NA-025-14</t>
  </si>
  <si>
    <t>DS-HAB-NA-029-14</t>
  </si>
  <si>
    <t>DS-HAB-BJ-0405-13</t>
  </si>
  <si>
    <t>CENTRO COMUNITARIO COL. BENITO JUAREZ</t>
  </si>
  <si>
    <t>DS-HAB-BJ-0406-13</t>
  </si>
  <si>
    <t>DS-HAB-BJ-0407-13</t>
  </si>
  <si>
    <t>DS-HAB-BJ-0403-13</t>
  </si>
  <si>
    <t>DS-HAB-CJ-0106-14</t>
  </si>
  <si>
    <t>COMPUTADORA COMPLETA E IMPRESORA</t>
  </si>
  <si>
    <t>DS-HAB-CJ-0107-14</t>
  </si>
  <si>
    <t>DS-HAB-CJ-0108-14</t>
  </si>
  <si>
    <t>DS-HAB-BS-011-14</t>
  </si>
  <si>
    <t>COMPUTADORA COMPLETA</t>
  </si>
  <si>
    <t>CENTRO COMUNITARIO COL. VICTORIA POPULAR</t>
  </si>
  <si>
    <t>DS-HAB-BS-012-14</t>
  </si>
  <si>
    <t xml:space="preserve"> DS-HAB-BS-025-14</t>
  </si>
  <si>
    <t>DS-HAB-SF-0541-14</t>
  </si>
  <si>
    <t>DS-HAB-SF-0542-14</t>
  </si>
  <si>
    <t>IMPRESORA LASER</t>
  </si>
  <si>
    <t>DS-HAB-SF-0559-14</t>
  </si>
  <si>
    <t>DS-HAB-SF-0555-14</t>
  </si>
  <si>
    <t>DS-HAB-SI-0015-15</t>
  </si>
  <si>
    <t>PROYECTOR 2800 LUMENES</t>
  </si>
  <si>
    <t>LUMENES</t>
  </si>
  <si>
    <t>DS-HAB-SI-0027-15</t>
  </si>
  <si>
    <t>DS-HAB-SI-0028-15</t>
  </si>
  <si>
    <t>DS-HAB-SI-0029-15</t>
  </si>
  <si>
    <t>DS-HAB-SI-0030-15</t>
  </si>
  <si>
    <t>DS-HAB-SI-0031-15</t>
  </si>
  <si>
    <t>DS-HAB-SI-0032-15</t>
  </si>
  <si>
    <t>DS-HAB-SI-0033-15</t>
  </si>
  <si>
    <t>DS-HAB-SI-0034-15</t>
  </si>
  <si>
    <t>DS-HAB-SI-0035-15</t>
  </si>
  <si>
    <t>DS-HAB-SI-0036-15</t>
  </si>
  <si>
    <t>DEM-0035-0238-0003</t>
  </si>
  <si>
    <t>CPU CORE 2 DUO 2.5 GHZ GB DD 80 GB DVD RW</t>
  </si>
  <si>
    <t>EDUCACION MUNICIPAL</t>
  </si>
  <si>
    <t>DEM-0036-0238-0004</t>
  </si>
  <si>
    <t>MONITOR LCD 17"</t>
  </si>
  <si>
    <t>HA17HVGQ606493J</t>
  </si>
  <si>
    <t>DEM-0038-0238-0006</t>
  </si>
  <si>
    <t>000807140</t>
  </si>
  <si>
    <t>DEM-0039-0238-0007</t>
  </si>
  <si>
    <t>DEM-0037-0238-0005</t>
  </si>
  <si>
    <t>FJP1MP1Q1589X291770A0000</t>
  </si>
  <si>
    <t>DEM-0029-0238-0011</t>
  </si>
  <si>
    <t>FJP1MP1Q1589X291720A0000</t>
  </si>
  <si>
    <t>DEM-0026-0238-0012</t>
  </si>
  <si>
    <t>DEM-0030-0238-0013</t>
  </si>
  <si>
    <t>REGULADOR NEGRO T DE NET</t>
  </si>
  <si>
    <t>DEM-0030-0238-0023</t>
  </si>
  <si>
    <t>CPU PENTIUM IV 3.4 GHZ 1GB RAM 80 GB</t>
  </si>
  <si>
    <t>DEM-0031-0238-0024</t>
  </si>
  <si>
    <t xml:space="preserve">MONITOR SAMSUNG </t>
  </si>
  <si>
    <t>SC17H9LP31172448B</t>
  </si>
  <si>
    <t>DEM-0032-0238-0025</t>
  </si>
  <si>
    <t>DEM-0033-0238-0026</t>
  </si>
  <si>
    <t>N10302344</t>
  </si>
  <si>
    <t>DEM-0034-0238-0027</t>
  </si>
  <si>
    <t xml:space="preserve">IMPRESORA MULTIFUNCIONAL EPSON L210 </t>
  </si>
  <si>
    <t>L210</t>
  </si>
  <si>
    <t xml:space="preserve"> S25K601150</t>
  </si>
  <si>
    <t>DEM-0035-0238-0028</t>
  </si>
  <si>
    <t>CPU CI5 3.2 GHZ 4GB HD 500 GB</t>
  </si>
  <si>
    <t>DEM-0036-0238-0029</t>
  </si>
  <si>
    <t xml:space="preserve">MONITOR SAMSUNG LED 19" </t>
  </si>
  <si>
    <t>DEM-0037-0238-0030</t>
  </si>
  <si>
    <t>DEM-0038-0238-0031</t>
  </si>
  <si>
    <t>DEM-0039-0238-0032</t>
  </si>
  <si>
    <t>DEM-0040-0238-0033</t>
  </si>
  <si>
    <t>IMPRESORA MULTIFUNCIONAL</t>
  </si>
  <si>
    <t>DEM-0041-0238-0034</t>
  </si>
  <si>
    <t>CPU C/B CI3 3.7 GHZ 4 GB</t>
  </si>
  <si>
    <t>DEM-0042-0238-0035</t>
  </si>
  <si>
    <t>MONITOR 18.5 HP</t>
  </si>
  <si>
    <t>3CQ5271N8B</t>
  </si>
  <si>
    <t>DEM-0043-0238-0036</t>
  </si>
  <si>
    <t>DEM-0044-0238-0037</t>
  </si>
  <si>
    <t>DEM-0045-0238-0038</t>
  </si>
  <si>
    <t>DEM-0046-0238-0039</t>
  </si>
  <si>
    <t>DEM-0047-0238-0040</t>
  </si>
  <si>
    <t>704NTEPFN260</t>
  </si>
  <si>
    <t>DEM-0048-0238-0041</t>
  </si>
  <si>
    <t>DEM-0049-0238-0042</t>
  </si>
  <si>
    <t>DEM-0050-0238-0043</t>
  </si>
  <si>
    <t>17-06-17237</t>
  </si>
  <si>
    <t>IF-271</t>
  </si>
  <si>
    <t>704NTBKM429</t>
  </si>
  <si>
    <t>IF-272</t>
  </si>
  <si>
    <t>IF-274</t>
  </si>
  <si>
    <t>17-06-09393</t>
  </si>
  <si>
    <t>DEM-0050-0238-0044</t>
  </si>
  <si>
    <t xml:space="preserve">IMPRESORA MULTIFUNCIONAL HP COLOR MFP LASERJET PRO </t>
  </si>
  <si>
    <t>I/M</t>
  </si>
  <si>
    <t>M281FDWMTFHPI2410</t>
  </si>
  <si>
    <t>AYC-0638-0210-0018</t>
  </si>
  <si>
    <t>REGULADOR TDE DE 4 CONTACTOS 1000 WATTS</t>
  </si>
  <si>
    <t>AYC-0897-0210-0020</t>
  </si>
  <si>
    <t>HA17HVGQ6064</t>
  </si>
  <si>
    <t>AYC-0906-0210-0025</t>
  </si>
  <si>
    <t>AYC-0637-0210-0028</t>
  </si>
  <si>
    <t>AYC-0917-0210-0030</t>
  </si>
  <si>
    <t>2597131456 61</t>
  </si>
  <si>
    <t>AYC-0918-0210-0031</t>
  </si>
  <si>
    <t>AYC-0919-0210-0213</t>
  </si>
  <si>
    <t>AYC-0919-0210-0214</t>
  </si>
  <si>
    <t>EQUDSIA002128</t>
  </si>
  <si>
    <t>AYC-0919-0210-0215</t>
  </si>
  <si>
    <t>1109019111 4</t>
  </si>
  <si>
    <t>AYC-0919-0210-0216</t>
  </si>
  <si>
    <t>X318474970101 1</t>
  </si>
  <si>
    <t>AYC-0919-0210-0217</t>
  </si>
  <si>
    <t>AYC-0919-0210-0218</t>
  </si>
  <si>
    <t>ETW4D0362019</t>
  </si>
  <si>
    <t>AYC-0919-0210-0219</t>
  </si>
  <si>
    <t>1204005929 7</t>
  </si>
  <si>
    <t>AYC-0919-0210-0220</t>
  </si>
  <si>
    <t>6505005459 4</t>
  </si>
  <si>
    <t>AYC-0919-0210-0221</t>
  </si>
  <si>
    <t>AYC-0919-0210-0222</t>
  </si>
  <si>
    <t>EQUD51A002126</t>
  </si>
  <si>
    <t>AYC-0919-0210-0223</t>
  </si>
  <si>
    <t>1204005942 3</t>
  </si>
  <si>
    <t>AYC-0919-0210-0224</t>
  </si>
  <si>
    <t>AYC-1241-1-309</t>
  </si>
  <si>
    <t>CPU I7 6GB DE RAM 500 GB</t>
  </si>
  <si>
    <t>AYC-1241-1-310</t>
  </si>
  <si>
    <t>MMT3FAA00264700A623B00</t>
  </si>
  <si>
    <t>AYC-1241-1-311</t>
  </si>
  <si>
    <t>16465C514WA8</t>
  </si>
  <si>
    <t>AYC-1241-1-312</t>
  </si>
  <si>
    <t>HS643HB</t>
  </si>
  <si>
    <t>AYC-1241-1-301</t>
  </si>
  <si>
    <t>CPU CORE I5 4 GB DE RAM 500 GB</t>
  </si>
  <si>
    <t>AYC-1241-1-302</t>
  </si>
  <si>
    <t>MMT3FAA00264700A803B00</t>
  </si>
  <si>
    <t>AYC-1241-1-303</t>
  </si>
  <si>
    <t>1646SC516EV8</t>
  </si>
  <si>
    <t>AYC-1241-1-304</t>
  </si>
  <si>
    <t>AYC-1241-1-305</t>
  </si>
  <si>
    <t>AYC-1241-1-306</t>
  </si>
  <si>
    <t>MMT3FAA00264700A7EB00</t>
  </si>
  <si>
    <t>AYC-1241-1-307</t>
  </si>
  <si>
    <t>16465C514W78</t>
  </si>
  <si>
    <t>AYC-1241-1-308</t>
  </si>
  <si>
    <t>AYC-1241-1-300</t>
  </si>
  <si>
    <t>IMPRESORA LASER HP A COLOR</t>
  </si>
  <si>
    <t>TH66S51003</t>
  </si>
  <si>
    <t xml:space="preserve">CPU CI7 3.7 GHZ 8 GB </t>
  </si>
  <si>
    <t>MONITOR 18.5" LED</t>
  </si>
  <si>
    <t>TECLADO LOGITECH</t>
  </si>
  <si>
    <t>MOUSE LOGITECH</t>
  </si>
  <si>
    <t xml:space="preserve">CPU CI3 3.0 GHZ 4GB </t>
  </si>
  <si>
    <t>AYC-1241-3-312</t>
  </si>
  <si>
    <t>CPU C/B CI7 TARJETA DE VIDEO Y TARJETA RED</t>
  </si>
  <si>
    <t>S: 940399190926</t>
  </si>
  <si>
    <t>AYC-1241-3-313</t>
  </si>
  <si>
    <t>1CR84112DP</t>
  </si>
  <si>
    <t>AYC-1241-3-314</t>
  </si>
  <si>
    <t>1833MR100A28</t>
  </si>
  <si>
    <t>AYC-1241-3-315</t>
  </si>
  <si>
    <t>1828HS045228</t>
  </si>
  <si>
    <t>AYC-1241-3-316</t>
  </si>
  <si>
    <t>18-08-135-94</t>
  </si>
  <si>
    <t>MM-0109-0280-0002</t>
  </si>
  <si>
    <t>MOUSE EASY LINE 92219</t>
  </si>
  <si>
    <t>MUSEO</t>
  </si>
  <si>
    <t>MM-0067-0280-0003</t>
  </si>
  <si>
    <t xml:space="preserve">REGULADOR MICROVOLT 1000 </t>
  </si>
  <si>
    <t>E00B20953</t>
  </si>
  <si>
    <t>MM-0069-0280-0004</t>
  </si>
  <si>
    <t>CPU CAJA BLANCA CELERON 1.8 GHZ</t>
  </si>
  <si>
    <t>CELERON</t>
  </si>
  <si>
    <t>Q001HCNDN400</t>
  </si>
  <si>
    <t>TM-0327-0234-0388</t>
  </si>
  <si>
    <t>234068105915 0</t>
  </si>
  <si>
    <t>TM-0371-0234-0432</t>
  </si>
  <si>
    <t>TM-0329-0234-0390</t>
  </si>
  <si>
    <t>TM-0330-0234-0391</t>
  </si>
  <si>
    <t>TM-0374-0234-0435</t>
  </si>
  <si>
    <t>1509-01466</t>
  </si>
  <si>
    <t>MM-0070-0280-0005</t>
  </si>
  <si>
    <t>CPU CI3 3.9 GHZ 4 GB GAB SLIM ACTECK</t>
  </si>
  <si>
    <t>SLIM</t>
  </si>
  <si>
    <t>MM-0071-0280-0006</t>
  </si>
  <si>
    <t>MM-0072-0280-0007</t>
  </si>
  <si>
    <t>IMPRESORA MULTIFUNCIONAL EPSON L5190</t>
  </si>
  <si>
    <t>X5NQO47198</t>
  </si>
  <si>
    <t>MM-0073-0280-0008</t>
  </si>
  <si>
    <t>LAPTOP A407 CI31TB</t>
  </si>
  <si>
    <t>ASUS</t>
  </si>
  <si>
    <t>MM-0074-0280-0009</t>
  </si>
  <si>
    <t>IMPRESORA HP LASER JET M15W</t>
  </si>
  <si>
    <t>MM-0075-0280-0010</t>
  </si>
  <si>
    <t>PROYECTOR BENQ MS550 360LUMENES</t>
  </si>
  <si>
    <t>MM-0076-0280-0011</t>
  </si>
  <si>
    <t xml:space="preserve">PANTALLA DE PROYECCION </t>
  </si>
  <si>
    <t>OPM-0882-0222-0330</t>
  </si>
  <si>
    <t>CPU CAJA NEGRA CI3  3.06 GHZ</t>
  </si>
  <si>
    <t>OPM-0883-0222-0331</t>
  </si>
  <si>
    <t>MONITOR  22" LG LED</t>
  </si>
  <si>
    <t>OPM-0884-0222-0332</t>
  </si>
  <si>
    <t>OPM-0885-0222-0333</t>
  </si>
  <si>
    <t>ST-0019</t>
  </si>
  <si>
    <t xml:space="preserve">IMPRESORA EPSON MULTIFUNCIONAL WORKFORCE M205 </t>
  </si>
  <si>
    <t>WORKFORCE M205</t>
  </si>
  <si>
    <t xml:space="preserve"> SE8Y009132</t>
  </si>
  <si>
    <t>TM-0385-0234-0446</t>
  </si>
  <si>
    <t>CI-OF360DI</t>
  </si>
  <si>
    <t>CPU HP 120-1016LA AIO WIN 7 BASIC y MONITOR 20"</t>
  </si>
  <si>
    <t>AIO</t>
  </si>
  <si>
    <t>WIN 7</t>
  </si>
  <si>
    <t>4CS14001VH</t>
  </si>
  <si>
    <t>CI-OF361DI</t>
  </si>
  <si>
    <t>BBWYROAHH1G4CO</t>
  </si>
  <si>
    <t>CI-OF362DI</t>
  </si>
  <si>
    <t>FBNWLOD9W1HG2H</t>
  </si>
  <si>
    <t>CI-OF363DI</t>
  </si>
  <si>
    <t>Z5RNBKABA01365R</t>
  </si>
  <si>
    <t>BBJ-1043-0239-0033</t>
  </si>
  <si>
    <t>IMPRESORA HEWLETT</t>
  </si>
  <si>
    <t>CN581174JN</t>
  </si>
  <si>
    <t>BIBLIOTECA MUNICIPAL</t>
  </si>
  <si>
    <t>BBJ-1045-0239-0034</t>
  </si>
  <si>
    <t>BBJ-1036-0239-0035</t>
  </si>
  <si>
    <t xml:space="preserve">CPU TRUE BASIC NIKKO </t>
  </si>
  <si>
    <t>TRU BASIC</t>
  </si>
  <si>
    <t>BBJ-1037-0239-0036</t>
  </si>
  <si>
    <t>MONITOR AOPEN 15"</t>
  </si>
  <si>
    <t>AOPEN</t>
  </si>
  <si>
    <t>51410767MF01</t>
  </si>
  <si>
    <t>BBJ-1040-0239-0037</t>
  </si>
  <si>
    <t>BBJ-1042-0239-0038</t>
  </si>
  <si>
    <t>BBJ-1043-0239-0034</t>
  </si>
  <si>
    <t>IMPRESORA HP LASER JET P1109W</t>
  </si>
  <si>
    <t>VND3629469</t>
  </si>
  <si>
    <t>ATB-0017-0001</t>
  </si>
  <si>
    <t xml:space="preserve">LAP TOP </t>
  </si>
  <si>
    <t>W6B87LT</t>
  </si>
  <si>
    <t>5CG6263568</t>
  </si>
  <si>
    <t>ATB-0017-0002</t>
  </si>
  <si>
    <t>PROYECTOR EPSON</t>
  </si>
  <si>
    <t>WDRF682280L</t>
  </si>
  <si>
    <t>ATB-0018-0003</t>
  </si>
  <si>
    <t>CPU ACTETECK KIRUNA</t>
  </si>
  <si>
    <t>ATB-0018-0004</t>
  </si>
  <si>
    <t>MONITOR HP 18.5"</t>
  </si>
  <si>
    <t>ATB-0018-0005</t>
  </si>
  <si>
    <t>ATB-0018-0006</t>
  </si>
  <si>
    <t>ATB-0018-0007</t>
  </si>
  <si>
    <t>ATB-0019-0008</t>
  </si>
  <si>
    <t>IMPRESORA MULTIFUNCIONAL EPSON</t>
  </si>
  <si>
    <t>FET-0073-0216-0003</t>
  </si>
  <si>
    <t xml:space="preserve">IMPRESORA HP DESKJET 6540 </t>
  </si>
  <si>
    <t>DESKJET 6540</t>
  </si>
  <si>
    <t>SMY6155Q2CC</t>
  </si>
  <si>
    <t>FET-0064-0216-0008</t>
  </si>
  <si>
    <t>000-81375</t>
  </si>
  <si>
    <t>FET-0075-0216-0020</t>
  </si>
  <si>
    <t>IMPRESORA HP MULTIFUNCIONAL F4180</t>
  </si>
  <si>
    <t>F4180</t>
  </si>
  <si>
    <t>CN7C54S5BS</t>
  </si>
  <si>
    <t>FET-0074-0216-0021</t>
  </si>
  <si>
    <t>IMPRESORA DESKJET HP D1660</t>
  </si>
  <si>
    <t>D1660</t>
  </si>
  <si>
    <t>CN9A9393HQ</t>
  </si>
  <si>
    <t>FET-0078-0216-0024</t>
  </si>
  <si>
    <t>16658395 1</t>
  </si>
  <si>
    <t>FET-0081-0216-0041</t>
  </si>
  <si>
    <t>CPU ALASKA PENTIUM DUAL 1.6 GHZ 512 MB RAM 80 GB</t>
  </si>
  <si>
    <t>PENTIUM DUAL</t>
  </si>
  <si>
    <t>FET-0082-0216-0042</t>
  </si>
  <si>
    <t>MONITOR AOC 18.5" LED</t>
  </si>
  <si>
    <t>ACX8202005283</t>
  </si>
  <si>
    <t>FET-0110-0216-0070</t>
  </si>
  <si>
    <t>M1536DNF</t>
  </si>
  <si>
    <t>CNF8DD5FXM</t>
  </si>
  <si>
    <t>FET-0090-0216-0050</t>
  </si>
  <si>
    <t>MONITOR SAMSUNG LED 18.5"</t>
  </si>
  <si>
    <t>ZUMLHTMCA00076F</t>
  </si>
  <si>
    <t>FET-0093-0216-0053</t>
  </si>
  <si>
    <t>FET-0094-0216-0054</t>
  </si>
  <si>
    <t>FET-0112-0216-0072</t>
  </si>
  <si>
    <t>EZ21208Q1413</t>
  </si>
  <si>
    <t>FET-0096-0216-0056</t>
  </si>
  <si>
    <t>CPU CI5 3.2 GHZ 4 GB HD 500 GB</t>
  </si>
  <si>
    <t>FET-0095-0216-0055</t>
  </si>
  <si>
    <t>ZUMLHTHCB03193V</t>
  </si>
  <si>
    <t>FET-0098-0216-0058</t>
  </si>
  <si>
    <t>FET-0097-0216-0057</t>
  </si>
  <si>
    <t>L222111320</t>
  </si>
  <si>
    <t>FET-0113-0216-0073</t>
  </si>
  <si>
    <t>EZ21208Q1412</t>
  </si>
  <si>
    <t>FET-0100-0216-0060</t>
  </si>
  <si>
    <t>ZUMLHTHCB03253N</t>
  </si>
  <si>
    <t>FET-0103-0216-0063</t>
  </si>
  <si>
    <t>FET-0104-0216-0064</t>
  </si>
  <si>
    <t>FET-0102-0216-0062</t>
  </si>
  <si>
    <t>FET-0114-0216-0074</t>
  </si>
  <si>
    <t>EZ21208Q1415</t>
  </si>
  <si>
    <t>FET-0106-0216-0066</t>
  </si>
  <si>
    <t>FET-0105-0216-0065</t>
  </si>
  <si>
    <t>ZUMLHTHCB02872L</t>
  </si>
  <si>
    <t>FET-0107-0216-0067</t>
  </si>
  <si>
    <t>FET-0115-0216-0075</t>
  </si>
  <si>
    <t>EZ21208Q1411</t>
  </si>
  <si>
    <t>FET-0085-0216-0045</t>
  </si>
  <si>
    <t>ZUMLHTHCB02870A</t>
  </si>
  <si>
    <t>FET-0088-0216-0048</t>
  </si>
  <si>
    <t>FET-0089-0216-0049</t>
  </si>
  <si>
    <t>FET-0087-0216-0047</t>
  </si>
  <si>
    <t>FET-0111-0216-0071</t>
  </si>
  <si>
    <t>EZ21208Q1408</t>
  </si>
  <si>
    <t>FET-0118-0216-0078</t>
  </si>
  <si>
    <t>L626993391</t>
  </si>
  <si>
    <t>FET-0119-0216-0079</t>
  </si>
  <si>
    <t>FET-0120-0216-0080</t>
  </si>
  <si>
    <t>IMPRESORA MULTIFUNCIONAL EPSON L220</t>
  </si>
  <si>
    <t>VGNK119372</t>
  </si>
  <si>
    <t>FET-0121-0216-0081</t>
  </si>
  <si>
    <t>CPU C/NEGRA CI3 3.9 GHZ 4 GB</t>
  </si>
  <si>
    <t>FET-0137-0216-0099</t>
  </si>
  <si>
    <t>CPU C/B CI3 ACTECK</t>
  </si>
  <si>
    <t>C/M</t>
  </si>
  <si>
    <t>FET-0138-0216-0100</t>
  </si>
  <si>
    <t>M/M</t>
  </si>
  <si>
    <t>FET-0139-0216-0101</t>
  </si>
  <si>
    <t>T/M</t>
  </si>
  <si>
    <t>FET-0140-0216-0102</t>
  </si>
  <si>
    <t>FET-0141-0216-0103</t>
  </si>
  <si>
    <t>R/M</t>
  </si>
  <si>
    <t>FET-0136-0216-0098</t>
  </si>
  <si>
    <t>IMPRESORA MULTIFUNCIONAL HP LASER JET M281 FDW</t>
  </si>
  <si>
    <t>VNBNM6W3HK</t>
  </si>
  <si>
    <t>CPU CORE I3 8 GB RAM 2 TB DD</t>
  </si>
  <si>
    <t>FET-0122-0216-0082</t>
  </si>
  <si>
    <t>FET-0123-0216-0083</t>
  </si>
  <si>
    <t>FET-0124-0216-0084</t>
  </si>
  <si>
    <t>FET-0125-0216-0085</t>
  </si>
  <si>
    <t>FET-0126-0216-0086</t>
  </si>
  <si>
    <t>FET-0127-0216-0087</t>
  </si>
  <si>
    <t>COPIADORA HP LASER JET</t>
  </si>
  <si>
    <t>FET-0128-0216-0088</t>
  </si>
  <si>
    <t>SWITCH 8 PUERTOS TPLINK 10 100</t>
  </si>
  <si>
    <t>TPLINK</t>
  </si>
  <si>
    <t>FET-0129-0216-0089</t>
  </si>
  <si>
    <t>LENOVO PLATA</t>
  </si>
  <si>
    <t>DM-062B-0241-0015</t>
  </si>
  <si>
    <t>GD59703498</t>
  </si>
  <si>
    <t>DM-062C-0241-0016</t>
  </si>
  <si>
    <t>DM-0058-0241-0021</t>
  </si>
  <si>
    <t>DM-0402-0241-0022</t>
  </si>
  <si>
    <t>1508-02255</t>
  </si>
  <si>
    <t>DM-0403-0241-0023</t>
  </si>
  <si>
    <t>PROYECTOR</t>
  </si>
  <si>
    <t>WORKFORCE S31</t>
  </si>
  <si>
    <t>DM-0404-0241-0024</t>
  </si>
  <si>
    <t>DM-0405-0241-0025</t>
  </si>
  <si>
    <t>704NTEPFN044</t>
  </si>
  <si>
    <t>DM-0406-0241-0026</t>
  </si>
  <si>
    <t>DM-0407-0241-0027</t>
  </si>
  <si>
    <t>DM-0408-0241-0028</t>
  </si>
  <si>
    <t>17-06-17026</t>
  </si>
  <si>
    <t>DM-0409-0241-0029</t>
  </si>
  <si>
    <t>DM-0410-0241-0030</t>
  </si>
  <si>
    <t>706NTTQ0F641</t>
  </si>
  <si>
    <t>DM-0411-0241-0031</t>
  </si>
  <si>
    <t>DM-0412-0241-0032</t>
  </si>
  <si>
    <t>DM-0413-0241-0033</t>
  </si>
  <si>
    <t>17-06-17029</t>
  </si>
  <si>
    <t>DJ-0036-0244-0001</t>
  </si>
  <si>
    <t xml:space="preserve">REGULADOR DE 1.0 KVA </t>
  </si>
  <si>
    <t>DJ-0037-0244-0002</t>
  </si>
  <si>
    <t>REGULADOR DE 1.0 KVA</t>
  </si>
  <si>
    <t>S827700040</t>
  </si>
  <si>
    <t>DJ-0038-0244-0003</t>
  </si>
  <si>
    <t>DJ-0039-0244-0004</t>
  </si>
  <si>
    <t>DJ-0040-0244-0005</t>
  </si>
  <si>
    <t>DJ-0050-0244-0013</t>
  </si>
  <si>
    <t>SWITCH 16 PUERTOS 10 100</t>
  </si>
  <si>
    <t>IMJ-0050-0244-0014</t>
  </si>
  <si>
    <t>CPU C/B AMD SEMPRON 2.8 GHZ 2 GB EN RAM</t>
  </si>
  <si>
    <t>AMD SEMPROM</t>
  </si>
  <si>
    <t>IMJ-0051-0244-0015</t>
  </si>
  <si>
    <t>MONITOR LED 15.6"</t>
  </si>
  <si>
    <t>TLBF080071060129742</t>
  </si>
  <si>
    <t>IMJ-0052-0244-0016</t>
  </si>
  <si>
    <t>IMJ-0053-0244-0017</t>
  </si>
  <si>
    <t>N89C09502</t>
  </si>
  <si>
    <t>IMJ-0056-0244-0020</t>
  </si>
  <si>
    <t>ZT16H9NB80275PE</t>
  </si>
  <si>
    <t>IMJ-0057-0244-0021</t>
  </si>
  <si>
    <t>IMJ-0058-0244-0022</t>
  </si>
  <si>
    <t>IMJ-0059-0244-0023</t>
  </si>
  <si>
    <t>IMJ-00061-0244-0025</t>
  </si>
  <si>
    <t>ETLTY080041420BB834200</t>
  </si>
  <si>
    <t>IMJ-0062-0244-0026</t>
  </si>
  <si>
    <t>IMJ-0063-0244-0027</t>
  </si>
  <si>
    <t>N09C069480</t>
  </si>
  <si>
    <t>IMJ-0064-0244-0028</t>
  </si>
  <si>
    <t>M125NW</t>
  </si>
  <si>
    <t>CNB9J7N5S0</t>
  </si>
  <si>
    <t>IMJ-0065-0244-0029</t>
  </si>
  <si>
    <t>PROYECTOR HACER X117</t>
  </si>
  <si>
    <t>DMA-0014-0217-0013</t>
  </si>
  <si>
    <t>REGULADORA SOLA BASIC</t>
  </si>
  <si>
    <t>SOLA BASIC</t>
  </si>
  <si>
    <t>DMA-0015-0217-0014</t>
  </si>
  <si>
    <t>REGULADOR SOLA BASIC</t>
  </si>
  <si>
    <t>DMA-0104-0217-0019</t>
  </si>
  <si>
    <t>MONITOR CRT 17</t>
  </si>
  <si>
    <t>U8C84A061901</t>
  </si>
  <si>
    <t>DMA-0105-0217-0020</t>
  </si>
  <si>
    <t>DMA-0097-0217-0021</t>
  </si>
  <si>
    <t>12040666100-A</t>
  </si>
  <si>
    <t>DMA-0102-0217-0022</t>
  </si>
  <si>
    <t>DMA-0087-0217-0025</t>
  </si>
  <si>
    <t>F2CU61210535U</t>
  </si>
  <si>
    <t>DMA-0088-0217-0026</t>
  </si>
  <si>
    <t xml:space="preserve">CPU </t>
  </si>
  <si>
    <t>DMA-0094-0217-0028</t>
  </si>
  <si>
    <t>L321993384</t>
  </si>
  <si>
    <t>DMA-0098-0217-0029</t>
  </si>
  <si>
    <t>DMA-0099-0217-0030</t>
  </si>
  <si>
    <t>Q08149847</t>
  </si>
  <si>
    <t>DMA-0106-0217-0032</t>
  </si>
  <si>
    <t>CPU DELL INSPIRON 6205 4G RAM</t>
  </si>
  <si>
    <t>INSPIRON</t>
  </si>
  <si>
    <t>DMA-0108-0217-0034</t>
  </si>
  <si>
    <t>DMA-0109-0217-0035</t>
  </si>
  <si>
    <t>DMA-0110-0217-0036</t>
  </si>
  <si>
    <t>SCANER HP G2410</t>
  </si>
  <si>
    <t>CN1C6E222WL2694A301</t>
  </si>
  <si>
    <t>DMA-0117</t>
  </si>
  <si>
    <t>MONITOR CON CPU INTEGRADO</t>
  </si>
  <si>
    <t>DMA-0114</t>
  </si>
  <si>
    <t>DMA-0115</t>
  </si>
  <si>
    <t>DMA-0112</t>
  </si>
  <si>
    <t>IMPRESORA HP LASER  JET CP1025NW</t>
  </si>
  <si>
    <t>CP1025NW</t>
  </si>
  <si>
    <t>DMA-0113</t>
  </si>
  <si>
    <t>MONITOR 19 LED</t>
  </si>
  <si>
    <t>L220</t>
  </si>
  <si>
    <t>DMA-0116</t>
  </si>
  <si>
    <t>EZ21208Q0146</t>
  </si>
  <si>
    <t>DMA-0118</t>
  </si>
  <si>
    <t>706NTLE6A928</t>
  </si>
  <si>
    <t>DMA-0119</t>
  </si>
  <si>
    <t>DMA-0120</t>
  </si>
  <si>
    <t>DMA-0121</t>
  </si>
  <si>
    <t>17-06-17042</t>
  </si>
  <si>
    <t>DMA-0122</t>
  </si>
  <si>
    <t>DMA-0123</t>
  </si>
  <si>
    <t>706NTRL6A894</t>
  </si>
  <si>
    <t>DMA-0124</t>
  </si>
  <si>
    <t>DMA-0125</t>
  </si>
  <si>
    <t>DMA-0126</t>
  </si>
  <si>
    <t>17-06-17672</t>
  </si>
  <si>
    <t>DMA-0127</t>
  </si>
  <si>
    <t>L3110</t>
  </si>
  <si>
    <t>X5DN028347</t>
  </si>
  <si>
    <t>DMA-0128</t>
  </si>
  <si>
    <t>WORK FORCE</t>
  </si>
  <si>
    <t>M105</t>
  </si>
  <si>
    <t>DMA-0129</t>
  </si>
  <si>
    <t>108W</t>
  </si>
  <si>
    <t>OPM-0407-0222-0003</t>
  </si>
  <si>
    <t>TECLADO ALASKA 6512 WA</t>
  </si>
  <si>
    <t>OPM-0332-0222-0034</t>
  </si>
  <si>
    <t>MAUSE ACTECK</t>
  </si>
  <si>
    <t>L248043782</t>
  </si>
  <si>
    <t>OPM-0284-0222-0053</t>
  </si>
  <si>
    <t>TECLADO GENIUS M 1639</t>
  </si>
  <si>
    <t>OPM-0279-0222-0074</t>
  </si>
  <si>
    <t>REGULADOR  MICROVOLTINET</t>
  </si>
  <si>
    <t>OPM-0404-0222-0083</t>
  </si>
  <si>
    <t>REGULADOR MICROVOLT 1000 MCA  ISB</t>
  </si>
  <si>
    <t>OPM-0800-0222-0094</t>
  </si>
  <si>
    <t>OPM-0606-0222-0096</t>
  </si>
  <si>
    <t>REGULADOR PRONET</t>
  </si>
  <si>
    <t>OPM-1040-0222-0102</t>
  </si>
  <si>
    <t>REGULADRO PRONET</t>
  </si>
  <si>
    <t>OPM-0277-0222-0136</t>
  </si>
  <si>
    <t>QC2PASSED</t>
  </si>
  <si>
    <t>OPM-0382-0222-0144</t>
  </si>
  <si>
    <t>ZM5739082026</t>
  </si>
  <si>
    <t>OPM-0718-0222-0145</t>
  </si>
  <si>
    <t>MOUSE OPTICO GENIUS</t>
  </si>
  <si>
    <t>OPM-0314-0222-0156</t>
  </si>
  <si>
    <t>OPM-0394-0222-0159</t>
  </si>
  <si>
    <t>OPM-0632-0222-0175</t>
  </si>
  <si>
    <t>CPU PENTIUM 4 INTEL INSIDE 52 24 52</t>
  </si>
  <si>
    <t>INSIDE</t>
  </si>
  <si>
    <t>OPM-0526-0222-0178</t>
  </si>
  <si>
    <t>MONITOR LCD ACER 17 DIGITAL NEGRO</t>
  </si>
  <si>
    <t>770C018708C3FA74</t>
  </si>
  <si>
    <t>OPM-0603-0222-0184</t>
  </si>
  <si>
    <t>CPU ALASKA DUAL CORE 1.8 GHZ 2 GB DDR2 RAM 80GB</t>
  </si>
  <si>
    <t>OPM-0639-0222-0187</t>
  </si>
  <si>
    <t>MOUSE OPTICO</t>
  </si>
  <si>
    <t>OPM-0875-0222-0200</t>
  </si>
  <si>
    <t>N09C03720</t>
  </si>
  <si>
    <t>OPM-0665-0222-0203</t>
  </si>
  <si>
    <t>ETT88089775LO</t>
  </si>
  <si>
    <t>OPM-1039-0222-0204</t>
  </si>
  <si>
    <t>YB3811U24687</t>
  </si>
  <si>
    <t>OPM-0777-0222-0215</t>
  </si>
  <si>
    <t>BOCINAS ACTECK</t>
  </si>
  <si>
    <t>OPM-0794-0222-0217</t>
  </si>
  <si>
    <t xml:space="preserve">IMPRESORA HP LASERJET 1320N </t>
  </si>
  <si>
    <t>1320N</t>
  </si>
  <si>
    <t>Q5927A</t>
  </si>
  <si>
    <t>OPM-0366-0222-0218</t>
  </si>
  <si>
    <t>PLOTTER HP DESIGNJET 500 42</t>
  </si>
  <si>
    <t>DESIGNJET 500</t>
  </si>
  <si>
    <t>OPM-0764-0222-0224</t>
  </si>
  <si>
    <t>TECLADO MCA. ACTECK KEYBOARD</t>
  </si>
  <si>
    <t xml:space="preserve"> KEYBOARD</t>
  </si>
  <si>
    <t>L209993384</t>
  </si>
  <si>
    <t>OPM-0688-0222-0226</t>
  </si>
  <si>
    <t>REGULADOR MCA. CDP MOD. B AVR 1006</t>
  </si>
  <si>
    <t>OPM-0685-0222-0227</t>
  </si>
  <si>
    <t>CPU CORE 2 DUO 2GB  029110121058</t>
  </si>
  <si>
    <t>OPM-0687-0222-0229</t>
  </si>
  <si>
    <t>OPM-0686-0222-0230</t>
  </si>
  <si>
    <t>OPM-0719-0222-0231</t>
  </si>
  <si>
    <t>OPM-0984-0222-0236</t>
  </si>
  <si>
    <t>REGULADOR MCA. CDP  MOD. B AVR 1006</t>
  </si>
  <si>
    <t>OPM-0714-0222-0238</t>
  </si>
  <si>
    <t>F4480</t>
  </si>
  <si>
    <t>OPM-0691-0222-0241</t>
  </si>
  <si>
    <t>OPM-0683-0222-0242</t>
  </si>
  <si>
    <t>OPM-0693-0222-0243</t>
  </si>
  <si>
    <t>14AL153241</t>
  </si>
  <si>
    <t>OPM-0942-0222-0249</t>
  </si>
  <si>
    <t>REGULADOR DE VOLTAJE</t>
  </si>
  <si>
    <t>EZ21208Q0553</t>
  </si>
  <si>
    <t>OPM-0776-0222-0256</t>
  </si>
  <si>
    <t>OPM-0511-0222-0258</t>
  </si>
  <si>
    <t>X80131404590</t>
  </si>
  <si>
    <t>OPM-0782-0222-0260</t>
  </si>
  <si>
    <t>MONITOR LCD 17 SAMSUNG</t>
  </si>
  <si>
    <t>HA17HMEYA47491YY</t>
  </si>
  <si>
    <t>OPM-0470-0222-0261</t>
  </si>
  <si>
    <t>OPM-0773-0222-0266</t>
  </si>
  <si>
    <t>MONITOR LCD 17  SAMSUNG</t>
  </si>
  <si>
    <t>HA17HMEYA47401R</t>
  </si>
  <si>
    <t>OPM-0766-0222-0275</t>
  </si>
  <si>
    <t>HP PORTATIL PAVILION ZE2420</t>
  </si>
  <si>
    <t>OPM-0390-0222-0277</t>
  </si>
  <si>
    <t>OPM-0273-0222-0278</t>
  </si>
  <si>
    <t>CPU PENTIUM IV DE 3.00 GHZ 800 MHZ 512 MB</t>
  </si>
  <si>
    <t>OPM-0983-0222-0279</t>
  </si>
  <si>
    <t>OPM-0824-0222-0280</t>
  </si>
  <si>
    <t>CPU INTEL CORE I3 540</t>
  </si>
  <si>
    <t>INTEL</t>
  </si>
  <si>
    <t>OPM-0825-0222-0281</t>
  </si>
  <si>
    <t>MONITOR LCD 18.5</t>
  </si>
  <si>
    <t>OPM-0826-0222-0282</t>
  </si>
  <si>
    <t>OPM-0827-0222-0283</t>
  </si>
  <si>
    <t>OPM-0811-0222-0284</t>
  </si>
  <si>
    <t>CPU CAJA BCA. CORE 2 DUO 3.06 2 GB 500 GB</t>
  </si>
  <si>
    <t>OPM-0812-0222-0285</t>
  </si>
  <si>
    <t>ETL9A029945LOT</t>
  </si>
  <si>
    <t>OPM-0815-0222-0288</t>
  </si>
  <si>
    <t>REGULADOR 1KVA</t>
  </si>
  <si>
    <t>OPM-0831-0222-0298</t>
  </si>
  <si>
    <t>MONITOR LCD 17 BENQ</t>
  </si>
  <si>
    <t>ET878061635LO</t>
  </si>
  <si>
    <t>OPM-0835-0222-0302</t>
  </si>
  <si>
    <t xml:space="preserve">CPU ALASKA INTEL DUAL CORE 2.0 GHZ, 2GB RAM DDR2  </t>
  </si>
  <si>
    <t>OPM-0836-0222-0303</t>
  </si>
  <si>
    <t>MONITOR LCD 17  BENQ</t>
  </si>
  <si>
    <t>ET878059565LO</t>
  </si>
  <si>
    <t>OPM-0837-0222-0304</t>
  </si>
  <si>
    <t>OPM-0941-0222-0305</t>
  </si>
  <si>
    <t>L215993377</t>
  </si>
  <si>
    <t>OPM-0847-0222-0309</t>
  </si>
  <si>
    <t xml:space="preserve">MONITOR LCD 18.5 </t>
  </si>
  <si>
    <t>L521993377</t>
  </si>
  <si>
    <t>OPM-0850-0222-0312</t>
  </si>
  <si>
    <t>OPM-0645-0222-0316</t>
  </si>
  <si>
    <t>ETW8801313SLO</t>
  </si>
  <si>
    <t>OPM-0797-0222-0319</t>
  </si>
  <si>
    <t>OPM-0765-0222-0323</t>
  </si>
  <si>
    <t>OPM-0853-0222-0325</t>
  </si>
  <si>
    <t>CPU CORE 2 DUO 2.9 GHZ NEGRO Y ROJO</t>
  </si>
  <si>
    <t>OPM-0854-0222-0326</t>
  </si>
  <si>
    <t>MONITOR MCA. SAMSUNG LCD 18.5</t>
  </si>
  <si>
    <t>YC67H9LB802869Y</t>
  </si>
  <si>
    <t>OPM-0855-0222-0327</t>
  </si>
  <si>
    <t>L449993384</t>
  </si>
  <si>
    <t>OPM-0857-0222-0329</t>
  </si>
  <si>
    <t>OPM-0876-0222-0335</t>
  </si>
  <si>
    <t>CPU CAJA NEGRA CI3 3.06 GHZ</t>
  </si>
  <si>
    <t>OPM-0878-0222-0337</t>
  </si>
  <si>
    <t>OPM-0908-0222-0339</t>
  </si>
  <si>
    <t>OPM-0914-0222-0340</t>
  </si>
  <si>
    <t>CPU CAJA NEGRA CI3 3.3 GHZ</t>
  </si>
  <si>
    <t>OPM-0915-0222-0341</t>
  </si>
  <si>
    <t>MONITOR 18.5 BENQ LED</t>
  </si>
  <si>
    <t>ETL3C07534019</t>
  </si>
  <si>
    <t>OPM-0916-0222-0342</t>
  </si>
  <si>
    <t>OPM-0918-0222-0344</t>
  </si>
  <si>
    <t>MOB-OP-0938</t>
  </si>
  <si>
    <t>L302993384</t>
  </si>
  <si>
    <t>MOB-OP-0939</t>
  </si>
  <si>
    <t>ZUMLHTKCC03017V</t>
  </si>
  <si>
    <t>MOB-OP-0921</t>
  </si>
  <si>
    <t>L24699339</t>
  </si>
  <si>
    <t>MOB-OP-0923</t>
  </si>
  <si>
    <t>E221208Q0145</t>
  </si>
  <si>
    <t>MOB-OP-0927</t>
  </si>
  <si>
    <t>MOB-OP-0928</t>
  </si>
  <si>
    <t>ZUMLHCB01885N</t>
  </si>
  <si>
    <t>MOB-OP-0929</t>
  </si>
  <si>
    <t>L246993391</t>
  </si>
  <si>
    <t>MOB-OP-0930</t>
  </si>
  <si>
    <t>EZ21208Q0154</t>
  </si>
  <si>
    <t>MOB-OP-0932</t>
  </si>
  <si>
    <t>CPU CAJA NEGRA CI5 3.2 GHZ 4 GB</t>
  </si>
  <si>
    <t>MOB-OP-0933</t>
  </si>
  <si>
    <t>ZUMLH7HCB01032M</t>
  </si>
  <si>
    <t>MOB-OP-0934</t>
  </si>
  <si>
    <t>MOB-OP-0935</t>
  </si>
  <si>
    <t>MOB-OP-0936</t>
  </si>
  <si>
    <t>E12123114</t>
  </si>
  <si>
    <t>MOB-OP-0950</t>
  </si>
  <si>
    <t>CPU Caja Negra CI7 3.4 GHZ CON 8GB en Ram</t>
  </si>
  <si>
    <t>CI7</t>
  </si>
  <si>
    <t>MX1211V277</t>
  </si>
  <si>
    <t>MOB-OP-0951</t>
  </si>
  <si>
    <t>Monitor 21.5" LED Benq</t>
  </si>
  <si>
    <t>MOB-OP-0952</t>
  </si>
  <si>
    <t>Teclado</t>
  </si>
  <si>
    <t>L312993391</t>
  </si>
  <si>
    <t>MOB-OP-0954</t>
  </si>
  <si>
    <t>Regulador</t>
  </si>
  <si>
    <t>MOB-OP-0974</t>
  </si>
  <si>
    <t>Laptop Gateway NV56R15M CI5/6GB</t>
  </si>
  <si>
    <t>GATEWAY</t>
  </si>
  <si>
    <t>NXYIIAL012303082A71601</t>
  </si>
  <si>
    <t>MOB-OP-0960</t>
  </si>
  <si>
    <t>C101BKKR5001132300873</t>
  </si>
  <si>
    <t>MOB-OP-0961</t>
  </si>
  <si>
    <t>ETG1D099930SLO</t>
  </si>
  <si>
    <t>MOB-OP-0962</t>
  </si>
  <si>
    <t>MOB-OP-0964</t>
  </si>
  <si>
    <t>MOB-OP-0966</t>
  </si>
  <si>
    <t>CPU CAJA BCA CI5 3.3 GHZ</t>
  </si>
  <si>
    <t>TC10113KKR51132300869</t>
  </si>
  <si>
    <t>MOB-OP-0967</t>
  </si>
  <si>
    <t>MONITOR 19" PULG BENQ LED</t>
  </si>
  <si>
    <t>MOB-OP-0968</t>
  </si>
  <si>
    <t>ET83D02881019</t>
  </si>
  <si>
    <t>MOB-OP-0976</t>
  </si>
  <si>
    <t>MOB-OP-1110</t>
  </si>
  <si>
    <t>15AL091576</t>
  </si>
  <si>
    <t>MOB-OP-1084</t>
  </si>
  <si>
    <t>L45099377</t>
  </si>
  <si>
    <t>MOB-OP-0965</t>
  </si>
  <si>
    <t>MOB-OP-0971</t>
  </si>
  <si>
    <t>MOB-OP-0995</t>
  </si>
  <si>
    <t>GABINETE PHANTOM BLANCO  CA-PH530-W1</t>
  </si>
  <si>
    <t>PHANTOM</t>
  </si>
  <si>
    <t>CA-PH530-W1</t>
  </si>
  <si>
    <t>028NHCPF600311Z</t>
  </si>
  <si>
    <t>MOB-OP-0997</t>
  </si>
  <si>
    <t>MOB-OP-1031</t>
  </si>
  <si>
    <t>LAPTOP HACER 15.6" TOUCH COREI5 4 GB</t>
  </si>
  <si>
    <t>TOUCHE CORE I5</t>
  </si>
  <si>
    <t>NXMABAL006421056807600</t>
  </si>
  <si>
    <t>MOB-OP-1006</t>
  </si>
  <si>
    <t>MOB-OP-1007</t>
  </si>
  <si>
    <t>MOB-OP-1008</t>
  </si>
  <si>
    <t>MOB-OP-1010</t>
  </si>
  <si>
    <t>14AL361189</t>
  </si>
  <si>
    <t>MOB-OP-1012</t>
  </si>
  <si>
    <t>MOB-OP-1013</t>
  </si>
  <si>
    <t>MOB-OP-1014</t>
  </si>
  <si>
    <t>MOB-OP-1015</t>
  </si>
  <si>
    <t>MOB-OP-1016</t>
  </si>
  <si>
    <t>14AL294074</t>
  </si>
  <si>
    <t>MOB-OP-1018</t>
  </si>
  <si>
    <t>MOB-OP-1019</t>
  </si>
  <si>
    <t>MOB-OP-1020</t>
  </si>
  <si>
    <t>MOB-OP-1022</t>
  </si>
  <si>
    <t>L4AL363008</t>
  </si>
  <si>
    <t>MOB-OP-1024</t>
  </si>
  <si>
    <t>MOB-OP-1025</t>
  </si>
  <si>
    <t>MOB-OP-1026</t>
  </si>
  <si>
    <t>MOB-OP-1028</t>
  </si>
  <si>
    <t>14AL294121</t>
  </si>
  <si>
    <t>MOB-OP-1032</t>
  </si>
  <si>
    <t>IMPRESORA HP LASER JET P1606DN</t>
  </si>
  <si>
    <t>P1606DN</t>
  </si>
  <si>
    <t>MOB-OP-0996</t>
  </si>
  <si>
    <t>MONITOR SAMSUNG 24"</t>
  </si>
  <si>
    <t>MOB-OP-0998</t>
  </si>
  <si>
    <t>028NHCPF600319K</t>
  </si>
  <si>
    <t>MOB-OP-1114</t>
  </si>
  <si>
    <t>MOB-OP-1115</t>
  </si>
  <si>
    <t>MOB-OP-1116</t>
  </si>
  <si>
    <t>MOB-OP-1118</t>
  </si>
  <si>
    <t>MOB-OP-1091</t>
  </si>
  <si>
    <t>MOB-OP-1097</t>
  </si>
  <si>
    <t>IMPRESORA HP LASER JET M201DW</t>
  </si>
  <si>
    <t>M201DW</t>
  </si>
  <si>
    <t>VNB3C74080</t>
  </si>
  <si>
    <t>MOB-OP-1099</t>
  </si>
  <si>
    <t>VNB3C74083CN57A5MOR5</t>
  </si>
  <si>
    <t>MOB-OP-1082</t>
  </si>
  <si>
    <t>TECLADO LEASY LINE</t>
  </si>
  <si>
    <t>MOB-OP-1083</t>
  </si>
  <si>
    <t>MOUSE LEASY LINE</t>
  </si>
  <si>
    <t>MOB-OP-1050</t>
  </si>
  <si>
    <t>MOB-OP-1033</t>
  </si>
  <si>
    <t>CPU ACTECK 232 GB</t>
  </si>
  <si>
    <t>MOB-OP-1035</t>
  </si>
  <si>
    <t>MOB-OP-1036</t>
  </si>
  <si>
    <t>MOB-OP-0815</t>
  </si>
  <si>
    <t>REGULADOR MICRO STAR</t>
  </si>
  <si>
    <t>MOB-OP-1030</t>
  </si>
  <si>
    <t>TECLADO TRUE BASIC</t>
  </si>
  <si>
    <t>MOB-OP-1044</t>
  </si>
  <si>
    <t>MAUSE EASY LINE</t>
  </si>
  <si>
    <t>MOB-OP-1112</t>
  </si>
  <si>
    <t>OFFICEJET</t>
  </si>
  <si>
    <t>CN69P350PQ</t>
  </si>
  <si>
    <t>312W</t>
  </si>
  <si>
    <t>VNB6S09349</t>
  </si>
  <si>
    <t>MOB-OP-B0005</t>
  </si>
  <si>
    <t xml:space="preserve">CPU ACTECK </t>
  </si>
  <si>
    <t>MOB-OP-B0006</t>
  </si>
  <si>
    <t>CPU ACTECK</t>
  </si>
  <si>
    <t>MOB-OP-B0010</t>
  </si>
  <si>
    <t>PLOTTER HP DESIGNJET 510 42 IN PRINTER CH337A</t>
  </si>
  <si>
    <t xml:space="preserve">CPU CI5 3.5 GHZ 4 GB </t>
  </si>
  <si>
    <t>MOB-OP-1149</t>
  </si>
  <si>
    <t>CPU AMD A6 7400K 3.9 GHZ 4 GB</t>
  </si>
  <si>
    <t>MOB-OP-1150</t>
  </si>
  <si>
    <t>ESCANER EPSON DS530</t>
  </si>
  <si>
    <t>600X600</t>
  </si>
  <si>
    <t>DS530</t>
  </si>
  <si>
    <t>X2HJ078753</t>
  </si>
  <si>
    <t>MOB-OP-1151</t>
  </si>
  <si>
    <t>CAMARA CANON ELPH 180 1093C001AA</t>
  </si>
  <si>
    <t>ELPH 180</t>
  </si>
  <si>
    <t>MOB-OP-1152</t>
  </si>
  <si>
    <t>IMPRESORA HP LASER JET M452 DW COLOR</t>
  </si>
  <si>
    <t>M452</t>
  </si>
  <si>
    <t>VND3P00228</t>
  </si>
  <si>
    <t>MOB-OP-1153</t>
  </si>
  <si>
    <t xml:space="preserve">IMPRESORA HP LASER JET M452DW COLOR </t>
  </si>
  <si>
    <t>VND3D00224</t>
  </si>
  <si>
    <t>MOB-OP-0735</t>
  </si>
  <si>
    <t>MOB-OP-C1154-2</t>
  </si>
  <si>
    <t>CPU CI3 ACTECK</t>
  </si>
  <si>
    <t>MOB-OP-1155</t>
  </si>
  <si>
    <t>CPU CI7 GABINETE EVOTE EV 1007</t>
  </si>
  <si>
    <t>EVOTE EV 1002</t>
  </si>
  <si>
    <t>MOB-OP-1156</t>
  </si>
  <si>
    <t>MONITOR 24 LED</t>
  </si>
  <si>
    <t>MOB-OP-1157</t>
  </si>
  <si>
    <t>ANTENA WIFI TOLINK</t>
  </si>
  <si>
    <t>MOB-OP-1158</t>
  </si>
  <si>
    <t>MOB-OP-1159</t>
  </si>
  <si>
    <t>MOB-OP-1160</t>
  </si>
  <si>
    <t>RE KOBLENZ</t>
  </si>
  <si>
    <t>MOB-OP-1161</t>
  </si>
  <si>
    <t>CABLES HDMI 1.8 MTS</t>
  </si>
  <si>
    <t>MOB-OP-1162</t>
  </si>
  <si>
    <t>MOB-OP-1163</t>
  </si>
  <si>
    <t>MOB-OP-1164</t>
  </si>
  <si>
    <t>MOB-OP-1165</t>
  </si>
  <si>
    <t>MOB-OP-1166</t>
  </si>
  <si>
    <t>MOB-OP-1167</t>
  </si>
  <si>
    <t>MOB-OP-1168</t>
  </si>
  <si>
    <t>MOB-OP-0695</t>
  </si>
  <si>
    <t>IMPRESORA HP LASER JET MULTIFUNCIONAL M479FW</t>
  </si>
  <si>
    <t>M479FW</t>
  </si>
  <si>
    <t>MOB-OP-0696</t>
  </si>
  <si>
    <t>CPU CI3 1 TB GABINETE ACTECK</t>
  </si>
  <si>
    <t>MOB-OP-0869R33</t>
  </si>
  <si>
    <t>SCANNER G4050 USB</t>
  </si>
  <si>
    <t>G4050</t>
  </si>
  <si>
    <t>OBRAS PUBLICAS DE DESARROLLO INSTITUCIONAL</t>
  </si>
  <si>
    <t>MOB-OP-1132DI</t>
  </si>
  <si>
    <t>MOB-OP-1133DI</t>
  </si>
  <si>
    <t>706NTUW6A574</t>
  </si>
  <si>
    <t>MOB-OP-1134DI</t>
  </si>
  <si>
    <t>MOB-OP-1135DI</t>
  </si>
  <si>
    <t>MOB-OP-1136DI</t>
  </si>
  <si>
    <t>17-06-09400</t>
  </si>
  <si>
    <t>MOB-OP-1137DI</t>
  </si>
  <si>
    <t>MOB-OP-1138DI</t>
  </si>
  <si>
    <t>704NTVSFM431</t>
  </si>
  <si>
    <t>MOB-OP-1139DI</t>
  </si>
  <si>
    <t>MOB-OP-1140DI</t>
  </si>
  <si>
    <t>MOB-OP-1141DI</t>
  </si>
  <si>
    <t>17-06-09399</t>
  </si>
  <si>
    <t>MOB-OP-1142DI</t>
  </si>
  <si>
    <t>MOB-OP-1143DI</t>
  </si>
  <si>
    <t>704NTHMFM361</t>
  </si>
  <si>
    <t>MOB-OP-1144DI</t>
  </si>
  <si>
    <t>MOB-OP-1145DI</t>
  </si>
  <si>
    <t>MOB-OP-1146DI</t>
  </si>
  <si>
    <t>17-06-09398</t>
  </si>
  <si>
    <t>IMP-0001-0115-0006</t>
  </si>
  <si>
    <t>IMPRESORA HP LASER JET MULTIFUNCIONAL M479FW COLOR</t>
  </si>
  <si>
    <t>HP LASER JET</t>
  </si>
  <si>
    <t>IMP-0001-0115-0019</t>
  </si>
  <si>
    <t>MONITOR HP 18.5</t>
  </si>
  <si>
    <t>IMP-0001-0115-0020</t>
  </si>
  <si>
    <t>IMP-0001-0115-0021</t>
  </si>
  <si>
    <t>IMP-0001-0115-0022</t>
  </si>
  <si>
    <t>IMP-0001-0115-0023</t>
  </si>
  <si>
    <t xml:space="preserve">IMPRESORA HP MULTIFUNCIONAL </t>
  </si>
  <si>
    <t xml:space="preserve">LASER JET </t>
  </si>
  <si>
    <t>IMP-0001-0115-0024</t>
  </si>
  <si>
    <t>SPPM-0185-0252-0241</t>
  </si>
  <si>
    <t>CAMARA DE SEGURIDAD CIRCUITO CERRADO</t>
  </si>
  <si>
    <t>SPPM-0125-0252-0025</t>
  </si>
  <si>
    <t>259713-145992</t>
  </si>
  <si>
    <t>SPPM-0147-0252-0027</t>
  </si>
  <si>
    <t>SPPM-0180-0252-0017</t>
  </si>
  <si>
    <t>ISB SOLA BASIC</t>
  </si>
  <si>
    <t>E03K18193</t>
  </si>
  <si>
    <t>SPPM-0119-0252-0030</t>
  </si>
  <si>
    <t>MONITOR LCD 15"</t>
  </si>
  <si>
    <t>KDS</t>
  </si>
  <si>
    <t>F8SJ62106562U</t>
  </si>
  <si>
    <t>SPPM-0122-0252-0032</t>
  </si>
  <si>
    <t>MANHATTAN</t>
  </si>
  <si>
    <t>TUVDS2440</t>
  </si>
  <si>
    <t>SPPM-0127-0252-0033</t>
  </si>
  <si>
    <t>PERFEC CHOICE</t>
  </si>
  <si>
    <t>00080415</t>
  </si>
  <si>
    <t>SPPM-0164-0252-0037</t>
  </si>
  <si>
    <t>SPPM-0165-0252-0038</t>
  </si>
  <si>
    <t>SPPM-0160-0252-0042</t>
  </si>
  <si>
    <t>L44804418500002</t>
  </si>
  <si>
    <t>SPPM-0181-0252-0044</t>
  </si>
  <si>
    <t>AVROUTLETS</t>
  </si>
  <si>
    <t>SPPM-0169-0252-0047</t>
  </si>
  <si>
    <t>SPPM-0156-0252-0048</t>
  </si>
  <si>
    <t>SPPM-0151-0252-0028</t>
  </si>
  <si>
    <t>CDT</t>
  </si>
  <si>
    <t>SPPM-0149-0252-0053</t>
  </si>
  <si>
    <t>TRACHER</t>
  </si>
  <si>
    <t>SPPM-0190-0252-0056</t>
  </si>
  <si>
    <t xml:space="preserve">CPU  CI3-550 3.2 GHZ 2 GB GABINETE </t>
  </si>
  <si>
    <t>SPPM-0192-0252-0058</t>
  </si>
  <si>
    <t>LOGITECG</t>
  </si>
  <si>
    <t>1418LZOD9XL8</t>
  </si>
  <si>
    <t>SPPM-0193-0252-0059</t>
  </si>
  <si>
    <t>TDE POWER TECHOLOGY</t>
  </si>
  <si>
    <t>SPPM-0194-0252-0060</t>
  </si>
  <si>
    <t>CPU CAJA NEGRA CI7 3.4 GHZ GABINETE THERMAL MASTER</t>
  </si>
  <si>
    <t>THERMAL MASTER</t>
  </si>
  <si>
    <t>TCJ01BKKR5001121700231</t>
  </si>
  <si>
    <t>SPPM-0195-0252-0061</t>
  </si>
  <si>
    <t>MONITOR SAMSUNG 22" LED</t>
  </si>
  <si>
    <t>ZUEDH9LBC00642Z</t>
  </si>
  <si>
    <t>SPPM-0196-0252-0062</t>
  </si>
  <si>
    <t>CPU C/B CI5 3.0 GHZ 4 GB</t>
  </si>
  <si>
    <t>CM3K22RA0020KMX</t>
  </si>
  <si>
    <t>SPPM-0197-0252-0063</t>
  </si>
  <si>
    <t>MONITOR BENQ LED 19"</t>
  </si>
  <si>
    <t>ETXBDO1791SLO</t>
  </si>
  <si>
    <t>SPPM-0198-0252-0064</t>
  </si>
  <si>
    <t>SPPM-0199-0252-0065</t>
  </si>
  <si>
    <t>SPPM-0201-0252-0067</t>
  </si>
  <si>
    <t>EXIGO</t>
  </si>
  <si>
    <t>SPPM-0175-0252-0220</t>
  </si>
  <si>
    <t>M451DN</t>
  </si>
  <si>
    <t>CNDF253090</t>
  </si>
  <si>
    <t>SPPM-0177-0252-0222</t>
  </si>
  <si>
    <t>CNDF253089</t>
  </si>
  <si>
    <t>SPPM-0178-0252-0223</t>
  </si>
  <si>
    <t>CNF8F4230R</t>
  </si>
  <si>
    <t>SPPM-0179-0252-0224</t>
  </si>
  <si>
    <t>LAPTOP HP 14-BS012LA W10 CI3 4 GB</t>
  </si>
  <si>
    <t>W10</t>
  </si>
  <si>
    <t>5CD74405M4</t>
  </si>
  <si>
    <t>SPPM-0180-0252-0225</t>
  </si>
  <si>
    <t>LAPTOP ASUS X541NA W10 4GB 500 GB</t>
  </si>
  <si>
    <t>H4N0GR00A255149</t>
  </si>
  <si>
    <t>SPPM-0181-0252-0226</t>
  </si>
  <si>
    <t>LECTOR ADICIONAL URU4500</t>
  </si>
  <si>
    <t>SPPM-0182-0252-0227</t>
  </si>
  <si>
    <t>SCANNER EPSON WORKFORCE ES-400</t>
  </si>
  <si>
    <t>SPPM-0183-0252-0228</t>
  </si>
  <si>
    <t>CPU C/B CI3 3.6 GHZ</t>
  </si>
  <si>
    <t>SPPM-0183-0252-0229</t>
  </si>
  <si>
    <t>SPPM-0183-0252-0230</t>
  </si>
  <si>
    <t>SPPM-0183-0252-0231</t>
  </si>
  <si>
    <t>SPPM-0183-0252-0232</t>
  </si>
  <si>
    <t>SPPM-0183-0252-0238</t>
  </si>
  <si>
    <t xml:space="preserve">IMPRESORA HP LASER M452DW COLOR </t>
  </si>
  <si>
    <t>relaciones PUBLICAS</t>
  </si>
  <si>
    <t>SPPM-0183-0252-0239</t>
  </si>
  <si>
    <t>SOFWARE A LA MEDIDA PARA CONTROL DE CHECADORES</t>
  </si>
  <si>
    <t>SPPM-0184-0252-0240</t>
  </si>
  <si>
    <t>B405DN</t>
  </si>
  <si>
    <t>S9HB920827</t>
  </si>
  <si>
    <t>SPPM-0186-0252-0242</t>
  </si>
  <si>
    <t>IMPRESORA EPSON L3110</t>
  </si>
  <si>
    <t>SPPM-0187-0252-0243</t>
  </si>
  <si>
    <t>IMPRESORA EPSON L3111</t>
  </si>
  <si>
    <t>SPPM-0188-0252-0244</t>
  </si>
  <si>
    <t>SPPM-0189-0252-0245</t>
  </si>
  <si>
    <t>SPPM-0190-0252-0246</t>
  </si>
  <si>
    <t>SPPM-0191-0252-0247</t>
  </si>
  <si>
    <t>SPPM-0192-0252-0248</t>
  </si>
  <si>
    <t>SPPM-0193-0252-0249</t>
  </si>
  <si>
    <t>SPPM-0194-0252-0250</t>
  </si>
  <si>
    <t>SPPM-0195-0252-0251</t>
  </si>
  <si>
    <t>SPPM-0196-0252-0252</t>
  </si>
  <si>
    <t>SPPM-0197-0252-0253</t>
  </si>
  <si>
    <t>SPPM-0198-0252-0254</t>
  </si>
  <si>
    <t>SPPM-0199-0252-0255</t>
  </si>
  <si>
    <t>SPPM-0200-0252-0256</t>
  </si>
  <si>
    <t>SPPM-0201-0252-0257</t>
  </si>
  <si>
    <t>SPPM-0202-0252-0258</t>
  </si>
  <si>
    <t>SPPM-0203-0252-0259</t>
  </si>
  <si>
    <t>SPPM-0204-0252-0260</t>
  </si>
  <si>
    <t>SPPM-0205-0252-0261</t>
  </si>
  <si>
    <t>SPPM-0206-0252-0262</t>
  </si>
  <si>
    <t>SPPM-0207-0252-0263</t>
  </si>
  <si>
    <t>SPPM-0208-0252-0264</t>
  </si>
  <si>
    <t>SPPM-0209-0252-0265</t>
  </si>
  <si>
    <t>SPPM-0210-0252-0266</t>
  </si>
  <si>
    <t>SPPM-0211-0252-0267</t>
  </si>
  <si>
    <t>SPPM-0212-0252-0268</t>
  </si>
  <si>
    <t>SM-0120-0233-0014</t>
  </si>
  <si>
    <t>00092341</t>
  </si>
  <si>
    <t>SINDICATURA MUNICIPAL</t>
  </si>
  <si>
    <t>SM-0030-0233-0015</t>
  </si>
  <si>
    <t>13AL330910</t>
  </si>
  <si>
    <t>SM-0183-0233-0025</t>
  </si>
  <si>
    <t xml:space="preserve">CPU CAJA BLANCA CI3 3.06 GB </t>
  </si>
  <si>
    <t>SM-0184-0233-0026</t>
  </si>
  <si>
    <t>MONITOR SAMSUNG 15.5"</t>
  </si>
  <si>
    <t>ZTVCH4LC101536A</t>
  </si>
  <si>
    <t>SM-0185-0233-0027</t>
  </si>
  <si>
    <t>L148200692</t>
  </si>
  <si>
    <t>SM-0186-0233-0028</t>
  </si>
  <si>
    <t>L202043881</t>
  </si>
  <si>
    <t>SM-0187-0233-0029</t>
  </si>
  <si>
    <t>MARUSAN</t>
  </si>
  <si>
    <t>SM-0192-0233-0030</t>
  </si>
  <si>
    <t>IMPRESORA MULTIFUNCIONAL HP DESKJET MOD. D-3050</t>
  </si>
  <si>
    <t>HP DESJET D3050</t>
  </si>
  <si>
    <t>D3050</t>
  </si>
  <si>
    <t>CN1BG488FX</t>
  </si>
  <si>
    <t>SM-0189-0233-0031</t>
  </si>
  <si>
    <t>CPU CI3 2100 3.10 GHZ GABINETE MINITORRE</t>
  </si>
  <si>
    <t>TERMAL MASTER</t>
  </si>
  <si>
    <t>TC101BKKR5001121700201</t>
  </si>
  <si>
    <t>SM-0501-0233-0024</t>
  </si>
  <si>
    <t>L312993384</t>
  </si>
  <si>
    <t>SM-0191-0233-0033</t>
  </si>
  <si>
    <t>YB25C1U08139</t>
  </si>
  <si>
    <t>SM-0192-0233-0031</t>
  </si>
  <si>
    <t>MONITOR BENQ LCD 18.5"</t>
  </si>
  <si>
    <t>ETHBB0968SLO</t>
  </si>
  <si>
    <t>SM-0193-0233-0076</t>
  </si>
  <si>
    <t>IMPRESORA LASER JET MULTIFUNCIONAL</t>
  </si>
  <si>
    <t xml:space="preserve">HP LASER JET </t>
  </si>
  <si>
    <t>M477FW</t>
  </si>
  <si>
    <t>VNB8J7Y234</t>
  </si>
  <si>
    <t>SM-0194-0233-0077</t>
  </si>
  <si>
    <t xml:space="preserve">IMPRESORA HP MULTIFINCIONAL </t>
  </si>
  <si>
    <t>CNDKL600LD</t>
  </si>
  <si>
    <t>SM-0195-0233-0078</t>
  </si>
  <si>
    <t>COMPUTADORA C/B CI3 3.6 GHZ/4GB/HD GABINETE ACTECK 500WTS</t>
  </si>
  <si>
    <t>SM-0195-0233-0079</t>
  </si>
  <si>
    <t>SM-0195-0233-0080</t>
  </si>
  <si>
    <t>SM-0195-0233-0081</t>
  </si>
  <si>
    <t>SM-0195-0233-0082</t>
  </si>
  <si>
    <t>SARE-0769-0265-0001</t>
  </si>
  <si>
    <t>CPU LG PENTIUM IV 3.2GHZ 800 MHZ 512MB RAM 80GB</t>
  </si>
  <si>
    <t>SARE-0770-0265-0002</t>
  </si>
  <si>
    <t>SARE-0780-0265-0040</t>
  </si>
  <si>
    <t>TECLADO 0780</t>
  </si>
  <si>
    <t>SARE-0669-0265-0041</t>
  </si>
  <si>
    <t>MOUSE 0669</t>
  </si>
  <si>
    <t>SARE-0417-0265-0042</t>
  </si>
  <si>
    <t>REGULADOR TDE NET 120V 60HZ</t>
  </si>
  <si>
    <t>SARE-0767-0265-0043</t>
  </si>
  <si>
    <t>BOCINAS ELEMENTS</t>
  </si>
  <si>
    <t>ELEMENTS</t>
  </si>
  <si>
    <t>SARE-0792-0265-0044</t>
  </si>
  <si>
    <t xml:space="preserve">IMPRESORA 2600N 8PPM LASER JET </t>
  </si>
  <si>
    <t>2600N</t>
  </si>
  <si>
    <t>CNDC6181JT</t>
  </si>
  <si>
    <t>OM-0005-0221-0071</t>
  </si>
  <si>
    <t>CPU CAJA BLANCA CI3 3.10 GHZ 4GB HD</t>
  </si>
  <si>
    <t>SARE-348-0221-0046</t>
  </si>
  <si>
    <t>SARE-349-0221-0047</t>
  </si>
  <si>
    <t>IMPRESORA LASER JET COLOR M451DN</t>
  </si>
  <si>
    <t>DSJ-0093-3-117-11</t>
  </si>
  <si>
    <t>L94811164</t>
  </si>
  <si>
    <t>DSJ-0070-3-117-15</t>
  </si>
  <si>
    <t>DSJ-0069-3-117-16</t>
  </si>
  <si>
    <t>MONITOR 18.5 PULG BENQ LED</t>
  </si>
  <si>
    <t>ETH1D03764SLO</t>
  </si>
  <si>
    <t>DSJ-0071-3-117-17</t>
  </si>
  <si>
    <t>DSJ-0068-3-117-19</t>
  </si>
  <si>
    <t>ZUMLHTC9002215F</t>
  </si>
  <si>
    <t>DSJ-0074-3-117-20</t>
  </si>
  <si>
    <t>CPU CAJA NEGRA CI3 3.3 GHZ 2 GB RAM 1 TERA</t>
  </si>
  <si>
    <t>DSJ-0073-3-117-21</t>
  </si>
  <si>
    <t>MONITOR 19"LED</t>
  </si>
  <si>
    <t>ETH1D0774SLO</t>
  </si>
  <si>
    <t>DSJ-0075-3-117-22</t>
  </si>
  <si>
    <t>DSJ-0077-3-117-24</t>
  </si>
  <si>
    <t>DSJ-0049-3-117-28</t>
  </si>
  <si>
    <t>DSJ-0101-3-117-30</t>
  </si>
  <si>
    <t>DSJ-0090-3-117-31</t>
  </si>
  <si>
    <t>DSJ-0092-3-117-33</t>
  </si>
  <si>
    <t>CPU PENTIUM 4 DE 3.2 GHZ 1 GB RAM 80 GB</t>
  </si>
  <si>
    <t>DSJ-0102-3-117-34</t>
  </si>
  <si>
    <t>PC GUARD R</t>
  </si>
  <si>
    <t>EZ21208Q4197</t>
  </si>
  <si>
    <t>DSJ-0104-3-117-35</t>
  </si>
  <si>
    <t>L5229993391</t>
  </si>
  <si>
    <t>DSJ-0107-3-117-36</t>
  </si>
  <si>
    <t>DSJ-0108-3-117-37</t>
  </si>
  <si>
    <t>DTE MAX</t>
  </si>
  <si>
    <t>DSJ-0094-3-117-39</t>
  </si>
  <si>
    <t>E12L23168</t>
  </si>
  <si>
    <t>DSJ-0006-3-117-40</t>
  </si>
  <si>
    <t>M417HVRQ705305X</t>
  </si>
  <si>
    <t>DSJ-0007-3-117-41</t>
  </si>
  <si>
    <t>L522993391</t>
  </si>
  <si>
    <t>DSJ-0008-3-117-42</t>
  </si>
  <si>
    <t>DSJ-0009-3-117-43</t>
  </si>
  <si>
    <t>DSJ-0010-0264-12</t>
  </si>
  <si>
    <t>CPU  ACER, VERITON X275 PSVAM09004044026E52703</t>
  </si>
  <si>
    <t>DSJ-0093</t>
  </si>
  <si>
    <t>CPU ATX 480W CI5 3.2 GHZ 4 GB RAM</t>
  </si>
  <si>
    <t>ATX</t>
  </si>
  <si>
    <t>DSJ-0096</t>
  </si>
  <si>
    <t>ZZJEH4TH405742</t>
  </si>
  <si>
    <t>DSJ-0088</t>
  </si>
  <si>
    <t>L533993377</t>
  </si>
  <si>
    <t>DSJ-0089</t>
  </si>
  <si>
    <t>M225DW</t>
  </si>
  <si>
    <t>CNB8J7G72B</t>
  </si>
  <si>
    <t>DSJ-0097</t>
  </si>
  <si>
    <t>CPU C/NEGRA CI3 3.3 GHZ 4 GB</t>
  </si>
  <si>
    <t>DSJ-0111</t>
  </si>
  <si>
    <t>DSJ-0112</t>
  </si>
  <si>
    <t>706NTXRFN050</t>
  </si>
  <si>
    <t>DSJ-0113</t>
  </si>
  <si>
    <t>DSJ-0114</t>
  </si>
  <si>
    <t>DSJ-0115</t>
  </si>
  <si>
    <t>KOBLNZ</t>
  </si>
  <si>
    <t>17-06-17028</t>
  </si>
  <si>
    <t>DSJ-0116</t>
  </si>
  <si>
    <t>DSJ-0117</t>
  </si>
  <si>
    <t>706NTBK0F581</t>
  </si>
  <si>
    <t>DSJ-0118</t>
  </si>
  <si>
    <t>DSJ-0119</t>
  </si>
  <si>
    <t>DSJ-0120</t>
  </si>
  <si>
    <t>17-06-17670</t>
  </si>
  <si>
    <t>DSJ-0121</t>
  </si>
  <si>
    <t>CPU CAJA NEGRA CI3 3.9 GHZ 4 GB EN RAM 1 TB</t>
  </si>
  <si>
    <t>DSJ-0122</t>
  </si>
  <si>
    <t>IMPRESORA MULTIFUNCIONAL EPSON L3110, 33 PPM. 5760 X 1440 DPI</t>
  </si>
  <si>
    <t>DSJ-0123</t>
  </si>
  <si>
    <t>DSJ-0124</t>
  </si>
  <si>
    <t xml:space="preserve">IMPRESORA MULTIFUNCIONAL HP LASER </t>
  </si>
  <si>
    <t>JA-0048-0218-0007</t>
  </si>
  <si>
    <t>JA-0047-0218-0018</t>
  </si>
  <si>
    <t>BOCINAS ALASKA</t>
  </si>
  <si>
    <t>JA-0054-0218-0020</t>
  </si>
  <si>
    <t>JA-0073-0218-0033</t>
  </si>
  <si>
    <t>JA-0076-0218-0034</t>
  </si>
  <si>
    <t>CPU Caja Negra CI3 3.3 Ghz 4 Gb en Ram</t>
  </si>
  <si>
    <t>JA-0109-0218-0035</t>
  </si>
  <si>
    <t>Monitor 19" Samsung Led</t>
  </si>
  <si>
    <t>ZUMLHTMCA00777R</t>
  </si>
  <si>
    <t>JA-0078-0218-0036</t>
  </si>
  <si>
    <t>JA-0079-0218-0037</t>
  </si>
  <si>
    <t>Mouse</t>
  </si>
  <si>
    <t>JA-0080-0218-0038</t>
  </si>
  <si>
    <t>JA-0081-0218-0039</t>
  </si>
  <si>
    <t>JA-0082-0218-0040</t>
  </si>
  <si>
    <t>JA-0083-0218-0041</t>
  </si>
  <si>
    <t>JA-0084-0218-0042</t>
  </si>
  <si>
    <t>JA-0085-0218-0043</t>
  </si>
  <si>
    <t xml:space="preserve">IMPRESORA HP LASER JET P3015DN </t>
  </si>
  <si>
    <t>P3015DN</t>
  </si>
  <si>
    <t>VNB3Y77514</t>
  </si>
  <si>
    <t>JA-0087-0218-0044</t>
  </si>
  <si>
    <t>JA-0086-0218-0045</t>
  </si>
  <si>
    <t>JA-0088-0218-0046</t>
  </si>
  <si>
    <t>CPU PROC. PENTIUM 4 DE 2.8 GHZ 256 MB RAM 64 HIT</t>
  </si>
  <si>
    <t>JA-0089-0218-0047</t>
  </si>
  <si>
    <t xml:space="preserve">MONITOR LCD BENQ 19" </t>
  </si>
  <si>
    <t>JA-0101-0218-0048</t>
  </si>
  <si>
    <t>SE8Y013743</t>
  </si>
  <si>
    <t>CI-OF273-0206-0122</t>
  </si>
  <si>
    <t>IMPRESORA HP LASERJET P1505</t>
  </si>
  <si>
    <t>P1505</t>
  </si>
  <si>
    <t>VDN3B15538</t>
  </si>
  <si>
    <t>CI-OF415DI</t>
  </si>
  <si>
    <t>CI-OF416DI</t>
  </si>
  <si>
    <t>CI-OF417DI</t>
  </si>
  <si>
    <t>CI-OF418DI</t>
  </si>
  <si>
    <t>CI-OF420DI</t>
  </si>
  <si>
    <t>CI-OF421DI</t>
  </si>
  <si>
    <t>CI-OF422DI</t>
  </si>
  <si>
    <t>CI-OF423DI</t>
  </si>
  <si>
    <t>CI-OF424DI</t>
  </si>
  <si>
    <t>JA-0111-0218-0062</t>
  </si>
  <si>
    <t>JA-0112-0218-0063</t>
  </si>
  <si>
    <t>JA-0113-0028-0064</t>
  </si>
  <si>
    <t>MONITOR SAMSUNG</t>
  </si>
  <si>
    <t>JA-0114-0028-0065</t>
  </si>
  <si>
    <t xml:space="preserve">CPU ACTIVE COOL </t>
  </si>
  <si>
    <t>JA-0115-0218-0066</t>
  </si>
  <si>
    <t>JA-0116-0218-0067</t>
  </si>
  <si>
    <t>JA-0080-0218-0068</t>
  </si>
  <si>
    <t>JA-0090-0218-0069</t>
  </si>
  <si>
    <t>JA-0113-0218-0070</t>
  </si>
  <si>
    <t>CPU CAJA BLANCA CORE I3 500 GB RAM 2 GB</t>
  </si>
  <si>
    <t>JA-0114-0218-0071</t>
  </si>
  <si>
    <t>MONITOR DE 15.8"</t>
  </si>
  <si>
    <t>JA-0116-0218-0072</t>
  </si>
  <si>
    <t>JA-0117-0218-0073</t>
  </si>
  <si>
    <t>JA-0118-0218-0074</t>
  </si>
  <si>
    <t>JA-0119-0218-0075</t>
  </si>
  <si>
    <t>JA-0120-0218-0076</t>
  </si>
  <si>
    <t>JA-0121-0218-0077</t>
  </si>
  <si>
    <t>JA-0122-0218-0078</t>
  </si>
  <si>
    <t>SPM-0105-0249-0012</t>
  </si>
  <si>
    <t>SPM-0002-0249-0031</t>
  </si>
  <si>
    <t>REGULADOR DE VOLTAJE 4 CONTACTOS</t>
  </si>
  <si>
    <t>SPM-0004-0249-0038</t>
  </si>
  <si>
    <t>SPM-0010-0249-0041</t>
  </si>
  <si>
    <t xml:space="preserve">CPU CELERON D2.5 GHZ </t>
  </si>
  <si>
    <t>SPM-0011-0249-0042</t>
  </si>
  <si>
    <t xml:space="preserve">MONITOR LCD 18.5" BENQ </t>
  </si>
  <si>
    <t>ETDAA07833SLO</t>
  </si>
  <si>
    <t>SPM-0014-0249-0045</t>
  </si>
  <si>
    <t>IMPRESORA HP DESKJET 6540</t>
  </si>
  <si>
    <t>DESKJET</t>
  </si>
  <si>
    <t xml:space="preserve"> MY4BN3PO4G</t>
  </si>
  <si>
    <t>SPM-0013-0249-0044</t>
  </si>
  <si>
    <t>L412043782</t>
  </si>
  <si>
    <t>SPM-0112-0249-0046</t>
  </si>
  <si>
    <t>SPM-0003-0249-0051</t>
  </si>
  <si>
    <t>SPM-0115-0249-0053</t>
  </si>
  <si>
    <t>SPM-0039-0249-0054</t>
  </si>
  <si>
    <t>SPM-0133-0249-0060</t>
  </si>
  <si>
    <t>SPM-0113-0249-0027</t>
  </si>
  <si>
    <t>MONITOR ALASKA 17" CRT</t>
  </si>
  <si>
    <t>ESCO4080266450</t>
  </si>
  <si>
    <t>SPM-0141-0249-0065</t>
  </si>
  <si>
    <t>IMPRESORA  HP LASER JET P1102W</t>
  </si>
  <si>
    <t>SPM-0148-0249-0066</t>
  </si>
  <si>
    <t>SPM-0144-0249-0069</t>
  </si>
  <si>
    <t>MONITOR  18.5 PULG BENQ LED</t>
  </si>
  <si>
    <t>SPM-0145-0249-0070</t>
  </si>
  <si>
    <t>SPM-0146-0249-0071</t>
  </si>
  <si>
    <t>L214993391</t>
  </si>
  <si>
    <t>SPM-0147-0249-0072</t>
  </si>
  <si>
    <t>SPM-153</t>
  </si>
  <si>
    <t>CPU CI3 CAJA NEGRA 3.3GHZ 4 GB EN RAM</t>
  </si>
  <si>
    <t>SPM-152</t>
  </si>
  <si>
    <t>MONITOR  19" SAMSUNG LED</t>
  </si>
  <si>
    <t>ZUMLHTHCBO1336F</t>
  </si>
  <si>
    <t>SPM-151</t>
  </si>
  <si>
    <t>EL-993391</t>
  </si>
  <si>
    <t>SPM-150</t>
  </si>
  <si>
    <t>SPM-0164</t>
  </si>
  <si>
    <t>SPM-0161</t>
  </si>
  <si>
    <t>SM-0119</t>
  </si>
  <si>
    <t>MONITOR LCD 15 GEM</t>
  </si>
  <si>
    <t>GEM</t>
  </si>
  <si>
    <t>SPM-156</t>
  </si>
  <si>
    <t>IMPRESORA MULTIFUNCIONAL M1212NF</t>
  </si>
  <si>
    <t>M1212NF</t>
  </si>
  <si>
    <t>ZYGFH4LDB01610E</t>
  </si>
  <si>
    <t>SPM-155</t>
  </si>
  <si>
    <t>CPU CORE I3 4 RAM 500 HD</t>
  </si>
  <si>
    <t>SPM-159</t>
  </si>
  <si>
    <t>SPM-157</t>
  </si>
  <si>
    <t>SPM-158</t>
  </si>
  <si>
    <t>SPM-320</t>
  </si>
  <si>
    <t>SPM-321</t>
  </si>
  <si>
    <t>SPM-322</t>
  </si>
  <si>
    <t>MONITOR LED 17"</t>
  </si>
  <si>
    <t>DSPM-0118-0223-0206</t>
  </si>
  <si>
    <t>CPU HP  3000 PRO MXL0442J2R</t>
  </si>
  <si>
    <t>SUB-0080</t>
  </si>
  <si>
    <t>SUB-0081</t>
  </si>
  <si>
    <t>SUB-0082</t>
  </si>
  <si>
    <t>KMEX</t>
  </si>
  <si>
    <t>SPM-0163</t>
  </si>
  <si>
    <t>DSM-016-2015</t>
  </si>
  <si>
    <t>DSM-017-2015</t>
  </si>
  <si>
    <t>DSM-018-2015</t>
  </si>
  <si>
    <t>DSM-019-2015</t>
  </si>
  <si>
    <t>DSM-020-2015</t>
  </si>
  <si>
    <t>SPM-340</t>
  </si>
  <si>
    <t>SPM-341</t>
  </si>
  <si>
    <t>706NTHM6A897</t>
  </si>
  <si>
    <t>SPM-342</t>
  </si>
  <si>
    <t>SPM-343</t>
  </si>
  <si>
    <t>SPM-344</t>
  </si>
  <si>
    <t>17-06-17049</t>
  </si>
  <si>
    <t>SPM-345</t>
  </si>
  <si>
    <t>SPM-346</t>
  </si>
  <si>
    <t>SPM-347</t>
  </si>
  <si>
    <t>SPM-348</t>
  </si>
  <si>
    <t>SPM-349</t>
  </si>
  <si>
    <t>IMPRESORA HP MULTIFUNCIONAL M21DN</t>
  </si>
  <si>
    <t>CNDKLB511W</t>
  </si>
  <si>
    <t>SPM-351</t>
  </si>
  <si>
    <t>IMPRESORA HP LASER JET M521 DN</t>
  </si>
  <si>
    <t>SPM-352</t>
  </si>
  <si>
    <t>SPM-353</t>
  </si>
  <si>
    <t>IMPRESORA MTF EPSON L3110</t>
  </si>
  <si>
    <t>SPM-354</t>
  </si>
  <si>
    <t>SPM-355</t>
  </si>
  <si>
    <t>CPU INTEL CORE I3 1 TB</t>
  </si>
  <si>
    <t>SPM-356</t>
  </si>
  <si>
    <t>MONITOR 18.5</t>
  </si>
  <si>
    <t>SPM-357</t>
  </si>
  <si>
    <t>SPM-358</t>
  </si>
  <si>
    <t>SPM-359</t>
  </si>
  <si>
    <t>SPM-360</t>
  </si>
  <si>
    <t>SPM-361</t>
  </si>
  <si>
    <t>SPM-362</t>
  </si>
  <si>
    <t>SPM-363</t>
  </si>
  <si>
    <t>SPM-364</t>
  </si>
  <si>
    <t>SPM-365</t>
  </si>
  <si>
    <t>SPM-366</t>
  </si>
  <si>
    <t>SPM-367</t>
  </si>
  <si>
    <t>SPM-368</t>
  </si>
  <si>
    <t xml:space="preserve">CPU GABINETE </t>
  </si>
  <si>
    <t xml:space="preserve">S/M </t>
  </si>
  <si>
    <t>SPM-369</t>
  </si>
  <si>
    <t>MONITOR HP 18.5 LED</t>
  </si>
  <si>
    <t>SPM-370</t>
  </si>
  <si>
    <t>SPM-371</t>
  </si>
  <si>
    <t>SPM-372</t>
  </si>
  <si>
    <t>SPM-373</t>
  </si>
  <si>
    <t>SPM-374</t>
  </si>
  <si>
    <t>CPU DE ESCRITORIO CI3</t>
  </si>
  <si>
    <t>SPM-375</t>
  </si>
  <si>
    <t>SPM-376</t>
  </si>
  <si>
    <t>SPM-377</t>
  </si>
  <si>
    <t>ST-0016</t>
  </si>
  <si>
    <t>FJP1MP1Q158AX275110A0000</t>
  </si>
  <si>
    <t>ST-0018</t>
  </si>
  <si>
    <t>ST-0015</t>
  </si>
  <si>
    <t>MY17HVKQ704786J</t>
  </si>
  <si>
    <t>ST-0017</t>
  </si>
  <si>
    <t>ST-0020</t>
  </si>
  <si>
    <t>ST-0021</t>
  </si>
  <si>
    <t>ST-0022</t>
  </si>
  <si>
    <t>ST-0023</t>
  </si>
  <si>
    <t>ST-0024</t>
  </si>
  <si>
    <t>15538323634/6931115</t>
  </si>
  <si>
    <t>CNB8J7G772</t>
  </si>
  <si>
    <t>ST-0025</t>
  </si>
  <si>
    <t>CPU CI5 4 GB</t>
  </si>
  <si>
    <t>ST-0026</t>
  </si>
  <si>
    <t xml:space="preserve">MONITOR18.5 </t>
  </si>
  <si>
    <t>ZZSKH4TJ301672F</t>
  </si>
  <si>
    <t>ST-0027</t>
  </si>
  <si>
    <t>N810002182</t>
  </si>
  <si>
    <t>ST-0028</t>
  </si>
  <si>
    <t>N1674SC50HEY8</t>
  </si>
  <si>
    <t>ST-0029</t>
  </si>
  <si>
    <t>ST-0030</t>
  </si>
  <si>
    <t>LAPTOP HP 240 G2 14" 2GB320 GB</t>
  </si>
  <si>
    <t>ST-0031</t>
  </si>
  <si>
    <t>ST-0032</t>
  </si>
  <si>
    <t>706NTVS6A895</t>
  </si>
  <si>
    <t>ST-0033</t>
  </si>
  <si>
    <t>ST-0034</t>
  </si>
  <si>
    <t>ST-0035</t>
  </si>
  <si>
    <t>17-06-17671</t>
  </si>
  <si>
    <t>ST-0036</t>
  </si>
  <si>
    <t>ST-0037</t>
  </si>
  <si>
    <t>706NTJJFM428</t>
  </si>
  <si>
    <t>ST-0038</t>
  </si>
  <si>
    <t>ST-0039</t>
  </si>
  <si>
    <t>ST-0040</t>
  </si>
  <si>
    <t>ADQ-0242-0103-0103</t>
  </si>
  <si>
    <t>ADQ-0172-0203-0052</t>
  </si>
  <si>
    <t>MONITOR 15</t>
  </si>
  <si>
    <t>907TPUUU48798</t>
  </si>
  <si>
    <t>ADQ-0202-0103-0106</t>
  </si>
  <si>
    <t>L02820055</t>
  </si>
  <si>
    <t>ADQ-0016-0203-0116</t>
  </si>
  <si>
    <t>X80247503061</t>
  </si>
  <si>
    <t>SPPM-0176-0252-0221</t>
  </si>
  <si>
    <t>CNDF253091</t>
  </si>
  <si>
    <t>SM-0052-0227-0029</t>
  </si>
  <si>
    <t xml:space="preserve">IMPRESORA HP LASER 1015 </t>
  </si>
  <si>
    <t>CNFBO57275</t>
  </si>
  <si>
    <t>FORTAMUN</t>
  </si>
  <si>
    <t>SM-0251-0227-0430</t>
  </si>
  <si>
    <t>ARHB-5143</t>
  </si>
  <si>
    <t>SM-0037-0181-0037</t>
  </si>
  <si>
    <t>SM-0038-0181-0038</t>
  </si>
  <si>
    <t>ZZSKH4TH904853</t>
  </si>
  <si>
    <t>SM-0039-0181-0039</t>
  </si>
  <si>
    <t>SM-0040-0181-0040</t>
  </si>
  <si>
    <t>SM-0041-0181-0041</t>
  </si>
  <si>
    <t>17-06-17239</t>
  </si>
  <si>
    <t>SM-0260-0227-0438</t>
  </si>
  <si>
    <t>CPU CI3 3.9 GHZ 4 GB ACKECT</t>
  </si>
  <si>
    <t>SM-0261-0227-0439</t>
  </si>
  <si>
    <t>MONITOR LED 18.5 LG</t>
  </si>
  <si>
    <t>706NTYT6A922</t>
  </si>
  <si>
    <t>SM-0262-0227-0440</t>
  </si>
  <si>
    <t>SM-0263-0227-0441</t>
  </si>
  <si>
    <t>SM-0255-0227-0436</t>
  </si>
  <si>
    <t>IMPRESORA SAMSUNG ML-2020</t>
  </si>
  <si>
    <t>074FB8GJ8B000J</t>
  </si>
  <si>
    <t>SM-0259-0227-0437</t>
  </si>
  <si>
    <t>IMPRESORA EPSON L800</t>
  </si>
  <si>
    <t>FET-0117-0216-0077</t>
  </si>
  <si>
    <t>02601G00691L</t>
  </si>
  <si>
    <t>FET-0116-0216-0076</t>
  </si>
  <si>
    <t xml:space="preserve">MONITOR LG 18.5 </t>
  </si>
  <si>
    <t>FET-0108-0216-0068</t>
  </si>
  <si>
    <t>FET-0109-0216-0069</t>
  </si>
  <si>
    <t>SM-0264-0227-0442</t>
  </si>
  <si>
    <t>SM-0265-0227-0443</t>
  </si>
  <si>
    <t>SM-0266-0227-0444</t>
  </si>
  <si>
    <t>SM-0267-0227-0445</t>
  </si>
  <si>
    <t>SM-0268-0227-0446</t>
  </si>
  <si>
    <t>1KVA</t>
  </si>
  <si>
    <t>SM-0269-0227-0447</t>
  </si>
  <si>
    <t>SM-0270-0227-0448</t>
  </si>
  <si>
    <t xml:space="preserve">CPU CI3 3.5 GHZ 4 GB </t>
  </si>
  <si>
    <t>SM-0270-0227-0449</t>
  </si>
  <si>
    <t xml:space="preserve">MONITOR LG 21.5 </t>
  </si>
  <si>
    <t>SM-0270-0227-0450</t>
  </si>
  <si>
    <t>SM-0270-0227-0451</t>
  </si>
  <si>
    <t>SM-0270-0227-0452</t>
  </si>
  <si>
    <t>SM-0271-0227-0453</t>
  </si>
  <si>
    <t>C11CG89301</t>
  </si>
  <si>
    <t>SMCS-0001-0281-0001</t>
  </si>
  <si>
    <t>COMPUTADORA PORTATIL DELL INSPIRON 14 A1413-232LA</t>
  </si>
  <si>
    <t>SMCS-0002-0281-0002</t>
  </si>
  <si>
    <t>COMPUTADORA PORTATIL DELL INSPIRON MINI 1012</t>
  </si>
  <si>
    <t>SMCS-0003-0281-0003</t>
  </si>
  <si>
    <t>CPU CAJA NEGRA DUAL CORE 2 GB DE RAM</t>
  </si>
  <si>
    <t>DUAL CORE 2</t>
  </si>
  <si>
    <t>MXL041182P</t>
  </si>
  <si>
    <t>SMCS-0004-0281-0004</t>
  </si>
  <si>
    <t>MONITOR LCD 18.5" WIN STARTER</t>
  </si>
  <si>
    <t>WIN STARTER</t>
  </si>
  <si>
    <t>CNC122PTV4</t>
  </si>
  <si>
    <t>SMCS-0005-0281-0005</t>
  </si>
  <si>
    <t>BAUVT0AHHZCOCC</t>
  </si>
  <si>
    <t>SMCS-0006-0281-0006</t>
  </si>
  <si>
    <t>FATSK0K8KZB16A</t>
  </si>
  <si>
    <t>SMCS-0004-0281-0007</t>
  </si>
  <si>
    <t>CPU CAJA NEGRA DUAL CORE 2GB DE RAM</t>
  </si>
  <si>
    <t>MXL0411VNM</t>
  </si>
  <si>
    <t>SMCS-0008-0281-0008</t>
  </si>
  <si>
    <t>CNC119PWJB</t>
  </si>
  <si>
    <t>SMCS-0009-0281-0009</t>
  </si>
  <si>
    <t>BAUVT0AHHZC5RQ</t>
  </si>
  <si>
    <t>SMCS-0010-0281-0010</t>
  </si>
  <si>
    <t>FATSK0K8KZB150</t>
  </si>
  <si>
    <t>SMCS-0007-0281-0011</t>
  </si>
  <si>
    <t>MXL0411CX6</t>
  </si>
  <si>
    <t>SMCS-0012-0281-0012</t>
  </si>
  <si>
    <t>CNC122PTTY</t>
  </si>
  <si>
    <t>SMCS-0013-0281-0013</t>
  </si>
  <si>
    <t>BAUVT0AHHZC53H</t>
  </si>
  <si>
    <t>SMCS-0014-0281-0014</t>
  </si>
  <si>
    <t>FATSK0K67ZBGF8</t>
  </si>
  <si>
    <t>SMCS-0015-0281-0015</t>
  </si>
  <si>
    <t>PROYECTOR BENQ MP515 2500 LUMENES</t>
  </si>
  <si>
    <t>MP515</t>
  </si>
  <si>
    <t>PDG6B00013001</t>
  </si>
  <si>
    <t>SMCS-0016-0281-0016</t>
  </si>
  <si>
    <t>PDG6B00068001</t>
  </si>
  <si>
    <t>SMCS-0017-0281-0017</t>
  </si>
  <si>
    <t>DISCO DURO 500 GB EXTERNO</t>
  </si>
  <si>
    <t>SMCS-0018-0281-0018</t>
  </si>
  <si>
    <t>FUNDA DE NEOPRENO P/LAPTOP</t>
  </si>
  <si>
    <t>SMCS-0019-0281-0019</t>
  </si>
  <si>
    <t>MALETIN PARA LAPTOP</t>
  </si>
  <si>
    <t>SMCS-0020-0281-0020</t>
  </si>
  <si>
    <t>REGULADOR T DE NET</t>
  </si>
  <si>
    <t>SMCS-0021-0281-0021</t>
  </si>
  <si>
    <t>SMCS-0022-0281-0022</t>
  </si>
  <si>
    <t>IMPRESORA MULTIFUNCIONAL XEROX PHASER 3220</t>
  </si>
  <si>
    <t>PHASER 3220</t>
  </si>
  <si>
    <t>CNM1JC9703017BD6HCD2M2084</t>
  </si>
  <si>
    <t>SMCS-0003-0181-0036</t>
  </si>
  <si>
    <t>LAPTOP HP 240 CI3 500GB</t>
  </si>
  <si>
    <t>5CG33768WF</t>
  </si>
  <si>
    <t>IMPRESORA HP MOD P1102W</t>
  </si>
  <si>
    <t>VND3K56350</t>
  </si>
  <si>
    <t>IMPRESORA MULTIFUNCIONAL HP M476NW</t>
  </si>
  <si>
    <t>M476NW</t>
  </si>
  <si>
    <t>VNB8H8V7KB</t>
  </si>
  <si>
    <t>PCIV-0014-0245-0007</t>
  </si>
  <si>
    <t>PCIV-0038-0245-0014</t>
  </si>
  <si>
    <t>CN-OW2739-69804-4A43033</t>
  </si>
  <si>
    <t>BM-0010</t>
  </si>
  <si>
    <t xml:space="preserve">CPU CORE I3 </t>
  </si>
  <si>
    <t>BM-0007</t>
  </si>
  <si>
    <t xml:space="preserve">MONITOR COMPAQ </t>
  </si>
  <si>
    <t>COMPAQ</t>
  </si>
  <si>
    <t>6CM4421RWW</t>
  </si>
  <si>
    <t>BM-0008</t>
  </si>
  <si>
    <t>BM-0009</t>
  </si>
  <si>
    <t>PCIV-0057</t>
  </si>
  <si>
    <t>PCIV-0054</t>
  </si>
  <si>
    <t>6CM4421SMF</t>
  </si>
  <si>
    <t>PCIV-0055</t>
  </si>
  <si>
    <t>PCIV-0056</t>
  </si>
  <si>
    <t>PCIV-0053</t>
  </si>
  <si>
    <t>CPU CAJA BLANCA CORE 2 DUO 3.06 2GB 500GB</t>
  </si>
  <si>
    <t>PCIV-0050</t>
  </si>
  <si>
    <t>ETL9A03627SLO</t>
  </si>
  <si>
    <t>PCIV-0051</t>
  </si>
  <si>
    <t>N09C02242</t>
  </si>
  <si>
    <t>PCIV-0052</t>
  </si>
  <si>
    <t>OPM-0820-0222-0294</t>
  </si>
  <si>
    <t>OPM-0652-0222-0198</t>
  </si>
  <si>
    <t>PCIV-0061</t>
  </si>
  <si>
    <t>DESKTOP MK120</t>
  </si>
  <si>
    <t>PCIV-0062</t>
  </si>
  <si>
    <t>PCIV-0016</t>
  </si>
  <si>
    <t>PCIV-0063</t>
  </si>
  <si>
    <t>PCIV-0064</t>
  </si>
  <si>
    <t>704NTRLFM430</t>
  </si>
  <si>
    <t>PCIV-0065</t>
  </si>
  <si>
    <t>PCIV-0066</t>
  </si>
  <si>
    <t>PCIV-0067</t>
  </si>
  <si>
    <t>17-06-17238</t>
  </si>
  <si>
    <t>PCIV-0068</t>
  </si>
  <si>
    <t>PCIV-0069</t>
  </si>
  <si>
    <t>706NTBK6A893</t>
  </si>
  <si>
    <t>PCIV-0070</t>
  </si>
  <si>
    <t>PCIV-0071</t>
  </si>
  <si>
    <t>PCIV-0072</t>
  </si>
  <si>
    <t>17-06-17236</t>
  </si>
  <si>
    <t>PCIV-0073</t>
  </si>
  <si>
    <t>IMPRESORA BROTHER DCPL2540DW</t>
  </si>
  <si>
    <t>U63885E9N712867</t>
  </si>
  <si>
    <t>BM-0085-0272-0006</t>
  </si>
  <si>
    <t>CPU ATOM 1.6</t>
  </si>
  <si>
    <t>L009600013</t>
  </si>
  <si>
    <t>BM-0087</t>
  </si>
  <si>
    <t>IMPRESORA P1102w</t>
  </si>
  <si>
    <t>VND3M06640</t>
  </si>
  <si>
    <t>TM-0163-0234-0032</t>
  </si>
  <si>
    <t>TESORERIA MUNICIPAL</t>
  </si>
  <si>
    <t>TM-0229-0234-0037</t>
  </si>
  <si>
    <t>S/102154559382951155810950700</t>
  </si>
  <si>
    <t>MALO</t>
  </si>
  <si>
    <t>TM-0016-0234-0055</t>
  </si>
  <si>
    <t xml:space="preserve">REGULADOR PRONET </t>
  </si>
  <si>
    <t>TM-0032-0234-0070</t>
  </si>
  <si>
    <t>REGULADOR ISB SOLA BASIC</t>
  </si>
  <si>
    <t>TM-0058-0234-0116</t>
  </si>
  <si>
    <t>TM-0167-0234-0146</t>
  </si>
  <si>
    <t>TM-0189-0234-0152</t>
  </si>
  <si>
    <t>00092002</t>
  </si>
  <si>
    <t>TM-0036-0234-0236</t>
  </si>
  <si>
    <t>EZZ1208K3644</t>
  </si>
  <si>
    <t>TM-0023-0234-0241</t>
  </si>
  <si>
    <t>080325-1297225</t>
  </si>
  <si>
    <t>TM-0068-0234-0243</t>
  </si>
  <si>
    <t>00086055</t>
  </si>
  <si>
    <t>TM-0228-0234-0252</t>
  </si>
  <si>
    <t>TM-0237-0234-0256</t>
  </si>
  <si>
    <t>BOCINAS GENIUS SP Q06S ZF4610635280</t>
  </si>
  <si>
    <t>TM-0121-0234-0261</t>
  </si>
  <si>
    <t>1011WK618M522001</t>
  </si>
  <si>
    <t>TM-0088-0234-0273</t>
  </si>
  <si>
    <t>TM-0027-0234-0280</t>
  </si>
  <si>
    <t>070921-1299884</t>
  </si>
  <si>
    <t>TM-0002-0234-0292</t>
  </si>
  <si>
    <t>0-904200412171</t>
  </si>
  <si>
    <t>TM-0017-0234-0293</t>
  </si>
  <si>
    <t>13-127K</t>
  </si>
  <si>
    <t>TM-0253-0234-0313</t>
  </si>
  <si>
    <t>CPU CORE 2 DUO E7600 3.06 GHZ INTEL MOTHER BOARD</t>
  </si>
  <si>
    <t>CX2F67RA0020KMX</t>
  </si>
  <si>
    <t>TM-0254-0234-0314</t>
  </si>
  <si>
    <t>MONITOR BENQ LCD 18.5  G925HDA</t>
  </si>
  <si>
    <t>G925HDA</t>
  </si>
  <si>
    <t>ET9CA07144SLO</t>
  </si>
  <si>
    <t>TM-0255-0234-0315</t>
  </si>
  <si>
    <t>YB0A11023619</t>
  </si>
  <si>
    <t>TM-0256-0234-0316</t>
  </si>
  <si>
    <t>X70210001417</t>
  </si>
  <si>
    <t>TM-0257-0234-0317</t>
  </si>
  <si>
    <t>E10L16621</t>
  </si>
  <si>
    <t>TM-0292-0234-0352</t>
  </si>
  <si>
    <t>MONITOR LED 15.6" BENQ</t>
  </si>
  <si>
    <t>ETN3C02847SL0</t>
  </si>
  <si>
    <t>TM-0298-0234-0355</t>
  </si>
  <si>
    <t>TM-0299-0234-0356</t>
  </si>
  <si>
    <t>CPU PROCESADOR ATOM DUAL RAM DDR3 2 GB</t>
  </si>
  <si>
    <t>ATOM DUAL</t>
  </si>
  <si>
    <t>TM-0300-0234-0357</t>
  </si>
  <si>
    <t>FJJD9HA059686</t>
  </si>
  <si>
    <t>TM-0301-0234-0358</t>
  </si>
  <si>
    <t>WE3A92062579</t>
  </si>
  <si>
    <t>TM-0302-0234-0359</t>
  </si>
  <si>
    <t>X3J85346803311</t>
  </si>
  <si>
    <t>TM-0303-0234-0360</t>
  </si>
  <si>
    <t>TM-0304-0234-0361</t>
  </si>
  <si>
    <t>CPU CI5 3.0 GHZ 4 GB</t>
  </si>
  <si>
    <t>TM-0309-0234-0366</t>
  </si>
  <si>
    <t>TM-0310-0234-0367</t>
  </si>
  <si>
    <t>MONITOR BENQ LED 18.5</t>
  </si>
  <si>
    <t>ETL8C00510019</t>
  </si>
  <si>
    <t>TM-0311-0234-0368</t>
  </si>
  <si>
    <t>YB9811030468</t>
  </si>
  <si>
    <t>TM-0312-0234-0369</t>
  </si>
  <si>
    <t>1442HS038LD8</t>
  </si>
  <si>
    <t>TM-0313-0234-0370</t>
  </si>
  <si>
    <t>TM-0315-0234-0372</t>
  </si>
  <si>
    <t>CPU CAJA BLANCA CI3 3.2 GHZ 4GB/HD 500 GB</t>
  </si>
  <si>
    <t>TM-0316-0234-0373</t>
  </si>
  <si>
    <t>ZUMLHTMCA00528N</t>
  </si>
  <si>
    <t>TM-0317-0234-0374</t>
  </si>
  <si>
    <t>L543993384</t>
  </si>
  <si>
    <t>TM-0318-0234-0375</t>
  </si>
  <si>
    <t>1604HS01PCD8</t>
  </si>
  <si>
    <t>TM-0319-0234-0376</t>
  </si>
  <si>
    <t>EZ21208Q0155</t>
  </si>
  <si>
    <t>TM-0320-0234-0378</t>
  </si>
  <si>
    <t>MONITOR LED 19"</t>
  </si>
  <si>
    <t>ETH1D03698SLO</t>
  </si>
  <si>
    <t>TM-0320-0234-0379</t>
  </si>
  <si>
    <t>WE3792080160</t>
  </si>
  <si>
    <t>TM-0320-0234-0380</t>
  </si>
  <si>
    <t>TM-0324-0234-0381</t>
  </si>
  <si>
    <t>14-028K</t>
  </si>
  <si>
    <t>TM-0321-0234-0382</t>
  </si>
  <si>
    <t>CPU C/BLANCA CI5 3.2 GHZ 8GB HD 1 TERA</t>
  </si>
  <si>
    <t>TM-0322-0234-0383</t>
  </si>
  <si>
    <t>ETH1D03742SLO</t>
  </si>
  <si>
    <t>TM-0323-0234-0384</t>
  </si>
  <si>
    <t>L522993384</t>
  </si>
  <si>
    <t>TM-0328-0234-0389</t>
  </si>
  <si>
    <t>MMTOAAA0014160BCF14201</t>
  </si>
  <si>
    <t>TM-0332-0234-0393</t>
  </si>
  <si>
    <t>SN-2340681059175</t>
  </si>
  <si>
    <t>TM-0333-0234-0394</t>
  </si>
  <si>
    <t>MMTOAAA001436096DC4804</t>
  </si>
  <si>
    <t>TM-0334-0234-0395</t>
  </si>
  <si>
    <t>TM-0335-0234-0396</t>
  </si>
  <si>
    <t>TM-0336-0234-0397</t>
  </si>
  <si>
    <t>14AL294436</t>
  </si>
  <si>
    <t>TM-0337-0234-0398</t>
  </si>
  <si>
    <t>TM-0338-0234-0399</t>
  </si>
  <si>
    <t>MMT0AAA0014160BD484201</t>
  </si>
  <si>
    <t>TM-0339-0234-0400</t>
  </si>
  <si>
    <t>TM-0340-0234-0401</t>
  </si>
  <si>
    <t>TM-0342-0234-0403</t>
  </si>
  <si>
    <t>TM-0343-0234-0404</t>
  </si>
  <si>
    <t>MMTOAAA0014160BD5C4201</t>
  </si>
  <si>
    <t>TM-0344-0234-0405</t>
  </si>
  <si>
    <t>TM-0346-0234-0407</t>
  </si>
  <si>
    <t>14AL3U5037</t>
  </si>
  <si>
    <t>TM-0348-0234-0409</t>
  </si>
  <si>
    <t>TM-0349-0234-0410</t>
  </si>
  <si>
    <t>TM-0350-0234-0411</t>
  </si>
  <si>
    <t>TM-0351-0234-0412</t>
  </si>
  <si>
    <t>TM-0352-0234-0413</t>
  </si>
  <si>
    <t>TM-0353-0234-0414</t>
  </si>
  <si>
    <t xml:space="preserve">ESCANER EPSON WORKFORCE DS-60000 ADF16 BIST 600X </t>
  </si>
  <si>
    <t>DS-6000</t>
  </si>
  <si>
    <t>PW7Z000804</t>
  </si>
  <si>
    <t>TM-0370-0234-0431</t>
  </si>
  <si>
    <t>TM-0372-0234-0433</t>
  </si>
  <si>
    <t>TM-0373-0234-0434</t>
  </si>
  <si>
    <t>TM-0375-0234-0436</t>
  </si>
  <si>
    <t>IMPRESORA HP MFP M177FW</t>
  </si>
  <si>
    <t>MFP M177FW</t>
  </si>
  <si>
    <t>VNB8H56KL8</t>
  </si>
  <si>
    <t>TM-0387-0234-0448</t>
  </si>
  <si>
    <t>IMPRESORA LASER JET VND3408297</t>
  </si>
  <si>
    <t>VND3408297</t>
  </si>
  <si>
    <t>TM-0388-0234-0449</t>
  </si>
  <si>
    <t>IMPRESORA LASER JET VND3408312</t>
  </si>
  <si>
    <t>VND3408312</t>
  </si>
  <si>
    <t>TM-0389-0234-0450</t>
  </si>
  <si>
    <t>IMPRESORA LASER JET VND3N40546</t>
  </si>
  <si>
    <t>VND3N40546</t>
  </si>
  <si>
    <t>TM-0390-0234-0451</t>
  </si>
  <si>
    <t xml:space="preserve">NO BREAK TRIPP LITE SMART 1000 </t>
  </si>
  <si>
    <t>SMART</t>
  </si>
  <si>
    <t>1000LCD</t>
  </si>
  <si>
    <t>2545AD0SM879700186</t>
  </si>
  <si>
    <t>TM-0391-0234-0452</t>
  </si>
  <si>
    <t>2445AD0SM879700176</t>
  </si>
  <si>
    <t>TM-0393-0234-0454</t>
  </si>
  <si>
    <t>2549AD0SM879700253</t>
  </si>
  <si>
    <t>TM-0394-0234-0455</t>
  </si>
  <si>
    <t>2549AD0SM879700246</t>
  </si>
  <si>
    <t>TM-0395-0234-0456</t>
  </si>
  <si>
    <t xml:space="preserve">NO BREAK SMART BEATT MOD NB500 </t>
  </si>
  <si>
    <t>TM-0396-0234-0457</t>
  </si>
  <si>
    <t>NO BREAK SMART BEATT MOD NB500  BAJA</t>
  </si>
  <si>
    <t>TM-0398-0234-0459</t>
  </si>
  <si>
    <t>TM-0399-0234-0460</t>
  </si>
  <si>
    <t>GBRD1A005497</t>
  </si>
  <si>
    <t>TM-0400-0234-0461</t>
  </si>
  <si>
    <t>TM-0401-0234-0462</t>
  </si>
  <si>
    <t>TM-0402-0234-0463</t>
  </si>
  <si>
    <t>IMPRESORA HP 1109W LASER JET</t>
  </si>
  <si>
    <t>1109W</t>
  </si>
  <si>
    <t>TM-0403-0234-0464</t>
  </si>
  <si>
    <t>IMPRESORA LASER MFP M125nw</t>
  </si>
  <si>
    <t>CNB9JT51BY</t>
  </si>
  <si>
    <t>TM-0404-0234-0465</t>
  </si>
  <si>
    <t>CPU CORE I3 4 RAM</t>
  </si>
  <si>
    <t>TM-0405-0234-0466</t>
  </si>
  <si>
    <t>ZZJEH4TH406794B</t>
  </si>
  <si>
    <t>TM-0406-0234-0467</t>
  </si>
  <si>
    <t>TM-0408-0234-0469</t>
  </si>
  <si>
    <t>16-09-31832</t>
  </si>
  <si>
    <t>TM-0409-0234-0470</t>
  </si>
  <si>
    <t>VND3629421</t>
  </si>
  <si>
    <t>TM-0410-0234-0471</t>
  </si>
  <si>
    <t>MULTIFINCIONAL</t>
  </si>
  <si>
    <t>CNB7J7FNNX</t>
  </si>
  <si>
    <t>TM-0411-0234-0472</t>
  </si>
  <si>
    <t>TM-0412-0234-0473</t>
  </si>
  <si>
    <t>VIZTA</t>
  </si>
  <si>
    <t>VIHK19150901000315</t>
  </si>
  <si>
    <t>TM-0413-0234-0474</t>
  </si>
  <si>
    <t>L640993384</t>
  </si>
  <si>
    <t>TM-0414-0234-0475</t>
  </si>
  <si>
    <t>L610993377</t>
  </si>
  <si>
    <t>TM-0415-0234-0476</t>
  </si>
  <si>
    <t>16-10-10343</t>
  </si>
  <si>
    <t>TM-0417-0234-0478</t>
  </si>
  <si>
    <t>VIHK19150901000301</t>
  </si>
  <si>
    <t>TM-0418-0234-0479</t>
  </si>
  <si>
    <t>TM-0419-0234-0480</t>
  </si>
  <si>
    <t>L620993377</t>
  </si>
  <si>
    <t>TM-0420-0234-0481</t>
  </si>
  <si>
    <t>16-10-0342</t>
  </si>
  <si>
    <t>TM-0421-0234-0482</t>
  </si>
  <si>
    <t>TM-0422-0234-0483</t>
  </si>
  <si>
    <t>VIHK19150901000299</t>
  </si>
  <si>
    <t>TM-0423-0234-0484</t>
  </si>
  <si>
    <t>TM-0425-0234-0486</t>
  </si>
  <si>
    <t>16-10-10341</t>
  </si>
  <si>
    <t>TM-0426-0234-0487</t>
  </si>
  <si>
    <t>TM-0427-0234-0488</t>
  </si>
  <si>
    <t>706NTFA6A579</t>
  </si>
  <si>
    <t>TM-0428-0234-0489</t>
  </si>
  <si>
    <t>TM-0429-0234-0490</t>
  </si>
  <si>
    <t>TM-0430-0234-0491</t>
  </si>
  <si>
    <t>17-06-09394</t>
  </si>
  <si>
    <t>TM-0431-0234-0492</t>
  </si>
  <si>
    <t>TM-0432-0234-0493</t>
  </si>
  <si>
    <t>TM-0433-0234-0494</t>
  </si>
  <si>
    <t>TM-0434-0234-0495</t>
  </si>
  <si>
    <t>TM-0435-0234-0496</t>
  </si>
  <si>
    <t>17-06-09392</t>
  </si>
  <si>
    <t>TM-0436-0234-0497</t>
  </si>
  <si>
    <t>TM-0438-0234-0499</t>
  </si>
  <si>
    <t>TM-0439-0234-0500</t>
  </si>
  <si>
    <t>TM-0440-0234-0501</t>
  </si>
  <si>
    <t>TM-0441-0234-0502</t>
  </si>
  <si>
    <t>804NTJJC0948</t>
  </si>
  <si>
    <t>TM-0442-0234-0503</t>
  </si>
  <si>
    <t>1802MR15F178</t>
  </si>
  <si>
    <t>TM-0443-0234-0504</t>
  </si>
  <si>
    <t>1828H5044NH8</t>
  </si>
  <si>
    <t>TM-0444-0234-0505</t>
  </si>
  <si>
    <t>TM-0445-0234-0506</t>
  </si>
  <si>
    <t>CPU CAJA NEGRA CI7</t>
  </si>
  <si>
    <t>3.6 GHZ</t>
  </si>
  <si>
    <t>TM-0446-0234-0507</t>
  </si>
  <si>
    <t>IMPRESORA HP MULTIFUNCIONAL</t>
  </si>
  <si>
    <t>TM-0447-0234-0508</t>
  </si>
  <si>
    <t>X2HJ078736</t>
  </si>
  <si>
    <t>TM-0448-0234-0509</t>
  </si>
  <si>
    <t>X2HJ078748</t>
  </si>
  <si>
    <t>TM-0449-0234-0510</t>
  </si>
  <si>
    <t>X2HJ078742</t>
  </si>
  <si>
    <t>TM-0450-0234-0511</t>
  </si>
  <si>
    <t>X2HJ078846</t>
  </si>
  <si>
    <t>ADQ-0281-0203-0158</t>
  </si>
  <si>
    <t>TELEVISION SAMSUNG 55" LED SMART</t>
  </si>
  <si>
    <t>LED SMART</t>
  </si>
  <si>
    <t>07VX3CAM8</t>
  </si>
  <si>
    <t>TM-0451-0234-0512</t>
  </si>
  <si>
    <t>LAPTOP HACER A315-51-50P9 15.6" CI5 4 GB</t>
  </si>
  <si>
    <t>A315-51-50P9</t>
  </si>
  <si>
    <t>TM-0452-0234-0513</t>
  </si>
  <si>
    <t>TM-0453-0234-0514</t>
  </si>
  <si>
    <t>GABINETE ACTECK 500 WTS</t>
  </si>
  <si>
    <t>TM-0454-0234-0515</t>
  </si>
  <si>
    <t>TM-0455-0234-0516</t>
  </si>
  <si>
    <t>TM-0456-0234-0517</t>
  </si>
  <si>
    <t>TM-0457-0234-0518</t>
  </si>
  <si>
    <t>REGULADOR VORAGO 1 KVA</t>
  </si>
  <si>
    <t>TM-0458-0234-0519</t>
  </si>
  <si>
    <t>MULTIFUNCIONAL XEROS</t>
  </si>
  <si>
    <t>S9HB921230</t>
  </si>
  <si>
    <t>TM-0459-0234-0520</t>
  </si>
  <si>
    <t xml:space="preserve">IMPRESORA HP LASER JET MULTIFUNCIONAL </t>
  </si>
  <si>
    <t>TM-0460-0234-0521</t>
  </si>
  <si>
    <t xml:space="preserve">ESCANER EPSON DS530 </t>
  </si>
  <si>
    <t>X2HJ128104</t>
  </si>
  <si>
    <t>X2HJ1311705</t>
  </si>
  <si>
    <t>TM-0462-0234-0523</t>
  </si>
  <si>
    <t>NO BREAK CDP R-UPR1008</t>
  </si>
  <si>
    <t>UPR1008</t>
  </si>
  <si>
    <t>TM-0463-0234-0524</t>
  </si>
  <si>
    <t>500 WTS</t>
  </si>
  <si>
    <t>TM-0463-0234-0525</t>
  </si>
  <si>
    <t>TM-0463-0234-0526</t>
  </si>
  <si>
    <t>TM-0463-0234-0527</t>
  </si>
  <si>
    <t>TM-0463-0234-0528</t>
  </si>
  <si>
    <t>TM-0464-0234-0529</t>
  </si>
  <si>
    <t>TM-0464-0234-0530</t>
  </si>
  <si>
    <t>18.5 PULG</t>
  </si>
  <si>
    <t>3CQ9312MGJ</t>
  </si>
  <si>
    <t>TM-0464-0234-0531</t>
  </si>
  <si>
    <t>TM-0464-0234-0532</t>
  </si>
  <si>
    <t>TM-0464-0234-0533</t>
  </si>
  <si>
    <t>TM-0465-0234-0525</t>
  </si>
  <si>
    <t>TM-0465-0234-0526</t>
  </si>
  <si>
    <t>TM-0466-0234-0527</t>
  </si>
  <si>
    <t>ACCESORIOS PARA BAJA DE INVENTARIO</t>
  </si>
  <si>
    <t>BAJA</t>
  </si>
  <si>
    <t>TM-0467-0234-0528</t>
  </si>
  <si>
    <t>X2HJ131702</t>
  </si>
  <si>
    <t>TM-0468-0234-0529</t>
  </si>
  <si>
    <t>X2HJ131740</t>
  </si>
  <si>
    <t>TM-0469-0234-0530</t>
  </si>
  <si>
    <t>X2HJ131711</t>
  </si>
  <si>
    <t>TM-0470-0234-0531</t>
  </si>
  <si>
    <t>X2HJ131715</t>
  </si>
  <si>
    <t>TM-0471-0234-0532</t>
  </si>
  <si>
    <t>X2HJ132098</t>
  </si>
  <si>
    <t>TM-0472-0234-0533</t>
  </si>
  <si>
    <t>M4M</t>
  </si>
  <si>
    <t>M479FDWCOH87</t>
  </si>
  <si>
    <t>ADQ-0092-0203-0002</t>
  </si>
  <si>
    <t>1415MG00AC88</t>
  </si>
  <si>
    <t>ADQ-0095-0203-0031</t>
  </si>
  <si>
    <t>REGULADOR MICROVOLT 92072</t>
  </si>
  <si>
    <t>ADQ-0014-0203-0033</t>
  </si>
  <si>
    <t>REGULADOR ALASKA TDE COD. BARRAS</t>
  </si>
  <si>
    <t>ADQ-0162-0203-0036</t>
  </si>
  <si>
    <t>ADQ-0157-0203-0043</t>
  </si>
  <si>
    <t>ADQ-0161-0203-0050</t>
  </si>
  <si>
    <t>REGULADOR MCA. ALASKA 1000 WATTS</t>
  </si>
  <si>
    <t>ADQ-0246-0203-0060</t>
  </si>
  <si>
    <t>CPU GABINETE GIGABYTE 1 GB DDR2 80 GB PROCESADOR I</t>
  </si>
  <si>
    <t>TC10113KKR5001124100157</t>
  </si>
  <si>
    <t>ADQ-0245-0203-0062</t>
  </si>
  <si>
    <t>MONITOR LCD BEN-Q 17 G700AD NEGRO</t>
  </si>
  <si>
    <t>ETL8CO1839019</t>
  </si>
  <si>
    <t>ADQ-0193-0203-0070</t>
  </si>
  <si>
    <t>CPU ALASKA PENTIUM DUAL 1.6 GHZ 512 MB RAM 80GB</t>
  </si>
  <si>
    <t>ADQ-0194-0203-0071</t>
  </si>
  <si>
    <t>MONITOR 17 CRT</t>
  </si>
  <si>
    <t>ETHAD03958019</t>
  </si>
  <si>
    <t>ADQ-0227-0203-0075</t>
  </si>
  <si>
    <t>MONITOR LG 17 LCD NEGRO</t>
  </si>
  <si>
    <t>ETL160A24861001D12P424</t>
  </si>
  <si>
    <t>ADQ-0222-0203-0085</t>
  </si>
  <si>
    <t>ADQ-0014-0203-0086</t>
  </si>
  <si>
    <t>PC GUARD</t>
  </si>
  <si>
    <t>EZ21208Q3646</t>
  </si>
  <si>
    <t>ADQ-0221-0203-0091</t>
  </si>
  <si>
    <t>L211043782</t>
  </si>
  <si>
    <t>ADQ-0239-0203-0094</t>
  </si>
  <si>
    <t>ADQ-0255-0203-0099</t>
  </si>
  <si>
    <t>EZ21208Q4450</t>
  </si>
  <si>
    <t>ADQ-0252-0103-0100</t>
  </si>
  <si>
    <t xml:space="preserve">MOUSE SPACE </t>
  </si>
  <si>
    <t>ADQ-0174-0103-0101</t>
  </si>
  <si>
    <t>L418993335</t>
  </si>
  <si>
    <t>ADQ-0251-0103-0105</t>
  </si>
  <si>
    <t>ETL8C01547019</t>
  </si>
  <si>
    <t>ADQ-0225-0103-0108</t>
  </si>
  <si>
    <t>ADQ-0243-0103-0109</t>
  </si>
  <si>
    <t>CPU CI5 2.9 GHZ, 4GB/HD 500 GB</t>
  </si>
  <si>
    <t>TC101BKKR5001124100159</t>
  </si>
  <si>
    <t>ADQ-0242-0203-0110</t>
  </si>
  <si>
    <t>IMPRESORA EPSON FX-890</t>
  </si>
  <si>
    <t>FX-890</t>
  </si>
  <si>
    <t>NZBY064104</t>
  </si>
  <si>
    <t>ADQ-0261-0203-0111</t>
  </si>
  <si>
    <t>CNF8F3VB00</t>
  </si>
  <si>
    <t>ADQ-0178-0203-0112</t>
  </si>
  <si>
    <t>ADQ-0013-0203-0114</t>
  </si>
  <si>
    <t>AD03986019</t>
  </si>
  <si>
    <t>ADQ-0013-0203-0115</t>
  </si>
  <si>
    <t>ADQ-0215-0203-0117</t>
  </si>
  <si>
    <t>L2014200550</t>
  </si>
  <si>
    <t>ADQ-0216-0203-0118</t>
  </si>
  <si>
    <t>ADQ-0217-0203-0119</t>
  </si>
  <si>
    <t>MONITOR LCD</t>
  </si>
  <si>
    <t>24GFH4LDC13525D</t>
  </si>
  <si>
    <t>ADQ-0218-0203-0120</t>
  </si>
  <si>
    <t>ADQ-0219-0203-0121</t>
  </si>
  <si>
    <t>ADQ-0220-0203-0122</t>
  </si>
  <si>
    <t>ADQ-0221-0203-0123</t>
  </si>
  <si>
    <t xml:space="preserve">CPU CAJA NEGRA CI7 3.6 GHZ 8 GB </t>
  </si>
  <si>
    <t>ADQ-0222-0203-0124</t>
  </si>
  <si>
    <t xml:space="preserve">MONITOR DE 19.5" </t>
  </si>
  <si>
    <t>MMLY6AM001534121E08</t>
  </si>
  <si>
    <t>ADQ-0223-0234-0125</t>
  </si>
  <si>
    <t>ADQ-0224-0234-0126</t>
  </si>
  <si>
    <t>ADQ-0225-0234-0127</t>
  </si>
  <si>
    <t>15AL140356</t>
  </si>
  <si>
    <t>ADQ-0226-0234-0128</t>
  </si>
  <si>
    <t>L516993704</t>
  </si>
  <si>
    <t>ADQ-0227-0234-0129</t>
  </si>
  <si>
    <t>ADQ-0228-0234-0130</t>
  </si>
  <si>
    <t>MMLY6AM001534121E08504</t>
  </si>
  <si>
    <t>ADQ-0229-0234-0131</t>
  </si>
  <si>
    <t>8400460-2174</t>
  </si>
  <si>
    <t>ADQ-0230-0234-0132</t>
  </si>
  <si>
    <t>QDL9D00210953</t>
  </si>
  <si>
    <t>ADQ-0198-0203-0090</t>
  </si>
  <si>
    <t>POWER GUARD</t>
  </si>
  <si>
    <t>ADQ-0232-0234-0134</t>
  </si>
  <si>
    <t>2F3435305943</t>
  </si>
  <si>
    <t>ADQ-0245-0203-0069</t>
  </si>
  <si>
    <t>CPU PENTIUM DUAL CORE 2.2GH MEM, DDR2 1GB DD 80GB</t>
  </si>
  <si>
    <t xml:space="preserve">DUAL CORE </t>
  </si>
  <si>
    <t>ADQ-0254-0203-0070</t>
  </si>
  <si>
    <t>BOCINAS PERFECT CHOIC</t>
  </si>
  <si>
    <t>ADQ-0256-0203-0071</t>
  </si>
  <si>
    <t>ADQ-0257-0203-0072</t>
  </si>
  <si>
    <t xml:space="preserve">LAPTOP INTEL CORE I3 4GB TAM 1TB </t>
  </si>
  <si>
    <t>NX687AL006G48110867600</t>
  </si>
  <si>
    <t>ADQ-0258-0203-0135</t>
  </si>
  <si>
    <t>ADQ-0259-0203-0136</t>
  </si>
  <si>
    <t>704NTMXFL731</t>
  </si>
  <si>
    <t>ADQ-0260-0203-0137</t>
  </si>
  <si>
    <t>ADQ-0261-0203-0138</t>
  </si>
  <si>
    <t>ADQ-0262-0203-0139</t>
  </si>
  <si>
    <t>17-06-17051</t>
  </si>
  <si>
    <t>ADQ-0263-0203-0140</t>
  </si>
  <si>
    <t>ADQ-0264-0203-0141</t>
  </si>
  <si>
    <t>706NTWG6A889</t>
  </si>
  <si>
    <t>ADQ-0265-0203-0142</t>
  </si>
  <si>
    <t>ADQ-0266-0203-0143</t>
  </si>
  <si>
    <t>ADQ-0267-0203-0144</t>
  </si>
  <si>
    <t>17-06-17668</t>
  </si>
  <si>
    <t>ADQ-0268-0203-0145</t>
  </si>
  <si>
    <t>ADQ-0269-0203-0146</t>
  </si>
  <si>
    <t>ADQ-0270-0203-0147</t>
  </si>
  <si>
    <t>ADQ-0271-0203-0148</t>
  </si>
  <si>
    <t>ADQ-0272-0203-0149</t>
  </si>
  <si>
    <t>ADQ-0273-0203-0150</t>
  </si>
  <si>
    <t>ADQ-0273-0203-0151</t>
  </si>
  <si>
    <t>M4072FD</t>
  </si>
  <si>
    <t>ADQ-0273-0203-0152</t>
  </si>
  <si>
    <t>IMPRESORA EPSON 350 MATRIZ DE PUNTO NEGRA</t>
  </si>
  <si>
    <t>ADQ-0276-0203-0153</t>
  </si>
  <si>
    <t>CPU C/B CI5 3.0 GHZ 1 TB ACTECK</t>
  </si>
  <si>
    <t>ADQ-0277-0203-0154</t>
  </si>
  <si>
    <t xml:space="preserve">MONITOR 18.5 LED </t>
  </si>
  <si>
    <t>ADQ-0278-0203-0155</t>
  </si>
  <si>
    <t>ADQ-0279-0203-0156</t>
  </si>
  <si>
    <t>ADQ-0280-0203-0157</t>
  </si>
  <si>
    <t>NOBREAK CDP R SMART</t>
  </si>
  <si>
    <t>R SMART</t>
  </si>
  <si>
    <t>ADQ-0282-0203-0159</t>
  </si>
  <si>
    <t>ROUTER SMB SISCO RV16W</t>
  </si>
  <si>
    <t>SISCO</t>
  </si>
  <si>
    <t>AL-COM-01-0204-0001</t>
  </si>
  <si>
    <t>CPU ALASKA</t>
  </si>
  <si>
    <t>AL-COM-02-0204-0002</t>
  </si>
  <si>
    <t>DP14CER409416T</t>
  </si>
  <si>
    <t>AL-COM-11-0204-0003</t>
  </si>
  <si>
    <t>AL-IMP-005-0204-0018</t>
  </si>
  <si>
    <t>IMPRESORA EPSON LX 300</t>
  </si>
  <si>
    <t>LX300</t>
  </si>
  <si>
    <t>S2NY016591</t>
  </si>
  <si>
    <t>AL-COM-15-0204-0024</t>
  </si>
  <si>
    <t>ETM061024584</t>
  </si>
  <si>
    <t>AL-COM-09-0204-0020</t>
  </si>
  <si>
    <t>PC043676</t>
  </si>
  <si>
    <t>AL-COM-10-0204-0021</t>
  </si>
  <si>
    <t>CPU  C B CELERON DUAL CORE 2.8 GHZ</t>
  </si>
  <si>
    <t>CELERON DUAL</t>
  </si>
  <si>
    <t>AL-COM-11-0204-0022</t>
  </si>
  <si>
    <t>MONITOR LCD 18.5"</t>
  </si>
  <si>
    <t>ETL-9A03104SLO T</t>
  </si>
  <si>
    <t>AL-COM-12-0204-0023</t>
  </si>
  <si>
    <t>WE0892050815</t>
  </si>
  <si>
    <t>AL-COM-13-0204-0024</t>
  </si>
  <si>
    <t>MOKO33US0030KMK</t>
  </si>
  <si>
    <t>AL-REG-14-0204-0025</t>
  </si>
  <si>
    <t>VGNK283822</t>
  </si>
  <si>
    <t>AL-COM-160204</t>
  </si>
  <si>
    <t xml:space="preserve">CPU  </t>
  </si>
  <si>
    <t>AL-COM-160205</t>
  </si>
  <si>
    <t>608NTEP16028</t>
  </si>
  <si>
    <t>AL-COM-160206</t>
  </si>
  <si>
    <t>AL-COM-160208</t>
  </si>
  <si>
    <t>16-09-27453</t>
  </si>
  <si>
    <t>AL-COM-160212</t>
  </si>
  <si>
    <t>AL-COM-160213</t>
  </si>
  <si>
    <t>AL-COM-160214</t>
  </si>
  <si>
    <t>IMPRESORA MTF EPSON L 5190</t>
  </si>
  <si>
    <t>PYM-0176-0228-0017</t>
  </si>
  <si>
    <t>PYM-0030-0228-0018</t>
  </si>
  <si>
    <t>PYM-0030-0228-0021</t>
  </si>
  <si>
    <t>CPU ALASKA INTEL CELERON 1.8 GHZ 128 MB</t>
  </si>
  <si>
    <t>INTEL CELERON</t>
  </si>
  <si>
    <t>PYM-0039-0228-0024</t>
  </si>
  <si>
    <t>PYM-0030-0228-0019</t>
  </si>
  <si>
    <t>MJITH9NL80317SM</t>
  </si>
  <si>
    <t>PYM-0030-0228-0020</t>
  </si>
  <si>
    <t>MICROSOF</t>
  </si>
  <si>
    <t>PYM-0031-0228-0021</t>
  </si>
  <si>
    <t>PYM-0032-0228-0022</t>
  </si>
  <si>
    <t>704NTTQFM441</t>
  </si>
  <si>
    <t>PYM-0033-0228-0023</t>
  </si>
  <si>
    <t>PYM-0034-0228-0024</t>
  </si>
  <si>
    <t>PYM-0035-0228-0025</t>
  </si>
  <si>
    <t>17-06-09396</t>
  </si>
  <si>
    <t>MOB-OP-0946</t>
  </si>
  <si>
    <t>MONITOR SMARTI 18.5"</t>
  </si>
  <si>
    <t>SMARTI</t>
  </si>
  <si>
    <t>PL-18511W01001</t>
  </si>
  <si>
    <t>CAT-0078-0207-0043</t>
  </si>
  <si>
    <t>IMPRESORA PLOTHER HP DESIGNJET500</t>
  </si>
  <si>
    <t>DESIGJET500</t>
  </si>
  <si>
    <t>SG39R6206C</t>
  </si>
  <si>
    <t>CAT-0073-0207-0053</t>
  </si>
  <si>
    <t>REGULADOR DE VOLTAJE ISB SOLA BASIC</t>
  </si>
  <si>
    <t>EO2B05528</t>
  </si>
  <si>
    <t>CAT-057A-0207-0061</t>
  </si>
  <si>
    <t>REGILADOR CHICO COLOR ARENA</t>
  </si>
  <si>
    <t>CAT-0134-0207-0103</t>
  </si>
  <si>
    <t>CPU ALASKA INTEL DUAL CORE 2.0GHZ  2GB RAM DDR2 80</t>
  </si>
  <si>
    <t>INTEL DUAL CORE</t>
  </si>
  <si>
    <t>CAT-0093-0207-0123</t>
  </si>
  <si>
    <t>CAT-9653-0207-0137</t>
  </si>
  <si>
    <t>CPU HP COMPAQ 800 ELITE SFF MXJ00204PY</t>
  </si>
  <si>
    <t>800 ELITE</t>
  </si>
  <si>
    <t>MXJ00204PY</t>
  </si>
  <si>
    <t>CAT-9715-0207-0139</t>
  </si>
  <si>
    <t>CPU HP COMPAQ 800 ELITE SFF MXJ00204TF</t>
  </si>
  <si>
    <t>MXJ00204TF</t>
  </si>
  <si>
    <t>CAT-9582-0207-0141</t>
  </si>
  <si>
    <t>MONITOR HP COMPAQ LA 1951G LCD  CNC943Q9ZY</t>
  </si>
  <si>
    <t>LA 1951G</t>
  </si>
  <si>
    <t>CNC943Q9ZY</t>
  </si>
  <si>
    <t>CAT-9598-0207-0142</t>
  </si>
  <si>
    <t>MONITOR HP COMPAQ LA 1951G LCD CNC943Q9YT</t>
  </si>
  <si>
    <t>CNC943Q9YT</t>
  </si>
  <si>
    <t>CAT-9623-0207-0143</t>
  </si>
  <si>
    <t>MONITOR HP COMPAQ LA 1951G LCD CNC943QB01</t>
  </si>
  <si>
    <t>CNC943QB01</t>
  </si>
  <si>
    <t>CAT-9624-0207-0144</t>
  </si>
  <si>
    <t>MONITOR HP COMPAQ LA 1951G LCD CNC943Q9X8</t>
  </si>
  <si>
    <t>CNC943Q9X8</t>
  </si>
  <si>
    <t>CAT-9654-0207-0145</t>
  </si>
  <si>
    <t>TECLADO HP</t>
  </si>
  <si>
    <t>CAT-9708-0207-0146</t>
  </si>
  <si>
    <t>BAUDUHVBY2813</t>
  </si>
  <si>
    <t>CAT-9716-0207-0147</t>
  </si>
  <si>
    <t>BAUDUHVB426KD</t>
  </si>
  <si>
    <t>CAT-2001-0207-0148</t>
  </si>
  <si>
    <t>MOUSE HP</t>
  </si>
  <si>
    <t>CAT-2002-0207-0149</t>
  </si>
  <si>
    <t>CAT-2003-0207-0150</t>
  </si>
  <si>
    <t>XB186343203877</t>
  </si>
  <si>
    <t>CAT-2003-0207-0151</t>
  </si>
  <si>
    <t>CAT-2011-0207-0153</t>
  </si>
  <si>
    <t>NO BREAK 778005</t>
  </si>
  <si>
    <t>9838HYOBC677800388</t>
  </si>
  <si>
    <t>CAT-2012-0207-0154</t>
  </si>
  <si>
    <t>NO BREAK 800402</t>
  </si>
  <si>
    <t>9838HYOBC677800402</t>
  </si>
  <si>
    <t>CAT-2013-0207-0155</t>
  </si>
  <si>
    <t>NO BREAK 800476</t>
  </si>
  <si>
    <t>9838HYOBC677800476</t>
  </si>
  <si>
    <t>CAT-0157-0207-0159</t>
  </si>
  <si>
    <t>CPU CAJA NEGRA CORE I7 ACTIVE 2.93 GHZ</t>
  </si>
  <si>
    <t>CAT-0158-0207-0160</t>
  </si>
  <si>
    <t>MONITOR AOC</t>
  </si>
  <si>
    <t>AGGBCOA00611</t>
  </si>
  <si>
    <t>CAT-0159-0207-0161</t>
  </si>
  <si>
    <t>CAT-0160-0207-0162</t>
  </si>
  <si>
    <t>CAT-0161-0207-0163</t>
  </si>
  <si>
    <t>CAT-0164-0207-0166</t>
  </si>
  <si>
    <t>CAT-0166-0207-0168</t>
  </si>
  <si>
    <t>CAT-0168-0207-0170</t>
  </si>
  <si>
    <t>AGGBCOA00611447</t>
  </si>
  <si>
    <t>CAT-0169-0207-0171</t>
  </si>
  <si>
    <t>CAT-0170-0207-0172</t>
  </si>
  <si>
    <t>X3L56345203893</t>
  </si>
  <si>
    <t>CAT-0171-0207-0173</t>
  </si>
  <si>
    <t>CAT-0172-0207-0179</t>
  </si>
  <si>
    <t>CPU CAJA NEGRA CORE I7  3.4 GHZ</t>
  </si>
  <si>
    <t>CAT-0173-0207-0180</t>
  </si>
  <si>
    <t>MZ215ED11A1MU2383</t>
  </si>
  <si>
    <t>CAT-0174-0207-0181</t>
  </si>
  <si>
    <t>CAT-0176-0207-0183</t>
  </si>
  <si>
    <t>CAT-0177-0207-0184</t>
  </si>
  <si>
    <t>CAT-0178-0207-0185</t>
  </si>
  <si>
    <t>MZ215ED11A1MU2362</t>
  </si>
  <si>
    <t>CAT-0179-0207-0186</t>
  </si>
  <si>
    <t>LZ139999384</t>
  </si>
  <si>
    <t>CAT-0180-0207-0187</t>
  </si>
  <si>
    <t>CAT-0181-0207-0188</t>
  </si>
  <si>
    <t>CAT-0182-0207-0189</t>
  </si>
  <si>
    <t>CPU CAJA BLANCA CI3 3.06 GHZ</t>
  </si>
  <si>
    <t>CAT-0182-0207-0190</t>
  </si>
  <si>
    <t>CAT-0182-0207-0191</t>
  </si>
  <si>
    <t>L213993384</t>
  </si>
  <si>
    <t>CAT-0183-0207-0192</t>
  </si>
  <si>
    <t>417441-002</t>
  </si>
  <si>
    <t>CAT-0184-0207-0193</t>
  </si>
  <si>
    <t>CAT-0185-0207-0194</t>
  </si>
  <si>
    <t>CAT-0186-0207-0195</t>
  </si>
  <si>
    <t>MZ215ED11A1MU2360</t>
  </si>
  <si>
    <t>CAT-0187-0207-0196</t>
  </si>
  <si>
    <t>CAT-0189-0207-0198</t>
  </si>
  <si>
    <t>CAT-0190-0207-0199</t>
  </si>
  <si>
    <t>CAT-0191-0207-0200</t>
  </si>
  <si>
    <t>MZ215ED11AJMU0222</t>
  </si>
  <si>
    <t>CAT-0192-0207-0201</t>
  </si>
  <si>
    <t>CAT-0194-0207-0203</t>
  </si>
  <si>
    <t>CAT-0194-0207-0204</t>
  </si>
  <si>
    <t>CPU CORE I3  4GB RAM</t>
  </si>
  <si>
    <t>CAT-0194-0207-0205</t>
  </si>
  <si>
    <t>MMTDAAA001436096D64204</t>
  </si>
  <si>
    <t>CAT-0194-0207-0206</t>
  </si>
  <si>
    <t>CAT-0194-0207-0207</t>
  </si>
  <si>
    <t>CAT-0194-0207-0208</t>
  </si>
  <si>
    <t>CAT-0194-0207-0210</t>
  </si>
  <si>
    <t>CAT-0194-0207-0211</t>
  </si>
  <si>
    <t>CAT-0194-0207-0212</t>
  </si>
  <si>
    <t>CAT-0194-0207-0213</t>
  </si>
  <si>
    <t>MMTOAAA0014360996DA4204</t>
  </si>
  <si>
    <t>CAT-0194-0207-0214</t>
  </si>
  <si>
    <t>CAT-9850-0207-0221</t>
  </si>
  <si>
    <t>CAT-0194-0207-0218</t>
  </si>
  <si>
    <t>CAT-0194-0207-0220</t>
  </si>
  <si>
    <t>CAT-0193-0207-0202</t>
  </si>
  <si>
    <t>CAT-0110-0207-0117</t>
  </si>
  <si>
    <t>CAT-9850-0207-0219</t>
  </si>
  <si>
    <t>CAT-9851-0207-0220</t>
  </si>
  <si>
    <t>ESCANER EPSON WORKFORCE DS-50000 297</t>
  </si>
  <si>
    <t>DS-50000</t>
  </si>
  <si>
    <t>CAMA PLANA</t>
  </si>
  <si>
    <t>PVZZ001667</t>
  </si>
  <si>
    <t>CAT-9905-0207-0250</t>
  </si>
  <si>
    <t>MINISPLIT 1 TON INVERTER</t>
  </si>
  <si>
    <t>INVERTER X</t>
  </si>
  <si>
    <t>CPU CI5 2.9 GHZ 16 GB 1 TB</t>
  </si>
  <si>
    <t>CHECADOR CONTROL DE TIEMPO</t>
  </si>
  <si>
    <t>CAT-0183-0207-0190</t>
  </si>
  <si>
    <t>KIT DE 4 CAMARAS DE SEGURIDAD</t>
  </si>
  <si>
    <t>DAHUA TECHNOLOGY</t>
  </si>
  <si>
    <t>CAT-0184-0207-0191</t>
  </si>
  <si>
    <t>ESTACION TOTAL LASER SOUTH</t>
  </si>
  <si>
    <t>SOUTH</t>
  </si>
  <si>
    <t>N4</t>
  </si>
  <si>
    <t>CAT-0185-0207-0192</t>
  </si>
  <si>
    <t xml:space="preserve">PLOTTER HP DESINGNJET </t>
  </si>
  <si>
    <t>S7530</t>
  </si>
  <si>
    <t>CAT-0186-0207-0193</t>
  </si>
  <si>
    <t xml:space="preserve">JUEGO DE 3 RADIOS DE DOS VIAS </t>
  </si>
  <si>
    <t>MOTOROLA</t>
  </si>
  <si>
    <t>TALKABOUT</t>
  </si>
  <si>
    <t>CAT-9907-0207-0252</t>
  </si>
  <si>
    <t>MONITOR LED 27" CURVO LED</t>
  </si>
  <si>
    <t>CAT-9908-0207-0253</t>
  </si>
  <si>
    <t>TECLADO INALAMBRICO LOGITECH</t>
  </si>
  <si>
    <t>CAT-9909-0207-0254</t>
  </si>
  <si>
    <t>CAT-9910-0207-0255</t>
  </si>
  <si>
    <t>NO BREAK</t>
  </si>
  <si>
    <t>CAT-9912-0207-0257</t>
  </si>
  <si>
    <t>CURVO LED</t>
  </si>
  <si>
    <t>CAT-9913-0207-0258</t>
  </si>
  <si>
    <t>CAT-9914-0207-0259</t>
  </si>
  <si>
    <t>CAT-9915-0207-0260</t>
  </si>
  <si>
    <t>CAT-9917-0207-0262</t>
  </si>
  <si>
    <t>CAT-9918-0207-0263</t>
  </si>
  <si>
    <t>CAT-9919-0207-0264</t>
  </si>
  <si>
    <t>CAT-9920-0207-0265</t>
  </si>
  <si>
    <t>P-0177-0296-0001</t>
  </si>
  <si>
    <t>CPU CAJA BLANCA PENTIUM 4</t>
  </si>
  <si>
    <t>P-0172-0296-0004</t>
  </si>
  <si>
    <t>MOUSE ALASKA NEGRO</t>
  </si>
  <si>
    <t>P-0169-0296-0005</t>
  </si>
  <si>
    <t>CPU LG PENTIUM 4</t>
  </si>
  <si>
    <t>P-0279-0296-0009</t>
  </si>
  <si>
    <t>CPU GHIA PENTIUM DUAL CORE 144353</t>
  </si>
  <si>
    <t>P-0280-0296-0010</t>
  </si>
  <si>
    <t>MONITOR SAMSUNG 18.5" V8C7HVJBA021154E</t>
  </si>
  <si>
    <t>V8CHVJBA02115</t>
  </si>
  <si>
    <t xml:space="preserve"> </t>
  </si>
  <si>
    <t>TECLADO GHIA</t>
  </si>
  <si>
    <t>P-0282-0296-0012</t>
  </si>
  <si>
    <t>MOUSE GHIA</t>
  </si>
  <si>
    <t>P-0284-0296-0013</t>
  </si>
  <si>
    <t>CPU GHIA PENTIUM DUAL CORE 145763</t>
  </si>
  <si>
    <t>P-0285-0296-0014</t>
  </si>
  <si>
    <t>MONITOR SAMSUNG  18.5" V8C7HVJBA00429N</t>
  </si>
  <si>
    <t>VBC7HVJBA00429N</t>
  </si>
  <si>
    <t>P-0286-0296-0015</t>
  </si>
  <si>
    <t>P-0287-0296-0016</t>
  </si>
  <si>
    <t>P-0278-0296-0017</t>
  </si>
  <si>
    <t xml:space="preserve">IMPRESORA LASER HP P2035 </t>
  </si>
  <si>
    <t>P2035</t>
  </si>
  <si>
    <t>CNB9R78726</t>
  </si>
  <si>
    <t>P-0018-0296-0018</t>
  </si>
  <si>
    <t>REGULADOR TDE PRONET 1620</t>
  </si>
  <si>
    <t>PRONET 1620</t>
  </si>
  <si>
    <t>P-0020-0296-0019</t>
  </si>
  <si>
    <t>REGULADOR EDP NEGRO</t>
  </si>
  <si>
    <t>EDP</t>
  </si>
  <si>
    <t>P-0283-0296-0020</t>
  </si>
  <si>
    <t>P-0288-0296-0021</t>
  </si>
  <si>
    <t>P-0109-0296-0022</t>
  </si>
  <si>
    <t>MONITOR LCD BENQ</t>
  </si>
  <si>
    <t>ETP8700487027</t>
  </si>
  <si>
    <t>P-0176-0296-0023</t>
  </si>
  <si>
    <t>MONITOR LG MOD W1742ST</t>
  </si>
  <si>
    <t>W1742ST</t>
  </si>
  <si>
    <t>908TPGSON991</t>
  </si>
  <si>
    <t>P-0177-0296-0024</t>
  </si>
  <si>
    <t>CPU CAJA BLANCA INTEL CORE 2 DUO</t>
  </si>
  <si>
    <t>INTEL CORE 2 DUO</t>
  </si>
  <si>
    <t>P-0038-0296-0025</t>
  </si>
  <si>
    <t>TECLADO ALASKA</t>
  </si>
  <si>
    <t>P-0078-0286-0026</t>
  </si>
  <si>
    <t>04A06783</t>
  </si>
  <si>
    <t>P-0038-0296-0027</t>
  </si>
  <si>
    <t>REGULADOR PRINTAFORM</t>
  </si>
  <si>
    <t>PRINTAFORM</t>
  </si>
  <si>
    <t>P-0094-0296-0029</t>
  </si>
  <si>
    <t>IMPRESORA HP LASER JET 1320 USB CNL1K00504</t>
  </si>
  <si>
    <t>LASER JET 1320</t>
  </si>
  <si>
    <t>CNL1K00504</t>
  </si>
  <si>
    <t>P-0121-0296-0030</t>
  </si>
  <si>
    <t>TECLAD0</t>
  </si>
  <si>
    <t>P-0165-0296-0031</t>
  </si>
  <si>
    <t>P-0171-0296-0032</t>
  </si>
  <si>
    <t>P-0001-0296-0033</t>
  </si>
  <si>
    <t>SUB-0037</t>
  </si>
  <si>
    <t>SUB-0038</t>
  </si>
  <si>
    <t>SUB-0039</t>
  </si>
  <si>
    <t>SUB-0040</t>
  </si>
  <si>
    <t>SUB-0041</t>
  </si>
  <si>
    <t>COMPUTADORA C/B CI5 3.2 GHZ 4 GB</t>
  </si>
  <si>
    <t>SUB-0042</t>
  </si>
  <si>
    <t>ZZJEH4TH407649</t>
  </si>
  <si>
    <t>SUB-0043</t>
  </si>
  <si>
    <t>SUB-0044</t>
  </si>
  <si>
    <t>SUB-0045</t>
  </si>
  <si>
    <t>VND3940936</t>
  </si>
  <si>
    <t>P-0172-0296-0034</t>
  </si>
  <si>
    <t>P-0173-0296-0035</t>
  </si>
  <si>
    <t>704NTQDFM436</t>
  </si>
  <si>
    <t>P-0174-0296-0036</t>
  </si>
  <si>
    <t>P-0175-0296-0037</t>
  </si>
  <si>
    <t>P-0176-0296-0038</t>
  </si>
  <si>
    <t>17-06-17677</t>
  </si>
  <si>
    <t>P-0177-0296-0039</t>
  </si>
  <si>
    <t>P-0178-0296-0040</t>
  </si>
  <si>
    <t>706NTYT6A898</t>
  </si>
  <si>
    <t>P-0179-0296-0041</t>
  </si>
  <si>
    <t>L702993391</t>
  </si>
  <si>
    <t>P-0180-0296-0042</t>
  </si>
  <si>
    <t>P-0181-0296-0043</t>
  </si>
  <si>
    <t>17-06-17666</t>
  </si>
  <si>
    <t>P-0182-0296-0044</t>
  </si>
  <si>
    <t>P-0183-0296-0045</t>
  </si>
  <si>
    <t>704NTUWFN262</t>
  </si>
  <si>
    <t>P-0184-0296-0046</t>
  </si>
  <si>
    <t>P-0185-0296-0047</t>
  </si>
  <si>
    <t>P-0186-0296-0048</t>
  </si>
  <si>
    <t>17-06-17669</t>
  </si>
  <si>
    <t>P-0187-0296-0049</t>
  </si>
  <si>
    <t>P-0188-0296-0050</t>
  </si>
  <si>
    <t>ZZSKH4TH904874D</t>
  </si>
  <si>
    <t>P-0189-0296-0051</t>
  </si>
  <si>
    <t>P-0190-0296-0052</t>
  </si>
  <si>
    <t>P-0191-0296-0053</t>
  </si>
  <si>
    <t>17-06-17244</t>
  </si>
  <si>
    <t>P-0192-0296-0054</t>
  </si>
  <si>
    <t>ML-2020</t>
  </si>
  <si>
    <t>074FB8GJ8B00DSN</t>
  </si>
  <si>
    <t>P-0193-0296-0055</t>
  </si>
  <si>
    <t>074FB8GJ8B000EM</t>
  </si>
  <si>
    <t>P-0194-0296-0056</t>
  </si>
  <si>
    <t>074FB8GJ8B0071P</t>
  </si>
  <si>
    <t>P-0195-0296-0057</t>
  </si>
  <si>
    <t>074FB8GJ8B00JTV</t>
  </si>
  <si>
    <t>P-0196-0296-0058</t>
  </si>
  <si>
    <t>ML2020</t>
  </si>
  <si>
    <t>074FB8GK4F00AXN</t>
  </si>
  <si>
    <t>P-0197-0296-0059</t>
  </si>
  <si>
    <t>074FB8GK9B008VH</t>
  </si>
  <si>
    <t>P-0198-0296-0060</t>
  </si>
  <si>
    <t>074FB8GK4F0099M</t>
  </si>
  <si>
    <t>P-0199-0296-0061</t>
  </si>
  <si>
    <t>IMPRESORA HP MULTUFUNCIONAL M521DN</t>
  </si>
  <si>
    <t>CNDKL7R3JS</t>
  </si>
  <si>
    <t>S-0018-0243-0006</t>
  </si>
  <si>
    <t xml:space="preserve">REGULADOR TDN NET 1664025126 </t>
  </si>
  <si>
    <t>TDN NET</t>
  </si>
  <si>
    <t>S-0031-0243-0009</t>
  </si>
  <si>
    <t>CPU PROC  INTEL GRAVADORA DE DVD</t>
  </si>
  <si>
    <t>S-0030-0243-0010</t>
  </si>
  <si>
    <t>MONITOR LCD 15" NEGRO</t>
  </si>
  <si>
    <t>S-0028-0243-0011</t>
  </si>
  <si>
    <t>S-0029-0243-0012</t>
  </si>
  <si>
    <t>S-0032-0243-0013</t>
  </si>
  <si>
    <t>S-0035-0243-0016</t>
  </si>
  <si>
    <t>LASER JET P1102W</t>
  </si>
  <si>
    <t>S-0036-0243-0017</t>
  </si>
  <si>
    <t>S-0037-0243-0018</t>
  </si>
  <si>
    <t>IMPRESORA MULTIFUNCIONALM281FDW PRO MFP</t>
  </si>
  <si>
    <t>281FDW PRO MFP</t>
  </si>
  <si>
    <t>S-0038-0243-0019</t>
  </si>
  <si>
    <t>CPU CI3</t>
  </si>
  <si>
    <t>S-0039-0243-0020</t>
  </si>
  <si>
    <t>S-0040-0243-0021</t>
  </si>
  <si>
    <t>S-0041-0243-0022</t>
  </si>
  <si>
    <t>S-0042-0243-0023</t>
  </si>
  <si>
    <t>DV-MA04-0235-0028</t>
  </si>
  <si>
    <t>DV-0004-0235-0036</t>
  </si>
  <si>
    <t>MOUSE OPTICO 4D</t>
  </si>
  <si>
    <t>O40009469</t>
  </si>
  <si>
    <t>DV-0003-0235-0047</t>
  </si>
  <si>
    <t>IMPRESORA HP LASER 1018</t>
  </si>
  <si>
    <t>CN81030070</t>
  </si>
  <si>
    <t>DV-0004-0235-0050</t>
  </si>
  <si>
    <t>IMPRESORA HP LASERJET P2035N</t>
  </si>
  <si>
    <t>P2035N</t>
  </si>
  <si>
    <t>CNB9T28844</t>
  </si>
  <si>
    <t>DV-00A2-0235-0056</t>
  </si>
  <si>
    <t>DV-006d-0235-0057</t>
  </si>
  <si>
    <t>DV-00A3-0235-0059</t>
  </si>
  <si>
    <t>MONITOR LCD 15" SAMSUNG</t>
  </si>
  <si>
    <t>MJ15HMDXA15766MX</t>
  </si>
  <si>
    <t>DV-007c-0235-0060</t>
  </si>
  <si>
    <t>L420993391</t>
  </si>
  <si>
    <t>DV-0006-0235-0062</t>
  </si>
  <si>
    <t>DV-0007-0235-0063</t>
  </si>
  <si>
    <t>DV-008c-0235-0066</t>
  </si>
  <si>
    <t>868017-0104</t>
  </si>
  <si>
    <t>DV-005a-0235-0068</t>
  </si>
  <si>
    <t>CPU  CELERON DUAL CORE 2.8 GHZ 2GB HD500GB</t>
  </si>
  <si>
    <t>DV-002b-0235-0069</t>
  </si>
  <si>
    <t>MONITOR DE 18.5" BENQ</t>
  </si>
  <si>
    <t>ETFCA01522SLO</t>
  </si>
  <si>
    <t>DV-004d-0235-0071</t>
  </si>
  <si>
    <t>L4200993391</t>
  </si>
  <si>
    <t>DV-0008-0235-0072</t>
  </si>
  <si>
    <t>DV-0010-0235-0074</t>
  </si>
  <si>
    <t>CPU Mca. Acteck S/940401015281</t>
  </si>
  <si>
    <t>DV-0011-0235-0075</t>
  </si>
  <si>
    <t>MONITOR PANTALLA LCD MCA. SAMSUNG</t>
  </si>
  <si>
    <t>ZTVCH4LC306200M</t>
  </si>
  <si>
    <t>DV-0014-0235-0078</t>
  </si>
  <si>
    <t xml:space="preserve">REGULADOR COMPLET </t>
  </si>
  <si>
    <t>DV-0005-0235-0051</t>
  </si>
  <si>
    <t>IMPRESORA MULTIFUNCIONAL EPSON L555</t>
  </si>
  <si>
    <t>L555</t>
  </si>
  <si>
    <t>S4VY102556</t>
  </si>
  <si>
    <t>DV-0016-0235-0080</t>
  </si>
  <si>
    <t xml:space="preserve">LAPTOP HACER ASPIRE E15 CI5 </t>
  </si>
  <si>
    <t>ASPIRE</t>
  </si>
  <si>
    <t>S:NXML8AL010505074993400</t>
  </si>
  <si>
    <t>DV-0017-0235-0081</t>
  </si>
  <si>
    <t xml:space="preserve">IMPRESORA HPCP1025NW </t>
  </si>
  <si>
    <t>CND2D08382</t>
  </si>
  <si>
    <t>DV-0018-0235-0082</t>
  </si>
  <si>
    <t xml:space="preserve">CPU CORE I3 3.3 GH 4 G  </t>
  </si>
  <si>
    <t>DV-0019-0235-0083</t>
  </si>
  <si>
    <t>FJJD7HA049457</t>
  </si>
  <si>
    <t>DV-0020-0235-0084</t>
  </si>
  <si>
    <t>DV-0021-0235-0085</t>
  </si>
  <si>
    <t>DV-0022-0235-0086</t>
  </si>
  <si>
    <t>DV-0023-0235-0087</t>
  </si>
  <si>
    <t>L575</t>
  </si>
  <si>
    <t>W98Y037614</t>
  </si>
  <si>
    <t>DV-0024-0235-0088</t>
  </si>
  <si>
    <t>FUENTE DE PODER</t>
  </si>
  <si>
    <t>ASTRON</t>
  </si>
  <si>
    <t>LINEAL</t>
  </si>
  <si>
    <t>DV-0025-0235-0089</t>
  </si>
  <si>
    <t>CPU CI3 3.7 GHZ 4 GB</t>
  </si>
  <si>
    <t>DV-0026-0235-0090</t>
  </si>
  <si>
    <t>ZZ5KH4TJ301694W</t>
  </si>
  <si>
    <t>DV-0027-0235-0091</t>
  </si>
  <si>
    <t>1646SC514BN8</t>
  </si>
  <si>
    <t>DV-0028-0235-0091</t>
  </si>
  <si>
    <t>DV-0029-0235-0092</t>
  </si>
  <si>
    <t>DV-0030-0235-0093</t>
  </si>
  <si>
    <t>ZZ5KH4TJ301678H</t>
  </si>
  <si>
    <t>DV-0031-0235-0094</t>
  </si>
  <si>
    <t>DV-0032-0235-0095</t>
  </si>
  <si>
    <t>DV-0033-0235-0095</t>
  </si>
  <si>
    <t>DV-0034-0235-0096</t>
  </si>
  <si>
    <t>CAMARA CANNON 1093</t>
  </si>
  <si>
    <t>CANNON</t>
  </si>
  <si>
    <t>DV-0035-0235-0097</t>
  </si>
  <si>
    <t xml:space="preserve">CPU CI5 2.9 GHZ 8 GB 1 TB </t>
  </si>
  <si>
    <t>DV-0035-0235-0098</t>
  </si>
  <si>
    <t>DV-0035-0235-0099</t>
  </si>
  <si>
    <t>DV-0035-0235-0100</t>
  </si>
  <si>
    <t>DV-0035-0235-0101</t>
  </si>
  <si>
    <t>DV-0036-0235-0102</t>
  </si>
  <si>
    <t>IMPRESORA ZEBRA</t>
  </si>
  <si>
    <t>DV-0038-0235-0104</t>
  </si>
  <si>
    <t>GABINETE PARA EXTERIOR</t>
  </si>
  <si>
    <t>EXTERIOR</t>
  </si>
  <si>
    <t>DV-0039-0235-0105</t>
  </si>
  <si>
    <t>FUENTE DE ALIMENTACION</t>
  </si>
  <si>
    <t>ALIMENTACION</t>
  </si>
  <si>
    <t>DV-0037-0235-0103</t>
  </si>
  <si>
    <t>IMPRESORA EPSON</t>
  </si>
  <si>
    <t>VJ-0053-0270-0001</t>
  </si>
  <si>
    <t>IMPRESORA HP LASER JET P1505 VND3G15697</t>
  </si>
  <si>
    <t>VILLA JUAREZ DGO</t>
  </si>
  <si>
    <t>VJ-0042-0270-0002</t>
  </si>
  <si>
    <t>MONITOR NEGRO GRIS GATEWAY</t>
  </si>
  <si>
    <t>VJ-0043-0270-0003</t>
  </si>
  <si>
    <t>TECLADO GATEWAY</t>
  </si>
  <si>
    <t>VJ-0044-0270-0004</t>
  </si>
  <si>
    <t>TECLADO BENQ</t>
  </si>
  <si>
    <t>VJ-0045-0270-0005</t>
  </si>
  <si>
    <t xml:space="preserve">VJ-0046-0270-0006 </t>
  </si>
  <si>
    <t>BOCINAS GATEWAY</t>
  </si>
  <si>
    <t>VJ-0049-0270-0008</t>
  </si>
  <si>
    <t>CPU GATEWAY</t>
  </si>
  <si>
    <t>VJ-0050-0270-0009</t>
  </si>
  <si>
    <t>CPU ALASKA BLANCO</t>
  </si>
  <si>
    <t>VJ-0053-0270-0012</t>
  </si>
  <si>
    <t>REGULADOR TDE NET</t>
  </si>
  <si>
    <t>VJ-0054-0270-0013</t>
  </si>
  <si>
    <t>MONITOR LCD 18.5 NEGRO</t>
  </si>
  <si>
    <t>VJ-0055-0270-0014</t>
  </si>
  <si>
    <t>CPU MCA. DULPHIN</t>
  </si>
  <si>
    <t>DULPHIN</t>
  </si>
  <si>
    <t>VJ-0056-0270-0015</t>
  </si>
  <si>
    <t>VJ-0057-0270-0016</t>
  </si>
  <si>
    <t>VJ-0058-0270-0017</t>
  </si>
  <si>
    <t>VJ-0059-0270-0018</t>
  </si>
  <si>
    <t>VJ-0060-0270-0019</t>
  </si>
  <si>
    <t>VJ-0061-0270-0020</t>
  </si>
  <si>
    <t>VJ-0062-0270-0021</t>
  </si>
  <si>
    <t>VJ-0063-0270-0022</t>
  </si>
  <si>
    <t>VJ-0064-0270-0023</t>
  </si>
  <si>
    <t>VJ-0065-0270-0024</t>
  </si>
  <si>
    <t>VJ-0066-0270-0025</t>
  </si>
  <si>
    <t>VJ-0067-0270-0026</t>
  </si>
  <si>
    <t>VJ-0068-0270-0027</t>
  </si>
  <si>
    <t>VJ-0069-0270-0028</t>
  </si>
  <si>
    <t>VJ-0070-0270-0029</t>
  </si>
  <si>
    <t>VJ-0071-0270-0030</t>
  </si>
  <si>
    <t>VJ-0072-0270-0031</t>
  </si>
  <si>
    <t>LAP TOP</t>
  </si>
  <si>
    <t>VJ-0073-0270-0031</t>
  </si>
  <si>
    <t>VLG-0001-0271-0001</t>
  </si>
  <si>
    <t>CPU MCA  ALASKA 512 RAM DD 406B</t>
  </si>
  <si>
    <t>VLG-0002-0271-0002</t>
  </si>
  <si>
    <t>MONITOR 17</t>
  </si>
  <si>
    <t>VLG-0003-0271-0003</t>
  </si>
  <si>
    <t>VLG-0004-0271-0004</t>
  </si>
  <si>
    <t>VLG-0005-0271-0005</t>
  </si>
  <si>
    <t>VLG-0006-0271-0006</t>
  </si>
  <si>
    <t>IMPRESORA MULTIFUNCIONAL HP DESKJET F300</t>
  </si>
  <si>
    <t>DESKJET F300</t>
  </si>
  <si>
    <t>VLG-0007-0271-0007</t>
  </si>
  <si>
    <t>VLG-0008-0271-0008</t>
  </si>
  <si>
    <t>VLG-0009-0271-0009</t>
  </si>
  <si>
    <t>VLG-0010-0271-0010</t>
  </si>
  <si>
    <t>VLG-0011-0271-0011</t>
  </si>
  <si>
    <t>VLG-0012-0271-0012</t>
  </si>
  <si>
    <t>VLG-0013-0271-0013</t>
  </si>
  <si>
    <t>VLG-0014-0271-0014</t>
  </si>
  <si>
    <t>VLG-0015-0271-0015</t>
  </si>
  <si>
    <t>VLG-0016-0271-0016</t>
  </si>
  <si>
    <t>VLG-0017-0271-0017</t>
  </si>
  <si>
    <t>VLG-0018-0271-0018</t>
  </si>
  <si>
    <t>VLG-0019-0271-0019</t>
  </si>
  <si>
    <t>VLG-0020-0271-0020</t>
  </si>
  <si>
    <t>VLG-0021-0271-0021</t>
  </si>
  <si>
    <t>VLG-0022-0271-0022</t>
  </si>
  <si>
    <t>VLG-0023-0271-0023</t>
  </si>
  <si>
    <t>VLG-0020-0271-0024</t>
  </si>
  <si>
    <t>VLG-0020-0271-0025</t>
  </si>
  <si>
    <t>VN-0001-0268-0002</t>
  </si>
  <si>
    <t>MONITOR MCA. SAMRTUM</t>
  </si>
  <si>
    <t>SAMRTUM</t>
  </si>
  <si>
    <t>VN-0002-0268-0003</t>
  </si>
  <si>
    <t>VN-0003-0268-0004</t>
  </si>
  <si>
    <t>VN-0004-0268-0005</t>
  </si>
  <si>
    <t>MOUSE ALASKA</t>
  </si>
  <si>
    <t>VN-0005-0268-0006</t>
  </si>
  <si>
    <t>MONITOR DELL MOD. E773S</t>
  </si>
  <si>
    <t>E773S</t>
  </si>
  <si>
    <t>VN-0006-0268-0007</t>
  </si>
  <si>
    <t>CPU DELL MOD. OU7670</t>
  </si>
  <si>
    <t>OU7670</t>
  </si>
  <si>
    <t>VN-0007-0268-0008</t>
  </si>
  <si>
    <t>TECLADO DELL</t>
  </si>
  <si>
    <t>VN-0008-0268-0009</t>
  </si>
  <si>
    <t>MOUSE DELL</t>
  </si>
  <si>
    <t>VN-0009-0268-0010</t>
  </si>
  <si>
    <t>BOCINAS DELL</t>
  </si>
  <si>
    <t>VN-0011-0268-0011</t>
  </si>
  <si>
    <t>REGULADOR MARKVISION</t>
  </si>
  <si>
    <t>MARKVISION</t>
  </si>
  <si>
    <t>VN-0012-0268-0012</t>
  </si>
  <si>
    <t>REGULADOR OPTI UPS SS12000</t>
  </si>
  <si>
    <t>OPTI UPS</t>
  </si>
  <si>
    <t>VN-0013-0268-0013</t>
  </si>
  <si>
    <t>IMPRESORA MULTIFUNCIONAL 1536 DNF</t>
  </si>
  <si>
    <t>1536 DNF</t>
  </si>
  <si>
    <t>CNB9C1CBF4</t>
  </si>
  <si>
    <t>VN-0014-0268-0014</t>
  </si>
  <si>
    <t>VN-0015-0268-0015</t>
  </si>
  <si>
    <t>VN-0016-0268-0016</t>
  </si>
  <si>
    <t>VN-0017-0268-0017</t>
  </si>
  <si>
    <t>VN-0018-0268-0018</t>
  </si>
  <si>
    <t>VN-0019-0268-0019</t>
  </si>
  <si>
    <t>VN-0020-0268-0020</t>
  </si>
  <si>
    <t>VN-0021-0268-0021</t>
  </si>
  <si>
    <t>VN-0022-0268-0022</t>
  </si>
  <si>
    <t>VN-0023-0268-0023</t>
  </si>
  <si>
    <t>VN-0024-0268-0024</t>
  </si>
  <si>
    <t>VN-0025-0268-0025</t>
  </si>
  <si>
    <t>VLL-0001-0273-0001</t>
  </si>
  <si>
    <t>EQUIPO DE COMPUTO CORE I3 4RAM 500HD</t>
  </si>
  <si>
    <t>VLL-0002-0273-0002</t>
  </si>
  <si>
    <t>VLL-0003-0273-0003</t>
  </si>
  <si>
    <t>VLL-0004-0273-0004</t>
  </si>
  <si>
    <t>VLL-0005-0273-0005</t>
  </si>
  <si>
    <t xml:space="preserve">IMPRESORA EPSON L355 </t>
  </si>
  <si>
    <t>L355</t>
  </si>
  <si>
    <t>VLL-0006-0273-0006</t>
  </si>
  <si>
    <t xml:space="preserve"> SE8Y025780</t>
  </si>
  <si>
    <t>VLL-0008-0273-0008</t>
  </si>
  <si>
    <t>VLL-0009-0273-0009</t>
  </si>
  <si>
    <t>VLL-0010-0273-0010</t>
  </si>
  <si>
    <t>VLL-0011-0273-0011</t>
  </si>
  <si>
    <t>VLL-0012-0273-0012</t>
  </si>
  <si>
    <t>VLL-0013-0273-0013</t>
  </si>
  <si>
    <t>VLL-0014-0273-0014</t>
  </si>
  <si>
    <t>VLL-0015-0273-0015</t>
  </si>
  <si>
    <t>VLL-0016-0273-0016</t>
  </si>
  <si>
    <t>VLL-0017-0273-0017</t>
  </si>
  <si>
    <t>VLL-0018-0273-0018</t>
  </si>
  <si>
    <t>VLL-0019-0273-0019</t>
  </si>
  <si>
    <t>VJEG-0001-0274-0001</t>
  </si>
  <si>
    <t>VJEG-0002-0274-0002</t>
  </si>
  <si>
    <t>VJEG-0003-0274-0003</t>
  </si>
  <si>
    <t>VJEG-0004-0274-0004</t>
  </si>
  <si>
    <t>VJEG-0005-0274-0005</t>
  </si>
  <si>
    <t>VJEG-0006-0274-0006</t>
  </si>
  <si>
    <t>DSPMR-0007</t>
  </si>
  <si>
    <t>RECLUTAMIENTO DE DSPM</t>
  </si>
  <si>
    <t>DSPMR-0008</t>
  </si>
  <si>
    <t>DSPMR-0009</t>
  </si>
  <si>
    <t>DSPMR-0010</t>
  </si>
  <si>
    <t>DSPMR-0011</t>
  </si>
  <si>
    <t>DSPMR-0012</t>
  </si>
  <si>
    <t>DSPMR-0019</t>
  </si>
  <si>
    <t>DSPMR-0020</t>
  </si>
  <si>
    <t>DSPMR-0021</t>
  </si>
  <si>
    <t>DSPMR-0022</t>
  </si>
  <si>
    <t>DSPMR-0023</t>
  </si>
  <si>
    <t>DSPMR-0024</t>
  </si>
  <si>
    <t>DSPMR-001</t>
  </si>
  <si>
    <t>DSPMR-002</t>
  </si>
  <si>
    <t>ZZJEH4TH205336</t>
  </si>
  <si>
    <t>DSPMR-003</t>
  </si>
  <si>
    <t>DSPMR-004</t>
  </si>
  <si>
    <t>DSPMR-005</t>
  </si>
  <si>
    <t>VND3629424</t>
  </si>
  <si>
    <t>DSPMR-006</t>
  </si>
  <si>
    <t>SWITCH 16 PUERTOS TL-SG101</t>
  </si>
  <si>
    <t>LINKSYS</t>
  </si>
  <si>
    <t>REE50H103534-GGB1506A-BA</t>
  </si>
  <si>
    <t>DSPMR-025</t>
  </si>
  <si>
    <t>DSPMR 140</t>
  </si>
  <si>
    <t>SCANNER  HP DE ALTA VELOCIDAD CAMA GRANDE</t>
  </si>
  <si>
    <t>CN2CME20KY</t>
  </si>
  <si>
    <t>DSPMR-379</t>
  </si>
  <si>
    <t>HP DESKJET INK ADVANTAGE 1515</t>
  </si>
  <si>
    <t>DESKJET 1515</t>
  </si>
  <si>
    <t>SUB-0001</t>
  </si>
  <si>
    <t>DIRECCION DE SEGURIDAD PUBLICA (LUIS CARRILLO)</t>
  </si>
  <si>
    <t>SUB-0002</t>
  </si>
  <si>
    <t>SUB-0003</t>
  </si>
  <si>
    <t>SUB-0004</t>
  </si>
  <si>
    <t>SUB-0005</t>
  </si>
  <si>
    <t>SUB-0006</t>
  </si>
  <si>
    <t>TM-0383-0234-0444</t>
  </si>
  <si>
    <t>SUB-0115</t>
  </si>
  <si>
    <t>SUB-0116</t>
  </si>
  <si>
    <t>SUB-0117</t>
  </si>
  <si>
    <t>SUB-0118</t>
  </si>
  <si>
    <t>SUB-0119</t>
  </si>
  <si>
    <t>SUB-0120</t>
  </si>
  <si>
    <t>TM-0377-0234-0438</t>
  </si>
  <si>
    <t>SUBSEMUN 127</t>
  </si>
  <si>
    <t>IMPRESORA HP</t>
  </si>
  <si>
    <t>SUBSEMUN 128</t>
  </si>
  <si>
    <t xml:space="preserve">IMPRESORA  EPSON WORK FORCE M200 </t>
  </si>
  <si>
    <t>M200</t>
  </si>
  <si>
    <t>UKSY000011</t>
  </si>
  <si>
    <t>SUB-0128</t>
  </si>
  <si>
    <t>FIREWALL</t>
  </si>
  <si>
    <t>SUB-0139</t>
  </si>
  <si>
    <t>SWITCH SISCO 1800</t>
  </si>
  <si>
    <t>SUBSEMUN 144</t>
  </si>
  <si>
    <t>TM-0378-0234-0439</t>
  </si>
  <si>
    <t>TM-0381-0234-0442</t>
  </si>
  <si>
    <t>SUB-0036</t>
  </si>
  <si>
    <t>SUB-0047</t>
  </si>
  <si>
    <t>SUB-0048</t>
  </si>
  <si>
    <t>SUB-0053</t>
  </si>
  <si>
    <t>SUB-0054</t>
  </si>
  <si>
    <t>SUB-0077</t>
  </si>
  <si>
    <t>SUB-0078</t>
  </si>
  <si>
    <t>SUB-0083</t>
  </si>
  <si>
    <t>SUB-0084</t>
  </si>
  <si>
    <t>SUB-0089</t>
  </si>
  <si>
    <t>SUB-0090</t>
  </si>
  <si>
    <t>SUB-0095</t>
  </si>
  <si>
    <t>SUB-0096</t>
  </si>
  <si>
    <t>SUB-0101</t>
  </si>
  <si>
    <t>SUB-0102</t>
  </si>
  <si>
    <t>SUB-145</t>
  </si>
  <si>
    <t>PLOTTER HP</t>
  </si>
  <si>
    <t>SUB-146</t>
  </si>
  <si>
    <t>SUB-147</t>
  </si>
  <si>
    <t>IMPRESORA HP MULTIFUNCIONAL M521 DN</t>
  </si>
  <si>
    <t>CDDKLBS4LH</t>
  </si>
  <si>
    <t>SUBSEMUN 129</t>
  </si>
  <si>
    <t>CPU C/B CI5 3.2 GHZ 4 GB EN RAM HD 500 GB</t>
  </si>
  <si>
    <t>DIRECCION DE SEGURIDAD PUBLICA NUEVA</t>
  </si>
  <si>
    <t>SUBSEMUN 130</t>
  </si>
  <si>
    <t>MONITOR 19.5 BENQ LED</t>
  </si>
  <si>
    <t>SUBSEMUN 131</t>
  </si>
  <si>
    <t>SUBSEMUN 132</t>
  </si>
  <si>
    <t>SUBSEMUN 133</t>
  </si>
  <si>
    <t>SUBSEMUN 134</t>
  </si>
  <si>
    <t>SUBSEMUN 135</t>
  </si>
  <si>
    <t>SUBSEMUN 136</t>
  </si>
  <si>
    <t>SUBSEMUN 137</t>
  </si>
  <si>
    <t>SUBSEMUN 138</t>
  </si>
  <si>
    <t>DSPM-0180-0223-0272</t>
  </si>
  <si>
    <t>NO BREAK 1000 WATTS FULL POWER</t>
  </si>
  <si>
    <t>FULL POWER</t>
  </si>
  <si>
    <t>704NTYTFM770</t>
  </si>
  <si>
    <t>17-06-17048</t>
  </si>
  <si>
    <t>SUB-0055</t>
  </si>
  <si>
    <t>SUB-0056</t>
  </si>
  <si>
    <t>SUB-0057</t>
  </si>
  <si>
    <t>SUB-0058</t>
  </si>
  <si>
    <t>SUB-0059</t>
  </si>
  <si>
    <t>SUB-0060</t>
  </si>
  <si>
    <t>SUB-0061</t>
  </si>
  <si>
    <t>SUB-0062</t>
  </si>
  <si>
    <t>SUB-0063</t>
  </si>
  <si>
    <t>SUB-0064</t>
  </si>
  <si>
    <t>SUB-0065</t>
  </si>
  <si>
    <t>SUB-0066</t>
  </si>
  <si>
    <t>SUB-0067</t>
  </si>
  <si>
    <t>SUB-0068</t>
  </si>
  <si>
    <t>SUB-0069</t>
  </si>
  <si>
    <t>SUB-0070</t>
  </si>
  <si>
    <t>SUB-0071</t>
  </si>
  <si>
    <t>SUB-0072</t>
  </si>
  <si>
    <t>DSPM-0181-0223-0273</t>
  </si>
  <si>
    <t>VGNK061805</t>
  </si>
  <si>
    <t>SUBSEMUN-177</t>
  </si>
  <si>
    <t xml:space="preserve">COPIADORA CANON IMAGEN RUNNER 2525 </t>
  </si>
  <si>
    <t>RUNNER 2525</t>
  </si>
  <si>
    <t>RMU00712</t>
  </si>
  <si>
    <t>DSPM-142-0223-234</t>
  </si>
  <si>
    <t>DSPM-148-0223-240</t>
  </si>
  <si>
    <t>DSPM-134-0223-226</t>
  </si>
  <si>
    <t>DSPM-135-0223-227</t>
  </si>
  <si>
    <t>DSPM-136-0223-228</t>
  </si>
  <si>
    <t>CPU CI5 8GB EN RAM ACTECK</t>
  </si>
  <si>
    <t>DSPM-136-0223-229</t>
  </si>
  <si>
    <t>MONITOR HP LED 18.5"</t>
  </si>
  <si>
    <t>DSPM-136-0223-230</t>
  </si>
  <si>
    <t>DSPM-136-0223-231</t>
  </si>
  <si>
    <t>DSPM-137-0223-232</t>
  </si>
  <si>
    <t>DSPM-137-0223-233</t>
  </si>
  <si>
    <t>DSPM-137-0223-234</t>
  </si>
  <si>
    <t>DSPM-137-0223-235</t>
  </si>
  <si>
    <t>DSPM-138-0223-236</t>
  </si>
  <si>
    <t>DSPM-138-0223-237</t>
  </si>
  <si>
    <t>DSPM-138-0223-238</t>
  </si>
  <si>
    <t>DSPM-138-0223-239</t>
  </si>
  <si>
    <t>DSPM-138-0223-240</t>
  </si>
  <si>
    <t>DSPM-138-0223-241</t>
  </si>
  <si>
    <t>DSPM-139-0223-242</t>
  </si>
  <si>
    <t>DSPM-139-0223-243</t>
  </si>
  <si>
    <t>DSPM-139-0223-244</t>
  </si>
  <si>
    <t>DSPM-139-0223-245</t>
  </si>
  <si>
    <t>DSPM-139-0223-246</t>
  </si>
  <si>
    <t>DSPM-140-0223-0247</t>
  </si>
  <si>
    <t>LECTOR DE HUELLA DIGITAL PERSONAL URU4500</t>
  </si>
  <si>
    <t>DSPM-140-0223-0248</t>
  </si>
  <si>
    <t>DSPM-140-0223-0249</t>
  </si>
  <si>
    <t>DSPM-140-0223-0250</t>
  </si>
  <si>
    <t>DSPM-140-0223-0251</t>
  </si>
  <si>
    <t>DSPM-141-0223-0252</t>
  </si>
  <si>
    <t>IMPRESORA MULTIFUNCIONAL L3150</t>
  </si>
  <si>
    <t>DSPM-142-0223-0253</t>
  </si>
  <si>
    <t>DSPM-143-0223-0254</t>
  </si>
  <si>
    <t>CPU CI5 8GB EN RAM 1 TB</t>
  </si>
  <si>
    <t>V-001 AL V-0025</t>
  </si>
  <si>
    <t>25 IMPRESORAS ZEBRA ZQ320</t>
  </si>
  <si>
    <t>SUB-0103</t>
  </si>
  <si>
    <t>SUBSEMUN POLICIAS ESTATALES Y MILITARES</t>
  </si>
  <si>
    <t>SUB-0104</t>
  </si>
  <si>
    <t>SUB-0105</t>
  </si>
  <si>
    <t>SUB-0106</t>
  </si>
  <si>
    <t>SUB-0107</t>
  </si>
  <si>
    <t>SUB-0108</t>
  </si>
  <si>
    <t>SUB-0109</t>
  </si>
  <si>
    <t>SUB-0110</t>
  </si>
  <si>
    <t>SUB-0111</t>
  </si>
  <si>
    <t>SUB-0112</t>
  </si>
  <si>
    <t>SUB-0113</t>
  </si>
  <si>
    <t>SUB-0114</t>
  </si>
  <si>
    <t>SUBSEMUN 121</t>
  </si>
  <si>
    <t>IMPRESORA LASER A COLOR HP PR991</t>
  </si>
  <si>
    <t>SUBSEMUN 122</t>
  </si>
  <si>
    <t>SUBSEMUN 123</t>
  </si>
  <si>
    <t>SUBSEMUN 124</t>
  </si>
  <si>
    <t>IMPRESORA INYECCION DE TINTA HP</t>
  </si>
  <si>
    <t>SUBSEMUN 126</t>
  </si>
  <si>
    <t>IMPRESORA MULTIFUNCIONAL LASER JET M1132</t>
  </si>
  <si>
    <t>M1132</t>
  </si>
  <si>
    <t>SUBSEMUN 141</t>
  </si>
  <si>
    <t>SUBSEMUN 142</t>
  </si>
  <si>
    <t>SUBSEMUN 143</t>
  </si>
  <si>
    <t>PS-0107-0269-0011</t>
  </si>
  <si>
    <t>PS-0108-0269-0012</t>
  </si>
  <si>
    <t>MJ15HMDXA15761T</t>
  </si>
  <si>
    <t>PS-0109-0269-0013</t>
  </si>
  <si>
    <t>CPU PENTIUM 4</t>
  </si>
  <si>
    <t>PS-0110-0269-0014</t>
  </si>
  <si>
    <t>PS-0111-0269-0015</t>
  </si>
  <si>
    <t>BTD50702482</t>
  </si>
  <si>
    <t>PS-0112-0269-0016</t>
  </si>
  <si>
    <t>REGULADOR VOLTEC</t>
  </si>
  <si>
    <t>PS-0113-0269-0017</t>
  </si>
  <si>
    <t>IMPRESORA MULTIFUNCIONAL HP DESKJET F4280</t>
  </si>
  <si>
    <t>F4280</t>
  </si>
  <si>
    <t>CN8483G0JD</t>
  </si>
  <si>
    <t>PS-0114-0269-0018</t>
  </si>
  <si>
    <t>LE17HCD88629HB</t>
  </si>
  <si>
    <t>PS-0115-0269-0019</t>
  </si>
  <si>
    <t>CPU INTEL CORE 2 DUO LG</t>
  </si>
  <si>
    <t>PS-0116-0269-0020</t>
  </si>
  <si>
    <t>PS-0117-0269-0021</t>
  </si>
  <si>
    <t>REGULADOR MICROVOLT</t>
  </si>
  <si>
    <t>PS-0095-0180-0216</t>
  </si>
  <si>
    <t>PS-0096-0180-0217</t>
  </si>
  <si>
    <t>02CSHCKF300886X</t>
  </si>
  <si>
    <t>PS-0097-0180-0218</t>
  </si>
  <si>
    <t>PS-0098-0180-0219</t>
  </si>
  <si>
    <t>PS-0099-0280-0220</t>
  </si>
  <si>
    <t xml:space="preserve">IMPRESORA MULTIFUNCIONAL  EPSON L355 </t>
  </si>
  <si>
    <t>3YK535888</t>
  </si>
  <si>
    <t>PS-0100-0280-0221</t>
  </si>
  <si>
    <t>PS-0101-0280-0222</t>
  </si>
  <si>
    <t>PS-0102-0280-0223</t>
  </si>
  <si>
    <t>PS-0103-0280-0224</t>
  </si>
  <si>
    <t>PS-0104-0280-0225</t>
  </si>
  <si>
    <t>PS-0105-0280-0226</t>
  </si>
  <si>
    <t>CPU CORE I5 PERFORMANCE</t>
  </si>
  <si>
    <t>PERFORMANC</t>
  </si>
  <si>
    <t>ADQ-0195-0203-0097</t>
  </si>
  <si>
    <t>MONITOR ALASKA</t>
  </si>
  <si>
    <t>ETT8808961SLO</t>
  </si>
  <si>
    <t>ADQ-0244-0203-0098</t>
  </si>
  <si>
    <t>ADQ-0191-0203-0113</t>
  </si>
  <si>
    <t>ADQ-0243-0203-0083</t>
  </si>
  <si>
    <t>4B17C1V37661</t>
  </si>
  <si>
    <t>RM-0001-0134-0001</t>
  </si>
  <si>
    <t>CPU INTEL CORE I3</t>
  </si>
  <si>
    <t>I3</t>
  </si>
  <si>
    <t>RM-0001-0134-0002</t>
  </si>
  <si>
    <t>RM-0001-0134-0003</t>
  </si>
  <si>
    <t>RM-0001-0134-0004</t>
  </si>
  <si>
    <t>CD-0027-0205-0006</t>
  </si>
  <si>
    <t>UPO4821120A</t>
  </si>
  <si>
    <t>CD-0028-0205-0007</t>
  </si>
  <si>
    <t>SE8Y004505</t>
  </si>
  <si>
    <t>CD-0030-0205-0008</t>
  </si>
  <si>
    <t>CPU CORE 2 DUO 2GB 029110120472</t>
  </si>
  <si>
    <t>EX316CRA0060KMX</t>
  </si>
  <si>
    <t>CD-0031-0205-0009</t>
  </si>
  <si>
    <t>ETL770C018708C3F6F402</t>
  </si>
  <si>
    <t>CD-0032-0205-0010</t>
  </si>
  <si>
    <t>N09C011567</t>
  </si>
  <si>
    <t>CD-0033-0205-0011</t>
  </si>
  <si>
    <t>CD-0034-0205-0012</t>
  </si>
  <si>
    <t>COMPUTADORA PORTATIL COMPAQ MOD. CPQ610 VX372LA</t>
  </si>
  <si>
    <t>CPQ610</t>
  </si>
  <si>
    <t>CPQ610VX372LA</t>
  </si>
  <si>
    <t>CD-0035-0205-0013</t>
  </si>
  <si>
    <t>CD-0036-0205-0014</t>
  </si>
  <si>
    <t>ZZSKH4TH904678</t>
  </si>
  <si>
    <t>CD-0037-0205-0015</t>
  </si>
  <si>
    <t>CD-0038-0205-0016</t>
  </si>
  <si>
    <t>CD-0039-0205-0017</t>
  </si>
  <si>
    <t>17-06-17243</t>
  </si>
  <si>
    <t>CD-0040-0205-0018</t>
  </si>
  <si>
    <t>CD-0041-0205-0019</t>
  </si>
  <si>
    <t>CD-0042-0205-0020</t>
  </si>
  <si>
    <t>CD-0043-0205-0021</t>
  </si>
  <si>
    <t>CD-0044-0205-0022</t>
  </si>
  <si>
    <t>CD-0045-0205-0023</t>
  </si>
  <si>
    <t>MONITOR HP 18.5" LED</t>
  </si>
  <si>
    <t>18.5"</t>
  </si>
  <si>
    <t>CD-0046-0205-0024</t>
  </si>
  <si>
    <t>SRA-0041-0257-0003</t>
  </si>
  <si>
    <t>L411993384</t>
  </si>
  <si>
    <t>SRA-0043-0257-0005</t>
  </si>
  <si>
    <t xml:space="preserve">MONITOR LCD 15" </t>
  </si>
  <si>
    <t>CNN5180W60</t>
  </si>
  <si>
    <t>SRA-0047-0257-0006</t>
  </si>
  <si>
    <t>WE0892042657</t>
  </si>
  <si>
    <t>SRA-0038-0257-0007</t>
  </si>
  <si>
    <t xml:space="preserve">IMPRESORA LASER JET HP 2600N </t>
  </si>
  <si>
    <t>CNHC74Q1RL</t>
  </si>
  <si>
    <t>SRA-0049-0257-0008</t>
  </si>
  <si>
    <t>CPU GIGABYTE 2 GB DDR2 80GB PROCESADOR INTEL DUAL</t>
  </si>
  <si>
    <t>SRA-0050-0257-0009</t>
  </si>
  <si>
    <t>MONITOR LCD 17" HANNS SRA-050</t>
  </si>
  <si>
    <t>812NUIAY00866</t>
  </si>
  <si>
    <t>SRA-0051-0257-0010</t>
  </si>
  <si>
    <t>SRA-0056-0257-0012</t>
  </si>
  <si>
    <t>CPU ALASKA PROC. DUAL CORE 2.0 GHZ 2 GB DDR2 80GB</t>
  </si>
  <si>
    <t>X3184973401260</t>
  </si>
  <si>
    <t>SRA-0048-0257-0013</t>
  </si>
  <si>
    <t xml:space="preserve">MONITOR LCD WIDE SCREEN 17" VIEWSONIC </t>
  </si>
  <si>
    <t>VIEWSONIC</t>
  </si>
  <si>
    <t>QRQ082042998</t>
  </si>
  <si>
    <t>SRA-0064-0257-0018</t>
  </si>
  <si>
    <t>CPU DUAL CORE 2.2 GHZ DD160 DDR 2GB</t>
  </si>
  <si>
    <t>G0090</t>
  </si>
  <si>
    <t>SRA-0047-0257-0019</t>
  </si>
  <si>
    <t>REGULADOR NO BREAK</t>
  </si>
  <si>
    <t>SRA-0058-0257-0022</t>
  </si>
  <si>
    <t>SRA-0059-0257-0023</t>
  </si>
  <si>
    <t>IMPRESORA MULTIFUNCIONAL HP LS M1536DNF</t>
  </si>
  <si>
    <t>CNB9C1BF4</t>
  </si>
  <si>
    <t>SRA-0060-0257-0024</t>
  </si>
  <si>
    <t>SRA-0065-0257-0025</t>
  </si>
  <si>
    <t>CPU DUAL CORE ES200 S775 2.5 GHZ 1 GB</t>
  </si>
  <si>
    <t>Q28100025786</t>
  </si>
  <si>
    <t>SRA-0066-0257-0026</t>
  </si>
  <si>
    <t xml:space="preserve">MONITOR LCD 17" </t>
  </si>
  <si>
    <t>ETLBNOC1940390B34940B9</t>
  </si>
  <si>
    <t>SRA-0067-0257-0027</t>
  </si>
  <si>
    <t>KBPS20B101043002</t>
  </si>
  <si>
    <t>SRA-0068-0257-0028</t>
  </si>
  <si>
    <t>LZ041HROGCG</t>
  </si>
  <si>
    <t>SRA-0069-0257-0029</t>
  </si>
  <si>
    <t>VNB4317357</t>
  </si>
  <si>
    <t>SRA-0052-0257-0011</t>
  </si>
  <si>
    <t>SRA-0062-0257-0019</t>
  </si>
  <si>
    <t>EZ212081Q3643</t>
  </si>
  <si>
    <t>SRA-0075</t>
  </si>
  <si>
    <t>L213111320</t>
  </si>
  <si>
    <t>SRA-0076</t>
  </si>
  <si>
    <t>IMPRESORA HP MULTIFUNCIONAL 8600</t>
  </si>
  <si>
    <t>CN29PBVVJD7</t>
  </si>
  <si>
    <t>SRA-0078</t>
  </si>
  <si>
    <t>CPU C/B CI5 4GB EN RAM</t>
  </si>
  <si>
    <t>SRA-0079</t>
  </si>
  <si>
    <t>MMC3EAA0013410EC53426C</t>
  </si>
  <si>
    <t>SRA-0080</t>
  </si>
  <si>
    <t>SRA-0052-0257-0012</t>
  </si>
  <si>
    <t>SRA-0081</t>
  </si>
  <si>
    <t>SRA-0055-0257-0016</t>
  </si>
  <si>
    <t>N10300760</t>
  </si>
  <si>
    <t>SRA-0082</t>
  </si>
  <si>
    <t>L411993391</t>
  </si>
  <si>
    <t>SRA-0083</t>
  </si>
  <si>
    <t>FJPTPC106575W163495A9000</t>
  </si>
  <si>
    <t>SRA-0083-0257-0040</t>
  </si>
  <si>
    <t>IMPRESORA HP MULTIFUNCIONAL M225DW</t>
  </si>
  <si>
    <t>CNB8J8LK53</t>
  </si>
  <si>
    <t>CNB8GDZ7RQ</t>
  </si>
  <si>
    <t>SRA-0059-0257-0024</t>
  </si>
  <si>
    <t>CPU  C/B CI3 3.7 GHZ CON 4 GB</t>
  </si>
  <si>
    <t>SRA-0059-0257-0025</t>
  </si>
  <si>
    <t xml:space="preserve">MONITOR 18.5 SAMSUNG </t>
  </si>
  <si>
    <t>SRA-0059-0257-0026</t>
  </si>
  <si>
    <t>SRA-0059-0257-0027</t>
  </si>
  <si>
    <t>SRA-0059-0257-0028</t>
  </si>
  <si>
    <t>VLL-0007-0273-0007</t>
  </si>
  <si>
    <t>HL1202</t>
  </si>
  <si>
    <t>SRA-0060-0257-0029</t>
  </si>
  <si>
    <t>SRA-0061-0257-0030</t>
  </si>
  <si>
    <t>706NTJJ6A916</t>
  </si>
  <si>
    <t>SRA-0062-0257-0031</t>
  </si>
  <si>
    <t>SRA-0063-0257-0032</t>
  </si>
  <si>
    <t>SRA-0064-0257-0033</t>
  </si>
  <si>
    <t>17-06-17043</t>
  </si>
  <si>
    <t>SRA-0065-0257-0034</t>
  </si>
  <si>
    <t>SRA-0066-0257-0035</t>
  </si>
  <si>
    <t>706NTDV6A786</t>
  </si>
  <si>
    <t>SRA-0067-0257-0036</t>
  </si>
  <si>
    <t>SRA-0068-0257-0037</t>
  </si>
  <si>
    <t>SRA-0069-0257-0038</t>
  </si>
  <si>
    <t>17-60-17675</t>
  </si>
  <si>
    <t>SRA-0070-0257-0039</t>
  </si>
  <si>
    <t>X2HJ036562</t>
  </si>
  <si>
    <t>SRA-0071-0257-0040</t>
  </si>
  <si>
    <t>IMPRESORA HP LASER JET M102W</t>
  </si>
  <si>
    <t>M102W</t>
  </si>
  <si>
    <t>VNB3F44268</t>
  </si>
  <si>
    <t>OPC-0010-0274-0004</t>
  </si>
  <si>
    <t>OPC-0010-0274-0005</t>
  </si>
  <si>
    <t>SRA-0072-0274-0006</t>
  </si>
  <si>
    <t>IMPRESORA HP LASER JET MULTIFUNCIONAL M227FDW</t>
  </si>
  <si>
    <t>FDW</t>
  </si>
  <si>
    <t>M227FDW</t>
  </si>
  <si>
    <t>ARM-0001</t>
  </si>
  <si>
    <t>MONITOR HP V194 18.5 LED</t>
  </si>
  <si>
    <t>V194</t>
  </si>
  <si>
    <t>ARM-0002</t>
  </si>
  <si>
    <t>K120</t>
  </si>
  <si>
    <t>ARM-0003</t>
  </si>
  <si>
    <t>ARM-0004</t>
  </si>
  <si>
    <t>ARM-0005</t>
  </si>
  <si>
    <t>CPU CI3 8 GB EN RAM</t>
  </si>
  <si>
    <t>ARM-0006</t>
  </si>
  <si>
    <t>IMPRESORA EPSON MULTIFUNCIONAL L3110</t>
  </si>
  <si>
    <t>ARM-0007</t>
  </si>
  <si>
    <t xml:space="preserve">ESCANER ESPSON DS530 </t>
  </si>
  <si>
    <t>X2HJ127538</t>
  </si>
  <si>
    <t>T-0001-0137-0001</t>
  </si>
  <si>
    <t>IMPRESORA HP MULTIFUNCIONAL 1515</t>
  </si>
  <si>
    <t>TRANSPARENCIA MUNICIPAL</t>
  </si>
  <si>
    <t>T-0002-0137-0002</t>
  </si>
  <si>
    <t>T-0003-0137-0003</t>
  </si>
  <si>
    <t>704NTCZFN035</t>
  </si>
  <si>
    <t>T-0004-0137-0004</t>
  </si>
  <si>
    <t>T-0005-0137-0005</t>
  </si>
  <si>
    <t>T-0006-0137-0006</t>
  </si>
  <si>
    <t>17-06-17676</t>
  </si>
  <si>
    <t>T-0007-0137-0007</t>
  </si>
  <si>
    <t>T-0007-0137-0008</t>
  </si>
  <si>
    <t>CPU CORE I3 INTEL 1 TB</t>
  </si>
  <si>
    <t>T-0007-0137-0009</t>
  </si>
  <si>
    <t>MONITOR HP</t>
  </si>
  <si>
    <t>T-0007-0137-0010</t>
  </si>
  <si>
    <t>T-0007-0137-0011</t>
  </si>
  <si>
    <t>T-0007-0137-0012</t>
  </si>
  <si>
    <t>HUB USB 4 PTOS NEGRO</t>
  </si>
  <si>
    <t>T-0008-0137-0013</t>
  </si>
  <si>
    <t>T-0008-0137-0014</t>
  </si>
  <si>
    <t>T-0008-0137-0015</t>
  </si>
  <si>
    <t>T-0008-0137-0016</t>
  </si>
  <si>
    <t>T-0008-0137-0017</t>
  </si>
  <si>
    <t>T-0009-0137-0018</t>
  </si>
  <si>
    <t>T-0009-0137-0019</t>
  </si>
  <si>
    <t>T-0009-0137-0020</t>
  </si>
  <si>
    <t>T-0009-0137-0021</t>
  </si>
  <si>
    <t>T-0009-0137-0022</t>
  </si>
  <si>
    <t>T-0010-0137-0023</t>
  </si>
  <si>
    <t>IMPRESORA MTF EPSON L3150</t>
  </si>
  <si>
    <t>T-0011-0137-0024</t>
  </si>
  <si>
    <t>MY CLOUD HOME 2 TB</t>
  </si>
  <si>
    <t>REC-0041-0209-0001</t>
  </si>
  <si>
    <t>CPU PROCESADOR INTEL ATOM 1.6 GHZ</t>
  </si>
  <si>
    <t>REC-0038-0209-0002</t>
  </si>
  <si>
    <t>MONITOR LCD 17 LG NEGRO</t>
  </si>
  <si>
    <t>907UXTC27945</t>
  </si>
  <si>
    <t>REC-0039-0209-0003</t>
  </si>
  <si>
    <t>ZCE971901557</t>
  </si>
  <si>
    <t>REC-0040-0209-0004</t>
  </si>
  <si>
    <t>REC-0042-0209-0005</t>
  </si>
  <si>
    <t>IMPRESORA LASER HP P1505 CB412A</t>
  </si>
  <si>
    <t>VND3G62793</t>
  </si>
  <si>
    <t>REC-0015-0209-0006</t>
  </si>
  <si>
    <t>REC-0043-0209-0007</t>
  </si>
  <si>
    <t>IMPRESORA MULTIFUNCIONAL M127FN</t>
  </si>
  <si>
    <t>M127FN</t>
  </si>
  <si>
    <t>CNB9G18FV5</t>
  </si>
  <si>
    <t>REC-0044-0209-0008</t>
  </si>
  <si>
    <t>REC-0045-0209-0009</t>
  </si>
  <si>
    <t>706NTKFFM397</t>
  </si>
  <si>
    <t>REC-0046-0209-0010</t>
  </si>
  <si>
    <t>REC-0047-0209-0011</t>
  </si>
  <si>
    <t>REC-0048-0209-0012</t>
  </si>
  <si>
    <t>REC-0049-0209-0013</t>
  </si>
  <si>
    <t>CPU CI3 4 GB EN RAM 1 TB</t>
  </si>
  <si>
    <t>REC-0049-0209-0014</t>
  </si>
  <si>
    <t>18.5 LED</t>
  </si>
  <si>
    <t>REC-0049-0209-0015</t>
  </si>
  <si>
    <t>REC-0049-0209-0016</t>
  </si>
  <si>
    <t>M90</t>
  </si>
  <si>
    <t>REC-0049-0209-0017</t>
  </si>
  <si>
    <t>1400V</t>
  </si>
  <si>
    <t>REC-0049-0209-0018</t>
  </si>
  <si>
    <t>OPC-0010-0274-0003</t>
  </si>
  <si>
    <t>ETW4D03069019</t>
  </si>
  <si>
    <t>OPC-0010-0274-0006</t>
  </si>
  <si>
    <t>SRA-0073</t>
  </si>
  <si>
    <t>CPU CI5 3.0 GHZ 4 GB HD 500 GB</t>
  </si>
  <si>
    <t>SRA-0072</t>
  </si>
  <si>
    <t>MONITOR BENQ LED 18.5"</t>
  </si>
  <si>
    <t>ETS7C05022019</t>
  </si>
  <si>
    <t>SRA-0074</t>
  </si>
  <si>
    <t>L246993397</t>
  </si>
  <si>
    <t>SRA-0010-0257-0004</t>
  </si>
  <si>
    <t>SRA-0057-0257-0021</t>
  </si>
  <si>
    <t>IC076004508</t>
  </si>
  <si>
    <t>EF-0026-0261-0002</t>
  </si>
  <si>
    <t>EF-0033-0261-0009</t>
  </si>
  <si>
    <t>IMPRESORA LASER JET HP P1505</t>
  </si>
  <si>
    <t>VNB3J3067</t>
  </si>
  <si>
    <t>EF-0038-0261-0018</t>
  </si>
  <si>
    <t>CPU C/BLANCA C13 3.06 GHZ 2GB HD 500GB</t>
  </si>
  <si>
    <t>EF-0040-0261-0020</t>
  </si>
  <si>
    <t>E5XKB9000TH0610</t>
  </si>
  <si>
    <t>EF-0042-0261-0022</t>
  </si>
  <si>
    <t>EF-0043-0261-0022</t>
  </si>
  <si>
    <t>AE7179971</t>
  </si>
  <si>
    <t>EF-0044-0261-0023</t>
  </si>
  <si>
    <t>CPU CI3 3.6 GHZ 48GB</t>
  </si>
  <si>
    <t>KIRUNA</t>
  </si>
  <si>
    <t>500 W</t>
  </si>
  <si>
    <t>EF-0044-0261-0024</t>
  </si>
  <si>
    <t>EF-0044-0261-0025</t>
  </si>
  <si>
    <t>EF-0044-0261-0026</t>
  </si>
  <si>
    <t>EF-0044-0261-0027</t>
  </si>
  <si>
    <t>RH-0087-0230-0018</t>
  </si>
  <si>
    <t>RH-0116-0230-0027</t>
  </si>
  <si>
    <t xml:space="preserve">REGULADOR ELECTRONIC </t>
  </si>
  <si>
    <t>RH-0187-0230-0037</t>
  </si>
  <si>
    <t>AK2000</t>
  </si>
  <si>
    <t>RH-0182-0230-0041</t>
  </si>
  <si>
    <t>FJQ6488U2089T03</t>
  </si>
  <si>
    <t>RH-0178-0230-0053</t>
  </si>
  <si>
    <t>IMPRESORA EPSON FX890 680CP P/USB</t>
  </si>
  <si>
    <t>FX890</t>
  </si>
  <si>
    <t>EBY296937</t>
  </si>
  <si>
    <t>RH-0224-0230-0058</t>
  </si>
  <si>
    <t>RH-0217-0230-0061</t>
  </si>
  <si>
    <t xml:space="preserve">IMPRESORA LASER COLOR HP P1215 </t>
  </si>
  <si>
    <t>P1215</t>
  </si>
  <si>
    <t>CNBC92VOL5</t>
  </si>
  <si>
    <t>RH-0003-0230-0063</t>
  </si>
  <si>
    <t>RH-0229-0230-0073</t>
  </si>
  <si>
    <t xml:space="preserve">IMPRESORA EPSON FX890 </t>
  </si>
  <si>
    <t xml:space="preserve"> E8BY334099</t>
  </si>
  <si>
    <t>RH-0236-0230-0081</t>
  </si>
  <si>
    <t xml:space="preserve">CPU C/B CI5 2.9 </t>
  </si>
  <si>
    <t>RH-0232-0230-0076</t>
  </si>
  <si>
    <t>MONITOR BEN Q LED 18.5"</t>
  </si>
  <si>
    <t>ETLB8C00416019</t>
  </si>
  <si>
    <t>RH-0233-0230-0077</t>
  </si>
  <si>
    <t>RH-0234-0230-0078</t>
  </si>
  <si>
    <t>RH-0235-0230-0079</t>
  </si>
  <si>
    <t>EZ21208Q0114</t>
  </si>
  <si>
    <t>RH-0237-0230-0082</t>
  </si>
  <si>
    <t>GL950A2</t>
  </si>
  <si>
    <t>RH-0239-0230-0084</t>
  </si>
  <si>
    <t>L2448993391</t>
  </si>
  <si>
    <t>RH-0240-0230-0085</t>
  </si>
  <si>
    <t>EZ21208Q1633</t>
  </si>
  <si>
    <t>RH-0241-0230-0086</t>
  </si>
  <si>
    <t>IMPRESORA HP LASERJET MULTIFUNCIONAL</t>
  </si>
  <si>
    <t>CND9DBDFDK</t>
  </si>
  <si>
    <t>RH-0243-0230-0087</t>
  </si>
  <si>
    <t>MONITOR SAMSUNG LCD 17</t>
  </si>
  <si>
    <t>MJ17H9FLA09972K</t>
  </si>
  <si>
    <t>RH-0244-0230-0088</t>
  </si>
  <si>
    <t>RH-0246-0230-0090</t>
  </si>
  <si>
    <t xml:space="preserve">CPU CAJA NEGRA CI7 3.3 GHZ 4 GB </t>
  </si>
  <si>
    <t>RH-0247-0230-0091</t>
  </si>
  <si>
    <t xml:space="preserve">IMPRESORA HP LASER JET PRO </t>
  </si>
  <si>
    <t>M227DW</t>
  </si>
  <si>
    <t>VNB3C38585</t>
  </si>
  <si>
    <t>RH-0248-0230-0092</t>
  </si>
  <si>
    <t>RH-0249-0230-0093</t>
  </si>
  <si>
    <t>704NTNHFM423</t>
  </si>
  <si>
    <t>RH-0250-0230-0094</t>
  </si>
  <si>
    <t>RH-0251-0230-0095</t>
  </si>
  <si>
    <t>RH-0252-0230-0096</t>
  </si>
  <si>
    <t>17-06-17235</t>
  </si>
  <si>
    <t>RH-0253-0230-0097</t>
  </si>
  <si>
    <t>RH-0254-0230-0098</t>
  </si>
  <si>
    <t>706NTGY6A879</t>
  </si>
  <si>
    <t>RH-0255-0230-0099</t>
  </si>
  <si>
    <t>RH-0256-0230-0100</t>
  </si>
  <si>
    <t>RH-0257-0230-0101</t>
  </si>
  <si>
    <t>17-06-17234</t>
  </si>
  <si>
    <t>TM-0424-0234-0485</t>
  </si>
  <si>
    <t>RH-0258-0230-0102</t>
  </si>
  <si>
    <t>RH-0259-0230-0103</t>
  </si>
  <si>
    <t>IMPRESORA MULTIFUNCIONAL HP PAGE WIDE PRO</t>
  </si>
  <si>
    <t>PAGE WIDE PRO</t>
  </si>
  <si>
    <t>CN8B3JY09M</t>
  </si>
  <si>
    <t>RH-0260-0230-0104</t>
  </si>
  <si>
    <t>RELOJ CHECADOR ZKT-K40</t>
  </si>
  <si>
    <t>ZKT-K40</t>
  </si>
  <si>
    <t>RH-0260-0230-0105</t>
  </si>
  <si>
    <t>RH-0260-0230-0106</t>
  </si>
  <si>
    <t>RH-0260-0230-0107</t>
  </si>
  <si>
    <t>RH-0260-0230-0108</t>
  </si>
  <si>
    <t>RH-0261-0230-0109</t>
  </si>
  <si>
    <t>CPU VORAGO C/B CI3 3.6 GHZ 1 TB</t>
  </si>
  <si>
    <t>RH-0261-0230-0110</t>
  </si>
  <si>
    <t>RH-0261-0230-0111</t>
  </si>
  <si>
    <t>RH-0261-0230-0112</t>
  </si>
  <si>
    <t>RH-0262-0230-0113</t>
  </si>
  <si>
    <t>RH-0263-0230-0114</t>
  </si>
  <si>
    <t>CPU  C/B CI3 3.6 GHZ 1 TB</t>
  </si>
  <si>
    <t>RH-0264-0230-0115</t>
  </si>
  <si>
    <t>MONITOR AOC 21.5"</t>
  </si>
  <si>
    <t>AOC 21.5"</t>
  </si>
  <si>
    <t>RH-0265-0230-0116</t>
  </si>
  <si>
    <t>RH-0266-0230-0117</t>
  </si>
  <si>
    <t>IMP-0007</t>
  </si>
  <si>
    <t>COMPUTADORA C/B CI3 3.6 GHZ</t>
  </si>
  <si>
    <t>940400194547</t>
  </si>
  <si>
    <t>IMP-0008</t>
  </si>
  <si>
    <t>1CR841153W</t>
  </si>
  <si>
    <t>IMP-0009</t>
  </si>
  <si>
    <t>1833MR0FA918</t>
  </si>
  <si>
    <t>IMP-0010</t>
  </si>
  <si>
    <t>1926HS03BUU8</t>
  </si>
  <si>
    <t>IMP-0011</t>
  </si>
  <si>
    <t>IMP-0012</t>
  </si>
  <si>
    <t xml:space="preserve">IMPRESORA HP LASER JET MULTIFUNCIONAL M479FW </t>
  </si>
  <si>
    <t>MXBCM7T1LR</t>
  </si>
  <si>
    <t>IMP-0013</t>
  </si>
  <si>
    <t>IMPRESORA HP MULTIFUNCIONAL M521DN</t>
  </si>
  <si>
    <t>CNDKM406D1</t>
  </si>
  <si>
    <t>IMP-0014</t>
  </si>
  <si>
    <t>IMP-0015</t>
  </si>
  <si>
    <t>3CQ9312LKN</t>
  </si>
  <si>
    <t>IMP-0016</t>
  </si>
  <si>
    <t>1833MR0DF6F8</t>
  </si>
  <si>
    <t>IMP-0017</t>
  </si>
  <si>
    <t>1934HS030148</t>
  </si>
  <si>
    <t>IMP-0018</t>
  </si>
  <si>
    <t>IMP-0001-0115-0013</t>
  </si>
  <si>
    <t>IMP-0001-0115-0014</t>
  </si>
  <si>
    <t>IMP-0001-0115-0015</t>
  </si>
  <si>
    <t>IMP-0001-0115-0016</t>
  </si>
  <si>
    <t>IMP-0001-0115-0017</t>
  </si>
  <si>
    <t>SPPM-0183-0252-0233</t>
  </si>
  <si>
    <t>IMPRESORA MULTIFUNCIONAL EPSON L3110</t>
  </si>
  <si>
    <t>CD-0047-0205-0025</t>
  </si>
  <si>
    <t>CD-0047-0205-0026</t>
  </si>
  <si>
    <t>CD-0047-0205-0027</t>
  </si>
  <si>
    <t>CD-0047-0205-0028</t>
  </si>
  <si>
    <t>CD-0047-0205-0029</t>
  </si>
  <si>
    <t>IV-1241-3-0001</t>
  </si>
  <si>
    <t>IMPRESORA MULTIFUNCIONAL EPSON L3110 ECOTANK</t>
  </si>
  <si>
    <t>DPM-0001-0115-0002</t>
  </si>
  <si>
    <t>DPM-0001-0115-0003</t>
  </si>
  <si>
    <t>DPM-0001-0115-0004</t>
  </si>
  <si>
    <t>DPM-0001-0115-0005</t>
  </si>
  <si>
    <t>DPM-0001-0115-0001</t>
  </si>
  <si>
    <t xml:space="preserve">LAPTOP HP 8 RAM </t>
  </si>
  <si>
    <t>DPM-0001-0115-0006</t>
  </si>
  <si>
    <t xml:space="preserve">CPU i9 </t>
  </si>
  <si>
    <t>DPM-0001-0115-0007</t>
  </si>
  <si>
    <t>DPM-0001-0115-0008</t>
  </si>
  <si>
    <t>DPM-0001-0115-0009</t>
  </si>
  <si>
    <t>DPM-0001-0115-0010</t>
  </si>
  <si>
    <t>DPM-0001-0115-0011</t>
  </si>
  <si>
    <t>DPM-0001-0115-0012</t>
  </si>
  <si>
    <t xml:space="preserve">REGULADOR DE VOLTAJE </t>
  </si>
  <si>
    <t>DPM-0001-0115-0013</t>
  </si>
  <si>
    <t>DPM-0001-0115-0014</t>
  </si>
  <si>
    <t>DPM-0001-0115-0015</t>
  </si>
  <si>
    <t>DPM-0001-0115-0016</t>
  </si>
  <si>
    <t>DPM-0001-0115-0017</t>
  </si>
  <si>
    <t>DPM-0001-0115-0018</t>
  </si>
  <si>
    <t xml:space="preserve">TABLET </t>
  </si>
  <si>
    <t>GLXY</t>
  </si>
  <si>
    <t>SM-P615</t>
  </si>
  <si>
    <t>R52N61AP4PX</t>
  </si>
  <si>
    <t>ADQ-0283-0203-0160</t>
  </si>
  <si>
    <t>CPU CI3 10100 3.6 4 GB 500 GB</t>
  </si>
  <si>
    <t>YEYIAN GAMER</t>
  </si>
  <si>
    <t>SPM-378</t>
  </si>
  <si>
    <t>SPM-379</t>
  </si>
  <si>
    <t>L3150</t>
  </si>
  <si>
    <t>TM-0473-0234-0534</t>
  </si>
  <si>
    <t>CPU DE ESCRITORIO CI5</t>
  </si>
  <si>
    <t>TM-0474-0234-0535</t>
  </si>
  <si>
    <t>MONITOR 22 PULG</t>
  </si>
  <si>
    <t>PULG</t>
  </si>
  <si>
    <t>TM-0475-0234-0536</t>
  </si>
  <si>
    <t>TM-0476-0234-0537</t>
  </si>
  <si>
    <t>TM-0477-0234-0538</t>
  </si>
  <si>
    <t xml:space="preserve">LAPTOP INTEL CORE I3 8 GB </t>
  </si>
  <si>
    <t xml:space="preserve">IMPRESORA MULTIFUNCIONAL EPSON </t>
  </si>
  <si>
    <t>DSPM-155-0223-0266</t>
  </si>
  <si>
    <t>CPU CI3 8GB EN RAM ACTECK</t>
  </si>
  <si>
    <t>DSPM-155-0223-0267</t>
  </si>
  <si>
    <t>DSPM-155-0223-0268</t>
  </si>
  <si>
    <t>DSPM-155-0223-0269</t>
  </si>
  <si>
    <t>DSPM-155-0223-0270</t>
  </si>
  <si>
    <t>DSPM-156-0223-0271</t>
  </si>
  <si>
    <t>DSPM-156-0223-0272</t>
  </si>
  <si>
    <t>DSPM-156-0223-0273</t>
  </si>
  <si>
    <t>DSPM-156-0223-0274</t>
  </si>
  <si>
    <t>DSPM-156-0223-0275</t>
  </si>
  <si>
    <t>DSPM-157-0223-0276</t>
  </si>
  <si>
    <t>CPU CI3 4GB EN RAM ACTECK</t>
  </si>
  <si>
    <t>DSPM-157-0223-0277</t>
  </si>
  <si>
    <t>MONITOR HACER 23.6 PULG</t>
  </si>
  <si>
    <t>DSPM-157-0223-0278</t>
  </si>
  <si>
    <t>DSPM-157-0223-0279</t>
  </si>
  <si>
    <t>DSPM-157-0223-0280</t>
  </si>
  <si>
    <t>DSPM-158-0223-0281</t>
  </si>
  <si>
    <t>IMPRESORA HP LASER JET MULTIFUNCIONAL</t>
  </si>
  <si>
    <t>DSPM-154-0223-0265</t>
  </si>
  <si>
    <t>IMPRESORA MULTIFUNCIONAL EPSON L4150</t>
  </si>
  <si>
    <t>L4150</t>
  </si>
  <si>
    <t>X4D952 3292</t>
  </si>
  <si>
    <t>IF-318</t>
  </si>
  <si>
    <t>S250992093815</t>
  </si>
  <si>
    <t>RECURSO PROPIO-557</t>
  </si>
  <si>
    <t>IF-319</t>
  </si>
  <si>
    <t>AOBL91A002910</t>
  </si>
  <si>
    <t>IF-320</t>
  </si>
  <si>
    <t>2035SC33GEE8</t>
  </si>
  <si>
    <t>IF-321</t>
  </si>
  <si>
    <t>810-002182</t>
  </si>
  <si>
    <t>IF-322</t>
  </si>
  <si>
    <t>S2350992093971</t>
  </si>
  <si>
    <t>IF-323</t>
  </si>
  <si>
    <t>AOBL91A002786</t>
  </si>
  <si>
    <t>IF-324</t>
  </si>
  <si>
    <t>IF-325</t>
  </si>
  <si>
    <t>PYM-0036-0228-0026</t>
  </si>
  <si>
    <t>ZQ320</t>
  </si>
  <si>
    <t>EXTZQ32</t>
  </si>
  <si>
    <t>XXZEJ2019022184</t>
  </si>
  <si>
    <t>RECURSO PROPIO-556</t>
  </si>
  <si>
    <t>PYM-0037-0228-0027</t>
  </si>
  <si>
    <t>PYM-0038-0228-0028</t>
  </si>
  <si>
    <t>XXEJ201902181</t>
  </si>
  <si>
    <t>PYM-0039-0228-0029</t>
  </si>
  <si>
    <t>XXEJ201902180</t>
  </si>
  <si>
    <t>CAT-9921-0207-0266</t>
  </si>
  <si>
    <t>SCANNER ES 500WR</t>
  </si>
  <si>
    <t>ES-500WR</t>
  </si>
  <si>
    <t>REG-0218-0201-0161</t>
  </si>
  <si>
    <t>CNDKN2M16Y</t>
  </si>
  <si>
    <t>PARTICIPACIONES-921</t>
  </si>
  <si>
    <t>MOB-OP-0697</t>
  </si>
  <si>
    <t>CNDKN60KK</t>
  </si>
  <si>
    <t>MOB-OP-0698</t>
  </si>
  <si>
    <t>CNDKN6X0P2</t>
  </si>
  <si>
    <t>CI-OF630</t>
  </si>
  <si>
    <t>CPU CI3 CON 8 GB EN RAM 1 TB ACTECK 500 WTS</t>
  </si>
  <si>
    <t>8 GB</t>
  </si>
  <si>
    <t>S:2350992094306</t>
  </si>
  <si>
    <t>CONTRALORIA</t>
  </si>
  <si>
    <t>T-0012-0137-0025</t>
  </si>
  <si>
    <t>CPU CI3 8 GB EN RAM 1 TB (BOCINAS Y CAMARA)</t>
  </si>
  <si>
    <t xml:space="preserve">ACTECK </t>
  </si>
  <si>
    <t>1 TB</t>
  </si>
  <si>
    <t>T-0013-0137-0026</t>
  </si>
  <si>
    <t>21.5 LED</t>
  </si>
  <si>
    <t>S:1CR94116GD</t>
  </si>
  <si>
    <t>T-0014-0137-0027</t>
  </si>
  <si>
    <t>T-0015-0137-0028</t>
  </si>
  <si>
    <t>T-0016-0137-0029</t>
  </si>
  <si>
    <t>ST-0041</t>
  </si>
  <si>
    <t>L5190</t>
  </si>
  <si>
    <t>S:X5NQ152080</t>
  </si>
  <si>
    <t>PS-0106-0280-0227</t>
  </si>
  <si>
    <t>IMPRESORA MULTIFUNCIONAL EPSON ECOTANK L355</t>
  </si>
  <si>
    <t>MOB-OP-0699</t>
  </si>
  <si>
    <t xml:space="preserve">CPU PROCESADOR CI7 RAM 32 </t>
  </si>
  <si>
    <t>RAM 32</t>
  </si>
  <si>
    <t>MOB-OP-0700</t>
  </si>
  <si>
    <t>PANTALLA DE 32"</t>
  </si>
  <si>
    <t>ALHUA</t>
  </si>
  <si>
    <t>32"</t>
  </si>
  <si>
    <t>MOB-OP-0701</t>
  </si>
  <si>
    <t>MOB-OP-0702</t>
  </si>
  <si>
    <t>MOB-OP-0703</t>
  </si>
  <si>
    <t>DPM-0002-0115-0019</t>
  </si>
  <si>
    <t>CPU CI3 ATX</t>
  </si>
  <si>
    <t>MOB-OP-0704</t>
  </si>
  <si>
    <t>RV260W</t>
  </si>
  <si>
    <t>DNI2431A190</t>
  </si>
  <si>
    <t>CPU CORE I3 H200 TG RGB</t>
  </si>
  <si>
    <t>CA-1M3-00M1WN-00XV001005</t>
  </si>
  <si>
    <t>BP-0100-0295-0001</t>
  </si>
  <si>
    <t>IMPRESORA MULTIFUNCINAL EPSON L3110</t>
  </si>
  <si>
    <t>5760X</t>
  </si>
  <si>
    <t>C11CG87301</t>
  </si>
  <si>
    <t>BIBLIOTECA PICARDIAS</t>
  </si>
  <si>
    <t>IMPRESORA MULTIFUNCIONAL CANON D1620</t>
  </si>
  <si>
    <t>D1620</t>
  </si>
  <si>
    <t>2223C024AA</t>
  </si>
  <si>
    <t>REC-0060-0209-0033</t>
  </si>
  <si>
    <t xml:space="preserve">GABINETE CPU </t>
  </si>
  <si>
    <t xml:space="preserve">RECLUTAMIENTO   </t>
  </si>
  <si>
    <t>DSPM-159-0223-0282</t>
  </si>
  <si>
    <t>CPU CORE 13</t>
  </si>
  <si>
    <t>PS-0021-0169-0007</t>
  </si>
  <si>
    <t>DSPM-0021-007</t>
  </si>
  <si>
    <t>MINISPLIT FRIO/CALOR 2 TONELADA</t>
  </si>
  <si>
    <t>ST-0048</t>
  </si>
  <si>
    <t>TANDEM METALICO</t>
  </si>
  <si>
    <t>DFD-0046</t>
  </si>
  <si>
    <t>JA-0123-0117-0079</t>
  </si>
  <si>
    <t xml:space="preserve">SCANNER EPSON </t>
  </si>
  <si>
    <t>JUZGADOS ADMINISTRATIVO</t>
  </si>
  <si>
    <t xml:space="preserve">PARTICIPACIONES-921 </t>
  </si>
  <si>
    <t>JA-0124-0117-0080</t>
  </si>
  <si>
    <t>IMPRESORA MULTIFUNCIONAL HP</t>
  </si>
  <si>
    <t>DV-0040-0123-0106</t>
  </si>
  <si>
    <t xml:space="preserve">SCANER DE DOCUMENTOS </t>
  </si>
  <si>
    <t>CAT-9922-0122-0266</t>
  </si>
  <si>
    <t>PC DE ESCRITORIO</t>
  </si>
  <si>
    <t xml:space="preserve">DELL </t>
  </si>
  <si>
    <t xml:space="preserve">CATASTRO MUNICPAL </t>
  </si>
  <si>
    <t xml:space="preserve">INGRESOS PROPIOS </t>
  </si>
  <si>
    <t>DSJ-5151000147-3</t>
  </si>
  <si>
    <t>JURIDICO</t>
  </si>
  <si>
    <t xml:space="preserve">PARTICIPACIONES </t>
  </si>
  <si>
    <t>PAR-0021-0122-0010</t>
  </si>
  <si>
    <t xml:space="preserve">IMPRESORA TERMICA </t>
  </si>
  <si>
    <t xml:space="preserve">ZEBRA </t>
  </si>
  <si>
    <t xml:space="preserve">PARQUIMETROS </t>
  </si>
  <si>
    <t>PAR-0021-0122-0011</t>
  </si>
  <si>
    <t>PAR-0021-0122-0012</t>
  </si>
  <si>
    <t>PARQUIMETROS</t>
  </si>
  <si>
    <t>CI-OF632</t>
  </si>
  <si>
    <t xml:space="preserve">CPU-GABINETE </t>
  </si>
  <si>
    <t>APC-5151000148-1</t>
  </si>
  <si>
    <t>IMPRESORA Y COPIADORA</t>
  </si>
  <si>
    <t xml:space="preserve">CANON </t>
  </si>
  <si>
    <t>TM-5151000066-31</t>
  </si>
  <si>
    <t xml:space="preserve">PORTATIL DELL VOSTRO </t>
  </si>
  <si>
    <t xml:space="preserve">VOSTRO </t>
  </si>
  <si>
    <t>DV-5151000128-5</t>
  </si>
  <si>
    <t>CPU CORIE 3</t>
  </si>
  <si>
    <t>i5-8250U</t>
  </si>
  <si>
    <t>SPL-5151000136-200</t>
  </si>
  <si>
    <t>CPU INTEL</t>
  </si>
  <si>
    <t>SPA-5151000044-89</t>
  </si>
  <si>
    <t>ALUMBRADO</t>
  </si>
  <si>
    <t>TM-5151000044-90</t>
  </si>
  <si>
    <t>TM-5151000044-91</t>
  </si>
  <si>
    <t>SRA-0073-0274-0007</t>
  </si>
  <si>
    <t>COMPUTADORA CORE DELL</t>
  </si>
  <si>
    <t>SPPM-5151000139-91</t>
  </si>
  <si>
    <t>SPPM-5151000149-1</t>
  </si>
  <si>
    <t xml:space="preserve">GABINETE DE 37 UNIDADES DE RACK </t>
  </si>
  <si>
    <t>SPPM-5151000150-1</t>
  </si>
  <si>
    <t xml:space="preserve">CONMUTADOR TELEFONICO </t>
  </si>
  <si>
    <t>SPPM-5151000151-1</t>
  </si>
  <si>
    <t xml:space="preserve">FIREWALL DE 100 USUARIOS  </t>
  </si>
  <si>
    <t>SHOPOS</t>
  </si>
  <si>
    <t>SPPM-5151000152-1</t>
  </si>
  <si>
    <t>DVR DE 32 CANALES Y CAMARAS</t>
  </si>
  <si>
    <t>SPPM-5151000153-1</t>
  </si>
  <si>
    <t>SERVIDORES HEWLETT PACKARD</t>
  </si>
  <si>
    <t xml:space="preserve">ENTERPRISE </t>
  </si>
  <si>
    <t>SPPM-5151000154-1</t>
  </si>
  <si>
    <t>DISCO DURO PACKARD ENTERPRISE</t>
  </si>
  <si>
    <t>SPPM-5151000154-2</t>
  </si>
  <si>
    <t>SPPM-5151000154-3</t>
  </si>
  <si>
    <t>SPPM-5151000154-4</t>
  </si>
  <si>
    <t>RH-5151000127-63</t>
  </si>
  <si>
    <t>CPU PROCESADOR CORE 17</t>
  </si>
  <si>
    <t>CORE</t>
  </si>
  <si>
    <t>S</t>
  </si>
  <si>
    <t>DSPM-5151000147-5</t>
  </si>
  <si>
    <t xml:space="preserve">COMPUTADORA DE ESCRITORIO </t>
  </si>
  <si>
    <t>DSPM-5151000139-90</t>
  </si>
  <si>
    <t>DSPM-5151000085-39</t>
  </si>
  <si>
    <t>SCANNER</t>
  </si>
  <si>
    <t>BPDG-5151000128-6</t>
  </si>
  <si>
    <t xml:space="preserve">BIBLIOTECA DIEGO RIVERA </t>
  </si>
  <si>
    <t>BPGP-5151000128-7</t>
  </si>
  <si>
    <t>BIBLIOTECA GUADALUPE VICTORIA</t>
  </si>
  <si>
    <t>BPDG-5151000044-92</t>
  </si>
  <si>
    <t xml:space="preserve">IMPRESORA A COLOR </t>
  </si>
  <si>
    <t xml:space="preserve">EPSON </t>
  </si>
  <si>
    <t>XAGB014717</t>
  </si>
  <si>
    <t>BPGP-5151000044-93</t>
  </si>
  <si>
    <t>XAGB014947</t>
  </si>
  <si>
    <t>BBJ-5151000044-94</t>
  </si>
  <si>
    <t>XAGB015945</t>
  </si>
  <si>
    <t>BIBLIOTECA BENITO JUAREZ</t>
  </si>
  <si>
    <t>BBJ-5151000044-95</t>
  </si>
  <si>
    <t>XAGB014703</t>
  </si>
  <si>
    <t>FET-5151000127-63</t>
  </si>
  <si>
    <t>CPU CORE I5 RAM</t>
  </si>
  <si>
    <t xml:space="preserve">FOMENTO ECONOMICO </t>
  </si>
  <si>
    <t>SM-5151000044-96</t>
  </si>
  <si>
    <t xml:space="preserve">SALUD MUNICIPAL </t>
  </si>
  <si>
    <t>TM-141-01-122</t>
  </si>
  <si>
    <t>DSPM-515100039-92</t>
  </si>
  <si>
    <t>PCIV-5151000047-6</t>
  </si>
  <si>
    <t xml:space="preserve">EQUIPO DE COMPUTO  </t>
  </si>
  <si>
    <t xml:space="preserve">PROTECCION CIVIL </t>
  </si>
  <si>
    <t xml:space="preserve">DSPM-5151000042-71 </t>
  </si>
  <si>
    <t>DOP-5151000139-93</t>
  </si>
  <si>
    <t xml:space="preserve">MULTIFUNCIONAL </t>
  </si>
  <si>
    <t>TM-5151000144-25</t>
  </si>
  <si>
    <t>DTV-5151000128-8</t>
  </si>
  <si>
    <t>CORIE I3</t>
  </si>
  <si>
    <t>DIR. TRANSITO Y VIALIDAD</t>
  </si>
  <si>
    <t>DTV-5151000139-94</t>
  </si>
  <si>
    <t xml:space="preserve">IMPRESORA HP </t>
  </si>
  <si>
    <t>S-5151000139-95</t>
  </si>
  <si>
    <t>L5290</t>
  </si>
  <si>
    <t>X8GPO30754</t>
  </si>
  <si>
    <t xml:space="preserve">SINDICATO </t>
  </si>
  <si>
    <t>IMV-5151000147-7</t>
  </si>
  <si>
    <t xml:space="preserve">INSTITUTO VIVIENDA </t>
  </si>
  <si>
    <t>S-5151000128-9</t>
  </si>
  <si>
    <t>BPM-5151000128-10</t>
  </si>
  <si>
    <t>BIBLIOTECAS</t>
  </si>
  <si>
    <t>BPM-5151000128-11</t>
  </si>
  <si>
    <t>BPM-5151000128-12</t>
  </si>
  <si>
    <t>BPM-5151000128-13</t>
  </si>
  <si>
    <t>BPM-5151000128-14</t>
  </si>
  <si>
    <t>DMA-5151000147-10</t>
  </si>
  <si>
    <t xml:space="preserve">CPU CORE I </t>
  </si>
  <si>
    <t xml:space="preserve">DIRECCION DE MEDIO AMBIENTE </t>
  </si>
  <si>
    <t>ADQ-5151000147-11</t>
  </si>
  <si>
    <t>F0EX</t>
  </si>
  <si>
    <t>MP24P9K5</t>
  </si>
  <si>
    <t>IMAM-5151000147-12</t>
  </si>
  <si>
    <t xml:space="preserve">COMPUTADORA CON ACCESORIOS </t>
  </si>
  <si>
    <t xml:space="preserve">EVOTEC-STYLOS </t>
  </si>
  <si>
    <t>INSTITUTO MUNICIPAL DEL ADULTO MAYOR</t>
  </si>
  <si>
    <t>IMAM-5151000029-4</t>
  </si>
  <si>
    <t xml:space="preserve">IMPRESORA CON ESCANER </t>
  </si>
  <si>
    <t>RP-5151000147-13</t>
  </si>
  <si>
    <t>STYLOS</t>
  </si>
  <si>
    <t>RP-5151000029-5</t>
  </si>
  <si>
    <t xml:space="preserve">INYECCION DE TINTA </t>
  </si>
  <si>
    <t>L3210</t>
  </si>
  <si>
    <t>APC-5151000147-14</t>
  </si>
  <si>
    <t xml:space="preserve">DE ESCRITORIO </t>
  </si>
  <si>
    <t>APC-5151000147-15</t>
  </si>
  <si>
    <t>CIM-5151000044-97</t>
  </si>
  <si>
    <t xml:space="preserve">MULTIFUNCIONAL  </t>
  </si>
  <si>
    <t>L3250</t>
  </si>
  <si>
    <t>DJM-5151000127-64</t>
  </si>
  <si>
    <t>CPU C 15</t>
  </si>
  <si>
    <t>PYM-5151000147-9</t>
  </si>
  <si>
    <t>PYM-5151000029-3</t>
  </si>
  <si>
    <t>SM-5151000066-32</t>
  </si>
  <si>
    <t>LAPTOP MSI/MODERN 14"</t>
  </si>
  <si>
    <t>MSI</t>
  </si>
  <si>
    <t>PORTATIL CORE I7</t>
  </si>
  <si>
    <t>14B11MO</t>
  </si>
  <si>
    <t>K2109N0060938</t>
  </si>
  <si>
    <t xml:space="preserve">VERDE </t>
  </si>
  <si>
    <t>DS-5151000044-98</t>
  </si>
  <si>
    <t xml:space="preserve">MULTIFUNCIONAL KYOCERA </t>
  </si>
  <si>
    <t>KYOCERA</t>
  </si>
  <si>
    <t>PRINT/SCAN/</t>
  </si>
  <si>
    <t>M3655idn</t>
  </si>
  <si>
    <t>IMM-5151000139-96</t>
  </si>
  <si>
    <t>INSTITUTO MUNICIPAL DE LA MUJER</t>
  </si>
  <si>
    <t>IMM-5151000139-97</t>
  </si>
  <si>
    <t>CIM-5151000127-65</t>
  </si>
  <si>
    <t>CPU C15</t>
  </si>
  <si>
    <t>CIM- 5151000128-16</t>
  </si>
  <si>
    <t>SIS-5151000159-1</t>
  </si>
  <si>
    <t>SERVIDOR HP PROLIANT ML110</t>
  </si>
  <si>
    <t>CAT-5151000128-15</t>
  </si>
  <si>
    <t xml:space="preserve">EQUIPO DE COMPUTO </t>
  </si>
  <si>
    <t>SIS-5151000066-33</t>
  </si>
  <si>
    <t>MICROCOMPUTADORA PORTATIL</t>
  </si>
  <si>
    <t>SARE-5151000147-16</t>
  </si>
  <si>
    <t>SARE-5151000147-17</t>
  </si>
  <si>
    <t>SARE-5151000147-18</t>
  </si>
  <si>
    <t>RH-5151000044-99</t>
  </si>
  <si>
    <t xml:space="preserve">IMPRESORA EPSON </t>
  </si>
  <si>
    <t>ADQ-5151000139-98</t>
  </si>
  <si>
    <t>MULTIFUNCIONAL LASER KYOCERA</t>
  </si>
  <si>
    <t>M213dn3</t>
  </si>
  <si>
    <t>ADQ-5151000139-99</t>
  </si>
  <si>
    <t>REG-5151000044-100</t>
  </si>
  <si>
    <t xml:space="preserve">IMPRESORA MULTIFUNCIONAL HP </t>
  </si>
  <si>
    <t>PRO-M141W</t>
  </si>
  <si>
    <t xml:space="preserve">SALA DE REGIDORES </t>
  </si>
  <si>
    <t>REG-5151000044-101</t>
  </si>
  <si>
    <t xml:space="preserve">IMPRESORA MULTIFUNCIONAL  </t>
  </si>
  <si>
    <t>DAL-5151000044-103</t>
  </si>
  <si>
    <t>DAL-5151000044-104</t>
  </si>
  <si>
    <t>SPPM-5151000155-9</t>
  </si>
  <si>
    <t xml:space="preserve">ECOTANK </t>
  </si>
  <si>
    <t>SECRETARIA PARTICULAR (SAPAL)</t>
  </si>
  <si>
    <t>SPPM-5151000155-10</t>
  </si>
  <si>
    <t>SPPM-5151000155-11</t>
  </si>
  <si>
    <t>SPPM-5151000155-12</t>
  </si>
  <si>
    <t>SPPM-5151000155-13</t>
  </si>
  <si>
    <t>SPPM-5151000155-14</t>
  </si>
  <si>
    <t>SPPM-5151000155-15</t>
  </si>
  <si>
    <t>SPPM-5151000155-16</t>
  </si>
  <si>
    <t>SPPM-5151000156-10</t>
  </si>
  <si>
    <t>IMPRESORA DE TICKET</t>
  </si>
  <si>
    <t>TMT88V-084</t>
  </si>
  <si>
    <t>SPPM-5151000156-11</t>
  </si>
  <si>
    <t>SPPM-5151000156-12</t>
  </si>
  <si>
    <t>SPPM-5151000156-13</t>
  </si>
  <si>
    <t>SPPM-5151000156-14</t>
  </si>
  <si>
    <t>SPPM-5151000156-15</t>
  </si>
  <si>
    <t>SPPM-5151000156-16</t>
  </si>
  <si>
    <t>SPPM-5151000156-17</t>
  </si>
  <si>
    <t>SPPM-5151000156-18</t>
  </si>
  <si>
    <t>SPPM-5151000158-36</t>
  </si>
  <si>
    <t>SPPM-5151000158-37</t>
  </si>
  <si>
    <t>SPPM-5151000158-38</t>
  </si>
  <si>
    <t>SPPM-5151000158-39</t>
  </si>
  <si>
    <t>SPPM-5151000158-40</t>
  </si>
  <si>
    <t>SPPM-5151000158-41</t>
  </si>
  <si>
    <t>SPPM-5151000158-42</t>
  </si>
  <si>
    <t>SPPM-5151000158-43</t>
  </si>
  <si>
    <t>SPPM-5151000158-44</t>
  </si>
  <si>
    <t>SPPM-5151000158-45</t>
  </si>
  <si>
    <t>SPPM-5151000158-46</t>
  </si>
  <si>
    <t>SPPM-5151000158-47</t>
  </si>
  <si>
    <t>SPPM-5151000158-48</t>
  </si>
  <si>
    <t>SPPM-5151000158-49</t>
  </si>
  <si>
    <t>SPPM-5151000158-50</t>
  </si>
  <si>
    <t>SPPM-5151000158-51</t>
  </si>
  <si>
    <t>SPPM-5151000158-52</t>
  </si>
  <si>
    <t>SPPM-5151000158-53</t>
  </si>
  <si>
    <t>SPPM-5151000158-54</t>
  </si>
  <si>
    <t>SPPM-5151000158-55</t>
  </si>
  <si>
    <t>SPPM-5151000158-56</t>
  </si>
  <si>
    <t>SPPM-5151000158-57</t>
  </si>
  <si>
    <t>SPPM-5151000158-58</t>
  </si>
  <si>
    <t>SPPM-5151000158-59</t>
  </si>
  <si>
    <t>SPPM-5151000158-60</t>
  </si>
  <si>
    <t>SPPM-5151000158-61</t>
  </si>
  <si>
    <t>SPPM-5151000158-62</t>
  </si>
  <si>
    <t>SPPM-5151000158-63</t>
  </si>
  <si>
    <t>SPPM-5151000158-64</t>
  </si>
  <si>
    <t>SPPM-5151000158-65</t>
  </si>
  <si>
    <t>PCIV-5151000128-17</t>
  </si>
  <si>
    <t>CPU CORE I3</t>
  </si>
  <si>
    <t>DTV-5151000147-19</t>
  </si>
  <si>
    <t>s/S</t>
  </si>
  <si>
    <t>DOP-5151000127-68</t>
  </si>
  <si>
    <t>PCIV-5151000147-20</t>
  </si>
  <si>
    <t xml:space="preserve">EQUIPO DE COMPUTO COMPLETO </t>
  </si>
  <si>
    <t>FET-5151000147-21</t>
  </si>
  <si>
    <t xml:space="preserve">EVOTEC </t>
  </si>
  <si>
    <t xml:space="preserve">STYLOS </t>
  </si>
  <si>
    <t>DI-5151000160-1</t>
  </si>
  <si>
    <t xml:space="preserve">CPU INTEL PENTIUM </t>
  </si>
  <si>
    <t xml:space="preserve">GHIA </t>
  </si>
  <si>
    <t xml:space="preserve">INGRESOS </t>
  </si>
  <si>
    <t>SPD-5151000127-66</t>
  </si>
  <si>
    <t>CPU CORE I5</t>
  </si>
  <si>
    <t>SPD-5151000127-67</t>
  </si>
  <si>
    <t>CPU CORE I 5</t>
  </si>
  <si>
    <t>FET-5151000147-5</t>
  </si>
  <si>
    <t xml:space="preserve">FOMENTO ECONOMICO Y TURISMO </t>
  </si>
  <si>
    <t>FET-5151000147-6</t>
  </si>
  <si>
    <t>FET-5151000147-7</t>
  </si>
  <si>
    <t>FET-5151000147-8</t>
  </si>
  <si>
    <t>FET-5151000147-9</t>
  </si>
  <si>
    <t>DSPM-5151000147-3</t>
  </si>
  <si>
    <t>DSPM-5151000147-4</t>
  </si>
  <si>
    <t>SRA-5151000147- 17</t>
  </si>
  <si>
    <t>5151000139-13</t>
  </si>
  <si>
    <t>HP LASERJET</t>
  </si>
  <si>
    <t>BOIS-1900-01 -3PZ55A</t>
  </si>
  <si>
    <t>CNBRQD60BG</t>
  </si>
  <si>
    <t>5151000139-14</t>
  </si>
  <si>
    <t>CNBRQD60LA</t>
  </si>
  <si>
    <t>5151000139-15</t>
  </si>
  <si>
    <t>BOIS-1900-01- 3PZ55A</t>
  </si>
  <si>
    <t>CNBRQD60KP</t>
  </si>
  <si>
    <t>DAL-5151000162-4</t>
  </si>
  <si>
    <t>CPU COMPLETO</t>
  </si>
  <si>
    <t>COREI3</t>
  </si>
  <si>
    <t>GM210</t>
  </si>
  <si>
    <t>RECURSOS PROPIOS</t>
  </si>
  <si>
    <t>SPP-5151000162-3</t>
  </si>
  <si>
    <t>SERVICIOS PUBLICOS (PANTEON)</t>
  </si>
  <si>
    <t>RH-5151000139-11</t>
  </si>
  <si>
    <t>SHNGC-1801-01</t>
  </si>
  <si>
    <t>CNBRQ5D36F</t>
  </si>
  <si>
    <t>RH-5151000139-12</t>
  </si>
  <si>
    <t>CNBRQ5D4XM</t>
  </si>
  <si>
    <t>RH-5151000147-18</t>
  </si>
  <si>
    <t>ACTECK-VORAGO</t>
  </si>
  <si>
    <t xml:space="preserve">CAJA BLANCA </t>
  </si>
  <si>
    <t>SIN-5151000136-1</t>
  </si>
  <si>
    <t>EV-1014</t>
  </si>
  <si>
    <t>PC-5151000139-1</t>
  </si>
  <si>
    <t>CNBRQ5D08F</t>
  </si>
  <si>
    <t>REG-5151000162-1</t>
  </si>
  <si>
    <t>SDARE-5151000139-9</t>
  </si>
  <si>
    <t>W1A80A</t>
  </si>
  <si>
    <t>CNCRQ6V28H</t>
  </si>
  <si>
    <t>SDARE</t>
  </si>
  <si>
    <t>DI-5151000162-5</t>
  </si>
  <si>
    <t>CORE I 5</t>
  </si>
  <si>
    <t>SRA-5151000147-12</t>
  </si>
  <si>
    <t xml:space="preserve">SECRETARIA DE AYUNTAMIENTO </t>
  </si>
  <si>
    <t>SRA-5151000147-13</t>
  </si>
  <si>
    <t>SRA-5151000147-14</t>
  </si>
  <si>
    <t>SRA-5151000147-15</t>
  </si>
  <si>
    <t>SRA-5151000147-16</t>
  </si>
  <si>
    <t>SRA-5151000139-5</t>
  </si>
  <si>
    <t xml:space="preserve">IMPRESORA MULTIFUNCIONAL   </t>
  </si>
  <si>
    <t>M4103DW</t>
  </si>
  <si>
    <t>CNBRQ5F1QD</t>
  </si>
  <si>
    <t>SRA-5151000139-6</t>
  </si>
  <si>
    <t>M479FDW</t>
  </si>
  <si>
    <t>CNCRQC7621</t>
  </si>
  <si>
    <t>DI-5151000139-3</t>
  </si>
  <si>
    <t>MUL</t>
  </si>
  <si>
    <t>4103 DW</t>
  </si>
  <si>
    <t>DEM-5151000161-2</t>
  </si>
  <si>
    <t xml:space="preserve">CPU COREI3 </t>
  </si>
  <si>
    <t>QUARONI</t>
  </si>
  <si>
    <t>COR I3</t>
  </si>
  <si>
    <t>01351-7671101048</t>
  </si>
  <si>
    <t>EDUACION  MUNICIPAL</t>
  </si>
  <si>
    <t>DTV-5151000139- 2</t>
  </si>
  <si>
    <t>MOD. M479 FDW</t>
  </si>
  <si>
    <t>CNCRQC7717</t>
  </si>
  <si>
    <t>DIRECCION DE TRANSITO Y VIALIDAD</t>
  </si>
  <si>
    <t>EF-5151000139-17</t>
  </si>
  <si>
    <t>CNCRQC76ZM</t>
  </si>
  <si>
    <t>PYM-5151000162-6</t>
  </si>
  <si>
    <t xml:space="preserve">INTEL CELERON </t>
  </si>
  <si>
    <t xml:space="preserve">QUARONI </t>
  </si>
  <si>
    <t>01387-7791100202</t>
  </si>
  <si>
    <t xml:space="preserve">SECRETARIA PARTICULAR   </t>
  </si>
  <si>
    <t>IMV-5151000147-19</t>
  </si>
  <si>
    <t>EQUIPO DE COMPUTO COMPLETO  (ACCESORIOS)</t>
  </si>
  <si>
    <t xml:space="preserve">ATOM </t>
  </si>
  <si>
    <t>GS 240</t>
  </si>
  <si>
    <t>AC-929042</t>
  </si>
  <si>
    <t>QM101422160100066</t>
  </si>
  <si>
    <t xml:space="preserve">INSTITUTO MUNICIPAL DE LA VIVIENDA </t>
  </si>
  <si>
    <t>IMV-5151000139-16</t>
  </si>
  <si>
    <t xml:space="preserve">ECOTANK  </t>
  </si>
  <si>
    <t>L 3250</t>
  </si>
  <si>
    <t>XAGZ333778</t>
  </si>
  <si>
    <t>IMJ-5151000163-1</t>
  </si>
  <si>
    <t>ESCANER</t>
  </si>
  <si>
    <t>DS-530 II</t>
  </si>
  <si>
    <t>X8Q2092006</t>
  </si>
  <si>
    <t xml:space="preserve">INSTITUTO MUNICIPAL DE LA JUVENTUD </t>
  </si>
  <si>
    <t>SIS-5151000139-8</t>
  </si>
  <si>
    <t>M-479 FDW</t>
  </si>
  <si>
    <t>CNCRQC7764</t>
  </si>
  <si>
    <t>IMM-5151000139-10</t>
  </si>
  <si>
    <t>PRO-479 dw/ W1A77A</t>
  </si>
  <si>
    <t>CNCRR1B0S3</t>
  </si>
  <si>
    <t>IMJ-5151000139-4</t>
  </si>
  <si>
    <t>ET-4800</t>
  </si>
  <si>
    <t>X8GN156152</t>
  </si>
  <si>
    <t>VLL-5151000147-10</t>
  </si>
  <si>
    <t>032302271637</t>
  </si>
  <si>
    <t xml:space="preserve">RECURSOS PROPIOS </t>
  </si>
  <si>
    <t>VLL-5151000147-11</t>
  </si>
  <si>
    <t>CORE 0</t>
  </si>
  <si>
    <t>032302271624</t>
  </si>
  <si>
    <t>DEM-5151000139-19</t>
  </si>
  <si>
    <t>M479 FDW</t>
  </si>
  <si>
    <t>CNCRR1B089</t>
  </si>
  <si>
    <t>SRA-5151000147-21</t>
  </si>
  <si>
    <t>BASSU EV-1014</t>
  </si>
  <si>
    <t>75022628088989</t>
  </si>
  <si>
    <t xml:space="preserve">SECRETARIA DEL AYUNTAMIENTO </t>
  </si>
  <si>
    <t>DOP-5151000129-1</t>
  </si>
  <si>
    <t>C32R500FH</t>
  </si>
  <si>
    <t>C32R500FHL</t>
  </si>
  <si>
    <t>CWFTH4CT900043L</t>
  </si>
  <si>
    <t xml:space="preserve">DIRECCION DE OBRAS PUBLICAS </t>
  </si>
  <si>
    <t>DOP-5151000129-2</t>
  </si>
  <si>
    <t>CWFTH4CT900184Y</t>
  </si>
  <si>
    <t>DOP-5151000162-7</t>
  </si>
  <si>
    <t xml:space="preserve">CPU COMPLETO </t>
  </si>
  <si>
    <t>202302140104</t>
  </si>
  <si>
    <t>DOP-5151000162-8</t>
  </si>
  <si>
    <t>202302140105</t>
  </si>
  <si>
    <t>SRA-5151000147-20</t>
  </si>
  <si>
    <t>032302032992</t>
  </si>
  <si>
    <t>PC-5151000073-1</t>
  </si>
  <si>
    <t xml:space="preserve">VIDEO PROYECTOR </t>
  </si>
  <si>
    <t>POWER LITE E20</t>
  </si>
  <si>
    <t>H981A</t>
  </si>
  <si>
    <t>X8B22X13150</t>
  </si>
  <si>
    <t xml:space="preserve">FORTAMUN </t>
  </si>
  <si>
    <t>DOP-5151000139-20</t>
  </si>
  <si>
    <t>XAGB395528</t>
  </si>
  <si>
    <t>PAGO PENDIENTE</t>
  </si>
  <si>
    <t>DOP-5151000139-21</t>
  </si>
  <si>
    <t>XAGB395511</t>
  </si>
  <si>
    <t>APC-5151000139-18</t>
  </si>
  <si>
    <t>XAGZ334663</t>
  </si>
  <si>
    <t>DJM-5151000162-9</t>
  </si>
  <si>
    <t>EV-1010</t>
  </si>
  <si>
    <t>DJM-5151000066-1</t>
  </si>
  <si>
    <t>LAPTOP</t>
  </si>
  <si>
    <t>A-30342</t>
  </si>
  <si>
    <t>DJM-5151000147-23</t>
  </si>
  <si>
    <t>DJM-5151000139-22</t>
  </si>
  <si>
    <t>COLOR LASER JET</t>
  </si>
  <si>
    <t>CNBRQ5D25X</t>
  </si>
  <si>
    <t>APC-5151000147-22</t>
  </si>
  <si>
    <t>EQUIPO DE COMPUTO COMPLETO</t>
  </si>
  <si>
    <t>7502262808866</t>
  </si>
  <si>
    <t>TM-5151000163-3</t>
  </si>
  <si>
    <t>X8Q2092028</t>
  </si>
  <si>
    <t>TM-5151000163-4</t>
  </si>
  <si>
    <t>X8Q2091952</t>
  </si>
  <si>
    <t>S-5151000139-23</t>
  </si>
  <si>
    <t>X8GP053565</t>
  </si>
  <si>
    <t>DFD-5151000147-24</t>
  </si>
  <si>
    <t>GI210</t>
  </si>
  <si>
    <t>DFD-5151000139-24</t>
  </si>
  <si>
    <t>XAGB469352</t>
  </si>
  <si>
    <t>TM-5151000163-2</t>
  </si>
  <si>
    <t>X8Q2096895</t>
  </si>
  <si>
    <t>S-5191000187-4</t>
  </si>
  <si>
    <t xml:space="preserve">PANTALLA PLASMA </t>
  </si>
  <si>
    <t>PHILIPS</t>
  </si>
  <si>
    <t xml:space="preserve">PLASMA </t>
  </si>
  <si>
    <t xml:space="preserve">SISTEMAS </t>
  </si>
  <si>
    <t>S-5191000187-5</t>
  </si>
  <si>
    <t>SPPM-5191000191-1</t>
  </si>
  <si>
    <t>TELEVISION SAMSUNG</t>
  </si>
  <si>
    <t>SPPM-5191000190-1</t>
  </si>
  <si>
    <t xml:space="preserve">SISTEMA DE ALARMA DE SEGURIDAD ALAMBRICA </t>
  </si>
  <si>
    <t>ALAMBRICA</t>
  </si>
  <si>
    <t>S-2022-04-1</t>
  </si>
  <si>
    <t xml:space="preserve">PANTALLA LCD COLOR 55" </t>
  </si>
  <si>
    <t>LCD</t>
  </si>
  <si>
    <t>55PFL5765</t>
  </si>
  <si>
    <t>PCIV-5191000152-6</t>
  </si>
  <si>
    <t xml:space="preserve">REFRIGERADOR CONGELADOR </t>
  </si>
  <si>
    <t>WINIA</t>
  </si>
  <si>
    <t>DTV-5191000192-1</t>
  </si>
  <si>
    <t xml:space="preserve">ALCOHOLIMETRO </t>
  </si>
  <si>
    <t>ALCOTEST</t>
  </si>
  <si>
    <t>ARRD-0144</t>
  </si>
  <si>
    <t xml:space="preserve">DIRECCION DE TRANSITO Y VIALIDAD </t>
  </si>
  <si>
    <t>DTV-5191000192-2</t>
  </si>
  <si>
    <t>ARRD-0146</t>
  </si>
  <si>
    <t>DTV-5191000192-3</t>
  </si>
  <si>
    <t>ARRD-0160</t>
  </si>
  <si>
    <t>DTV-5191000192-4</t>
  </si>
  <si>
    <t>EF-5191000040-6</t>
  </si>
  <si>
    <t>IMPRESORA MULTIFUNCIONAL ECO TANK (COPIADORA)</t>
  </si>
  <si>
    <t xml:space="preserve">EJECUCION FISCAL </t>
  </si>
  <si>
    <t>SM-0012-0427-0009</t>
  </si>
  <si>
    <t>VITRINA COLOR MOSTAZA 2 ENTREP. 1 CAJ. B-12</t>
  </si>
  <si>
    <t>AMARRILLA</t>
  </si>
  <si>
    <t>SM-0022-0427-0017</t>
  </si>
  <si>
    <t>VITRINA 2 ENTREP 1 CAJ BLANCO 02 PZAS</t>
  </si>
  <si>
    <t>SM-0024-0427-0019</t>
  </si>
  <si>
    <t xml:space="preserve">CAMILLA COLOR BLANCO </t>
  </si>
  <si>
    <t>SM-0039-0427-0026</t>
  </si>
  <si>
    <t xml:space="preserve">MESA DE RIÑON ACERO INOXIDABLE </t>
  </si>
  <si>
    <t>SM-0055-0427-0040</t>
  </si>
  <si>
    <t>CAMA ADULTO CON COLCHON 2 PZAS</t>
  </si>
  <si>
    <t>SM-0059-0427-0044</t>
  </si>
  <si>
    <t>MESA PACIENTES RODILLOS 2 PZAS</t>
  </si>
  <si>
    <t>SM-0061-0427-0046</t>
  </si>
  <si>
    <t>CAMA PACIENTES COLCHON 2 PZAS</t>
  </si>
  <si>
    <t>SM-0078-0427-0062</t>
  </si>
  <si>
    <t>SM-0082-0427-0066</t>
  </si>
  <si>
    <t xml:space="preserve">LAVADORA AUTOMÁTICA </t>
  </si>
  <si>
    <t>EASY</t>
  </si>
  <si>
    <t>10 KILOS</t>
  </si>
  <si>
    <t>SM-0239-0427-0379</t>
  </si>
  <si>
    <t xml:space="preserve">LAVADORA </t>
  </si>
  <si>
    <t>LEA11040</t>
  </si>
  <si>
    <t>SM-0249-0427-0387</t>
  </si>
  <si>
    <t xml:space="preserve">SECADORA AUTOMATICA </t>
  </si>
  <si>
    <t>SM-0242-0427-0414</t>
  </si>
  <si>
    <t xml:space="preserve">SILLA DE RUEDAS COLOR NEGRA </t>
  </si>
  <si>
    <t>SM-0245-0427-0417</t>
  </si>
  <si>
    <t xml:space="preserve">MESA DE EXPLORACIÓN ACOJINADA COLOR NEGRO </t>
  </si>
  <si>
    <t>1-2010-0427-0465</t>
  </si>
  <si>
    <t xml:space="preserve">EQ. APARATO DE ANESTESIA COMPLETO </t>
  </si>
  <si>
    <t>OHMEDA</t>
  </si>
  <si>
    <t>F9564</t>
  </si>
  <si>
    <t>1-2010-0427-0466</t>
  </si>
  <si>
    <t xml:space="preserve">GRUA ELECTRICA MCA. AEREOSARA </t>
  </si>
  <si>
    <t>AEROSARA</t>
  </si>
  <si>
    <t>2000 08644</t>
  </si>
  <si>
    <t>1-2010-0427-0467</t>
  </si>
  <si>
    <t xml:space="preserve">GRUA SEMI AUTOMATICA TRAUMATOLOGIA </t>
  </si>
  <si>
    <t>HE380941</t>
  </si>
  <si>
    <t>SM-1110-0427-0477</t>
  </si>
  <si>
    <t>ELECTROCIRUGIA</t>
  </si>
  <si>
    <t>CONTEC</t>
  </si>
  <si>
    <t>CMS-3000A</t>
  </si>
  <si>
    <t>SM-0212-0427-0191</t>
  </si>
  <si>
    <t>REGULADOR DE VOLTAJE SOLA SB PC1000</t>
  </si>
  <si>
    <t>SM-0009-0181-0036</t>
  </si>
  <si>
    <t>BEBE VIRTUAL</t>
  </si>
  <si>
    <t>SM-0009-0181-0037</t>
  </si>
  <si>
    <t>SMCS-0027-0481-0029</t>
  </si>
  <si>
    <t>CHEISE LONG DE MUEBLE ESMALTADO</t>
  </si>
  <si>
    <t>SMCS-0251-0481-0429</t>
  </si>
  <si>
    <t>ALCOHOLIMETRO</t>
  </si>
  <si>
    <t>SMCS-0252-0481-0430</t>
  </si>
  <si>
    <t xml:space="preserve">ULTRASONIDO </t>
  </si>
  <si>
    <t>SONO ACE</t>
  </si>
  <si>
    <t>R7</t>
  </si>
  <si>
    <t>SMCS-0253-0481-0431</t>
  </si>
  <si>
    <t xml:space="preserve">HIDROLAVADORA </t>
  </si>
  <si>
    <t>SM-0246-0427-0418</t>
  </si>
  <si>
    <t>HIDROLAVADORA TRIFASICA DE 5 HP</t>
  </si>
  <si>
    <t>SM-0247-0427-0419</t>
  </si>
  <si>
    <t>TANQUE DE OXIGENO PORTATIL 1699 LTS</t>
  </si>
  <si>
    <t>1699 LTS</t>
  </si>
  <si>
    <t>PORTATIL</t>
  </si>
  <si>
    <t>SM-0248-0427-0420</t>
  </si>
  <si>
    <t>PS-0071-0469-0007</t>
  </si>
  <si>
    <t xml:space="preserve">MESA DE CURACIÓN 2 ESTREPAÑOS </t>
  </si>
  <si>
    <t>PS-0072-0469-0008</t>
  </si>
  <si>
    <t xml:space="preserve">MESA DE CURACION RODILLOS </t>
  </si>
  <si>
    <t>PS-0073-0469-0009</t>
  </si>
  <si>
    <t>CAMA POSICIONES CON COLCHON</t>
  </si>
  <si>
    <t>PS-0076-0469-0014</t>
  </si>
  <si>
    <t xml:space="preserve">VITRINA CHICA 2 CAJONES </t>
  </si>
  <si>
    <t>PS-0084-0469-0017</t>
  </si>
  <si>
    <t>MESA EXPLORACION GINECOLOGIA</t>
  </si>
  <si>
    <t>SM-0030-0427-0023</t>
  </si>
  <si>
    <t xml:space="preserve">LAMPARA DE QUIROFANO FIJA </t>
  </si>
  <si>
    <t>SM-0200-0427-0183</t>
  </si>
  <si>
    <t xml:space="preserve">ELECTROCARDIOGRAFO </t>
  </si>
  <si>
    <t>SM-0205-0427-0187</t>
  </si>
  <si>
    <t>SM-0001-0427-0364</t>
  </si>
  <si>
    <t xml:space="preserve">BASCULA ADULTO </t>
  </si>
  <si>
    <t>NUEVO LEON</t>
  </si>
  <si>
    <t>SM-0232-0427-0376</t>
  </si>
  <si>
    <t xml:space="preserve">EQUIPO OXIGENO PORTATIL 682 LTS </t>
  </si>
  <si>
    <t>682 LTS</t>
  </si>
  <si>
    <t>SM-0252-0427-0427</t>
  </si>
  <si>
    <t>TANQUE DE HIDRONEUMATICO  DE 62 GALONES</t>
  </si>
  <si>
    <t>62 GAL</t>
  </si>
  <si>
    <t>SM-1000-0427-0086</t>
  </si>
  <si>
    <t>FRESA ROUTER</t>
  </si>
  <si>
    <t>SM-1001-0427-0087</t>
  </si>
  <si>
    <t>GUIAS PARA CINCEL</t>
  </si>
  <si>
    <t>SM-1002-0427-0088</t>
  </si>
  <si>
    <t>IMPACTADOR EXTRACTOR</t>
  </si>
  <si>
    <t>SM-1003-0427-0089</t>
  </si>
  <si>
    <t>GUIA PARA PLACA CONDILAR</t>
  </si>
  <si>
    <t>SM-1004-0427-0090</t>
  </si>
  <si>
    <t>CINCEL PARA PLACAS ANGULADAS</t>
  </si>
  <si>
    <t>SM-1005-0427-0091</t>
  </si>
  <si>
    <t>MARTILLO DIAPASON RANURADO</t>
  </si>
  <si>
    <t>SM-1006-0427-0092</t>
  </si>
  <si>
    <t>IMPACTADOR ASENTADOR CON 4 PLACAS</t>
  </si>
  <si>
    <t>SM-1007-0427-0093</t>
  </si>
  <si>
    <t>BASCULA PLICOMETRO</t>
  </si>
  <si>
    <t>SM-1008-0427-0094</t>
  </si>
  <si>
    <t xml:space="preserve">CONCENTRADOR DE OXIGENO </t>
  </si>
  <si>
    <t>DEVILBISS</t>
  </si>
  <si>
    <t>D525</t>
  </si>
  <si>
    <t>5 LTS</t>
  </si>
  <si>
    <t>SMCS-0017-0481-0017</t>
  </si>
  <si>
    <t>ESTUCHE DIAGNOSTICO</t>
  </si>
  <si>
    <t>TIMESCO</t>
  </si>
  <si>
    <t>SMCS-0021-0481-0021</t>
  </si>
  <si>
    <t>NEGATOSCOPIO SENCILLO 3 PZAS</t>
  </si>
  <si>
    <t>SMCS-0023-0481-0023</t>
  </si>
  <si>
    <t>ELECTROCAUTERIO PARA CONSULTORIO</t>
  </si>
  <si>
    <t>PS-5311000284-1</t>
  </si>
  <si>
    <t xml:space="preserve">AUTO CLAVE MANUAL </t>
  </si>
  <si>
    <t>PS-5311000285-1</t>
  </si>
  <si>
    <t>DOPPLER FETOMETRO PORTATIL ( SENSOR DE ULTRASONIDO PARA SONIDO FETAL)</t>
  </si>
  <si>
    <t>PS-5311000285-2</t>
  </si>
  <si>
    <t xml:space="preserve">ARMAMENTO </t>
  </si>
  <si>
    <t>B-1245-121-02-01</t>
  </si>
  <si>
    <t>EQUIPO DE BOMBERO COMPLETO</t>
  </si>
  <si>
    <t>NARANJA</t>
  </si>
  <si>
    <t>B-1245-121-02-02</t>
  </si>
  <si>
    <t>B-1245-121-02-03</t>
  </si>
  <si>
    <t>B-1245-121-02-04</t>
  </si>
  <si>
    <t>B-1245-121-02-05</t>
  </si>
  <si>
    <t>B-1245-121-02-06</t>
  </si>
  <si>
    <t>B-1245-121-02-07</t>
  </si>
  <si>
    <t>B-1245-121-02-08</t>
  </si>
  <si>
    <t>B-1245-121-02-09</t>
  </si>
  <si>
    <t>B-1245-121-02-10</t>
  </si>
  <si>
    <t>B-1245-121-02-11</t>
  </si>
  <si>
    <t>B-1245-121-02-12</t>
  </si>
  <si>
    <t>B-1245-121-02-13</t>
  </si>
  <si>
    <t>B-1245-121-02-14</t>
  </si>
  <si>
    <t>B-1245-121-02-15</t>
  </si>
  <si>
    <t>B-1245-121-02-16</t>
  </si>
  <si>
    <t>B-1245-121-02-17</t>
  </si>
  <si>
    <t>B-1245-121-02-18</t>
  </si>
  <si>
    <t>B-1245-121-02-19</t>
  </si>
  <si>
    <t>B-1245-121-02-20</t>
  </si>
  <si>
    <t>CB-RB-M-15</t>
  </si>
  <si>
    <t>SISTEMA DE ALARMA CONTRA INCENDIO</t>
  </si>
  <si>
    <t xml:space="preserve">NUEVO </t>
  </si>
  <si>
    <t>DV-5511000061-1</t>
  </si>
  <si>
    <t>TORRETA DE SEGURIDAD COMPLETA (CAMARAS, BOCINAS)</t>
  </si>
  <si>
    <t>DV-5511000061-2</t>
  </si>
  <si>
    <t>DTV-5511000061-3</t>
  </si>
  <si>
    <t>DTV-5511000061-4</t>
  </si>
  <si>
    <t>DTV-5511000061-5</t>
  </si>
  <si>
    <t>DTV-5511000061-6</t>
  </si>
  <si>
    <t>DTV-5511000061-7</t>
  </si>
  <si>
    <t>DTV-5511000061-1</t>
  </si>
  <si>
    <t>1251-1-122-01-01</t>
  </si>
  <si>
    <t>SOFTWARE BASE DE DATOS DE TRABAJADORES</t>
  </si>
  <si>
    <t>1251-1-122-01-02</t>
  </si>
  <si>
    <t>SOFTWARE</t>
  </si>
  <si>
    <t>SPPM-5911000002-1</t>
  </si>
  <si>
    <t>SISTEMA OPERATIVO WINDOWS SERVER 2019</t>
  </si>
  <si>
    <t>MICROSOFT</t>
  </si>
  <si>
    <t>PARTICIPACIONES 2022</t>
  </si>
  <si>
    <t>1254-1-01-01</t>
  </si>
  <si>
    <t>MODULO MICROSIP</t>
  </si>
  <si>
    <t>MICROSIP</t>
  </si>
  <si>
    <t>1254-1-01-02</t>
  </si>
  <si>
    <t>SISTEMA CONTROL DE ASISTENCIA</t>
  </si>
  <si>
    <t>1254-1-01-04</t>
  </si>
  <si>
    <t>LICENCIA DE INDETEC</t>
  </si>
  <si>
    <t>IDETEC</t>
  </si>
  <si>
    <t>1-2010-0277-0045</t>
  </si>
  <si>
    <t>PAQUETE NOMIPAQ 20 USUARIOS</t>
  </si>
  <si>
    <t>NOMIPAQ</t>
  </si>
  <si>
    <t>ACTUALIZACION  DE SISTEMA DE MICROSIP</t>
  </si>
  <si>
    <t>IF-267</t>
  </si>
  <si>
    <t>PLAN DE HOSTING ANUAL</t>
  </si>
  <si>
    <t>1254-1-02-01</t>
  </si>
  <si>
    <t>SOFTWARE OPUS 2015 MODULO II</t>
  </si>
  <si>
    <t>OPUS</t>
  </si>
  <si>
    <t>1254-1-02-02</t>
  </si>
  <si>
    <t>LICENCIA AUTOCAD 2015</t>
  </si>
  <si>
    <t>AUTOCAD</t>
  </si>
  <si>
    <t>5971000001-1</t>
  </si>
  <si>
    <t>LICENCIA DE ZOOM</t>
  </si>
  <si>
    <t>ZOOM</t>
  </si>
  <si>
    <t>5971000001-2</t>
  </si>
  <si>
    <t>LICENCIA APD</t>
  </si>
  <si>
    <t>APD</t>
  </si>
  <si>
    <t>SPPM-5971000002-1</t>
  </si>
  <si>
    <t xml:space="preserve">WINSRVR CAL SPANISH </t>
  </si>
  <si>
    <t xml:space="preserve">OEM </t>
  </si>
  <si>
    <t>SPPM-5971000003-1</t>
  </si>
  <si>
    <t>SQL SERVER STANDARD</t>
  </si>
  <si>
    <t>SPPM-5971000004-1</t>
  </si>
  <si>
    <t>SQL SERVER USER CAL MICROSOFT</t>
  </si>
  <si>
    <t>SPPM-5971000004-2</t>
  </si>
  <si>
    <t>SPPM-5971000004-3</t>
  </si>
  <si>
    <t>SPPM-5971000004-4</t>
  </si>
  <si>
    <t>SPPM-5971000004-5</t>
  </si>
  <si>
    <t>SPPM-5971000004-6</t>
  </si>
  <si>
    <t>SPPM-5971000004-7</t>
  </si>
  <si>
    <t>SPPM-5971000004-8</t>
  </si>
  <si>
    <t>SPPM-5971000004-9</t>
  </si>
  <si>
    <t>SPPM-5971000004-10</t>
  </si>
  <si>
    <t>SPPM-5971000005-1</t>
  </si>
  <si>
    <t xml:space="preserve">CONFIGURACION 4 USUARIOS SISTEMAS MODULARES </t>
  </si>
  <si>
    <t>SPPM-5971000006-1</t>
  </si>
  <si>
    <t xml:space="preserve">CONFIGURACION 3 USUARIOS SISTEMAS MODULARES </t>
  </si>
  <si>
    <t>SPPM-5971000007-1</t>
  </si>
  <si>
    <t xml:space="preserve">CONFIGURACION 2 USUARIOS SISTEMAS MODULARES </t>
  </si>
  <si>
    <t>SPPM-5971000002-2</t>
  </si>
  <si>
    <t>SPPM-5971000002-3</t>
  </si>
  <si>
    <t>SPPM-5971000002-4</t>
  </si>
  <si>
    <t>SPPM-5971000002-5</t>
  </si>
  <si>
    <t>DSPM-5991000001-1</t>
  </si>
  <si>
    <t>PLATAFORMA PARA MANTENIMIENTO Y SERVICIO</t>
  </si>
  <si>
    <t xml:space="preserve"> S/M</t>
  </si>
  <si>
    <t xml:space="preserve">DIRECCION DE SEGURIDAD PUBLICA </t>
  </si>
  <si>
    <t>DSPM-5991000001-2</t>
  </si>
  <si>
    <t>PLATAFORMA PARA MANTENIMIENTO Y SERVCIO</t>
  </si>
  <si>
    <t>APC-0011-0108-0004</t>
  </si>
  <si>
    <t>Escritorio 3 cajones c/formica AT-003/APC-011</t>
  </si>
  <si>
    <t>APC-0085-0108-0012</t>
  </si>
  <si>
    <t>Pintarron APC-85</t>
  </si>
  <si>
    <t>APC-0013-0108-0031</t>
  </si>
  <si>
    <t>Pintarron de corcho /APC-013</t>
  </si>
  <si>
    <t>APC-0003-0108-0063</t>
  </si>
  <si>
    <t>Horno de Microondas Mabe APC-03</t>
  </si>
  <si>
    <t>APC-0007-0108-0067</t>
  </si>
  <si>
    <t>Escritorio color roble AT-091/APC-07</t>
  </si>
  <si>
    <t>APC-0031-0108-0072</t>
  </si>
  <si>
    <t>Archivero Negro Formaica Color Caoba 6 Gvtas APC-31</t>
  </si>
  <si>
    <t>APC-0004-0108-0073</t>
  </si>
  <si>
    <t>Archivero Color Madera 3 Gavetas APC-04</t>
  </si>
  <si>
    <t>APC-0005-0108-0075</t>
  </si>
  <si>
    <t>Escritorio Aglomerado Formaica Negro 2 Gav. APC-05</t>
  </si>
  <si>
    <t>APC-0022-0108-0080</t>
  </si>
  <si>
    <t>Escritorio Melamina Cafe 2 Cajones con Cerradura APC-22</t>
  </si>
  <si>
    <t>APC-0046-0108-0081</t>
  </si>
  <si>
    <t>Escritorio Negro en Color Caoba con 2 Gav. 2 Caj APC-46</t>
  </si>
  <si>
    <t>APC-0084-0108-0086</t>
  </si>
  <si>
    <t>Anaquel Gris APC-084</t>
  </si>
  <si>
    <t>APC-0009-0108-0095</t>
  </si>
  <si>
    <t>Silla secretarial OHS-20</t>
  </si>
  <si>
    <t>APC-0010-0108-0096</t>
  </si>
  <si>
    <t>APC-0015-0108-0098</t>
  </si>
  <si>
    <t>APC-0026-0308-0005</t>
  </si>
  <si>
    <t>Aparato Telefonico APC-026</t>
  </si>
  <si>
    <t>APC-0027-0308-0006</t>
  </si>
  <si>
    <t>Telefono inalmbrico Mca Pânasonic</t>
  </si>
  <si>
    <t>APC-0086-0408-0004</t>
  </si>
  <si>
    <t>Camara Digital BenQ C1250 S/IDY3A0104000 APC-86</t>
  </si>
  <si>
    <t>APC-0024-0108-0100</t>
  </si>
  <si>
    <t>Escritorio Aglomerado Color Café  C/3 Cajones</t>
  </si>
  <si>
    <t>APC-0093-0108-0101</t>
  </si>
  <si>
    <t>Diablito</t>
  </si>
  <si>
    <t>APC-0093-0108-0102</t>
  </si>
  <si>
    <t>Camara Canon Elph-160</t>
  </si>
  <si>
    <t>APC-0093-0108-0103</t>
  </si>
  <si>
    <t>Telefono panasonic 6HACF358568 KXTG1711</t>
  </si>
  <si>
    <t>APC-0093-0108-0104</t>
  </si>
  <si>
    <t>Telefono panasonic 6HACF358567 KXTG1711</t>
  </si>
  <si>
    <t>REG-0071-0101-0016</t>
  </si>
  <si>
    <t>Pintarron con corcho R-71</t>
  </si>
  <si>
    <t>SALA DE REGIDORES</t>
  </si>
  <si>
    <t>REG-0098-0101-0017</t>
  </si>
  <si>
    <t>Pintarron con corcho R-98</t>
  </si>
  <si>
    <t>REG-0070-0101-0018</t>
  </si>
  <si>
    <t>Pintarron Blanco R-70</t>
  </si>
  <si>
    <t>REG-0031-0101-0085</t>
  </si>
  <si>
    <t>Silla Modelos Galleta (1) R-31</t>
  </si>
  <si>
    <t>REG-0033-0101-0087</t>
  </si>
  <si>
    <t>Silla Modelos Galleta (3) R-33</t>
  </si>
  <si>
    <t>REG-0035-0101-0089</t>
  </si>
  <si>
    <t>Silla Modelos Galleta (5) R-35</t>
  </si>
  <si>
    <t>REG-0036-0101-0090</t>
  </si>
  <si>
    <t>Silla Modelos Galleta (6) R-36</t>
  </si>
  <si>
    <t>REG-0037-0101-0091</t>
  </si>
  <si>
    <t>Silla Modelos Galleta (7) R-37</t>
  </si>
  <si>
    <t>REG-0038-0101-0092</t>
  </si>
  <si>
    <t>Silla Modelos Galleta (8) R-38</t>
  </si>
  <si>
    <t>REG-0039-0101-0093</t>
  </si>
  <si>
    <t>Silla Modelos Galleta (9) R-39</t>
  </si>
  <si>
    <t>REG-0041-0101-0095</t>
  </si>
  <si>
    <t>Silla Modelos Galleta (11) R-41</t>
  </si>
  <si>
    <t>REG-0042-0101-0096</t>
  </si>
  <si>
    <t>Silla Modelos Galleta (12) R-42</t>
  </si>
  <si>
    <t>REG-0043-0101-0097</t>
  </si>
  <si>
    <t>Silla Modelos Galleta (13) R-43</t>
  </si>
  <si>
    <t>REG-0045-0101-0099</t>
  </si>
  <si>
    <t>Silla Modelos Galleta (15) R-45</t>
  </si>
  <si>
    <t>REG-0046-0101-0100</t>
  </si>
  <si>
    <t>Silla Modelos Galleta (16) R-46</t>
  </si>
  <si>
    <t>REG-0047-0101-0101</t>
  </si>
  <si>
    <t>Silla Modelos Galleta (17) R-47</t>
  </si>
  <si>
    <t>REG-0048-0101-0102</t>
  </si>
  <si>
    <t>Silla Modelos Galleta (18) R-48</t>
  </si>
  <si>
    <t>REG-0050-0101-0104</t>
  </si>
  <si>
    <t>Silla Modelos Galleta (20) R-50</t>
  </si>
  <si>
    <t>REG-0051-0101-0105</t>
  </si>
  <si>
    <t>Silla Modelos Galleta (21) R-51</t>
  </si>
  <si>
    <t>REG-0052-0101-0106</t>
  </si>
  <si>
    <t>Silla Modelos Galleta (22) R-52</t>
  </si>
  <si>
    <t>REG-0053-0101-0107</t>
  </si>
  <si>
    <t>Silla Modelos Galleta (23) R-53</t>
  </si>
  <si>
    <t>REG-0055-0101-0109</t>
  </si>
  <si>
    <t>Silla Modelos Galleta (25) R-55</t>
  </si>
  <si>
    <t>REG-0056-0101-0110</t>
  </si>
  <si>
    <t>Silla Modelos Galleta (26) R-56</t>
  </si>
  <si>
    <t>REG-0057-0101-0111</t>
  </si>
  <si>
    <t>Silla Modelos Galleta (27) R-57</t>
  </si>
  <si>
    <t>REG-0058-0101-0112</t>
  </si>
  <si>
    <t>Silla Modelos Galleta (28) R-58</t>
  </si>
  <si>
    <t>REG-0059-0101-0113</t>
  </si>
  <si>
    <t>Silla Modelos Galleta (29) R-59</t>
  </si>
  <si>
    <t>REG-0010-0101-0127</t>
  </si>
  <si>
    <t>Sillon Semiejecutivo C. Negro (11)  R-10</t>
  </si>
  <si>
    <t>REG-0079-0101-0133</t>
  </si>
  <si>
    <t>Cafetera R-79</t>
  </si>
  <si>
    <t>REG-0084-0101-0171</t>
  </si>
  <si>
    <t>09 Sillas c/descanza brazos color negra R-84 AL R-92</t>
  </si>
  <si>
    <t>REG-0152-0101-0240</t>
  </si>
  <si>
    <t>Guillotina Ingento TY701-WD 30.48 X 25.4</t>
  </si>
  <si>
    <t>REG-0097-0101-0257</t>
  </si>
  <si>
    <t>Pizarr Verde 120 x 240 R-97</t>
  </si>
  <si>
    <t>REG-0124-0101-0282</t>
  </si>
  <si>
    <t>Archivero Café 2 Puertas R-124</t>
  </si>
  <si>
    <t>REG-0155-0101-0283</t>
  </si>
  <si>
    <t xml:space="preserve">Silla Gerencial </t>
  </si>
  <si>
    <t>REG-0164-0101-0292</t>
  </si>
  <si>
    <t>Silla Ejecutiva Tactopiel</t>
  </si>
  <si>
    <t>REG-0166-0101-0294</t>
  </si>
  <si>
    <t>Telefono Panasonic Mod. KX-TS500</t>
  </si>
  <si>
    <t>REG-0170-0101-0298</t>
  </si>
  <si>
    <t>Silla Piel</t>
  </si>
  <si>
    <t>REG-0171-0101-0299</t>
  </si>
  <si>
    <t>REG-0173-0101-0301</t>
  </si>
  <si>
    <t>REG-0174-0101-0302</t>
  </si>
  <si>
    <t>Telefonos Panasonic  Mod. KX-TS500 12 Pzas</t>
  </si>
  <si>
    <t>REG-0175-0101-0303</t>
  </si>
  <si>
    <t>Silla ejecutiva imitacion piel c/brazos</t>
  </si>
  <si>
    <t>REG-0176-0101-0304</t>
  </si>
  <si>
    <t>REG-0064-0301-0006</t>
  </si>
  <si>
    <t>Telefono Panasonic KX-TS500 (1) R-64</t>
  </si>
  <si>
    <t>REG-0136-0301-0027</t>
  </si>
  <si>
    <t>Aparato Telefonico Mca Panasonic Mod KX-TS500 R-136</t>
  </si>
  <si>
    <t>REG-0182-0201-0123</t>
  </si>
  <si>
    <t>Impresora HP Laser Jet P1102W S/VNB3Z22060</t>
  </si>
  <si>
    <t>REG-0188-0201-0134</t>
  </si>
  <si>
    <t>Impresora Multifuncional HP Deskjet D3050</t>
  </si>
  <si>
    <t>Sillon Ejecutivo</t>
  </si>
  <si>
    <t>REG-0162-0101-0290</t>
  </si>
  <si>
    <t>Telefono Inalambrico Unidem</t>
  </si>
  <si>
    <t>BJ20121344</t>
  </si>
  <si>
    <t>Sillon Ejecutivo Pablo</t>
  </si>
  <si>
    <t>Silla Galleta</t>
  </si>
  <si>
    <t>Grabadora para Reportero</t>
  </si>
  <si>
    <t>Adaptador de Memoria de Camara</t>
  </si>
  <si>
    <t>Telefono Mca. Panasonic</t>
  </si>
  <si>
    <t>KX-TG4111MEB</t>
  </si>
  <si>
    <t>4BBQA043928</t>
  </si>
  <si>
    <t>REG-0047-0101-0048</t>
  </si>
  <si>
    <t>Sillon Ejecutivo (20 pzas)</t>
  </si>
  <si>
    <t>CS-0001-0111-0002</t>
  </si>
  <si>
    <t>Mesa de trabajo tubular blanca CS-001</t>
  </si>
  <si>
    <t>CS-0014-0111-0006</t>
  </si>
  <si>
    <t>Mesa de madera p/maquina de escribir CS-014</t>
  </si>
  <si>
    <t>CS-0017-0111-0008</t>
  </si>
  <si>
    <t>Escritorio met. c/cub. form. color arena 4 caj. CS-017</t>
  </si>
  <si>
    <t>CS-0018-0111-0009</t>
  </si>
  <si>
    <t>Escritorio metalico color arena 2 caj. sin chapa CS-018</t>
  </si>
  <si>
    <t>CS-0027-0111-0013</t>
  </si>
  <si>
    <t>Archivero metalico gris 4 cajones CS-027/1</t>
  </si>
  <si>
    <t>CS-0056-0111-0022</t>
  </si>
  <si>
    <t>Mesa madera c/cub. formaica CS-056</t>
  </si>
  <si>
    <t>CS-0070-0111-0026</t>
  </si>
  <si>
    <t>Ventilador Mytek 3 en 1 16 Pu CS-070</t>
  </si>
  <si>
    <t>CS-0038-0111-0028</t>
  </si>
  <si>
    <t>Pintarron color corcho CS-038</t>
  </si>
  <si>
    <t>CS-0040-0111-0029</t>
  </si>
  <si>
    <t>Pizarron de Informacion Metalico C/Corcho y Vidrio CS-040 (2 PZAS)</t>
  </si>
  <si>
    <t>CS-0079-0111-0043</t>
  </si>
  <si>
    <t>Pintarron de Corcho 1.20 x .80 Mts. CS-079</t>
  </si>
  <si>
    <t>CS-0080-0111-0044</t>
  </si>
  <si>
    <t>Silla Secretarial Negra</t>
  </si>
  <si>
    <t>CS-0085-0111-0049 AL 87</t>
  </si>
  <si>
    <t>Silla de Visita Negra 3 Pzas</t>
  </si>
  <si>
    <t>CS-0088-0111-0050</t>
  </si>
  <si>
    <t>CS-0089-0111-0051</t>
  </si>
  <si>
    <t>Silla Ejecutiva Negra</t>
  </si>
  <si>
    <t>CS-0090-0111-0052</t>
  </si>
  <si>
    <t>cafetera 42 tazas</t>
  </si>
  <si>
    <t>CIOF-0001-0106-0001</t>
  </si>
  <si>
    <t>Escritorio Met. Secret. Cafe 2 Caj. CI-OF001</t>
  </si>
  <si>
    <t>CIOF-0002-0106-0002</t>
  </si>
  <si>
    <t>Escritorio Met. Sec. Gris 3 Caj. CI-OF002</t>
  </si>
  <si>
    <t>CI-OF-0003-0106-0003</t>
  </si>
  <si>
    <t>Escritorio Madera 2 Cajones CI-OF003</t>
  </si>
  <si>
    <t>CIOF-0004-0106-0004</t>
  </si>
  <si>
    <t>Escritorio Madera 2 Cajones CI-OF004</t>
  </si>
  <si>
    <t>CIOF-0005-0106-0005</t>
  </si>
  <si>
    <t>Escritorio Madera 2 Cajones CI-OF005</t>
  </si>
  <si>
    <t>CIOF-0008-0106-0008</t>
  </si>
  <si>
    <t>Mesa Rectangular Madera CI-OF008</t>
  </si>
  <si>
    <t>CIOF-0009-0106-0009</t>
  </si>
  <si>
    <t>Mesa Rectangular Madera CI-OF009</t>
  </si>
  <si>
    <t>CIOF-0019-0106-0016</t>
  </si>
  <si>
    <t>Silla Cromada Tapiz Beige CI-OF019</t>
  </si>
  <si>
    <t>CIOF-0020-0106-0017</t>
  </si>
  <si>
    <t>Silla Giratoria Cafe CI-OF020</t>
  </si>
  <si>
    <t>CIOF-0026-0106-0018</t>
  </si>
  <si>
    <t>Silla Secretar Giratoria Tapiz Color Gris CI-OF026</t>
  </si>
  <si>
    <t>CIOF-0028-0106-0020</t>
  </si>
  <si>
    <t>Sumadora PrintaforM  1422 CI-OF028</t>
  </si>
  <si>
    <t>CIOF-0043-0106-0032</t>
  </si>
  <si>
    <t>Maquina de Escribir Olympia CI-OF043</t>
  </si>
  <si>
    <t>CIOF-0046-0106-0035</t>
  </si>
  <si>
    <t>Telefono Digital Panasonic CI-OF046</t>
  </si>
  <si>
    <t>CIOF-0047-0106-0037</t>
  </si>
  <si>
    <t>Fax color Gris Brother CI-OF047</t>
  </si>
  <si>
    <t>CIOF-0048-0106-0038</t>
  </si>
  <si>
    <t>Maquina de Escribir Electrica CI-OF048</t>
  </si>
  <si>
    <t>CIOF-050A-0106-0039</t>
  </si>
  <si>
    <t>Mesa Trabajo  Rectang 2.42*.75 mts met CI-OF-050/A</t>
  </si>
  <si>
    <t>CIOF-0051-0106-0040</t>
  </si>
  <si>
    <t>Modulo P/Computad color Nogal  Printaform CI-OF051</t>
  </si>
  <si>
    <t>CIOF-0068-0106-0044</t>
  </si>
  <si>
    <t>Calefactor Mca. Travel Aire CI-OF068</t>
  </si>
  <si>
    <t>CIOF-0099-0106-0050</t>
  </si>
  <si>
    <t>Sumadora Printaform 1422 CI-OF099</t>
  </si>
  <si>
    <t>CIOF-0118-0106-0054</t>
  </si>
  <si>
    <t>Silla Secretar GiratoriaTapiz color Negro CI-OF118</t>
  </si>
  <si>
    <t>CIOF-0120-0106-0055</t>
  </si>
  <si>
    <t>Silla Secretar Color Negro/Gris Ergonopro CI-OF120</t>
  </si>
  <si>
    <t>CIOF-0149-0106-0065</t>
  </si>
  <si>
    <t>Silla Tubular C/Descansabrazo Tapiz Negro CI-OF149</t>
  </si>
  <si>
    <t>CIOF-0153-0106-0069</t>
  </si>
  <si>
    <t>Silla Tubular C/Descansabrazo Tapiz Negro CI-OF153</t>
  </si>
  <si>
    <t>CIOF-0156-0106-0071</t>
  </si>
  <si>
    <t>Guillotina 45*47 cms color Gris Mca Trimer CIOF156</t>
  </si>
  <si>
    <t>CIOF-0157-0106-0072</t>
  </si>
  <si>
    <t>Pintarron de 1.17*87 cms CI-OF157</t>
  </si>
  <si>
    <t>CIOF-0158-0106-0073</t>
  </si>
  <si>
    <t>Modulo P/Computadora color Negro/Cafe CI-OF158</t>
  </si>
  <si>
    <t>CIOF-0173-0106-0074</t>
  </si>
  <si>
    <t>Silla Secretar color Negro Ajuste Neumat CI-OF173</t>
  </si>
  <si>
    <t>CIOF-0174-0106-0075</t>
  </si>
  <si>
    <t>Silla Secretar color Negro Ajuste Neumat CI-OF174</t>
  </si>
  <si>
    <t>CIOF-0175-0106-0076</t>
  </si>
  <si>
    <t>Silla Secretar color Negro Ajuste Neumat CI-OF175</t>
  </si>
  <si>
    <t>CIOF-0176-0106-0077</t>
  </si>
  <si>
    <t>Mueble P/Computadora Cafe York-s-s208 npr CI-OF176</t>
  </si>
  <si>
    <t>CIOF-0052-0106-0082</t>
  </si>
  <si>
    <t>Modulo p/Computadora Madera CI-OF052</t>
  </si>
  <si>
    <t>CIOF-0231-0106-0089</t>
  </si>
  <si>
    <t>Escritorio 152 2 Gavetas SQ D.N.OAK CI-OF231-SP</t>
  </si>
  <si>
    <t>CIOF-0236-0106-0090</t>
  </si>
  <si>
    <t>Sillon Semiejecutivo Alto Polipropileno CI-OF236-S</t>
  </si>
  <si>
    <t>CIOF-0204-0106-0092</t>
  </si>
  <si>
    <t>Sillón de Piel Boss II CI-OF204</t>
  </si>
  <si>
    <t>CIOF-0208-0106-0095</t>
  </si>
  <si>
    <t>Archivero 4 Cajones Color Almendra (2) CI-OF208</t>
  </si>
  <si>
    <t>CIOF-0209-0106-0096</t>
  </si>
  <si>
    <t>Archivero 4 Cajones Color Almendra (3) CI-OF209</t>
  </si>
  <si>
    <t>CIOF-0281-0106-0102</t>
  </si>
  <si>
    <t>Sillon Ejecutivo Negro CI-OFJ-281</t>
  </si>
  <si>
    <t>CIOF-0260-0106-0106</t>
  </si>
  <si>
    <t>CI OF 260 SUMADORA PRINTAFORM 1422</t>
  </si>
  <si>
    <t>CIOF-0274-0106-0107</t>
  </si>
  <si>
    <t>SUMADORA PRINTAFORM 1422 CI-OF274</t>
  </si>
  <si>
    <t>CIOF-0275-0106-0108</t>
  </si>
  <si>
    <t>SUMADORA PRINTAFORM 1422 CI-OF275</t>
  </si>
  <si>
    <t>CIOF-0239-0106-0109</t>
  </si>
  <si>
    <t>PINTARRON DE 1.0X.70 CM WHITE STAR  CI-OF239-SP</t>
  </si>
  <si>
    <t>CIOF-0204-0106-0110</t>
  </si>
  <si>
    <t>Trituradora S/A TIVA HX052402100475</t>
  </si>
  <si>
    <t>CIOF-0001-0106-0111(AL 0003)</t>
  </si>
  <si>
    <t>BUZON DE QUEJAS Y DENUNCIAS (3)</t>
  </si>
  <si>
    <t>CIOF-0204-0106-0111</t>
  </si>
  <si>
    <t>CIOF-0204-0106-0112</t>
  </si>
  <si>
    <t>2 Sillas Ejecutivas Mesh</t>
  </si>
  <si>
    <t>CIOF-0204-0106-0113</t>
  </si>
  <si>
    <t>2 Telefonos Panasonic Mod. KX-TS500</t>
  </si>
  <si>
    <t>CIOF-0188-0306-0002</t>
  </si>
  <si>
    <t>Telefono Pnasonic KX-T7730 Pantalla Manos Libres CI-OF-188</t>
  </si>
  <si>
    <t>CIOF-0190-0306-0003</t>
  </si>
  <si>
    <t xml:space="preserve">Telefono Panasonic kx-ts500 C/Tecla Transf.                                                                                                               </t>
  </si>
  <si>
    <t>CIOF-0256-0306-0004</t>
  </si>
  <si>
    <t>Telefono Secretarial CI-OF256</t>
  </si>
  <si>
    <t>CIOF-0257-0306-0005</t>
  </si>
  <si>
    <t>Telefono Secretarial CI-OF257</t>
  </si>
  <si>
    <t>CIOF-0000-0306-0006</t>
  </si>
  <si>
    <t>Telefono Panasonic KS-TS500 CI-OF-284</t>
  </si>
  <si>
    <t>CIOF-0000-0306-0007</t>
  </si>
  <si>
    <t>Fax Sharp Mod. UXP200</t>
  </si>
  <si>
    <t>CIOF-0191-0306-0008</t>
  </si>
  <si>
    <t>CIOF-0189-0306-0009</t>
  </si>
  <si>
    <t>CIOF-0192-0306-0010</t>
  </si>
  <si>
    <t>CIOF-0193-0306-0011</t>
  </si>
  <si>
    <t>CI-OF2522Y5-0206-0106</t>
  </si>
  <si>
    <t>Impresora Laser HP Laserjet 1020 15 PPM CI-OF252 CI-OF252-2Y5</t>
  </si>
  <si>
    <t>CIOF-0193-0306-0012</t>
  </si>
  <si>
    <t>Regulador Koblez 2.5 kva</t>
  </si>
  <si>
    <t>CIOF-0193-0306-0013</t>
  </si>
  <si>
    <t>Silla Operativa fact 28960 11 de sept 2018</t>
  </si>
  <si>
    <t>1-2010-0484-0005</t>
  </si>
  <si>
    <t>Minicamara CPCAM KPC124AN RES 350TVL  (2 Pzas)</t>
  </si>
  <si>
    <t>1-2010-0484-0006</t>
  </si>
  <si>
    <t>1-2010-0484-0008</t>
  </si>
  <si>
    <t>Fuente de Poder Reguladora de 12VDC/4.1 Ampares</t>
  </si>
  <si>
    <t>1-2010-0484-0009</t>
  </si>
  <si>
    <t>Camara Digital Sony DSCW610</t>
  </si>
  <si>
    <t>1-2010-0484-0010</t>
  </si>
  <si>
    <t>1-2010-0484-0011</t>
  </si>
  <si>
    <t>Camara Digital Sony DSCW611</t>
  </si>
  <si>
    <t>TM-0102-0134-0063</t>
  </si>
  <si>
    <t>Mesita Color Cafe Para Archivero Negro</t>
  </si>
  <si>
    <t>TM-0178-0134-0071</t>
  </si>
  <si>
    <t>Mesa P/Computadora C/Portateclado 1 Cajon</t>
  </si>
  <si>
    <t>TM-0165-0134-0139</t>
  </si>
  <si>
    <t>Silla Metalica Color Negro</t>
  </si>
  <si>
    <t>TM-0107-0134-0140</t>
  </si>
  <si>
    <t>Mesa Blanca Rectangular</t>
  </si>
  <si>
    <t>TM-0093-0134-0146</t>
  </si>
  <si>
    <t>Peninsula en L DE 1.50 X 1.80 Est Arena C/Nogal</t>
  </si>
  <si>
    <t>TM-0103-0134-0147</t>
  </si>
  <si>
    <t>Modulo Archivero Tamaño Carta</t>
  </si>
  <si>
    <t>TM-0108-0134-0161</t>
  </si>
  <si>
    <t>Sillon Ejecutivo Respaldo Alto Tela Negra</t>
  </si>
  <si>
    <t>TM-0095-0134-0169</t>
  </si>
  <si>
    <t>Pintarron Euroline Mixto</t>
  </si>
  <si>
    <t>TM-0112-0134-0182</t>
  </si>
  <si>
    <t>Silla Secretarial S/Brazos C/Negro</t>
  </si>
  <si>
    <t>TM-0079-0134-0176</t>
  </si>
  <si>
    <t>TM-0209-0134-0183</t>
  </si>
  <si>
    <t>TM-0111-0134-0218</t>
  </si>
  <si>
    <t>Table (Mesa Blanca)</t>
  </si>
  <si>
    <t>TM-0239-0134-0312</t>
  </si>
  <si>
    <t>Modulo de Computo Mesa</t>
  </si>
  <si>
    <t>TM-0187-0134-0274</t>
  </si>
  <si>
    <t>Mesa Plegable 1.80 x .75</t>
  </si>
  <si>
    <t>TM-0097-0134-0254</t>
  </si>
  <si>
    <t>Pintarron de 60 x 90</t>
  </si>
  <si>
    <t>TM-0226-0134-0233</t>
  </si>
  <si>
    <t>Escritorio P/Computadora P PC</t>
  </si>
  <si>
    <t>TM-0214-0434-0002</t>
  </si>
  <si>
    <t>Compresor 2.5 HP Master Hardware Tanque 25 Lt.</t>
  </si>
  <si>
    <t>TM-0191-0134-0292</t>
  </si>
  <si>
    <t>Mesa Peninsular Gris SFAM-191</t>
  </si>
  <si>
    <t>DFD-0001</t>
  </si>
  <si>
    <t>Escritorio Secretarial Color Beige 2 Cajones</t>
  </si>
  <si>
    <t>DFD-0038</t>
  </si>
  <si>
    <t>Impresora HP Laser Jet P110w VND3K56352</t>
  </si>
  <si>
    <t>DFD-0017</t>
  </si>
  <si>
    <t>Telefono Telmex 07562142</t>
  </si>
  <si>
    <t>DFD-0002</t>
  </si>
  <si>
    <t>Archivero Metalico 4 Gavetas</t>
  </si>
  <si>
    <t>DFD-0036</t>
  </si>
  <si>
    <t>Escritorio Secretarial Color Paja</t>
  </si>
  <si>
    <t>DFD-0037</t>
  </si>
  <si>
    <t>DFD-0443</t>
  </si>
  <si>
    <t>Escritorio Ejecutivo</t>
  </si>
  <si>
    <t>DFD-0043</t>
  </si>
  <si>
    <t>Telefono Inalambrico Panasonic 4ABQA010512</t>
  </si>
  <si>
    <t>DFD-0011</t>
  </si>
  <si>
    <t>Silla Secretarial</t>
  </si>
  <si>
    <t>DFD-0012 AL 0017</t>
  </si>
  <si>
    <t>Sillas cromadas forro negro</t>
  </si>
  <si>
    <t>DFD-0021</t>
  </si>
  <si>
    <t>Pizarron Blanco 90 x 120</t>
  </si>
  <si>
    <t>DFD-0022</t>
  </si>
  <si>
    <t>DFD-0023</t>
  </si>
  <si>
    <t>DFD-0024</t>
  </si>
  <si>
    <t>DFD-0027 AL 0036</t>
  </si>
  <si>
    <t>DFD-0034</t>
  </si>
  <si>
    <t>Sillon Negro</t>
  </si>
  <si>
    <t>DFD-0039</t>
  </si>
  <si>
    <t>Telefono Inalambrico</t>
  </si>
  <si>
    <t>DDR-0002-0114-0011</t>
  </si>
  <si>
    <t>Silla tubular apilable café DDR-STN-4-15</t>
  </si>
  <si>
    <t>DDR-0024-0114-0024</t>
  </si>
  <si>
    <t>Mesa p/computadora madera café DDR-MEM-002</t>
  </si>
  <si>
    <t>DDR-0013-0114-0026</t>
  </si>
  <si>
    <t>Escritorio met. beige 2 cajones DDR-ESM-004</t>
  </si>
  <si>
    <t>DDR-0018-0114-0035</t>
  </si>
  <si>
    <t>Pintarron blanco DDR-PD-045</t>
  </si>
  <si>
    <t>DDR-0020-0114-0036</t>
  </si>
  <si>
    <t>Guillotina D-30.5CM DDR-GB-01</t>
  </si>
  <si>
    <t>DDR-0016-0114-0038</t>
  </si>
  <si>
    <t>Camara digital SONY DDR-CF-051-DI</t>
  </si>
  <si>
    <t>DDR-0030-0114-0043</t>
  </si>
  <si>
    <t>Silla Estibable Tapizada en Vinil DDR-SETV-001</t>
  </si>
  <si>
    <t>DDR-0031-0114-0044</t>
  </si>
  <si>
    <t>Silla Estibable Tapizada en Vinil DDR-SETV-002</t>
  </si>
  <si>
    <t>DDR-0032-0114-0045</t>
  </si>
  <si>
    <t>Silla Estibable Tapizada en Vinil DDR-SETV-003</t>
  </si>
  <si>
    <t>DDR-0033-0114-0046</t>
  </si>
  <si>
    <t>Silla Estibable Tapizada en Vinil DDR-SETV-004</t>
  </si>
  <si>
    <t>DDR-0034-0114-0047</t>
  </si>
  <si>
    <t>Silla Estibable Tapizada en Vinil DDR-SETV-005</t>
  </si>
  <si>
    <t>DDR-0035-0114-0048</t>
  </si>
  <si>
    <t>Silla Estibable Tapizada en Vinil DDR-SETV-006</t>
  </si>
  <si>
    <t>DDR-0036-0114-0049</t>
  </si>
  <si>
    <t>Silla de Espera Tapizada en Pliana C/Descanzabrazo DDR SETPD-001</t>
  </si>
  <si>
    <t>DDR-0007-0114-0053</t>
  </si>
  <si>
    <t>DDR-AM-004 ARCHIVERO MET CARTA 2 GTAS</t>
  </si>
  <si>
    <t>DDR-0008-0114-0054</t>
  </si>
  <si>
    <t>DDR-AM-005 ARCHIVERO MET CARTA 2 GTAS</t>
  </si>
  <si>
    <t>DDR-0015-0114-0055</t>
  </si>
  <si>
    <t>DDR-ESM-06 ESCRITORIO EJECUTIVO AGLOMERADO MARRON</t>
  </si>
  <si>
    <t>DDR-0025-0114-0056</t>
  </si>
  <si>
    <t>DDR-SAAN-056 SILLA</t>
  </si>
  <si>
    <t>DDR-0026-0114-0057</t>
  </si>
  <si>
    <t>DDR-SAAN-057 SILLA</t>
  </si>
  <si>
    <t>DDR-0027-0114-0058</t>
  </si>
  <si>
    <t>DDR-SAAN-058 SILLA</t>
  </si>
  <si>
    <t>DDR-0028-0114-0059</t>
  </si>
  <si>
    <t>DDR-SAAN-059 SILLA</t>
  </si>
  <si>
    <t>DDR-0029-0114-0060</t>
  </si>
  <si>
    <t>DDR-SAAN-060 SILLA</t>
  </si>
  <si>
    <t>DDR-0043-0114-0063</t>
  </si>
  <si>
    <t>Silla Secretarial C/Brazos</t>
  </si>
  <si>
    <t>DDR-0010-0114-0039</t>
  </si>
  <si>
    <t>Camara digital SONY DSCW610</t>
  </si>
  <si>
    <t>DDR-0071-0114-0104</t>
  </si>
  <si>
    <t>Conmutador Electric Modular Switchind System</t>
  </si>
  <si>
    <t>DS-0001/00-0115-0001</t>
  </si>
  <si>
    <t>ARCHIVERO METALICO C/4 GAVETAS</t>
  </si>
  <si>
    <t>DS-0056/00-0115-0013</t>
  </si>
  <si>
    <t>DS-0132/00-0115-0021</t>
  </si>
  <si>
    <t xml:space="preserve">TELEFONO COLOR OSTIÒN </t>
  </si>
  <si>
    <t>DS-0144/00-0115-0024</t>
  </si>
  <si>
    <t xml:space="preserve">PIZARRON DE CORCHO </t>
  </si>
  <si>
    <t>DSM-0044/02-0115-0077</t>
  </si>
  <si>
    <t xml:space="preserve">MESA DE TRABAJO GRIS </t>
  </si>
  <si>
    <t>DSM-0046/02-0115-0079</t>
  </si>
  <si>
    <t xml:space="preserve">GABINETE MOVIL DE 3 GAVETAS C/NEGRO </t>
  </si>
  <si>
    <t>DSM-0010/09-0115-0144</t>
  </si>
  <si>
    <t>MUEBLE DE 2 REPISAS</t>
  </si>
  <si>
    <t>DSM-0023/09-0115-0149</t>
  </si>
  <si>
    <t>SILLÓN SEMI-EJECUTIVO C/NEGRO C/DESCANSABRAZO</t>
  </si>
  <si>
    <t>DSM-0047/02-0115-0080</t>
  </si>
  <si>
    <t>MODULO DE COMPUTO AGLOMERADO C/NOGAL</t>
  </si>
  <si>
    <t>DS-0019/0S-0315-0006</t>
  </si>
  <si>
    <t>TELÈFONO PANASONIC</t>
  </si>
  <si>
    <t>DS-0021/00-0115-0005</t>
  </si>
  <si>
    <t xml:space="preserve">MAQUINA DE ESCRIBIR C/GRIS </t>
  </si>
  <si>
    <t>DS-0034/00-0115-0008</t>
  </si>
  <si>
    <t>MESA DE MADERA DE 1.15 x 0.56</t>
  </si>
  <si>
    <t>DSM-0003/02-0115-0028</t>
  </si>
  <si>
    <t>GABINETE MOVIL DE 3 GAVETAS C/NEGRO</t>
  </si>
  <si>
    <t>DSM-0056/02-0115-0089</t>
  </si>
  <si>
    <t xml:space="preserve">MESA PENINSULA COLOR GRIS </t>
  </si>
  <si>
    <t>DSM-0057/02-0115-0090</t>
  </si>
  <si>
    <t xml:space="preserve">MESA DE TRABAJO GRIS CHICA </t>
  </si>
  <si>
    <t>DSM-0001/08-0115-0130</t>
  </si>
  <si>
    <t>ARCHIVERO METALICO C/ NEGRO CON 2 GAVETAS</t>
  </si>
  <si>
    <t>TELÉFONO C/GRIS  (CONMUTADOR)</t>
  </si>
  <si>
    <t>DSM-0032/09-0115-0152</t>
  </si>
  <si>
    <t>DSM-0041/09-0315-0013</t>
  </si>
  <si>
    <t>FAX COLOR NEGRO</t>
  </si>
  <si>
    <t>DS-0042/00-0115-0009</t>
  </si>
  <si>
    <t xml:space="preserve">ARCHIVERO COLOR GRIS C/2 GAVETAS </t>
  </si>
  <si>
    <t>DSM-0023/02-0115-0056</t>
  </si>
  <si>
    <t>DS-0048/00-0115-0012</t>
  </si>
  <si>
    <t xml:space="preserve">VENTILADOR COLOR GRIS </t>
  </si>
  <si>
    <t>DSM-0015/02-0115-0048</t>
  </si>
  <si>
    <t>DSM-0036/02-0115-0069</t>
  </si>
  <si>
    <t>DSM-0037/02-0115-0070</t>
  </si>
  <si>
    <t xml:space="preserve">SILLON EJECUTIVO RESPALDO BAJO C/GUINDA </t>
  </si>
  <si>
    <t>DSM-0038/02-0115-0071</t>
  </si>
  <si>
    <t>DSM-0016/09-0315-0005</t>
  </si>
  <si>
    <t>TELÉFONO COLOR OSTIÓN</t>
  </si>
  <si>
    <t>ARCHIVERO COLOR NEGRO CON 4 GAVETAS</t>
  </si>
  <si>
    <t>DSM-0014/09-0315-0003</t>
  </si>
  <si>
    <t>DSM-0012/02-0115-0044</t>
  </si>
  <si>
    <t>MESA DE  TRABAJO GRIS</t>
  </si>
  <si>
    <t>DSM-0013/02-0115-0045</t>
  </si>
  <si>
    <t>DSM-0014/02-0115-0046</t>
  </si>
  <si>
    <t>DSM-0009/09-0115-0143</t>
  </si>
  <si>
    <t>DS-0140/00-0115-0022</t>
  </si>
  <si>
    <t>SUMADORA COLOR GRIS</t>
  </si>
  <si>
    <t>DSM-0016/02-0115-0049</t>
  </si>
  <si>
    <t>MESA DE TRABAJO C/GRIS</t>
  </si>
  <si>
    <t>DSM-0018/02-0115-0051</t>
  </si>
  <si>
    <t>DSM-0019/02-0115-0052</t>
  </si>
  <si>
    <t>DSM-0014/04-0115-0172</t>
  </si>
  <si>
    <t>GABINETE C/2 GAVETAS C/GRIS</t>
  </si>
  <si>
    <t>DSM-0011/09-0115-0145</t>
  </si>
  <si>
    <t>DSM-0021/09-0115-0148</t>
  </si>
  <si>
    <t>DSM-0022/09-0315-0012</t>
  </si>
  <si>
    <t>TELÉFONO C/OSTIÓN</t>
  </si>
  <si>
    <t>DSM-0003/08-0415-0003</t>
  </si>
  <si>
    <t>CÁMARA DIGITAL</t>
  </si>
  <si>
    <t>DSM-0022/02-0115-0055</t>
  </si>
  <si>
    <t>ARCHIVERO C/NEGRO CON 4 GAVETAS</t>
  </si>
  <si>
    <t>DSM-0029/09-0115-0151</t>
  </si>
  <si>
    <t>DSM-0031/09-0315-0010</t>
  </si>
  <si>
    <t>DSM-0006/09-0115-0140</t>
  </si>
  <si>
    <t>DSM-0001/02-0115-0026</t>
  </si>
  <si>
    <t>DSM-0043/02-0115-0076</t>
  </si>
  <si>
    <t>DSM-0024/02-0115-0057</t>
  </si>
  <si>
    <t>DSM-0030/02-0115-0063</t>
  </si>
  <si>
    <t>DSM-0035/02-0115-0068</t>
  </si>
  <si>
    <t>DS-0010/00-0155-0003</t>
  </si>
  <si>
    <t>TELEFONO COLOR GRIS</t>
  </si>
  <si>
    <t>DSM-0004/09-0115-0138</t>
  </si>
  <si>
    <t>DSM-0017/02/0115-188</t>
  </si>
  <si>
    <t>SILLON EJECUTIVO RESPALDO BAJO C/GUINDA</t>
  </si>
  <si>
    <t>DSM-0015/09-0315-0004</t>
  </si>
  <si>
    <t>DSM-0008/02-0115-0033</t>
  </si>
  <si>
    <t>DSM-0009/02-0115-0034</t>
  </si>
  <si>
    <t>DSM-0010/02-0115-0035</t>
  </si>
  <si>
    <t>DSM-0011/02-0115-0116</t>
  </si>
  <si>
    <t xml:space="preserve">MODULO DE COMPUTO AGLOMERADO C/NOGAL </t>
  </si>
  <si>
    <t>DSM-0027/02-0115-0060</t>
  </si>
  <si>
    <t>DS-0022/00-0115-0006</t>
  </si>
  <si>
    <t xml:space="preserve">MESA COMPUTADORA DE MADERA C/CAFÉ CLARO </t>
  </si>
  <si>
    <t>DSM-0007/09-0115-0141</t>
  </si>
  <si>
    <t>MUEBLE DE 3 REPISAS</t>
  </si>
  <si>
    <t>DS-0096/00-0115-0016</t>
  </si>
  <si>
    <t xml:space="preserve">ARCHIVERO METALICO C/ARENA C/4 GAVETAS </t>
  </si>
  <si>
    <t>DS-0143/00-0115-0023</t>
  </si>
  <si>
    <t xml:space="preserve">RADIOGRABADORA SONY </t>
  </si>
  <si>
    <t>DSM-0041/02-0115-0074</t>
  </si>
  <si>
    <t>DSM-0042/02-0115-0075</t>
  </si>
  <si>
    <t>DSM-0048/02-0115-0081</t>
  </si>
  <si>
    <t>DSM-0050/02-0115-0083</t>
  </si>
  <si>
    <t>DSM-0015/00-0115-0187</t>
  </si>
  <si>
    <t>GRABADORA RADIO SHACK C/GRIS</t>
  </si>
  <si>
    <t>DS-0018/0R-0115-0186</t>
  </si>
  <si>
    <t xml:space="preserve">SUMADORA </t>
  </si>
  <si>
    <t>DSM-0003/09-0115-0137</t>
  </si>
  <si>
    <t>DSM-0008/09-0115-0142</t>
  </si>
  <si>
    <t>DSM-0024/09-0315-0008</t>
  </si>
  <si>
    <t>DSM-0049/02-0115-0082</t>
  </si>
  <si>
    <t>DSM-0059/02-0115-0092</t>
  </si>
  <si>
    <t>DSM-0020/02-0115-0053</t>
  </si>
  <si>
    <t>DSM-0012/09-0115-0146</t>
  </si>
  <si>
    <t>DSM-0013/09-0115-0173</t>
  </si>
  <si>
    <t>DSM-0002/09-0115-0135</t>
  </si>
  <si>
    <t>DSM-0027/09-0315-0009</t>
  </si>
  <si>
    <t>DSM-0004/02-0115-0029</t>
  </si>
  <si>
    <t>DSM-0005/02-0115-0030</t>
  </si>
  <si>
    <t>DSM-0006/02-0115-0031</t>
  </si>
  <si>
    <t>DSM-0007/02-0115-0032</t>
  </si>
  <si>
    <t>DS-0098/00-0115-0036</t>
  </si>
  <si>
    <t>ARCHIVERO METALICO C/ ARENA C/3 GAVETAS</t>
  </si>
  <si>
    <t>DSM-0100/04-0115-0043</t>
  </si>
  <si>
    <t>MUEBLE  DE MADERA C/2 DIV. COLOR CAFÉ</t>
  </si>
  <si>
    <t>DSM-0038/09-0315-0011</t>
  </si>
  <si>
    <t>DSM-0051/02-0115-0084</t>
  </si>
  <si>
    <t>DS-0059/00-0115-0015</t>
  </si>
  <si>
    <t xml:space="preserve">GUILLOTINA COLOR CAFÉ </t>
  </si>
  <si>
    <t>DSM-0095/04-0115-0011</t>
  </si>
  <si>
    <t xml:space="preserve">CAMARA DIGITAL </t>
  </si>
  <si>
    <t>DSM-0099/04-0115-0040</t>
  </si>
  <si>
    <t xml:space="preserve">VENTILADOR C/BLANCO </t>
  </si>
  <si>
    <t>DSM-0039/02-0115-0072</t>
  </si>
  <si>
    <t>DSM-0052/09-0115-0184</t>
  </si>
  <si>
    <t>MESA DE AGLOMERADO COLOR CAFÉ EN FORMA DE TRAPECIO</t>
  </si>
  <si>
    <t>DSM-0053/09-0115-0185</t>
  </si>
  <si>
    <t>PANTALLA DE PARED BASE GRIS</t>
  </si>
  <si>
    <t xml:space="preserve">SWICHT PARA RED DE 24 PUERTOS COLOR GRIS OSCURO  </t>
  </si>
  <si>
    <t>DSM-0078/02-0115-0110</t>
  </si>
  <si>
    <t>SILLA APILABLE COLOR NEGRA</t>
  </si>
  <si>
    <t>DSM-0080/02-0115-0112</t>
  </si>
  <si>
    <t>DSM-0081/02-0115-0113</t>
  </si>
  <si>
    <t>DSM-0084/02-0115-0114</t>
  </si>
  <si>
    <t>SILLON DE VISITAS 3 PLAZAS COLOR GUINDA</t>
  </si>
  <si>
    <t xml:space="preserve">DEPÓSITO DE AGUA </t>
  </si>
  <si>
    <t>DSM-0020/0T-0115-0178</t>
  </si>
  <si>
    <t>TELEF. TELMEX COLOR OSTION</t>
  </si>
  <si>
    <t>ENGARGOLADORA C/BCO.</t>
  </si>
  <si>
    <t>MINISPLIT C/CREMA DE 2 TONELADA</t>
  </si>
  <si>
    <t>MINISPLIT C/CREMA DE 1 TONELADA</t>
  </si>
  <si>
    <t>DSM-0040/09-0415-0004</t>
  </si>
  <si>
    <t>CÁMARA DIGITAL COLOR PLATA</t>
  </si>
  <si>
    <t>DSM-0042/09-0115-0174</t>
  </si>
  <si>
    <t>VENTILADOR C/BLANCO DE PEDESTAL C/3 VELOC.</t>
  </si>
  <si>
    <t>DSM-0079/02-0115-0106</t>
  </si>
  <si>
    <t>DSM-0040/02-0115-0073</t>
  </si>
  <si>
    <t>DSM-0005/09-0115-0139</t>
  </si>
  <si>
    <t>DSM-0098/04-0115-0039</t>
  </si>
  <si>
    <t>DSM-0052/02-0115-0085</t>
  </si>
  <si>
    <t>DSM-0054/02-0115-0087</t>
  </si>
  <si>
    <t>DSM-0055/02-0115-0088</t>
  </si>
  <si>
    <t>DSM-0018/09-0315-0007</t>
  </si>
  <si>
    <t>TELÉFONO COLOR  OSTIÓN</t>
  </si>
  <si>
    <t xml:space="preserve">ARCHIVERO COLOR NEGRO CON 4 GAVETAS </t>
  </si>
  <si>
    <t>DSM-0020/09-0115-0147</t>
  </si>
  <si>
    <t>DSM-0025/09-0115-0150</t>
  </si>
  <si>
    <t>DS-0023/0W-0115-0042</t>
  </si>
  <si>
    <t>DSM-0028/02-0115-0061</t>
  </si>
  <si>
    <t>DSM-0026/02-0115-0059</t>
  </si>
  <si>
    <t>DSM-0031/02-0115-0064</t>
  </si>
  <si>
    <t>DS-0133/00-0115-0041</t>
  </si>
  <si>
    <t>TELEFONO C/OSTION</t>
  </si>
  <si>
    <t>DSM-0032/02-0115-0065</t>
  </si>
  <si>
    <t>DSM-0034/02-0115-0067</t>
  </si>
  <si>
    <t>DSM-0026/09-0115-0175</t>
  </si>
  <si>
    <t>DS-0141/00-0115-0158</t>
  </si>
  <si>
    <t>PIZARRON DE CORCHO</t>
  </si>
  <si>
    <t>DS-0009/00-0115-0002</t>
  </si>
  <si>
    <t>TELEFONO COLOR OSTION</t>
  </si>
  <si>
    <t>DSM-0061/02-0115-0159</t>
  </si>
  <si>
    <t>MESA PENINSULAR GRIS</t>
  </si>
  <si>
    <t>DSM-0062/02-0115-0160</t>
  </si>
  <si>
    <t>MESA DE TRABAJO GRIS CHICA</t>
  </si>
  <si>
    <t>DSM-0063/02-0115-0161</t>
  </si>
  <si>
    <t>SILLON EJEC. RESPALDO BAJO C/GUINDA</t>
  </si>
  <si>
    <t>DSM-0064/02-0115-0162</t>
  </si>
  <si>
    <t>MESA CIRCULAR DE TRABAJO GRIS</t>
  </si>
  <si>
    <t>DSM-0067/02-0115-0164</t>
  </si>
  <si>
    <t>SILLA APILABLE COLOR GUINDA</t>
  </si>
  <si>
    <t>DSM-0068/02-0115-0166</t>
  </si>
  <si>
    <t>MUEBLE CON 4 REPIZAS</t>
  </si>
  <si>
    <t>DSM-0023/08-0115-0171</t>
  </si>
  <si>
    <t>PINTARRON BLANCO</t>
  </si>
  <si>
    <t>DSM-0069/02-0115-0167</t>
  </si>
  <si>
    <t>DSM-0070/02-0115-0168</t>
  </si>
  <si>
    <t>DSM-0071/02-0115-0169</t>
  </si>
  <si>
    <t>DSM-0072/02-0115-0170</t>
  </si>
  <si>
    <t>DSM-0073/02-0115-0176</t>
  </si>
  <si>
    <t>DSM-0016/0P-0115-0177</t>
  </si>
  <si>
    <t>RESPALDO GUINDA PARA ESCRITORIO</t>
  </si>
  <si>
    <t>DSM-0017/0P-0115-0178</t>
  </si>
  <si>
    <t>ESPEJO PARA PARED 2X3</t>
  </si>
  <si>
    <t>DEM-0002-0138-0002</t>
  </si>
  <si>
    <t>Escritorio secretarial c/cafe 2 caj. DEM-002/1</t>
  </si>
  <si>
    <t>DEM-0003-0138-0003</t>
  </si>
  <si>
    <t>Escritorio secretarial madera 2 caj DEM-002/2</t>
  </si>
  <si>
    <t>DEM-0004-0138-0004</t>
  </si>
  <si>
    <t>Escritorio secretarial 2 cajones DEM-002/3</t>
  </si>
  <si>
    <t>DEM-0003-0138-0005</t>
  </si>
  <si>
    <t>Escritorio secretarial 2 caj. cafe DEM-003</t>
  </si>
  <si>
    <t>DEM-0009-0138-0006</t>
  </si>
  <si>
    <t>Pintarron DEM-009</t>
  </si>
  <si>
    <t>DEM-0011-0138-0007</t>
  </si>
  <si>
    <t>Escritorio computadora c/madera DEM-011</t>
  </si>
  <si>
    <t>DEM-0013-0138-0008</t>
  </si>
  <si>
    <t>Silla apilable tubular negra DEM-013/01</t>
  </si>
  <si>
    <t>DEM-0014-0138-0012</t>
  </si>
  <si>
    <t>Silla apilable tubular negra DEM-013/5</t>
  </si>
  <si>
    <t>DEM-0040-0138-0013</t>
  </si>
  <si>
    <t xml:space="preserve">Sillon Ejecutivo Respaldo Alto Color Negro   </t>
  </si>
  <si>
    <t>DEM-0015-0138-0016</t>
  </si>
  <si>
    <t>DEM-015 Librero Café</t>
  </si>
  <si>
    <t>DEM-0020-0138-0017</t>
  </si>
  <si>
    <t>Archivero 3 Gavetas C/Café</t>
  </si>
  <si>
    <t>DEM-0016-0138-0019</t>
  </si>
  <si>
    <t>DEM-016 TELEFONO TELMEX</t>
  </si>
  <si>
    <t>DEM-0040-0238-0008</t>
  </si>
  <si>
    <t xml:space="preserve">Impresora HP Multifuncional F4280 </t>
  </si>
  <si>
    <t>CN8A92R0KM</t>
  </si>
  <si>
    <t>DEM-0031-0138-0022</t>
  </si>
  <si>
    <t xml:space="preserve">telefonos Senc. Panasonic </t>
  </si>
  <si>
    <t>DEM-0015-0138-0015</t>
  </si>
  <si>
    <t>Silla de Visita Negra</t>
  </si>
  <si>
    <t>DEM-0015-0138-0014</t>
  </si>
  <si>
    <t>DEM-0015-0138-0013</t>
  </si>
  <si>
    <t>DEM-0020-0138-0029</t>
  </si>
  <si>
    <t>Silla de Visita Plastico Negra</t>
  </si>
  <si>
    <t>DEM-0020-0138-0030</t>
  </si>
  <si>
    <t>DEM-0020-0138-0028</t>
  </si>
  <si>
    <t>Librero de Madera Café</t>
  </si>
  <si>
    <t>DEM-0009-0138-0023</t>
  </si>
  <si>
    <t>Sillon Ejecutivo C/Descansabrazos  Negro</t>
  </si>
  <si>
    <t>DEM-0030-0138-0021</t>
  </si>
  <si>
    <t>Telefono alcatel</t>
  </si>
  <si>
    <t>DEM-0020-0138-0018</t>
  </si>
  <si>
    <t>PINTARRON</t>
  </si>
  <si>
    <t>AYC-0010-0110-0027</t>
  </si>
  <si>
    <t>Archivero Metalico 3 Gavetas</t>
  </si>
  <si>
    <t>ARTE Y CULTURA (OFICINA)</t>
  </si>
  <si>
    <t>AYC-0003-0110-0931</t>
  </si>
  <si>
    <t>ESCRITORIO COLOR GRIS METALICO</t>
  </si>
  <si>
    <t>AYC-0002-0110-0950</t>
  </si>
  <si>
    <t>Escritorio 2 Cajones Madera</t>
  </si>
  <si>
    <t>AYC-0896-0110-1039</t>
  </si>
  <si>
    <t>ESCRITORIO GRIS</t>
  </si>
  <si>
    <t>AYC-0001-0110-1056</t>
  </si>
  <si>
    <t>ESCRITORIO DE MADERA OBSCURO</t>
  </si>
  <si>
    <t>AYC-0004-0110-1057</t>
  </si>
  <si>
    <t>Escritorio de Madera Antiguo</t>
  </si>
  <si>
    <t>AYC-0908-0110-1052</t>
  </si>
  <si>
    <t>AYC-0908-0110-0922</t>
  </si>
  <si>
    <t>AYC-0908-0110-0923</t>
  </si>
  <si>
    <t>AYC-0014-0310-0013</t>
  </si>
  <si>
    <t>Aparato Telefonico Mca. Telmex AYC-014-08</t>
  </si>
  <si>
    <t>AYC-1241-01-138</t>
  </si>
  <si>
    <t>Ventilador Kuulaire</t>
  </si>
  <si>
    <t>B17141000950</t>
  </si>
  <si>
    <t>AYC-1241-01-139</t>
  </si>
  <si>
    <t>B17141001736</t>
  </si>
  <si>
    <t>AYC-0908-0110-1064</t>
  </si>
  <si>
    <t>Archivero Metalico 4 Gavetas Arena</t>
  </si>
  <si>
    <t>AYC-0012-0110-1061</t>
  </si>
  <si>
    <t>Mueble para Computadora c/porta teclado</t>
  </si>
  <si>
    <t>AYC-0907-0110-0921</t>
  </si>
  <si>
    <t>AYC-0644-0110-0067</t>
  </si>
  <si>
    <t>BASE PILA DE CANTERA</t>
  </si>
  <si>
    <t>AYC-0645-0110-0068</t>
  </si>
  <si>
    <t>Credenza Madera Café</t>
  </si>
  <si>
    <t>AYC-1241-1-143-148</t>
  </si>
  <si>
    <t>Ventilador Grande de Aspa Metalica 6 pzas</t>
  </si>
  <si>
    <t>AYC-1241-1-143-149</t>
  </si>
  <si>
    <t>Guillotina Trimer</t>
  </si>
  <si>
    <t>SPPM-0185-0152-0070</t>
  </si>
  <si>
    <t>Mesa Cuadrada de Madera Chica</t>
  </si>
  <si>
    <t>AYC-0919-0210-0032</t>
  </si>
  <si>
    <t>Impresora Multifuncional Deskjet HP 3050</t>
  </si>
  <si>
    <t>AYC-0908-0110-0920</t>
  </si>
  <si>
    <t>Impresora HP Mod. 3050 Desjet</t>
  </si>
  <si>
    <t>CN2424100H</t>
  </si>
  <si>
    <t>AYC-1241-1-143-150</t>
  </si>
  <si>
    <t>Aparato telefonico</t>
  </si>
  <si>
    <t>AYC-1241-1-143-151</t>
  </si>
  <si>
    <t>AYC-1241-1-143-152</t>
  </si>
  <si>
    <t>AYC-1241-1-143-153</t>
  </si>
  <si>
    <t>Cafetera para 45 tazas oster</t>
  </si>
  <si>
    <t>AYC-1241-1-143-154</t>
  </si>
  <si>
    <t>Enmicadora de 9"</t>
  </si>
  <si>
    <t>AYC-1241-1-143-155</t>
  </si>
  <si>
    <t xml:space="preserve">Camara Digital </t>
  </si>
  <si>
    <t>AYC-0931-0410-0094</t>
  </si>
  <si>
    <t>Mesa Chocolate con Taburete Vinipiel</t>
  </si>
  <si>
    <t>ARTE Y CULTURA (TEATRO)</t>
  </si>
  <si>
    <t>AYC-0932-0410-0095</t>
  </si>
  <si>
    <t>Espejo Chocolate Grande</t>
  </si>
  <si>
    <t>AYC-0933-0410-0096</t>
  </si>
  <si>
    <t>Reproductor bluray</t>
  </si>
  <si>
    <t>1-2010-0422-0896-0064</t>
  </si>
  <si>
    <t>EXTINTOR</t>
  </si>
  <si>
    <t>AYC-1241-1-127-129</t>
  </si>
  <si>
    <t>PEDESTALES PARA BOCINAS KAPTON 3 PAZS</t>
  </si>
  <si>
    <t>AYC-0048-0410-0045 AL 0049</t>
  </si>
  <si>
    <t>Muebles para presidium cafe (2pzas) AY C-048/08 Y ARY-049/08</t>
  </si>
  <si>
    <t>1-2010-0422-0895-0063</t>
  </si>
  <si>
    <t>EXTINTOR 8 PZAS 236-2-2 KG</t>
  </si>
  <si>
    <t>AYC-1241-1-143-144</t>
  </si>
  <si>
    <t>VENTILADOR DE TORRE 2 PZAS</t>
  </si>
  <si>
    <t>AYC-1241-1-16-124</t>
  </si>
  <si>
    <t>MESAS</t>
  </si>
  <si>
    <t>AYC-1241-1-26-125</t>
  </si>
  <si>
    <t>SILLAS ESTIBABLES NEGRAS 76 PZAS</t>
  </si>
  <si>
    <t>AYC-1241-1-27-126</t>
  </si>
  <si>
    <t>50 Vallas de Proteccion Color Naranja</t>
  </si>
  <si>
    <t>AYC-0909-0410-0077</t>
  </si>
  <si>
    <t>Mueble de Madera de Pino</t>
  </si>
  <si>
    <t>ARTE Y CULTURA (SALON AZUL)</t>
  </si>
  <si>
    <t>AYC-0060-0410-0049</t>
  </si>
  <si>
    <t>Esnaiser Medusa Rapco 24 canales AYC-060/08</t>
  </si>
  <si>
    <t>AYC-0918-0410-0081</t>
  </si>
  <si>
    <t>Mesa de 2.44 Rectangular (2)</t>
  </si>
  <si>
    <t>AYC-0919-0410-0082</t>
  </si>
  <si>
    <t>Mesa de 2.44 Rectangular (3)</t>
  </si>
  <si>
    <t>AYC-0920-0410-0083</t>
  </si>
  <si>
    <t>Mesa de 2.44 Rectangular (4)</t>
  </si>
  <si>
    <t>AYC-0921-0410-0084</t>
  </si>
  <si>
    <t>Mesa de 2.44 Rectangular (5)</t>
  </si>
  <si>
    <t>AYC-0922-0410-0085</t>
  </si>
  <si>
    <t>Mesa de 2.44 Rectangular (6)</t>
  </si>
  <si>
    <t>AYC-0917-0410-0080</t>
  </si>
  <si>
    <t>Mesa de 2.44 Rectangular (1)</t>
  </si>
  <si>
    <t>AYC-0902-0110-1033</t>
  </si>
  <si>
    <t>SILLAS MOD FIESTA TAPIZ VINIL NEGRO</t>
  </si>
  <si>
    <t>SILLONES COLOR CAFÉ DE PLIANA 60 PZAS</t>
  </si>
  <si>
    <t>AYC-0899-0110-1040</t>
  </si>
  <si>
    <t>APARATO DE AIRE 2600 P NORDIKO</t>
  </si>
  <si>
    <t>ARTE Y CULTURA (LOGISTICA)</t>
  </si>
  <si>
    <t>AYC-0073-0110-00437-0626</t>
  </si>
  <si>
    <t>SILLAS ESTIBABLES NEGRAS 189 PZAS</t>
  </si>
  <si>
    <t>AYC-0907-0110-1049</t>
  </si>
  <si>
    <t>SILLAS BANQUETERAS 29 PZAS</t>
  </si>
  <si>
    <t>SPPM-0156-0152-0069</t>
  </si>
  <si>
    <t>Sillon Ejecutivo Respaldo Alto Negro</t>
  </si>
  <si>
    <t>AYC-0874-0410-0012</t>
  </si>
  <si>
    <t>Microfono Shure PG58-XLR AYC-875/13</t>
  </si>
  <si>
    <t>AYC-0875-0410-0013</t>
  </si>
  <si>
    <t>AYC-1241-1-148</t>
  </si>
  <si>
    <t>MICROFONO ALAMBRICO SHURE PG58</t>
  </si>
  <si>
    <t>AYC-1241-1-149</t>
  </si>
  <si>
    <t>MICROFONO ALAMBRICO SHURE PG59</t>
  </si>
  <si>
    <t>AYC-0893-0410-0017</t>
  </si>
  <si>
    <t>Tripie P/Microfono C/Boom Showco AYC-893/08</t>
  </si>
  <si>
    <t>AYC-0894-0410-0018</t>
  </si>
  <si>
    <t>Tripie P/Microfono C/Boom Showco AYC-894/08</t>
  </si>
  <si>
    <t>AYC-0895-0410-0019</t>
  </si>
  <si>
    <t>Tripie P/Microfono C/Boom Showco AYC-895/08</t>
  </si>
  <si>
    <t>AYC-0069-0410-0957</t>
  </si>
  <si>
    <t>Mesa Plegable Rect. 2.4x75 Melamina (3) AYC-069/08</t>
  </si>
  <si>
    <t>AYC-0070-0410-0958</t>
  </si>
  <si>
    <t>Mesa Plegable Rect. 2.4x75 Melamina (4) AYC-070/08</t>
  </si>
  <si>
    <t>AYC-0071-0410-0959</t>
  </si>
  <si>
    <t>Mesa Plegable Rect. 2.4x75 Melamina (5) AYC-071/08</t>
  </si>
  <si>
    <t>AYC-0576-0410-1027</t>
  </si>
  <si>
    <t>Mesa Plegable 2.40 X 75 (10) AYC-584</t>
  </si>
  <si>
    <t>AYC-0577-0410-0028</t>
  </si>
  <si>
    <t>Mesa Plegable 2.40 X 75 (3) AYC-577</t>
  </si>
  <si>
    <t>AYC-0578-0410-1029</t>
  </si>
  <si>
    <t>Mesa Plegable 2.40 X 75 (4) AYC-578</t>
  </si>
  <si>
    <t>AYC-0579-0410-1030</t>
  </si>
  <si>
    <t>Mesa Plegable 2.40 X 75 (5) AYC-579</t>
  </si>
  <si>
    <t>AYC-0580-0410-1031</t>
  </si>
  <si>
    <t>Mesa Plegable 2.40 X 75 (6) AYC-580</t>
  </si>
  <si>
    <t>AYC-0581-0410-1032</t>
  </si>
  <si>
    <t>Mesa Plegable 2.40 X 75 (7) AYC-581</t>
  </si>
  <si>
    <t>AYC-0582-0410-1033</t>
  </si>
  <si>
    <t>Mesa Plegable 2.40 X 75 (8) AYC-582</t>
  </si>
  <si>
    <t>AYC-0583-0410-1034</t>
  </si>
  <si>
    <t>Mesa Plegable 2.40 X 75 (9) AYC-583</t>
  </si>
  <si>
    <t>AYC-0892-0110-1038</t>
  </si>
  <si>
    <t xml:space="preserve">GRABADORA PANASONIC </t>
  </si>
  <si>
    <t>AYC-0903-0410-1045</t>
  </si>
  <si>
    <t>Mesa Plegable en Dos 1.83 Mts</t>
  </si>
  <si>
    <t>AYC-0904-0410-1046</t>
  </si>
  <si>
    <t>AYC-0905-0410-1047</t>
  </si>
  <si>
    <t>AYC-0906-0410-1048</t>
  </si>
  <si>
    <t>AYC-0910-0410-0078</t>
  </si>
  <si>
    <t>Mesa Plegable Lifetime Personal 76 x 50 cm</t>
  </si>
  <si>
    <t>AYC-0056-0410-0047</t>
  </si>
  <si>
    <t>Podium de madera color café AYC-056/08</t>
  </si>
  <si>
    <t>AYC-0913-0410-0038</t>
  </si>
  <si>
    <t>Toldo Carpa Blanca 3x6 Mts.</t>
  </si>
  <si>
    <t>AYC-0574-0410-0075</t>
  </si>
  <si>
    <t>Diablito de Carga AYC-0574</t>
  </si>
  <si>
    <t>AYC-0575-0410-0076</t>
  </si>
  <si>
    <t>Diablito AYC-0575</t>
  </si>
  <si>
    <t>AYC-0044-0410-0045 AL 0047</t>
  </si>
  <si>
    <t>Pedestales 3 PZAS</t>
  </si>
  <si>
    <t>MICROFONO ALAMBRICO</t>
  </si>
  <si>
    <t>AYC-0037-0410-0043 AL 0042</t>
  </si>
  <si>
    <t>Base para bocinas grandes AYC-037/08-AYC-042/08</t>
  </si>
  <si>
    <t>AYC-1241-1-125</t>
  </si>
  <si>
    <t>DVD SAMSUNG</t>
  </si>
  <si>
    <t>AYC-1241-1-134</t>
  </si>
  <si>
    <t>PEDESTALES PARA MICROFONO 2PZAS</t>
  </si>
  <si>
    <t>AYC-0599-0110-0732</t>
  </si>
  <si>
    <t>TROMPETA MÁXIMA TTC-2 430 C/ESTUCHE VERDE</t>
  </si>
  <si>
    <t>AYC-0600-0110-0733</t>
  </si>
  <si>
    <t>TROMPETA MÁXIMA TTC-2 470 C/ESTUCHE VERDE</t>
  </si>
  <si>
    <t>AYC-0601-0110-0734</t>
  </si>
  <si>
    <t>TROMPETA MÁXIMA TTC-2 487 C/ESTUCHE VERDE</t>
  </si>
  <si>
    <t>AYC-0603-0110-0737</t>
  </si>
  <si>
    <t>TROMBON DE VARA SS-810 MÁXIMA NEW SOUN C/ESTUCHE</t>
  </si>
  <si>
    <t>AYC-0604-0110-0738</t>
  </si>
  <si>
    <t>TAMBORA COLOR BLANCA NEW SEAT MD 1100</t>
  </si>
  <si>
    <t>AYC-0605-0110-0739</t>
  </si>
  <si>
    <t>TAROLA COLOR BLANCA MÁXIMA PS-14 (P/DESFILE)</t>
  </si>
  <si>
    <t>AYC-0606-0110-0740</t>
  </si>
  <si>
    <t>JUEGO DE 3 PLATILLOS DE MATERIAL DE BRONCE PAISTE</t>
  </si>
  <si>
    <t>AYC-0608-0110-0742</t>
  </si>
  <si>
    <t>STAND PARA TAROLA MÁXIMA S-90 W</t>
  </si>
  <si>
    <t>AYC-0625-0110-0759</t>
  </si>
  <si>
    <t>TAHALT SABIAN P/PLATILLO, BANDA 61002</t>
  </si>
  <si>
    <t>AYC-1241-1-206</t>
  </si>
  <si>
    <t>ESTAN PARA PLATILLOS</t>
  </si>
  <si>
    <t>AYC-1241-1-207</t>
  </si>
  <si>
    <t>BAQUETON</t>
  </si>
  <si>
    <t>DEM-0021-0138-0018</t>
  </si>
  <si>
    <t>DEM-0014-0138-0015</t>
  </si>
  <si>
    <t>Mueble para computadora</t>
  </si>
  <si>
    <t>DEM-0014-0138-0016</t>
  </si>
  <si>
    <t>Escritorio Metalico 6 Cajones</t>
  </si>
  <si>
    <t>DEM-0014-0138-0017</t>
  </si>
  <si>
    <t>Escritorio Secretarial Cubierta Formioca 2 Cajones</t>
  </si>
  <si>
    <t>DEM-0014-0138-0018</t>
  </si>
  <si>
    <t>Escritorio Secretarial Cubierta Formica 2 Cajones</t>
  </si>
  <si>
    <t>DEM-0014-0138-0019</t>
  </si>
  <si>
    <t>Sillon Ejecutivo Color Vino</t>
  </si>
  <si>
    <t>DEM-0014-0138-0020</t>
  </si>
  <si>
    <t>Silla con Descansabrazos Vinil Cafe</t>
  </si>
  <si>
    <t>DEM-0014-0138-0021</t>
  </si>
  <si>
    <t>DEM-0014-0138-0022</t>
  </si>
  <si>
    <t>Silla con Descansabrazos  en Vinil Negro</t>
  </si>
  <si>
    <t>DEM-0014-0138-0023</t>
  </si>
  <si>
    <t>Ventilador Hurricane</t>
  </si>
  <si>
    <t>DEM-0014-0138-0024</t>
  </si>
  <si>
    <t>Pintarron</t>
  </si>
  <si>
    <t>DEM-0014-0138-0025</t>
  </si>
  <si>
    <t>Mesa de Madera para Maquina de Escribir</t>
  </si>
  <si>
    <t>DEM-0014-0138-0026</t>
  </si>
  <si>
    <t>Mesa para Telefono</t>
  </si>
  <si>
    <t>DEM-0014-0138-0027</t>
  </si>
  <si>
    <t>Escritorio Secretarial de 1.20 Mts 2 Cajones</t>
  </si>
  <si>
    <t>DEM-0014-0138-0028</t>
  </si>
  <si>
    <t>Escritorio Secretarial Beige C/Melamina 2 Cajones</t>
  </si>
  <si>
    <t>DEM-0014-0138-0029</t>
  </si>
  <si>
    <t>Silla con Descansabrazos Café</t>
  </si>
  <si>
    <t>DEM-0014-0138-0030</t>
  </si>
  <si>
    <t>DEM-0014-0138-0031</t>
  </si>
  <si>
    <t>Silla con Descansabrazos Azul</t>
  </si>
  <si>
    <t>Impresora HP Deskjet D1660 S/CN9AA3B2RN</t>
  </si>
  <si>
    <t>MM-0070-0280-0006</t>
  </si>
  <si>
    <t>ventilador</t>
  </si>
  <si>
    <t>BBJ-1244-0139-0032</t>
  </si>
  <si>
    <t>Archivero met. 3 gav. c/hueso 1244/BBJ</t>
  </si>
  <si>
    <t>BBJ-1245-0139-0033</t>
  </si>
  <si>
    <t>Archivero madera 4 gav. 1245/BBJ</t>
  </si>
  <si>
    <t>BBJ-1246-0139-0034</t>
  </si>
  <si>
    <t>Aparato de aire 1246/BBJ</t>
  </si>
  <si>
    <t>BBJ-1247-0139-0035</t>
  </si>
  <si>
    <t>Aparato de aire 1247/BBJ</t>
  </si>
  <si>
    <t>BBJ-1248-0139-0036</t>
  </si>
  <si>
    <t>Aparato de aire 1248/BBJ</t>
  </si>
  <si>
    <t>BBJ-1249-0139-0037</t>
  </si>
  <si>
    <t>Aparato de aire 1249/BBJ</t>
  </si>
  <si>
    <t>BBJ-1250-0139-0038</t>
  </si>
  <si>
    <t>Banco buscalibro metalico 1250/BBJ</t>
  </si>
  <si>
    <t>BAJA OF/025/2016/2019</t>
  </si>
  <si>
    <t>BBJ-1251-0139-0039</t>
  </si>
  <si>
    <t>Banco buscalibro metalico 1251/BBJ</t>
  </si>
  <si>
    <t>BBJ-1255-0139-0043</t>
  </si>
  <si>
    <t>Catalogos metalicos c/fichero 1255/BBJ</t>
  </si>
  <si>
    <t>BBJ-1256-0139-0044</t>
  </si>
  <si>
    <t>Catalogo metalico c/fichero 1256/BBJ</t>
  </si>
  <si>
    <t>BBJ-1257-0139-0045</t>
  </si>
  <si>
    <t>Catalogo metalico c/fichero 1257/BBJ</t>
  </si>
  <si>
    <t>BBJ-1258-0139-0046</t>
  </si>
  <si>
    <t>Catalogo metalico c/fichero 1258/BBJ</t>
  </si>
  <si>
    <t>BBJ-1259-0139-0047</t>
  </si>
  <si>
    <t>Catalogo metalico c/fichero 1259/BBJ</t>
  </si>
  <si>
    <t>BBJ-1260-0139-0048</t>
  </si>
  <si>
    <t>Catalogo metalico c/fichero 1260/BBJ</t>
  </si>
  <si>
    <t>BBJ-1356-0139-0050 A 1735</t>
  </si>
  <si>
    <t xml:space="preserve">Lote charola verde 380/1356-1735/BBJ                                                                </t>
  </si>
  <si>
    <t>BBJ-1736-0139-0051 A 1745</t>
  </si>
  <si>
    <t>Lote de cestos basura 10/ 1736-1745/BBJ</t>
  </si>
  <si>
    <t>BBJ-1747-0139-0053</t>
  </si>
  <si>
    <t>Carro p/transportar libros 1747/BBJ</t>
  </si>
  <si>
    <t>BBJ-1748-0139-0054</t>
  </si>
  <si>
    <t>Carro p/transportar libros 1748/BBJ</t>
  </si>
  <si>
    <t>BBJ-1749-0139-0055</t>
  </si>
  <si>
    <t>Carro p/transportar libros 1749/BBJ</t>
  </si>
  <si>
    <t>BBJ-1750-0139-0056</t>
  </si>
  <si>
    <t>Despachador cinta p/libros 1750/BBJ</t>
  </si>
  <si>
    <t>BBJ-1751-0139-0057</t>
  </si>
  <si>
    <t>Escritorio c/nogal 2 caj. 1751/BBJ-01</t>
  </si>
  <si>
    <t>BBJ-1752-0139-0058</t>
  </si>
  <si>
    <t>Escritorio c/nogal 2 caj. 1752/BBJ-02</t>
  </si>
  <si>
    <t>BBJ-1844-0139-0063 A 1853</t>
  </si>
  <si>
    <t>Lote estantes sencillos verde 10 1844-1853/BBJ</t>
  </si>
  <si>
    <t>BBJ-1855-0139-0065</t>
  </si>
  <si>
    <t>Estante metalico c/gris 1855/BBJ</t>
  </si>
  <si>
    <t>BBJ-1856-0139-0066</t>
  </si>
  <si>
    <t>Estante metalico c/gris 1856/BBJ</t>
  </si>
  <si>
    <t>BBJ-1857-0139-0067</t>
  </si>
  <si>
    <t>Estante met. revistero verde 1857/BBJ</t>
  </si>
  <si>
    <t>BBJ-1858-0139-0068</t>
  </si>
  <si>
    <t>Estante met. revistero verde 1858/BBJ</t>
  </si>
  <si>
    <t>BBJ-1859-0139-0069 A 1911</t>
  </si>
  <si>
    <t>Lote ficheros p/catal. 56 1859-1911/BBJ</t>
  </si>
  <si>
    <t>BBJ-0759-0139-0083</t>
  </si>
  <si>
    <t>Mesa p/catalogo 759/BBJ</t>
  </si>
  <si>
    <t>BBJ-0760-0139-0084</t>
  </si>
  <si>
    <t>Mesa p/catalogo 760/BBJ</t>
  </si>
  <si>
    <t>BBJ-0761-0139-0085</t>
  </si>
  <si>
    <t>Mesa redonda cromo c/nogal 761/BBJ</t>
  </si>
  <si>
    <t>BBJ-0762-0139-0086</t>
  </si>
  <si>
    <t>Mesa redonda cromo c/nogal 762/BJ</t>
  </si>
  <si>
    <t>BBJ-0763-0139-0087</t>
  </si>
  <si>
    <t>Mesa redonda cromo c/nogal 763/BBJ</t>
  </si>
  <si>
    <t>BBJ-0780-0139-0091</t>
  </si>
  <si>
    <t>Pizarron 780/BBJ</t>
  </si>
  <si>
    <t>BBJ-0781-0139-0092</t>
  </si>
  <si>
    <t>Pizarron 781/BBJ</t>
  </si>
  <si>
    <t>BBJ-0784-0139-0095 A 0785</t>
  </si>
  <si>
    <t>Lote silla apilables negras 784-785/BBJ(2)</t>
  </si>
  <si>
    <t>BBJ-0838-0139-0099</t>
  </si>
  <si>
    <t>Lote silla apilab. /adult miel 838/BBJ (1)</t>
  </si>
  <si>
    <t>BBJ-0857-0139-0101 A 1144</t>
  </si>
  <si>
    <t xml:space="preserve">Lote de Soportalibros cromo 288 857 1144/BBJ                                                           </t>
  </si>
  <si>
    <t>BBJ-1146-0139-0102 A 1227</t>
  </si>
  <si>
    <t>Lote soportalibros c/amarillo 82 1146-1227/BBJ</t>
  </si>
  <si>
    <t>BBJ-1229-0139-0103</t>
  </si>
  <si>
    <t>Televisor 29pulg. 1229/BBJ</t>
  </si>
  <si>
    <t>BBJ-1231-0139-0105</t>
  </si>
  <si>
    <t>Telefono beige 1231/BBJ</t>
  </si>
  <si>
    <t>BBJ-1234-0139-0109</t>
  </si>
  <si>
    <t>Videograbadora 1234/BBJ</t>
  </si>
  <si>
    <t>BBJ-1235-0139-0110</t>
  </si>
  <si>
    <t>Vitrina madera c/nogal 1235/BBJ</t>
  </si>
  <si>
    <t>BBJ-0783-0139-0216</t>
  </si>
  <si>
    <t>Maquina escribir azul y ngo. LOCAL-783</t>
  </si>
  <si>
    <t>BBJ-0783-0139-0217</t>
  </si>
  <si>
    <t xml:space="preserve">Ventilador de Pedestal Negro de 18 (1)                                                            </t>
  </si>
  <si>
    <t>BBJ-0828-0139-0435 AL 0837</t>
  </si>
  <si>
    <t>Silla Tub. Apilable Madera café (10 pzas)</t>
  </si>
  <si>
    <t>BBJ-0854-0139-0436 AL 0856</t>
  </si>
  <si>
    <t>Silla Ideal Pliana Adul Vino (3 pzas)</t>
  </si>
  <si>
    <t>BBJ-1237-0139-0437</t>
  </si>
  <si>
    <t>Calenton Electrico</t>
  </si>
  <si>
    <t>BBJ-1912-0139-0440</t>
  </si>
  <si>
    <t>Recvistero Metalico Gris</t>
  </si>
  <si>
    <t>BBJ-1912-0139-0441</t>
  </si>
  <si>
    <t>EXTINTOR DE POLVO QUIMICO SECO</t>
  </si>
  <si>
    <t>BBJ-1912-0139-0442</t>
  </si>
  <si>
    <t>BBJ-1912-0139-0443</t>
  </si>
  <si>
    <t>BBJ-1912-0139-0444</t>
  </si>
  <si>
    <t>EXTINTOR DE PLOVO QUIMICO SECO</t>
  </si>
  <si>
    <t>BBJ-1912-0139-0445</t>
  </si>
  <si>
    <t xml:space="preserve">19 bases para estante </t>
  </si>
  <si>
    <t>BBJ-1912-0139-0446</t>
  </si>
  <si>
    <t>87 charolas para estantes</t>
  </si>
  <si>
    <t>BBJ-1912-0139-0070</t>
  </si>
  <si>
    <t>ventiladores metalicos pedestal Airon</t>
  </si>
  <si>
    <t>BBJ-1913-0139-0070</t>
  </si>
  <si>
    <t>BBJ-1914-0139-0071</t>
  </si>
  <si>
    <t xml:space="preserve">horno de microondas panasonic </t>
  </si>
  <si>
    <t>BBJ-1915-0139-0072</t>
  </si>
  <si>
    <t>Despachador electrico de agua fria caliente Black&amp;Decker</t>
  </si>
  <si>
    <t>BGE-0034-0187-0002</t>
  </si>
  <si>
    <t>Estante Naranja 5 Charolas</t>
  </si>
  <si>
    <t>BGE-0060-0187-0004</t>
  </si>
  <si>
    <t>Mesa Tubular Grande</t>
  </si>
  <si>
    <t>BGE-0061-0187-0005</t>
  </si>
  <si>
    <t>BGE-0062-0187-0006</t>
  </si>
  <si>
    <t>BGE-0063-0187-0007</t>
  </si>
  <si>
    <t>BGE-0064-0187-0008</t>
  </si>
  <si>
    <t>BGE-0093-0187-0010</t>
  </si>
  <si>
    <t>Escritorio Blanco 3 Cajones</t>
  </si>
  <si>
    <t>BGE-0094-0187-0011</t>
  </si>
  <si>
    <t>Mesa Metalica Amarilla Para Catalagos</t>
  </si>
  <si>
    <t>BGE-0095-0187-0012</t>
  </si>
  <si>
    <t>Catalago Amarillo 6 Gavetas</t>
  </si>
  <si>
    <t>BGE-0096-0187-0013 AL 0101</t>
  </si>
  <si>
    <t>Fichero Amarillo Para Catalago Pub 6 Pzas</t>
  </si>
  <si>
    <t>BGE-0102-0187-0014</t>
  </si>
  <si>
    <t>Silla Chica Negra 2 Pzas</t>
  </si>
  <si>
    <t>BGE-0103-0187-0015</t>
  </si>
  <si>
    <t>Estante Gris 5 Charolas</t>
  </si>
  <si>
    <t>BGE-0104-0187-0016</t>
  </si>
  <si>
    <t>Ventilador de Pie Blanco</t>
  </si>
  <si>
    <t>BGE-0104-0187-0017</t>
  </si>
  <si>
    <t>Base para Estante Color Amarillo 8 Pzas</t>
  </si>
  <si>
    <t>BGE-0104-0187-0018</t>
  </si>
  <si>
    <t>Charola para Estante Color Amarillo 40 Pzas</t>
  </si>
  <si>
    <t>BGE-0104-0139-0174</t>
  </si>
  <si>
    <t>Ventilador de Pie</t>
  </si>
  <si>
    <t>BGE-0105-0139-0175</t>
  </si>
  <si>
    <t>Aire Acondicionado</t>
  </si>
  <si>
    <t>AO-0030-0188-0001 AL 0037</t>
  </si>
  <si>
    <t>Mesa Infantil con 2 Sillas</t>
  </si>
  <si>
    <t>AO-0039-0188-0002 AL 0041</t>
  </si>
  <si>
    <t>Mesa Infantil con 3 Sillas</t>
  </si>
  <si>
    <t>AO-0043-0188-0003 AL 0045</t>
  </si>
  <si>
    <t>AO-0047-0188-0004 AL 0049</t>
  </si>
  <si>
    <t>AO-0001-0188-0005</t>
  </si>
  <si>
    <t>Mesa Plegable Cubierta de Plastico Gris</t>
  </si>
  <si>
    <t>AO-0002-0188-0006</t>
  </si>
  <si>
    <t>AO-0003-0188-0007</t>
  </si>
  <si>
    <t>AO-0004-0188-0008</t>
  </si>
  <si>
    <t>AO-0005-0188-0009</t>
  </si>
  <si>
    <t>AO-0006-0188-0010</t>
  </si>
  <si>
    <t>AO-0007-0188-0011</t>
  </si>
  <si>
    <t>Silla Galleta No.3 Tela Negra</t>
  </si>
  <si>
    <t>AO-0008-0188-0012</t>
  </si>
  <si>
    <t>AO-0009-0188-0013</t>
  </si>
  <si>
    <t>AO-0010-0188-0014</t>
  </si>
  <si>
    <t>AO-0011-0188-0015</t>
  </si>
  <si>
    <t>AO-0012-0188-0016</t>
  </si>
  <si>
    <t>AO-0013-0188-0017</t>
  </si>
  <si>
    <t>AO-0014-0188-0018</t>
  </si>
  <si>
    <t>AO-0015-0188-0019</t>
  </si>
  <si>
    <t>AO-0016-0188-0020</t>
  </si>
  <si>
    <t>AO-0017-0188-0021</t>
  </si>
  <si>
    <t>AO-0018-0188-0022</t>
  </si>
  <si>
    <t>AO-0019-0188-0023</t>
  </si>
  <si>
    <t>AO-0020-0188-0024</t>
  </si>
  <si>
    <t>AO-0021-0188-0025</t>
  </si>
  <si>
    <t>AO-0022-0188-0026</t>
  </si>
  <si>
    <t>AO-0023-0188-0027</t>
  </si>
  <si>
    <t>AO-0024-0188-0028</t>
  </si>
  <si>
    <t>AO-0025-0188-0029</t>
  </si>
  <si>
    <t>AO-0026-0188-0030</t>
  </si>
  <si>
    <t>AO-0027-0188-0031</t>
  </si>
  <si>
    <t>AO-0028-0188-0032</t>
  </si>
  <si>
    <t>AO-0029-0188-0033</t>
  </si>
  <si>
    <t>AO-0132-0188-0034</t>
  </si>
  <si>
    <t>Ventilador de Pedestal Negro de 18</t>
  </si>
  <si>
    <t>AO-0133-0188-0035</t>
  </si>
  <si>
    <t>Mesa Gris para Catalago</t>
  </si>
  <si>
    <t>AO-0134-0188-0036</t>
  </si>
  <si>
    <t>Catalago Color Amarillo</t>
  </si>
  <si>
    <t>AO-0136-0188-0038</t>
  </si>
  <si>
    <t>Charola Gris 50 Pzas</t>
  </si>
  <si>
    <t>AO-0137-0188-0039</t>
  </si>
  <si>
    <t>Soporta Libros 30 Pzas</t>
  </si>
  <si>
    <t>AO-0132-0139-0333</t>
  </si>
  <si>
    <t>Ventilador</t>
  </si>
  <si>
    <t>BLOM-0001-0192-0001</t>
  </si>
  <si>
    <t>Silla Tubular Asiento Y respaldo Madera</t>
  </si>
  <si>
    <t>BLOM-0002-0192-0002</t>
  </si>
  <si>
    <t>Silla Apilable</t>
  </si>
  <si>
    <t>BLOM-0003-0192-0003</t>
  </si>
  <si>
    <t>BLOM-0007-0192-0004</t>
  </si>
  <si>
    <t>Silla Tubular Amarilla</t>
  </si>
  <si>
    <t>BLOM-0008-0192-0005</t>
  </si>
  <si>
    <t>BLOM-0009-0192-0006</t>
  </si>
  <si>
    <t>BLOM-0010-0192-0007</t>
  </si>
  <si>
    <t>BLOM-0011-0192-0008</t>
  </si>
  <si>
    <t>BLOM-0012-0192-0009</t>
  </si>
  <si>
    <t>BLOM-0014-0192-0010</t>
  </si>
  <si>
    <t>BLOM-0016-0192-0011</t>
  </si>
  <si>
    <t>Silla Apilable Infantil</t>
  </si>
  <si>
    <t>BLOM-0017-0192-0012</t>
  </si>
  <si>
    <t>BLOM-0018-0192-0013</t>
  </si>
  <si>
    <t>BLOM-0020-0192-0014 AL 0029</t>
  </si>
  <si>
    <t>Lote Estante Amarillo 5 Charolas</t>
  </si>
  <si>
    <t>BLOM-0030-0192-0015</t>
  </si>
  <si>
    <t>Lote Estante Gris 6 Charolas</t>
  </si>
  <si>
    <t>BLOM-0039-0192-0016</t>
  </si>
  <si>
    <t>Escritorio Cafe 3 Cajones</t>
  </si>
  <si>
    <t>BLOM-0040-0192-0017</t>
  </si>
  <si>
    <t>Escritorio Cafe sin Cajones</t>
  </si>
  <si>
    <t>BLOM-0046-0192-0019</t>
  </si>
  <si>
    <t>Mesa Adulto Aglomerado Hueso</t>
  </si>
  <si>
    <t>BLOM-0047-0192-0020</t>
  </si>
  <si>
    <t>BLOM-0048-0192-0021</t>
  </si>
  <si>
    <t>Mesa Infantil Aglomerado Hueso</t>
  </si>
  <si>
    <t>BLOM-0049-0192-0023</t>
  </si>
  <si>
    <t>Mesa Amarilla Metalica para Catalago</t>
  </si>
  <si>
    <t>BLOM-0051-0192-0024</t>
  </si>
  <si>
    <t>BLOM-0004-0192-0025</t>
  </si>
  <si>
    <t>Silla Apilable Negra 3 Pzas</t>
  </si>
  <si>
    <t>BLOM-0036-0192-0026</t>
  </si>
  <si>
    <t>Estante Gris</t>
  </si>
  <si>
    <t>BLOM-0013-0192-0027</t>
  </si>
  <si>
    <t>Silla Amarilla 3 Pzas</t>
  </si>
  <si>
    <t>BLOM-0019-0192-0028</t>
  </si>
  <si>
    <t>Silla Infantil</t>
  </si>
  <si>
    <t>BLOM-0037-0192-0029</t>
  </si>
  <si>
    <t>Catalago Amarillo Metalico</t>
  </si>
  <si>
    <t>BLOM-0038-0192-0030</t>
  </si>
  <si>
    <t>Catalago Madera 6 Gaventas</t>
  </si>
  <si>
    <t>BLOM-0050-0192-0031</t>
  </si>
  <si>
    <t>Sillon Giratorio Negro</t>
  </si>
  <si>
    <t>BLOM-0051-0192-0032</t>
  </si>
  <si>
    <t>Despachador de Cinta</t>
  </si>
  <si>
    <t>BLOM-0051-0192-0033</t>
  </si>
  <si>
    <t>Aparato de Aire Lavado sin Motor en Mal Estado</t>
  </si>
  <si>
    <t>BLOM-0051-0192-0034</t>
  </si>
  <si>
    <t>Base para Estante Color Verde Grande 05 Pzas</t>
  </si>
  <si>
    <t>BLOM-0051-0192-0035</t>
  </si>
  <si>
    <t>Chaola para Estante Color Verde 25 Pzas</t>
  </si>
  <si>
    <t>BPN-0012-0194-0001</t>
  </si>
  <si>
    <t xml:space="preserve">Ventilador </t>
  </si>
  <si>
    <t>BAJA OF/023/2016/2019</t>
  </si>
  <si>
    <t>BPN-0013-0194-0002</t>
  </si>
  <si>
    <t>Catalago 6 Ficheros Amarillo</t>
  </si>
  <si>
    <t>BPN-0014-0194-0003</t>
  </si>
  <si>
    <t>Mesa para Catalago Madera</t>
  </si>
  <si>
    <t>BPN-0036-0194-0004</t>
  </si>
  <si>
    <t>Mesa Metalica Triplay</t>
  </si>
  <si>
    <t>BPN-0038-0194-0006</t>
  </si>
  <si>
    <t>BPN-0001-0194-0007 AL 0007</t>
  </si>
  <si>
    <t>Lote Estantes Amarillo 5 Charolas</t>
  </si>
  <si>
    <t>BPN-0008-0194-0008</t>
  </si>
  <si>
    <t xml:space="preserve">Estante 2 Dptos Gris 5 Entrepaños </t>
  </si>
  <si>
    <t>BPN-0009-0194-0009</t>
  </si>
  <si>
    <t>Estante Madera 5 Entrepaños</t>
  </si>
  <si>
    <t>BPN-0010-0194-0010 AL 0011</t>
  </si>
  <si>
    <t>Estante Metalico Verde 5 Charolas</t>
  </si>
  <si>
    <t>BPN-0074-0194-0011</t>
  </si>
  <si>
    <t>Mesa para Computadora Mod. Madrid de 79x48x74</t>
  </si>
  <si>
    <t>BPN-0075-0194-0012</t>
  </si>
  <si>
    <t>BPN-0076-0194-0013</t>
  </si>
  <si>
    <t>BPN-0077-0194-0014</t>
  </si>
  <si>
    <t>BPN-0078-0194-0015</t>
  </si>
  <si>
    <t>BPN-0079-0194-0016</t>
  </si>
  <si>
    <t>BPN-0068-0194-0017</t>
  </si>
  <si>
    <t>Silla Estibable Color Negro</t>
  </si>
  <si>
    <t>BPN-0069-0194-0018</t>
  </si>
  <si>
    <t>BPN-0070-0194-0019</t>
  </si>
  <si>
    <t>BPN-0071-0194-0020</t>
  </si>
  <si>
    <t>BPN-0072-0194-0021</t>
  </si>
  <si>
    <t>BPN-0073-0194-0022</t>
  </si>
  <si>
    <t>BPN-0015-0194-0025 AL 0017</t>
  </si>
  <si>
    <t>Silla Tubular 3 Pzas</t>
  </si>
  <si>
    <t>BPN-0039-0194-0026</t>
  </si>
  <si>
    <t>Mesa para Impresora Verde</t>
  </si>
  <si>
    <t>BPN-0060-0194-0029</t>
  </si>
  <si>
    <t>Escritorio</t>
  </si>
  <si>
    <t>BPN-0060-0194-0030</t>
  </si>
  <si>
    <t>Silla Infantil de Madera 3 Pzas</t>
  </si>
  <si>
    <t>BP-0103-0195-0001</t>
  </si>
  <si>
    <t>Mesa para Adulto 1.50x70</t>
  </si>
  <si>
    <t>BP-0104-0195-0002</t>
  </si>
  <si>
    <t>BP-0105-0195-0003</t>
  </si>
  <si>
    <t>BP-0106-0195-0004</t>
  </si>
  <si>
    <t>BP-0107-0195-0005</t>
  </si>
  <si>
    <t>Silla para Adulto</t>
  </si>
  <si>
    <t>BP-0108-0195-0006</t>
  </si>
  <si>
    <t>BP-0109-0195-0007</t>
  </si>
  <si>
    <t>BP-0110-0195-0008</t>
  </si>
  <si>
    <t>BP-0111-0195-0009</t>
  </si>
  <si>
    <t>BP-0112-0195-0010</t>
  </si>
  <si>
    <t>BP-0113-0195-0011</t>
  </si>
  <si>
    <t>BP-0114-0195-0012</t>
  </si>
  <si>
    <t>BP-0115-0195-0013</t>
  </si>
  <si>
    <t>BP-0116-0195-0014</t>
  </si>
  <si>
    <t>BP-0117-0195-0015</t>
  </si>
  <si>
    <t>BP-0118-0195-0016</t>
  </si>
  <si>
    <t>BP-0119-0195-0017</t>
  </si>
  <si>
    <t>BP-0120-0195-0018</t>
  </si>
  <si>
    <t>BP-0121-0195-0019</t>
  </si>
  <si>
    <t>BP-0122-0195-0020</t>
  </si>
  <si>
    <t>BP-0123-0195-0021</t>
  </si>
  <si>
    <t>Mesa Infantil de Plastico</t>
  </si>
  <si>
    <t>BP-0124-0195-0022</t>
  </si>
  <si>
    <t>BP-0125-0195-0023</t>
  </si>
  <si>
    <t>BP-0126-0195-0024</t>
  </si>
  <si>
    <t>BP-0131-0195-0028</t>
  </si>
  <si>
    <t>BP-0132-0195-0029</t>
  </si>
  <si>
    <t>BP-0133-0195-0030</t>
  </si>
  <si>
    <t>BP-0134-0195-0031</t>
  </si>
  <si>
    <t>BP-0135-0195-0032</t>
  </si>
  <si>
    <t>BP-0136-0195-0033</t>
  </si>
  <si>
    <t>BP-0137-0195-0034</t>
  </si>
  <si>
    <t>BP-0138-0195-0035</t>
  </si>
  <si>
    <t>BP-0139-0195-0036</t>
  </si>
  <si>
    <t>BP-0140-0195-0037</t>
  </si>
  <si>
    <t>BP-0141-0195-0038</t>
  </si>
  <si>
    <t>BP-0142-0195-0039</t>
  </si>
  <si>
    <t>BP-0127-0195-0040</t>
  </si>
  <si>
    <t>Estante 10 Onzas</t>
  </si>
  <si>
    <t>Charolas para Estante 50 Pzas</t>
  </si>
  <si>
    <t>BP-0145-0195-0046</t>
  </si>
  <si>
    <t>Soportalibros 40 Pzas</t>
  </si>
  <si>
    <t>BP-0146-0195-0047</t>
  </si>
  <si>
    <t>Mueble Metalico 6 Gavetas</t>
  </si>
  <si>
    <t>BP-0147-0195-0048</t>
  </si>
  <si>
    <t>Mesa para Mueble Catalago</t>
  </si>
  <si>
    <t>BP-0147-0195-0049</t>
  </si>
  <si>
    <t>Aparato de Aire Lavado</t>
  </si>
  <si>
    <t>BP-0147-0195-0050</t>
  </si>
  <si>
    <t>Charolas para Estante Verde 10 Pzas</t>
  </si>
  <si>
    <t>BP-0147-0195-0051</t>
  </si>
  <si>
    <t>Base para Estante Color Verde Grande 02 Pzas</t>
  </si>
  <si>
    <t>BSC-0075-0193-0001 AL 0080</t>
  </si>
  <si>
    <t>Lote Sillas Estibables Infantiles</t>
  </si>
  <si>
    <t>BIBLIOTECA DE LEON GUZMAN     SAN JUAN DE CASTA</t>
  </si>
  <si>
    <t>BSC-0090-0193-0002 AL 0101</t>
  </si>
  <si>
    <t>Lote de Sillas Adulto Estibables</t>
  </si>
  <si>
    <t>BSC-0102-0193-0003</t>
  </si>
  <si>
    <t>Revistero Metalico Verde</t>
  </si>
  <si>
    <t>BSC-0103-0193-0004</t>
  </si>
  <si>
    <t>Camara Fotografica</t>
  </si>
  <si>
    <t>BSC-0104-0193-0005 AL 0109</t>
  </si>
  <si>
    <t>Lote Sillas Adulto Mediana</t>
  </si>
  <si>
    <t>BSC-0081-0193-0006 AL 0083</t>
  </si>
  <si>
    <t>Lote Mesas Adulto Crema</t>
  </si>
  <si>
    <t>BSC-0084-0193-0007</t>
  </si>
  <si>
    <t>Mesa Infantil Crema</t>
  </si>
  <si>
    <t>BSC-0085-0193-0008</t>
  </si>
  <si>
    <t>BSC-0087-0139-0230</t>
  </si>
  <si>
    <t>Ventilador Azul</t>
  </si>
  <si>
    <t>BSC-0086-0193-0010</t>
  </si>
  <si>
    <t>Ventilador Cafe</t>
  </si>
  <si>
    <t>BSC-0088-0193-0011</t>
  </si>
  <si>
    <t>Mesa para Adulto</t>
  </si>
  <si>
    <t>BSC-0089-0193-0012</t>
  </si>
  <si>
    <t>BSC-0063-0193-0013 AL 0072</t>
  </si>
  <si>
    <t>Lote Silla Adulto Negras</t>
  </si>
  <si>
    <t>BSC-0028-0193-0014 AL 0062</t>
  </si>
  <si>
    <t>Lote de Soportalibros</t>
  </si>
  <si>
    <t>BSC-0001-0193-0015 AL 0011</t>
  </si>
  <si>
    <t>Lote Estante Metalico Amarillo</t>
  </si>
  <si>
    <t>BSC-0012-0193-0016</t>
  </si>
  <si>
    <t>Mesa para Tarjetero</t>
  </si>
  <si>
    <t>BSC-0013-0193-0017</t>
  </si>
  <si>
    <t>Catalago Bibliografico de mader con 6 Gavetas</t>
  </si>
  <si>
    <t>BSC-0014-0193-0018</t>
  </si>
  <si>
    <t>Catalago Bibliografico Metalico 6 Gavetas</t>
  </si>
  <si>
    <t>BSC-0015-0193-0019 AL 0022</t>
  </si>
  <si>
    <t>Silla Cromada Tapiz Vinil Negro 8 Pzas</t>
  </si>
  <si>
    <t>BSC-0015-0193-0019 AL 0023</t>
  </si>
  <si>
    <t>Silla Estibable Vinil Negro Adulto 17 Pzas</t>
  </si>
  <si>
    <t>BSC-0015-0193-0019 AL 0024</t>
  </si>
  <si>
    <t>Base para Estante Color Verde Grande 4 Pzas</t>
  </si>
  <si>
    <t>BSC-0015-0193-0019 AL 0025</t>
  </si>
  <si>
    <t>Charola para Estante Color Verde 20 Pzas</t>
  </si>
  <si>
    <t>BSC-0015-0193-0019 AL 0026</t>
  </si>
  <si>
    <t>Mesa Redonda de Cromo Formica Nogal</t>
  </si>
  <si>
    <t>BSC-0015-0193-0019 AL 0027</t>
  </si>
  <si>
    <t>Silla Infantil de Madera 2 Pzas</t>
  </si>
  <si>
    <t>BSC-0015-0193-0019 AL 0028</t>
  </si>
  <si>
    <t>Mesa de Metal para Catalago</t>
  </si>
  <si>
    <t>BSC-0015-0193-0019 AL 0029</t>
  </si>
  <si>
    <t>Mesa Infantil Cuadrada 2 Pzas 1 en Mal Estado</t>
  </si>
  <si>
    <t>BSC-0015-0193-0019 AL 0030</t>
  </si>
  <si>
    <t>Silla Secretarial Pliana con Ruedas</t>
  </si>
  <si>
    <t>BSC-0015-0193-0019 AL 0031</t>
  </si>
  <si>
    <t>Mesa de Madera</t>
  </si>
  <si>
    <t>BSC-0318-0139-0014</t>
  </si>
  <si>
    <t>Mesa de Madera Grande</t>
  </si>
  <si>
    <t>Televisor 20 pulg  daewood DT Q 19G3 TS</t>
  </si>
  <si>
    <t>BSC-0082-0139-0227</t>
  </si>
  <si>
    <t>Mesa para Adulto Beige</t>
  </si>
  <si>
    <t>BJE-0160-0190-0001</t>
  </si>
  <si>
    <t>Lote Sillas Estibable Grandes</t>
  </si>
  <si>
    <t>BIBLIOTECA DE VILLA JUAN E GARCIA</t>
  </si>
  <si>
    <t>BJE-0184-0190-0002</t>
  </si>
  <si>
    <t>Mesa Grande Met Aglomerado</t>
  </si>
  <si>
    <t>BJE-0185-0190-0003</t>
  </si>
  <si>
    <t>BJE-0000-0190-0004</t>
  </si>
  <si>
    <t>Ventilador 16 Giratorio</t>
  </si>
  <si>
    <t>BJE-0189-0190-0005</t>
  </si>
  <si>
    <t>Fichero Madera 5 Gavetas</t>
  </si>
  <si>
    <t>BJE-0190-0190-0006</t>
  </si>
  <si>
    <t>Fichero Madera 6 Gavetas</t>
  </si>
  <si>
    <t>BJE-0119-0190-0007</t>
  </si>
  <si>
    <t>Lote Soportalibros Amarillo</t>
  </si>
  <si>
    <t>BJE-0111-0190-0008</t>
  </si>
  <si>
    <t>Lote de Estantes Amarillo</t>
  </si>
  <si>
    <t>BJE-0107-0190-0009</t>
  </si>
  <si>
    <t>Lote de Estantes Verde Grande</t>
  </si>
  <si>
    <t>BJE-0103-0190-0010</t>
  </si>
  <si>
    <t>Lote Estantes Verde Chico</t>
  </si>
  <si>
    <t>BJE-0105-0190-0011</t>
  </si>
  <si>
    <t>Estante Amarillo Chico</t>
  </si>
  <si>
    <t>BJE-0106-0190-0012</t>
  </si>
  <si>
    <t>BJE-0174-0190-0013</t>
  </si>
  <si>
    <t>Lote Sillas Infantiles</t>
  </si>
  <si>
    <t>BJE-0000-0190-0014</t>
  </si>
  <si>
    <t>Archivero Vertical OFK 3 Gavetas Arena</t>
  </si>
  <si>
    <t>BJE-0192-0190-0015</t>
  </si>
  <si>
    <t>BJE-0193-0190-0016</t>
  </si>
  <si>
    <t>Mesa para Computadora Mod. Madrid  de 79x48x74</t>
  </si>
  <si>
    <t>BJE-0194-0190-0017</t>
  </si>
  <si>
    <t>BJE-0195-0190-0018</t>
  </si>
  <si>
    <t>BJE-0196-0190-0019</t>
  </si>
  <si>
    <t>BJE-0197-0190-0020</t>
  </si>
  <si>
    <t>BJE-0198-0190-0021</t>
  </si>
  <si>
    <t>Mesa Rec Lamina Cub Aglomerado</t>
  </si>
  <si>
    <t>BJE-0199-0190-0022</t>
  </si>
  <si>
    <t>Escritorio Laminado Cub Aglomerado</t>
  </si>
  <si>
    <t>BJE-0200-0190-0023</t>
  </si>
  <si>
    <t>Silla de Piel Giratoria</t>
  </si>
  <si>
    <t>BJE-0200-0190-0024</t>
  </si>
  <si>
    <t>Silla Estibable Vinil Negro para Adulto 10 Pzas</t>
  </si>
  <si>
    <t>1-2010-0189-0001</t>
  </si>
  <si>
    <t>BIBLIOTECA DE VILLA CESAR G MERAZ</t>
  </si>
  <si>
    <t>VENTILADOR DE PEDESTAL NEGRO DE 18</t>
  </si>
  <si>
    <t>1-2010-0189-0002</t>
  </si>
  <si>
    <t>1-2010-0189-0003</t>
  </si>
  <si>
    <t>1-2010-0189-0004</t>
  </si>
  <si>
    <t>1-2010-0189-0005</t>
  </si>
  <si>
    <t>1-2010-0189-0006</t>
  </si>
  <si>
    <t>Silla para Adulto Estibable</t>
  </si>
  <si>
    <t>1-2010-0189-0007</t>
  </si>
  <si>
    <t>1-2010-0189-0008</t>
  </si>
  <si>
    <t>1-2010-0189-0009</t>
  </si>
  <si>
    <t>1-2010-0189-0010</t>
  </si>
  <si>
    <t>1-2010-0189-0011</t>
  </si>
  <si>
    <t>1-2010-0189-0012</t>
  </si>
  <si>
    <t>1-2010-0189-0013</t>
  </si>
  <si>
    <t>1-2010-0189-0014</t>
  </si>
  <si>
    <t>1-2010-0189-0015</t>
  </si>
  <si>
    <t>1-2010-0189-0016</t>
  </si>
  <si>
    <t>1-2010-0189-0017</t>
  </si>
  <si>
    <t>1-2010-0189-0018</t>
  </si>
  <si>
    <t>1-2010-0189-0019</t>
  </si>
  <si>
    <t>1-2010-0189-0020</t>
  </si>
  <si>
    <t>1-2010-0189-0021</t>
  </si>
  <si>
    <t>1-2010-0189-0022</t>
  </si>
  <si>
    <t>Mesa Infantil</t>
  </si>
  <si>
    <t>1-2010-0189-0023</t>
  </si>
  <si>
    <t>1-2010-0189-0024</t>
  </si>
  <si>
    <t>1-2010-0189-0025</t>
  </si>
  <si>
    <t>1-2010-0189-0026</t>
  </si>
  <si>
    <t>Silla Infantil Plastico</t>
  </si>
  <si>
    <t>1-2010-0189-0027</t>
  </si>
  <si>
    <t>1-2010-0189-0028</t>
  </si>
  <si>
    <t>1-2010-0189-0029</t>
  </si>
  <si>
    <t>1-2010-0189-0030</t>
  </si>
  <si>
    <t>1-2010-0189-0031</t>
  </si>
  <si>
    <t>1-2010-0189-0032</t>
  </si>
  <si>
    <t>1-2010-0189-0033</t>
  </si>
  <si>
    <t>1-2010-0189-0034</t>
  </si>
  <si>
    <t>1-2010-0189-0035</t>
  </si>
  <si>
    <t>1-2010-0189-0036</t>
  </si>
  <si>
    <t>1-2010-0189-0037</t>
  </si>
  <si>
    <t>1-2010-0189-0038</t>
  </si>
  <si>
    <t>1-2010-0189-0039</t>
  </si>
  <si>
    <t>Escritorio Met Crema Cub de Melamina Cafe</t>
  </si>
  <si>
    <t>1-2010-0189-0040</t>
  </si>
  <si>
    <t>Estante Metalico 10 Pzas</t>
  </si>
  <si>
    <t>1-2010-0189-0041</t>
  </si>
  <si>
    <t>1-2010-0189-0042</t>
  </si>
  <si>
    <t>Soporta Libros 64 Pzas</t>
  </si>
  <si>
    <t>1-2010-0189-0043</t>
  </si>
  <si>
    <t>Mesa para Catalago</t>
  </si>
  <si>
    <t>1-2010-0189-0044</t>
  </si>
  <si>
    <t>Archivero para Catalago</t>
  </si>
  <si>
    <t>1-2010-0189-0045</t>
  </si>
  <si>
    <t>Mesita</t>
  </si>
  <si>
    <t>1-2010-0189-0046</t>
  </si>
  <si>
    <t>Silla</t>
  </si>
  <si>
    <t>1-2010-0189-0047</t>
  </si>
  <si>
    <t>Carro Transporta Libros, Auxiliar Fijo</t>
  </si>
  <si>
    <t>1-2010-0189-0048</t>
  </si>
  <si>
    <t>Base para Estante Color Verde Grande</t>
  </si>
  <si>
    <t>1-2010-0189-0049</t>
  </si>
  <si>
    <t>Charolas para Estante Color Verde 05 Pzas</t>
  </si>
  <si>
    <t>BCJ-0001-0191-0001</t>
  </si>
  <si>
    <t>Mesa Adulto Formica Tubular</t>
  </si>
  <si>
    <t>BIBLIOTECA DE VILLA CD. JUAREZ</t>
  </si>
  <si>
    <t>BCJ-0002-0191-0002</t>
  </si>
  <si>
    <t>BCJ-0003-0191-0003</t>
  </si>
  <si>
    <t>BCJ-0005-0191-0004</t>
  </si>
  <si>
    <t>Mesa Infantil Formica Tubular</t>
  </si>
  <si>
    <t>BCJ-0007-0191-0007 AL 0058</t>
  </si>
  <si>
    <t>Lote soportalibros Lamina Amarilla</t>
  </si>
  <si>
    <t>BCJ-0060-0191-0008</t>
  </si>
  <si>
    <t>Catalago Lamina Amarilla</t>
  </si>
  <si>
    <t>BCJ-0059-0191-0009</t>
  </si>
  <si>
    <t>BCJ-0061-0191-0010</t>
  </si>
  <si>
    <t>Lote Charolas Amarilla</t>
  </si>
  <si>
    <t>BCJ-0167-0191-0011</t>
  </si>
  <si>
    <t>Lote Estante Lamina Amarilla</t>
  </si>
  <si>
    <t>SI-1241-1-109-001</t>
  </si>
  <si>
    <t>Estante Completo Color Gris</t>
  </si>
  <si>
    <t>BIBLIOTECA SAN ISIDRO</t>
  </si>
  <si>
    <t>SI-1241-1-109-002</t>
  </si>
  <si>
    <t>SI-1241-1-109-003</t>
  </si>
  <si>
    <t>Charola para Estante Color Verde 5 Pzas</t>
  </si>
  <si>
    <t>SI-1241-1-109-004</t>
  </si>
  <si>
    <t>Mesa Infantil Cuadrada Aglomerado</t>
  </si>
  <si>
    <t>FET-0007-0116-0002</t>
  </si>
  <si>
    <t>Mesa de trabajo color café  FE-002 FET-007</t>
  </si>
  <si>
    <t>FET-0011-0116-0003</t>
  </si>
  <si>
    <t>Mesa de trabajo café FE-003 FET-011</t>
  </si>
  <si>
    <t>FET-0010-0116-0004</t>
  </si>
  <si>
    <t>Escritorio secretarial 2 cajones café FE-004 FET-010</t>
  </si>
  <si>
    <t>FET-0018-0116-0008</t>
  </si>
  <si>
    <t>Sillón gris FE-007/01 FET-018</t>
  </si>
  <si>
    <t>FET-0019-0116-0009</t>
  </si>
  <si>
    <t>Sillón gris FE-007/02 FET-019</t>
  </si>
  <si>
    <t>FET-0029-0116-0016</t>
  </si>
  <si>
    <t>Estanteria de madera FE-017 FET-029</t>
  </si>
  <si>
    <t>FET-0006-0116-0020</t>
  </si>
  <si>
    <t>Lateral para escritorio color natural FE-022 FET-006</t>
  </si>
  <si>
    <t>FET-0026-0116-0022</t>
  </si>
  <si>
    <t>Silla secretarial color negro FE-026</t>
  </si>
  <si>
    <t>FET-0008-0116-0030</t>
  </si>
  <si>
    <t>Escritorio Gebesa FE-021 FET-008</t>
  </si>
  <si>
    <t>FET-0020-0116-0031</t>
  </si>
  <si>
    <t>Sillon Negro FE/026/1 FET-020</t>
  </si>
  <si>
    <t>FET-0021-0116-0032</t>
  </si>
  <si>
    <t>Sillón Negro FE/026/2 FET-021</t>
  </si>
  <si>
    <t>FET-0046-0116-0036</t>
  </si>
  <si>
    <t>DVD - NS77HP FE-073 FET-046</t>
  </si>
  <si>
    <t>FET-0017-0116-0041</t>
  </si>
  <si>
    <t>Sillon Ejecutivo Respaldo Alto Color Azul (6) FET-017</t>
  </si>
  <si>
    <t>FET-0013-0116-0051</t>
  </si>
  <si>
    <t>Silla Sec. Nova Ligght 1001 C/Brazos  FET-013</t>
  </si>
  <si>
    <t>FET-0030-0116-0052</t>
  </si>
  <si>
    <t>Archivero Vertical OFK Instit. 4 Gav. Negro FET-030</t>
  </si>
  <si>
    <t>FET-0022-0116-0053</t>
  </si>
  <si>
    <t>Silla de Visita S/Brazos Tapizada en Tela FET-022</t>
  </si>
  <si>
    <t>FET-0023-0116-0054</t>
  </si>
  <si>
    <t>Silla de Visita S/Brazos Tapizada en Tela FET-023</t>
  </si>
  <si>
    <t>FET-0024-0116-0055</t>
  </si>
  <si>
    <t>Silla de Visita S/Brazos Tapizada en Tela FET-024</t>
  </si>
  <si>
    <t>FET-0025-0116-0056</t>
  </si>
  <si>
    <t>Silla de Visita S/Brazos Tapizada en Tela FET-025</t>
  </si>
  <si>
    <t>FET-0001-0116-0057</t>
  </si>
  <si>
    <t>Mesa Operativa 160 x 60 Cherry/Negro FET-001</t>
  </si>
  <si>
    <t>FET-0005-0116-0058</t>
  </si>
  <si>
    <t>Escritorio 152 2 Gavetas SQ D.N.OAK  FET-005</t>
  </si>
  <si>
    <t>FET-0014/0116/0060</t>
  </si>
  <si>
    <t>escritorio grande basic</t>
  </si>
  <si>
    <t>FET-0014/0116/0061</t>
  </si>
  <si>
    <t>Cafetera Electrica Mca. Procter Silex</t>
  </si>
  <si>
    <t>FET-0041-0316-0003</t>
  </si>
  <si>
    <t xml:space="preserve">Telefono Unilinea Mca. Panasonic Mod. KX-TS500 FE-068  FET-041 </t>
  </si>
  <si>
    <t>FET-0043-0316-0005</t>
  </si>
  <si>
    <t>Telefono Unilinea Mca. Panasonic Mod. KX-TS500 FET-043</t>
  </si>
  <si>
    <t>FET-0043-0316-0006</t>
  </si>
  <si>
    <t>Fax Brother Fax-275E Termico FE-071 FET-039</t>
  </si>
  <si>
    <t>FET-0044-0316-0007</t>
  </si>
  <si>
    <t>Telefono secretarial Mca. Telmex</t>
  </si>
  <si>
    <t>FET-0045-0316-0008</t>
  </si>
  <si>
    <t>FET-0040-0316-0010</t>
  </si>
  <si>
    <t>Fax Personal Brother Mod. 275 Par. FET-040</t>
  </si>
  <si>
    <t>SPPM-0030-0152-0035</t>
  </si>
  <si>
    <t>Refrigerador Chico Café PDPM-030</t>
  </si>
  <si>
    <t>DM-0002-0141-0002</t>
  </si>
  <si>
    <t>Librero Alto Natural DM2</t>
  </si>
  <si>
    <t>DM-0004-0141-0004</t>
  </si>
  <si>
    <t>Pedestal de 2 Gavetas .Rod y Cherry/Negro DM-4</t>
  </si>
  <si>
    <t>DM-0005-0141-0005</t>
  </si>
  <si>
    <t>Mesa Operativa de 1.60*1.60 Cherry / Negro DM-5</t>
  </si>
  <si>
    <t>DM-0006-0141-0006</t>
  </si>
  <si>
    <t>Librero Fleeper Door 1.16*40*80 DM-6</t>
  </si>
  <si>
    <t>DM-0007-0141-0007</t>
  </si>
  <si>
    <t>Conjunto Operativo ｴLｴｴ Cherry/Negro DM-7</t>
  </si>
  <si>
    <t>DM-0009-0141-0010</t>
  </si>
  <si>
    <t>Telefono Tipo Secretarial Plus Intercomunicacion DM-9</t>
  </si>
  <si>
    <t>DM-0011-0141-0013</t>
  </si>
  <si>
    <t>Telefono Secretarial Plus Intercomunicacion DM-11</t>
  </si>
  <si>
    <t>DM-0014-0141-0014</t>
  </si>
  <si>
    <t>Escritorio 152 2 Gavetas Der Natural DM-14</t>
  </si>
  <si>
    <t>DM-0015-0141-0015</t>
  </si>
  <si>
    <t>Escritorio 152 2 Gavetas  Der  Natural DM-15</t>
  </si>
  <si>
    <t>DM-0020-0141-0020</t>
  </si>
  <si>
    <t>Lateral c/Pata y Faldon  80 Natural DM-20</t>
  </si>
  <si>
    <t>DM-0021-0141-0022</t>
  </si>
  <si>
    <t>Silla Apilable Estructura Tubular color Negro DM-21</t>
  </si>
  <si>
    <t>DM-0022-0141-0023</t>
  </si>
  <si>
    <t>Silla Apilable Estructura Tubular color Negro DM-22</t>
  </si>
  <si>
    <t>DM-0023-0141-0024</t>
  </si>
  <si>
    <t>Silla Apilable Estructura Tubular color Negro DM-23</t>
  </si>
  <si>
    <t>DM-0025-0141-0025</t>
  </si>
  <si>
    <t>Silla Apilable Estructura Tubular  color Negro DM-25</t>
  </si>
  <si>
    <t>DM-0026-0141-0026</t>
  </si>
  <si>
    <t>Silla Apilable Estructura Tubular color Negro DM-26</t>
  </si>
  <si>
    <t>DM-0029-0141-0028</t>
  </si>
  <si>
    <t>Silla Apilable  Estructura Tubular color Negro  DM-29</t>
  </si>
  <si>
    <t>DM-0030-0141-0029</t>
  </si>
  <si>
    <t>Silla Apilable Estructura Tubular color Negro DM-30</t>
  </si>
  <si>
    <t>DM-0054-0141-0045</t>
  </si>
  <si>
    <t>Archivero Vertical 4 Gavetas Natural DM-54</t>
  </si>
  <si>
    <t>DM-0068-0141-0047</t>
  </si>
  <si>
    <t>Telefono Crema DM-68</t>
  </si>
  <si>
    <t>DM-0072-0141-0049</t>
  </si>
  <si>
    <t>Guillotina Oficio DM-72</t>
  </si>
  <si>
    <t>DM-0070-0141-0050</t>
  </si>
  <si>
    <t>Pizarron Bco. Alfra 60x90 DM-70</t>
  </si>
  <si>
    <t>DM-0041-0141-0051</t>
  </si>
  <si>
    <t>Pizarron Corcho Alfra 60x90 DM-71</t>
  </si>
  <si>
    <t>DM-0064-0141-0052</t>
  </si>
  <si>
    <t>Sillon Ejecutivo Chico en L DM-64</t>
  </si>
  <si>
    <t>DM-0066-0141-0054</t>
  </si>
  <si>
    <t>Archivero Vertical C/4 Gavetas English DM-66</t>
  </si>
  <si>
    <t>DM-0067-0141-0055</t>
  </si>
  <si>
    <t>Mesa Peninsular 153 Spaz. Grafito Negro DM-67</t>
  </si>
  <si>
    <t>DM-0017-0141-0059</t>
  </si>
  <si>
    <t>Escritorio 152 2 Gavetas  Der  Natural DM-17</t>
  </si>
  <si>
    <t>DM-0095</t>
  </si>
  <si>
    <t>Espejo Mediano</t>
  </si>
  <si>
    <t>DM-0096</t>
  </si>
  <si>
    <t>DM-0097</t>
  </si>
  <si>
    <t>DM-0099-0141-0060</t>
  </si>
  <si>
    <t>GRABADORA ROJA SONY</t>
  </si>
  <si>
    <t>1-2010-0241-0013</t>
  </si>
  <si>
    <t>Impresora HP Multifuncional F4180 DM-075 S/CN7763WOXJ</t>
  </si>
  <si>
    <t>1-2010-0241-0018</t>
  </si>
  <si>
    <t>Impresora HP Deskjet 6540 30 PPM N20 DM-063 S/MY5AB4QO5B</t>
  </si>
  <si>
    <t>1-2010-0241-0025</t>
  </si>
  <si>
    <t>Impresora HP Laser Jet P1102W S/VB3225018</t>
  </si>
  <si>
    <t>SM-0003-0127-0082</t>
  </si>
  <si>
    <t>Banca de plastico 4 asientos azul</t>
  </si>
  <si>
    <t>SM-0004-0127-0083</t>
  </si>
  <si>
    <t>Banca de madera</t>
  </si>
  <si>
    <t>SM-0006-0127-0084</t>
  </si>
  <si>
    <t>SM-0005-0127-0085</t>
  </si>
  <si>
    <t>DJ-0001-0144-0001</t>
  </si>
  <si>
    <t>Silla Apilable color negro DJ-001</t>
  </si>
  <si>
    <t>DJ-0002-0144-0002</t>
  </si>
  <si>
    <t>Silla Aplilable color negro DJ-002</t>
  </si>
  <si>
    <t>DJ-0003-0144-0003</t>
  </si>
  <si>
    <t>Silla Apilable color negro DJ-003</t>
  </si>
  <si>
    <t>DJ-0005-0144-0005</t>
  </si>
  <si>
    <t>Silla Apilable color negro DJ-005</t>
  </si>
  <si>
    <t>DJ-0006-0144-0006</t>
  </si>
  <si>
    <t>Pintarron Alfa Mod. 6313 DJ-006</t>
  </si>
  <si>
    <t>DJ-0011-0144-0012</t>
  </si>
  <si>
    <t>Sill Ejec. Bajo Reclinable C/Brazos de Poliet DJ-011</t>
  </si>
  <si>
    <t>DJ-0030-0144-0013</t>
  </si>
  <si>
    <t>Mesa Redonda 120 Spaz. Natural/Negro DJ-030</t>
  </si>
  <si>
    <t>DJ-0013-0144-0016</t>
  </si>
  <si>
    <t>Silla de Visita C/Brazos Asient y Resp. Plas (1) DJ-013</t>
  </si>
  <si>
    <t>DJ-0014-0144-0017</t>
  </si>
  <si>
    <t>Silla de Visita C/Brazos Asient y Resp. Plas (2) DJ-014</t>
  </si>
  <si>
    <t>DJ-0015-0144-0018</t>
  </si>
  <si>
    <t>Silla de Visita C/Brazos Asient y Resp. Plas (3) DJ-015</t>
  </si>
  <si>
    <t>DJ-0016-0144-0019</t>
  </si>
  <si>
    <t>Silla de Visita C/Brazos Asient y Resp. Plas (4) DJ-016</t>
  </si>
  <si>
    <t>DJ-0017-0144-0020</t>
  </si>
  <si>
    <t>Silla de Visita C/Brazos Asient y Resp. Plas (5) DJ-017</t>
  </si>
  <si>
    <t>DJ-0018-0144-0021</t>
  </si>
  <si>
    <t>Silla de Visita C/Brazos Asient y Resp. Plas (6) DJ-018</t>
  </si>
  <si>
    <t>DJ-0019-0144-0022</t>
  </si>
  <si>
    <t>Silla de Visita C/Brazos Asient y Resp. Plas (7) DJ-019</t>
  </si>
  <si>
    <t>DJ-0022-0144-0025</t>
  </si>
  <si>
    <t>Silla de Visita C/Brazos Asient y Resp. Plas (10) DJ-022</t>
  </si>
  <si>
    <t>DJ-0023-0144-0026</t>
  </si>
  <si>
    <t>Escritorio 182 2 Gavetas SQ D.N.OAK DJ-023</t>
  </si>
  <si>
    <t>DJ-0024-0144-0027</t>
  </si>
  <si>
    <t>Escritorio 152 2 Gavetas SQ D.N.OAK DJ-024</t>
  </si>
  <si>
    <t>DJ-0025-0144-0028</t>
  </si>
  <si>
    <t>Escritorio 152 2 Gavetas SQ D.N.OAK DJ-025</t>
  </si>
  <si>
    <t>DJ-0028-0144-0029</t>
  </si>
  <si>
    <t>Silla Secretarial S/Brazos DJ-028</t>
  </si>
  <si>
    <t>DJ-0029-0144-0030</t>
  </si>
  <si>
    <t>Silla Secretarial S/Brazos DJ-029</t>
  </si>
  <si>
    <t>DJ-0042-0144-0035</t>
  </si>
  <si>
    <t>Enmicadora Mod. 45 PLE0214 DJ-042</t>
  </si>
  <si>
    <t>DJ-0042-0144-0036</t>
  </si>
  <si>
    <t>Librero Recio Boston 3 Pzas</t>
  </si>
  <si>
    <t>DJ-0042-0144-0037</t>
  </si>
  <si>
    <t>Banco Demure Retro</t>
  </si>
  <si>
    <t>DJ-0042-0144-0038</t>
  </si>
  <si>
    <t>REG-0167-0101-0295</t>
  </si>
  <si>
    <t>DJ-0041-0444-0001</t>
  </si>
  <si>
    <t>Microfono Shure RS-25B DJ-041</t>
  </si>
  <si>
    <t>DJ-0046-0444-0002</t>
  </si>
  <si>
    <t>Microfono Shure PG48-XLR DJ-046</t>
  </si>
  <si>
    <t>DJ-0047-0444-0003</t>
  </si>
  <si>
    <t>Microfono Shure PG48-XLR DJ-047</t>
  </si>
  <si>
    <t>DMA-0001-0117-0001</t>
  </si>
  <si>
    <t>Escritorio metalico 2 cajones cub. Fomaica DF/EO 001</t>
  </si>
  <si>
    <t>DMA-0002-0117-0002</t>
  </si>
  <si>
    <t>Escritorio aglomerado madera color crema DF/EO 002</t>
  </si>
  <si>
    <t>DMA-0003-0117-0003</t>
  </si>
  <si>
    <t>Escritorio metalico 3 cajones café DF/EO 003</t>
  </si>
  <si>
    <t>DMA-0004-0117-0004</t>
  </si>
  <si>
    <t>Escritorio metalico secretarial 2 cajones café DF/EO 004</t>
  </si>
  <si>
    <t>DMA-0005-0117-0005</t>
  </si>
  <si>
    <t>Escritorio metalico secretarial 2 cajones café DF/EO 005</t>
  </si>
  <si>
    <t>DMA-0006-0117-0006</t>
  </si>
  <si>
    <t>Escritorio metalico secretarial 2 cajones café DF/EO 006</t>
  </si>
  <si>
    <t>DMA-0007-0117-0007</t>
  </si>
  <si>
    <t>Maquina escribir manual Olympia DF/EO 007</t>
  </si>
  <si>
    <t>DMA-0008-0117-0008</t>
  </si>
  <si>
    <t>Maquina escribir electrica gris DF/EO 008</t>
  </si>
  <si>
    <t>DMA-0012-0117-0010</t>
  </si>
  <si>
    <t>Archivero aglomerado crema 4 gavetas DF/EO 12</t>
  </si>
  <si>
    <t>DMA-0016-0117-0014</t>
  </si>
  <si>
    <t>Sillon ejecutivo giratorio pliana guinda DF/OE 016</t>
  </si>
  <si>
    <t>DMA-0018-0117-0015</t>
  </si>
  <si>
    <t>Silla visita tubular verde DF/EO 018</t>
  </si>
  <si>
    <t>DMA-0017-0117-0016</t>
  </si>
  <si>
    <t>Silla visita tubular verde DF/EO 017</t>
  </si>
  <si>
    <t>DMA-0029-0117-0017</t>
  </si>
  <si>
    <t>Mueble para computadora gris DF/EO 029</t>
  </si>
  <si>
    <t>DMA-0030-0117-0018</t>
  </si>
  <si>
    <t>Mesa aglomerado p/maquina color madera DF/EO 030</t>
  </si>
  <si>
    <t>DMA-0050-0117-0023 51</t>
  </si>
  <si>
    <t>Banca metalica de plaza blanca (2) DF/EO 51 - DF/EO 050</t>
  </si>
  <si>
    <t>DMA-0057-0117-0024 60,59,58,61</t>
  </si>
  <si>
    <t>repisas (5) 5 entrepaños metalicos DF/EO 057, DF/EO 060, DF/EO 059 LUIS ALBERTO * DF/EO 058, DF/EO 061 AGUSTIN</t>
  </si>
  <si>
    <t>DMA-0067-0117-0029  72,71,69,70,68</t>
  </si>
  <si>
    <t>Lote sillas (6) tubulares vinil negro DF/EO 067, DF/EO 072, DF/EO 071, DF/EO069, DF/EO070, DF/EO068</t>
  </si>
  <si>
    <t>DMA-0075-0117-0031</t>
  </si>
  <si>
    <t>Calefactor electrico DF/EO 075</t>
  </si>
  <si>
    <t>DMA-0077-0117-0033</t>
  </si>
  <si>
    <t>Escritorio metalico 6 caj. gris cubierta vidrio DF/EO077</t>
  </si>
  <si>
    <t>DMA-0078-0117-0034</t>
  </si>
  <si>
    <t>Silla giratoria c/descansabrazos gris DF/EO 078</t>
  </si>
  <si>
    <t>DMA-0083-0117-0038</t>
  </si>
  <si>
    <t>Pintarron pared DMA/EO 083</t>
  </si>
  <si>
    <t>DMA-0008-0117-0040</t>
  </si>
  <si>
    <t>Escritorio secretarial aglomerado E-08-2001</t>
  </si>
  <si>
    <t>DMA-0013-0117-0041</t>
  </si>
  <si>
    <t>Escritorio ejecutivo rustico madera 6 caj. E-13-2001</t>
  </si>
  <si>
    <t>DMA-0018-0117-0042</t>
  </si>
  <si>
    <t>Escritorio ejecutivo rustico madera 3 cajones E-18-2001</t>
  </si>
  <si>
    <t>DMA-0017-0017-0046</t>
  </si>
  <si>
    <t>Silla acojinada rustica E-17-2001</t>
  </si>
  <si>
    <t>DMA-0016-0117-0047</t>
  </si>
  <si>
    <t>Silla acojinada rustica E-16-2001</t>
  </si>
  <si>
    <t>DMA-0015-0117-0048</t>
  </si>
  <si>
    <t>Silla acojinada rustica E-15-2001</t>
  </si>
  <si>
    <t>DMA-0014-0117-0049</t>
  </si>
  <si>
    <t>Silla acojinada rustica E-14-2001</t>
  </si>
  <si>
    <t>DMA-0037-0117-0057</t>
  </si>
  <si>
    <t>Escritorio metalico 3 gavetas cafe/gris E-37-2001</t>
  </si>
  <si>
    <t>DMA-0089-0117-0072</t>
  </si>
  <si>
    <t>Silla Ejecutiva DMA-089</t>
  </si>
  <si>
    <t>DMA-0093-0117-0073</t>
  </si>
  <si>
    <t>Silla Visita Mod. Galleta color  negro DMA-093</t>
  </si>
  <si>
    <t>DMA-0092-0117-0074</t>
  </si>
  <si>
    <t>Silla Visita Mod. Galleta color negro DMA/EO092</t>
  </si>
  <si>
    <t>DMA-0094-0117-0075</t>
  </si>
  <si>
    <t>Ventilador Cyclone DMA-094</t>
  </si>
  <si>
    <t>DMA-0098-0117-0077</t>
  </si>
  <si>
    <t>MESA DE TRABAJO DE 1.20 X .60</t>
  </si>
  <si>
    <t>DMA-0086-0117-0080</t>
  </si>
  <si>
    <t xml:space="preserve">DMA/EO/086 SILLA SEC NEGRA </t>
  </si>
  <si>
    <t>DMA-0088-0117-0081</t>
  </si>
  <si>
    <t>MESAS DMA/EO/088 ALTA OF/594</t>
  </si>
  <si>
    <t>DMA-0090-0117-0082</t>
  </si>
  <si>
    <t>PINTARRON DMA/EO/090 ALTA OF/594</t>
  </si>
  <si>
    <t>DMA-0082-0117-0083</t>
  </si>
  <si>
    <t>PINTARRON DMA/EO/082</t>
  </si>
  <si>
    <t>DMA-0102-0117-0084</t>
  </si>
  <si>
    <t>Tarjeteros (2 Pzas)</t>
  </si>
  <si>
    <t>DMA-0101-0117-0085</t>
  </si>
  <si>
    <t>DMA-0101 ESCRITORIO DE MADERA</t>
  </si>
  <si>
    <t>DMA-0103-0117-0086</t>
  </si>
  <si>
    <t>Silla de Visita Offiho</t>
  </si>
  <si>
    <t>DMA-0104-0117-0087</t>
  </si>
  <si>
    <t>DMA-0105-0117-0088</t>
  </si>
  <si>
    <t>DMA-0106-0117-0089</t>
  </si>
  <si>
    <t>DMA-0107-0117-0090</t>
  </si>
  <si>
    <t>Silla Secretarial Economica Tela Negra</t>
  </si>
  <si>
    <t>DMA-0108-0117-0091</t>
  </si>
  <si>
    <t>DMA-0020-0317-0003</t>
  </si>
  <si>
    <t>Cargador mca. KENWOOD W08-0598 E-020</t>
  </si>
  <si>
    <t>DMA-0020-0317-0006</t>
  </si>
  <si>
    <t>DMA-0010-0417-0010</t>
  </si>
  <si>
    <t>Mochila aspersora mca. JACTO DF/MAYEQ010</t>
  </si>
  <si>
    <t>DMA-0011-0417-0011</t>
  </si>
  <si>
    <t>Mochila aspersora mca. JACTO DF/MAYEQ011</t>
  </si>
  <si>
    <t>DMA-0012-0417-0012</t>
  </si>
  <si>
    <t>Mochila aspersora mca. JACTO DF/MAUEQ012</t>
  </si>
  <si>
    <t>DMA-0013-0417-0013</t>
  </si>
  <si>
    <t>Inyector manual mod. HP-2 DF/MAYEQ013</t>
  </si>
  <si>
    <t>DMA-0021-0417-0021</t>
  </si>
  <si>
    <t>Esmeril de .5 hp c/2 piedra elect. DF/MAYEQ021</t>
  </si>
  <si>
    <t>DMA-0028-0417-0028</t>
  </si>
  <si>
    <t>Cinturón de seguridad c/2 arollas mca. TOLENDO DF/MAYEQ028</t>
  </si>
  <si>
    <t>DMA-0041-0417-0041</t>
  </si>
  <si>
    <t>Inyector manual DF/MAYEQ041</t>
  </si>
  <si>
    <t>DMA-0021-0417-0051</t>
  </si>
  <si>
    <t>Decibelimetro digital mca. UEI E-021</t>
  </si>
  <si>
    <t>DMA-0022-0417-0052</t>
  </si>
  <si>
    <t>Decibelimetro manual mca. RADIO SHACK E-022</t>
  </si>
  <si>
    <t>DMA-0042-0417-0053</t>
  </si>
  <si>
    <t>Clicimetro mca. CST E-042</t>
  </si>
  <si>
    <t>DMA-0057-0417-0058</t>
  </si>
  <si>
    <t>Compresor High Power 2.5 H.P. DMA/MAYEQ057</t>
  </si>
  <si>
    <t>DMA-0063-0417-0073</t>
  </si>
  <si>
    <t xml:space="preserve">MOCHILA FUMIGADORA DMA/MAYEQ063 </t>
  </si>
  <si>
    <t>DMA-0071-0417-0080</t>
  </si>
  <si>
    <t>DESMALEZADORA STHILL DMA/MAYEQ071</t>
  </si>
  <si>
    <t>DMA-0097-0417-0084</t>
  </si>
  <si>
    <t>Camara Digital Sony Cyber Shot Mod  DSC-S730</t>
  </si>
  <si>
    <t>DMA-0098-0417-0085</t>
  </si>
  <si>
    <t>Escalera Tijera 7 Escalones G728</t>
  </si>
  <si>
    <t>OPM-A-22-0122-0001</t>
  </si>
  <si>
    <t xml:space="preserve">Silla tubular cromada café A-22 </t>
  </si>
  <si>
    <t>OPM-A-09-0122-0002</t>
  </si>
  <si>
    <t>Escritorio madera cafe 2 cajones A-9</t>
  </si>
  <si>
    <t>OPM-0005-0122-0004</t>
  </si>
  <si>
    <t>Archivero gris arena 4 gavetas MOB OP 0005</t>
  </si>
  <si>
    <t>OPM-0034-0122-0005</t>
  </si>
  <si>
    <t>Sillon ejecutivo c/ruedas coderas plastico MOB SARE DU 0034</t>
  </si>
  <si>
    <t>OPM-0080-0122-0007</t>
  </si>
  <si>
    <t>Banco madera natural p/restirador MOB OP 0080-2</t>
  </si>
  <si>
    <t>OPM-0086-0122-0010</t>
  </si>
  <si>
    <t>Escritorio madera cafe 2 cajones c/cub. vidrioMOB OP 086</t>
  </si>
  <si>
    <t>OPM-0544-0122-0012</t>
  </si>
  <si>
    <t xml:space="preserve">Archivero 4 gavetas gris obscuro  MOB OP 0544                                      </t>
  </si>
  <si>
    <t>OPM-0009-0122-0018</t>
  </si>
  <si>
    <t>Archivero madera 3 entrepas p/planos MOD OP 0009</t>
  </si>
  <si>
    <t>OPM-0069-0122-0020</t>
  </si>
  <si>
    <t>Sillon cafe jaspeado tela c/descansabrazos MOB OP 0069</t>
  </si>
  <si>
    <t>OPM-0161-0122-0026</t>
  </si>
  <si>
    <t>Engargoladora color marfil MOB OP 0161</t>
  </si>
  <si>
    <t>OPM-0245-0122-0035</t>
  </si>
  <si>
    <t>Pintarron chico color blanco MOB OP 0245</t>
  </si>
  <si>
    <t>OPM-0270-0122-0036</t>
  </si>
  <si>
    <t>Modulo de computo aglomerado nogal MOB OP 0270</t>
  </si>
  <si>
    <t>OPM-0120-0122-0039</t>
  </si>
  <si>
    <t>Escritorio madera cafe 2 gavetas cub. Vidrio MOB OP 0120</t>
  </si>
  <si>
    <t>OPM-0251-0122-0056</t>
  </si>
  <si>
    <t>Pizarron de corcho  MOB OP 0251</t>
  </si>
  <si>
    <t>OPM-0149-0122-0059</t>
  </si>
  <si>
    <t>Telefono digital ext. 112 Panasonic MOB OP 0149</t>
  </si>
  <si>
    <t>OPM-0579-0122-0064</t>
  </si>
  <si>
    <t>Sillon ejecutivo color vino c/ruedas tub. ngo. MOB OP 0579</t>
  </si>
  <si>
    <t>OPM-0180-0122-0067</t>
  </si>
  <si>
    <t>Calenton DELONGHIOP 0180</t>
  </si>
  <si>
    <t>OPM-0757-0122-0069</t>
  </si>
  <si>
    <t xml:space="preserve">Aparato telefonico Panasonic                                                                      </t>
  </si>
  <si>
    <t>OPM-0023-0122-0072</t>
  </si>
  <si>
    <t>Maquina escribir electrica BROTHER MOB OP 0023</t>
  </si>
  <si>
    <t>OPM-0028-0122-0075</t>
  </si>
  <si>
    <t>Escritorio madera cafe 2 gavetas c/cub. Vidrio MOB OP 0028</t>
  </si>
  <si>
    <t>OPM-0153-0122-0080</t>
  </si>
  <si>
    <t>Archivero metalico gris 2 gavetas MOB OP 0153</t>
  </si>
  <si>
    <t>OPM-0459-0122-0085</t>
  </si>
  <si>
    <t>Escritorio madera cafe 2 cajonesMOB SARE DU 0459</t>
  </si>
  <si>
    <t>OPM-0124-0122-0091</t>
  </si>
  <si>
    <t>Estanteria gris 14 entrepas metalico MOB SARE DU 0124</t>
  </si>
  <si>
    <t>OPM-0179-0122-0092</t>
  </si>
  <si>
    <t>Calenton DELONGHI MOB OP 0179</t>
  </si>
  <si>
    <t>OPM-0185-0122-0094</t>
  </si>
  <si>
    <t>estanteria crema/verde 5 entrepas met. MOB OP 0185</t>
  </si>
  <si>
    <t>OPM-0037-0122-0096</t>
  </si>
  <si>
    <t>Telefono ext. 226 Panasonic MOB OP 0037</t>
  </si>
  <si>
    <t>OPM-0150-0122-0100</t>
  </si>
  <si>
    <t>Sillon eject. color vino tubular negro MOB OP 0150</t>
  </si>
  <si>
    <t>OPM-0154-0122-0101</t>
  </si>
  <si>
    <t>Pintarron c/borrador ARGOS MOB OP 0154</t>
  </si>
  <si>
    <t>OPM-0566-0122-0112</t>
  </si>
  <si>
    <t>Sillon eject. negro giratorio c/descansabra. MOB  OP 0566</t>
  </si>
  <si>
    <t>OPM-0001-0122-0117</t>
  </si>
  <si>
    <t>Escritorio metalico gris, 3 gavetas 1 charola</t>
  </si>
  <si>
    <t>OPM-0292-0122-0118</t>
  </si>
  <si>
    <t>OPM-A-26-0122-0120</t>
  </si>
  <si>
    <t>Mueble p/planos madera 3 entrepas A-26</t>
  </si>
  <si>
    <t>OPM-0128-0122-0122</t>
  </si>
  <si>
    <t>Silla tubular cromado asiento/resp. vinil café MOB OP 0128</t>
  </si>
  <si>
    <t>OPM-0257-0122-0123</t>
  </si>
  <si>
    <t>Escritorio metalico 2 gavetas, falta una gaveta MOB OP 0257</t>
  </si>
  <si>
    <t>OPM-0020-0122-0125</t>
  </si>
  <si>
    <t>Sillon ejecutivo tub. negro forro azul c/descan MOB OP 0020</t>
  </si>
  <si>
    <t>OPM-0116-0122-0126</t>
  </si>
  <si>
    <t>Archivero gris 4 gavetas MOB OP 0116</t>
  </si>
  <si>
    <t>OPM-0033-0122-0127</t>
  </si>
  <si>
    <t xml:space="preserve">Escritorio met. 2 gavetas cubierta vidrio  </t>
  </si>
  <si>
    <t>OPM-0038-0122-0128</t>
  </si>
  <si>
    <t>Mesa p/computadora form. madera natural MODB OP 0038</t>
  </si>
  <si>
    <t>OPM-0021-0122-0129</t>
  </si>
  <si>
    <t>Archivero gris arena 4 cajones MOB OP 0021</t>
  </si>
  <si>
    <t>OPM-A-23-0122-0130</t>
  </si>
  <si>
    <t>Silla tubular vinil cafe descansabrazos madera SARE DU A-23</t>
  </si>
  <si>
    <t>OPM-0084-0122-0132</t>
  </si>
  <si>
    <t>Librero madera natural 4 entrepas SARE DU 0084</t>
  </si>
  <si>
    <t>OPM-0117-0122-0134</t>
  </si>
  <si>
    <t xml:space="preserve">Archivero 4 gavetas gris MOB OP 0117                                                                  </t>
  </si>
  <si>
    <t>OPM-0118-0122-0135</t>
  </si>
  <si>
    <t xml:space="preserve">Archivero 4 gavetas gris   MOB OP 0118                                                                 </t>
  </si>
  <si>
    <t>OPM-0119-0122-0136</t>
  </si>
  <si>
    <t>Escritorio madera 2 gavetas MOB OP 0119</t>
  </si>
  <si>
    <t>OPM-A-11-0122-0137</t>
  </si>
  <si>
    <t>Escritorio madera 2 gavetas A-11</t>
  </si>
  <si>
    <t>OPM-0022-0122-0138</t>
  </si>
  <si>
    <t>Escritorio madera 2 gavetas MOB OP 0022</t>
  </si>
  <si>
    <t>OPM-0122-0122-0139</t>
  </si>
  <si>
    <t>Mesa trabajo base gris y cromada MOB OP 0122</t>
  </si>
  <si>
    <t>OPM-0187-0122-0141</t>
  </si>
  <si>
    <t>Estanteria 14 entrepas met. Gris MOB OP 0187</t>
  </si>
  <si>
    <t>OPM-0178-0122-0150</t>
  </si>
  <si>
    <t>Ventilador de pedestal azul 3 veloc. MOB OP 0178</t>
  </si>
  <si>
    <t>OPM-0132-0122-0157</t>
  </si>
  <si>
    <t>Escritorio metalico 2 gavetas base formaica MOB OP 0132</t>
  </si>
  <si>
    <t>OPM-0559-0122-0158</t>
  </si>
  <si>
    <t>Sillon ejecutivo negro, giratorio c/descansa MOB OP 0559</t>
  </si>
  <si>
    <t>OPM-0188-0122-0168</t>
  </si>
  <si>
    <t>Juego 6 entrepas crema desarmadoMOB OP 0188</t>
  </si>
  <si>
    <t>OPM-0121-0122-0169</t>
  </si>
  <si>
    <t>Escritorio madera cafe 2 cajones MOB OP 0121</t>
  </si>
  <si>
    <t>OPM-0546-0122-0174</t>
  </si>
  <si>
    <t xml:space="preserve">Archivero gris 2 gavetas   MOB 0546                                                       </t>
  </si>
  <si>
    <t>OPM-0170-0122-0176</t>
  </si>
  <si>
    <t>Silla tubular negro forro azul OP 0170</t>
  </si>
  <si>
    <t>OPM-A-14-0122-0184</t>
  </si>
  <si>
    <t>Escritorio madera cafe 2 cajones (sedesol) A-14</t>
  </si>
  <si>
    <t>OPM-A-19-0122-0186</t>
  </si>
  <si>
    <t>Silla tub. crom. asiento y resp. cafe (sedesol) A-19</t>
  </si>
  <si>
    <t>OPM-0555-0122-0187</t>
  </si>
  <si>
    <t>Silla tub. cromado asiento/respal. vinil cafe OPM-0555</t>
  </si>
  <si>
    <t>OPM-0338-0122-0197</t>
  </si>
  <si>
    <t xml:space="preserve">Silla P/Mostrador Alta (1) SARE DU 0338                                                             </t>
  </si>
  <si>
    <t>OPM-0345-0122-0219</t>
  </si>
  <si>
    <t>Escritorio Estudiantil MOB OP 0345</t>
  </si>
  <si>
    <t>OPM-0530-0122-0228</t>
  </si>
  <si>
    <t xml:space="preserve">Sill Ejecut Condor c/piston y palanca color negr   MODB OP 0530                             </t>
  </si>
  <si>
    <t>OPM-0521-0122-0239</t>
  </si>
  <si>
    <t xml:space="preserve">Odometro # 5500 Mca. Trumeter 1 Rueda (1)  MOB OP 0521             </t>
  </si>
  <si>
    <t>OPM-0520-0122-0240</t>
  </si>
  <si>
    <t xml:space="preserve">Odometro # 5500 Mca. Trumeter 1 Rueda (2) MOB OP 0520                   </t>
  </si>
  <si>
    <t>OPM-0753-0122-0244</t>
  </si>
  <si>
    <t>Sill Ejecutivo Giratorio Guinda</t>
  </si>
  <si>
    <t>OPM-0524-0122-0246</t>
  </si>
  <si>
    <t>Mesa de Aluminio con Cristal Polarizado MOB OP 0524</t>
  </si>
  <si>
    <t>OPM-0437-0122-0261</t>
  </si>
  <si>
    <t>Sillon Visitas Fijo C/Patin Color Azul (1)</t>
  </si>
  <si>
    <t>OPM-0438-0122-0262</t>
  </si>
  <si>
    <t>Sillon Visita Fijo C/Patin Color Azul (2)</t>
  </si>
  <si>
    <t>OPM-0752-0122-0264</t>
  </si>
  <si>
    <t>Sillon Ejecutivo C/Descansabrazos MC</t>
  </si>
  <si>
    <t>OPM-0021-0122-0271</t>
  </si>
  <si>
    <t>Sillon Ejecutivo Respaldo Bajo  C/Guinda</t>
  </si>
  <si>
    <t>OPM-0033-0122-0272</t>
  </si>
  <si>
    <t>Sillon Ejecutivo Respaldo Bajo C/Guinda</t>
  </si>
  <si>
    <t>OPM-0029-0122-0273</t>
  </si>
  <si>
    <t>OPM-0025-0122-0274</t>
  </si>
  <si>
    <t>OPM-0053-0122-0275</t>
  </si>
  <si>
    <t>OPM-0002-0122-0276</t>
  </si>
  <si>
    <t>OPM-0058-0122-0277</t>
  </si>
  <si>
    <t>OPM-0045-0122-0278</t>
  </si>
  <si>
    <t>OPM-0803-0122-0280</t>
  </si>
  <si>
    <t>Sillon EjecutivoRespaldo Alto Negro</t>
  </si>
  <si>
    <t>OPM-0547-0122-0282</t>
  </si>
  <si>
    <t>Silla Metalica Asiento Acrilico Negro</t>
  </si>
  <si>
    <t>OPM-0725-0122-0288</t>
  </si>
  <si>
    <t>Silla Alta P/Cajero Color Azul</t>
  </si>
  <si>
    <t>OPM-0759-0122-0289</t>
  </si>
  <si>
    <t>OPM-0760-0122-0290</t>
  </si>
  <si>
    <t>OPM-0745-0122-0293</t>
  </si>
  <si>
    <t>Sillon Ejecutivo Respaldo Alto Color Azul (1)</t>
  </si>
  <si>
    <t>OPM-0758-0122-0294</t>
  </si>
  <si>
    <t>Sillon Ejecutivo Respaldo Alto Color Azul (2)</t>
  </si>
  <si>
    <t>OPM-0729-0122-0298</t>
  </si>
  <si>
    <t>Sillon de Visita 1 Plaza Color Azul</t>
  </si>
  <si>
    <t>OPM-0749-0122-0303</t>
  </si>
  <si>
    <t>Librero C/Credenza Pat/Sec.</t>
  </si>
  <si>
    <t>OPM-0747-0122-0304</t>
  </si>
  <si>
    <t>Mesa Madera Color Cafe</t>
  </si>
  <si>
    <t>OPM-0740-0122-0311</t>
  </si>
  <si>
    <t>Pantalla con Tripie</t>
  </si>
  <si>
    <t>OPM-0677-0122-0312</t>
  </si>
  <si>
    <t>Sumadora Printaform 1422</t>
  </si>
  <si>
    <t>OPM-0539-0122-0313</t>
  </si>
  <si>
    <t>Aparato Enfriador de Agua para Beber</t>
  </si>
  <si>
    <t>OPM-0508-0122-0316</t>
  </si>
  <si>
    <t>MOB OP 0508 PIZARRON DE CORCHO</t>
  </si>
  <si>
    <t>OPM-0540-0122-0317</t>
  </si>
  <si>
    <t>Pizarron MOB OP 540</t>
  </si>
  <si>
    <t>OPM-0512-0122-0318</t>
  </si>
  <si>
    <t>MOB OP 0512 PIZARRON CORCHO</t>
  </si>
  <si>
    <t>OPM-0545-0122-0319</t>
  </si>
  <si>
    <t xml:space="preserve">MOB OP 0545 LIBRERO </t>
  </si>
  <si>
    <t>OPM-0667-0122-0320</t>
  </si>
  <si>
    <t>Camara Digital Sony Cybershot DSC-S930 S/5368983</t>
  </si>
  <si>
    <t>OPM-0732-0122-0321</t>
  </si>
  <si>
    <t>Silla Tubular Negra de Forro Azul</t>
  </si>
  <si>
    <t>OPM-0733-0122-0322</t>
  </si>
  <si>
    <t>OPM-0506-0122-0323</t>
  </si>
  <si>
    <t>Guillotina Gris</t>
  </si>
  <si>
    <t>OPM-0754-0122-0325</t>
  </si>
  <si>
    <t>Silla Tubular Negro Asiento Respaldo Pliana</t>
  </si>
  <si>
    <t>OPM-0755-0122-0326</t>
  </si>
  <si>
    <t>OPM-0756-0122-0327</t>
  </si>
  <si>
    <t>OPM-0744-0122-0328</t>
  </si>
  <si>
    <t>OPM-0821-0122-0347</t>
  </si>
  <si>
    <t xml:space="preserve">Ventilador de pedestal </t>
  </si>
  <si>
    <t>OPM-0845-0122-0350</t>
  </si>
  <si>
    <t>Mesa Consola para Computadora Estructura Metalica</t>
  </si>
  <si>
    <t>OPM-0863-0122-0354</t>
  </si>
  <si>
    <t>Librero de Madera para Archivo</t>
  </si>
  <si>
    <t>OPM-0863-0122-0355</t>
  </si>
  <si>
    <t>Silla Sec Mecanismo Sencillo S/Brazos Tapiz Negro</t>
  </si>
  <si>
    <t>OPM-0863-0122-0356</t>
  </si>
  <si>
    <t>Mueble de Madera con Entrepaños</t>
  </si>
  <si>
    <t>OPM-0863-0122-0357</t>
  </si>
  <si>
    <t>OPM-0863-0122-0358</t>
  </si>
  <si>
    <t>Ventilador de Pedestal 18 Vel</t>
  </si>
  <si>
    <t>OPM-0863-0122-0359</t>
  </si>
  <si>
    <t>Engargoladora Coil Binder GBS</t>
  </si>
  <si>
    <t>OPM-0863-0122-0360</t>
  </si>
  <si>
    <t>2 Sillas Secretariales Brazos Negra</t>
  </si>
  <si>
    <t>OPM-0863-0122-0361</t>
  </si>
  <si>
    <t>Mesa Multiusos 3 Peldaños</t>
  </si>
  <si>
    <t>OPM-0135-0322-0007</t>
  </si>
  <si>
    <t>Telefono Mca. Panasonic (1)</t>
  </si>
  <si>
    <t>OPM-0379-0322-0008</t>
  </si>
  <si>
    <t>Telefono Mca. Panasonic (2)</t>
  </si>
  <si>
    <t>OPM-0379-0322-0009</t>
  </si>
  <si>
    <t>Telefono Mca. Panasonic (3)</t>
  </si>
  <si>
    <t>OPM-0000-0322-0015</t>
  </si>
  <si>
    <t>Telefono Panasonic Mod. KXTS500</t>
  </si>
  <si>
    <t>OPM-0660-0422-0014</t>
  </si>
  <si>
    <t>Maquina de Soldar Mca Arcweld 150  M1040722138</t>
  </si>
  <si>
    <t>OPM-0661-0422-0015</t>
  </si>
  <si>
    <t>Tripie Amarillo de Madera</t>
  </si>
  <si>
    <t>OPM-0851-0422-0034</t>
  </si>
  <si>
    <t xml:space="preserve">Rotomartillo </t>
  </si>
  <si>
    <t>OPM-0805-0422-0036</t>
  </si>
  <si>
    <t>Camara Digital Sony CyberShot DSC W310  S/5715315</t>
  </si>
  <si>
    <t>OPM-0806-0422-0037</t>
  </si>
  <si>
    <t>Camara Digital Sony CiberShot DSC W310 S/5540287</t>
  </si>
  <si>
    <t>OPM-0807-0422-0038</t>
  </si>
  <si>
    <t>Camara Digital Sony CiberShot DSC W310 S/5540256</t>
  </si>
  <si>
    <t>OPM-0828-0422-0042</t>
  </si>
  <si>
    <t>Camara Digital Fujifilm JV150 14 Megapixelex 2.7</t>
  </si>
  <si>
    <t>OPM-0858-0422-0045</t>
  </si>
  <si>
    <t>Estadal Telescopico Mca. Geo Surv de 4 Mts de Aluminio</t>
  </si>
  <si>
    <t>OPM-0859-0422-0046</t>
  </si>
  <si>
    <t>Estadal Telescopico Mca. Geo Surv de 7 Mts de Aluminio</t>
  </si>
  <si>
    <t>OPM-0860-0422-0047</t>
  </si>
  <si>
    <t>Baliza Telescopica de Aluminio Mca. Geo Surv de 5 Mts.</t>
  </si>
  <si>
    <t>OPM-0860-0422-0048</t>
  </si>
  <si>
    <t>Juego de Radio Moto Onda Corta Mca. Motorola</t>
  </si>
  <si>
    <t>OPM-0860-0422-0049</t>
  </si>
  <si>
    <t>Extintor 236-2 de 2 Kg. 11 Pzas</t>
  </si>
  <si>
    <t>OPM-0860-0422-0050</t>
  </si>
  <si>
    <t>Extintor PQS 10 4.5 Kg.</t>
  </si>
  <si>
    <t>OPM-0860-0422-0051</t>
  </si>
  <si>
    <t>Camara Digital Sony DSCW610 Incluye Funda</t>
  </si>
  <si>
    <t>OPM-0860-0422-0052</t>
  </si>
  <si>
    <t>telefono</t>
  </si>
  <si>
    <t>OPM-0860-0422-0053</t>
  </si>
  <si>
    <t>telefono panasonic</t>
  </si>
  <si>
    <t>OPM-0860-0422-0054</t>
  </si>
  <si>
    <t>8 Silla tipo piel red top</t>
  </si>
  <si>
    <t>DPM-0059-0126-0037</t>
  </si>
  <si>
    <t>Ropero Madea Café PDPM-059</t>
  </si>
  <si>
    <t>DPM-0167-0126-0180</t>
  </si>
  <si>
    <t>Silla para Oficina DPM-167/1</t>
  </si>
  <si>
    <t>DPM-0167-0126-0181</t>
  </si>
  <si>
    <t>Silla para Oficina DPM/167/2</t>
  </si>
  <si>
    <t>DPM-0171-0126-0195</t>
  </si>
  <si>
    <t>Silla Oficina</t>
  </si>
  <si>
    <t>DPM-0171-0126-0196</t>
  </si>
  <si>
    <t>DPM-0176-0126-0233</t>
  </si>
  <si>
    <t>Trituradora HX05 Corte Cruza</t>
  </si>
  <si>
    <t>W11C110323VA0201477</t>
  </si>
  <si>
    <t>SPPM-0173-0152-0019</t>
  </si>
  <si>
    <t>Calefactor Travelaire SPPM-173</t>
  </si>
  <si>
    <t>SPPM-0173-0152-0020</t>
  </si>
  <si>
    <t>SPPM-0158-0152-0033</t>
  </si>
  <si>
    <t>SPPM-0033-0152-0036</t>
  </si>
  <si>
    <t>Horno de Microondas color Blanco PDPM-033</t>
  </si>
  <si>
    <t>SPPM-0189-0152-0039</t>
  </si>
  <si>
    <t>Mesa Rectangular color Nogal   189</t>
  </si>
  <si>
    <t>SPPM-0111-0152-0046</t>
  </si>
  <si>
    <t>Esquinero Poseidon (2) PDPM-111</t>
  </si>
  <si>
    <t>SPPM-0150-0152-0048</t>
  </si>
  <si>
    <t xml:space="preserve"> Lamparas de Pedestal Color Negro DPM-150</t>
  </si>
  <si>
    <t>SPPM-0163-0152-0062</t>
  </si>
  <si>
    <t>Guillotina Oficio PLG0089</t>
  </si>
  <si>
    <t>SPPM-0164-0152-0064</t>
  </si>
  <si>
    <t>Ventilador de Torre Giratorio</t>
  </si>
  <si>
    <t>SPPM-0061-0152-0075</t>
  </si>
  <si>
    <t>Mueble Madera Cafe 2 Puertas PDPM-061</t>
  </si>
  <si>
    <t>SPPM-0202-0152-0082</t>
  </si>
  <si>
    <t>Camara a Color en Sensor de Movimiento</t>
  </si>
  <si>
    <t>SPPM-0200-0152-0088</t>
  </si>
  <si>
    <t>Sillon de Piel</t>
  </si>
  <si>
    <t>SPPM-0217-0152-0109</t>
  </si>
  <si>
    <t>Telefono Panasonic Inalambrico</t>
  </si>
  <si>
    <t>SPPM-0178-0352-0004</t>
  </si>
  <si>
    <t>Telefono Secretarial</t>
  </si>
  <si>
    <t>SPPM-0181-0352-0007</t>
  </si>
  <si>
    <t>Telefono Unilinea KX-TS500</t>
  </si>
  <si>
    <t>SPPM-0182-0352-0008</t>
  </si>
  <si>
    <t>SPPM-0172-0352-0012</t>
  </si>
  <si>
    <t>Grabadora Automatica Mca. Radio Shack, Tipo Digital</t>
  </si>
  <si>
    <t>SPPM-0197-0352-0013</t>
  </si>
  <si>
    <t>Telefono Panasonic Mod- KS-TS500</t>
  </si>
  <si>
    <t>SPPM-0198-0152-0014</t>
  </si>
  <si>
    <t>Cafetera 12 tazas</t>
  </si>
  <si>
    <t>SPPM-0199-0152-0015</t>
  </si>
  <si>
    <t>Cafetera 50 tazas</t>
  </si>
  <si>
    <t>SPPM-0200-0152-0016</t>
  </si>
  <si>
    <t xml:space="preserve">Telefono Secretarial </t>
  </si>
  <si>
    <t>SPPM-0201-0152-0017</t>
  </si>
  <si>
    <t>Telefono alambrico fijo negro basico</t>
  </si>
  <si>
    <t>SPPM-0202-0152-0018</t>
  </si>
  <si>
    <t xml:space="preserve">Licuadora 11 vel </t>
  </si>
  <si>
    <t>SPPM-0202-0152-0019</t>
  </si>
  <si>
    <t xml:space="preserve">Radio Portatil Midlan </t>
  </si>
  <si>
    <t>SPPM-0202-0152-0020</t>
  </si>
  <si>
    <t>Microfono Audifono de Solapa</t>
  </si>
  <si>
    <t>SM-0005-0133-0004</t>
  </si>
  <si>
    <t>Escritorio de mad. c/7 cajs. cafe SM-005</t>
  </si>
  <si>
    <t>SM-0139-0133-0063</t>
  </si>
  <si>
    <t>Esquinero Poseidon SM-139</t>
  </si>
  <si>
    <t>SM-0102-0133-0036</t>
  </si>
  <si>
    <t>Sillon Ejecutivo Brazos</t>
  </si>
  <si>
    <t>SM-0134-0133-0071</t>
  </si>
  <si>
    <t>Sillon de Piel Negro</t>
  </si>
  <si>
    <t>SM-0004-0333-0001</t>
  </si>
  <si>
    <t>Telefono Panasonic KX-TS500 C/Flash SM -105</t>
  </si>
  <si>
    <t>SM-0136-0333-0002</t>
  </si>
  <si>
    <t>Telefono Mca. Panasonic Mod. KX-TS500 SM-136</t>
  </si>
  <si>
    <t>SM-0313</t>
  </si>
  <si>
    <t>Archivero Metalico Negro 3 Gavetas</t>
  </si>
  <si>
    <t>SM-0314</t>
  </si>
  <si>
    <t>Grabadora de voz Sony ICD-PX440</t>
  </si>
  <si>
    <t>SARE-0735-0165-0003</t>
  </si>
  <si>
    <t>Surtidor de Agua Fria / Caliente MOB OP-735</t>
  </si>
  <si>
    <t>SARE-0728-0165-0014</t>
  </si>
  <si>
    <t>Sillon Ejecutivo Respaldo Alto color azul (1) MOB OP 0728</t>
  </si>
  <si>
    <t>SM-0027</t>
  </si>
  <si>
    <t>ARCHIVERO VERTICAL 3 GAVETAS COLOR BEIGE</t>
  </si>
  <si>
    <t>DSJ-0038-0132-0001</t>
  </si>
  <si>
    <t>Tablero ce Corcho 60x90 Alfra DSJ-038</t>
  </si>
  <si>
    <t>DSJ-0071-0132-0005</t>
  </si>
  <si>
    <t>Mesa de Juntas de 2.40X1.20 Col.Vino/Negro J.E-071</t>
  </si>
  <si>
    <t>DSJ-0072-0132-0006</t>
  </si>
  <si>
    <t>Escritorio 1.5x60 C/1 Caj Color Vino/Neg. JE-072</t>
  </si>
  <si>
    <t>DSJ-0003-0132-0009</t>
  </si>
  <si>
    <t>Silla para Vistantes Negras JE/075 DSJ-003</t>
  </si>
  <si>
    <t>DSJ-0004-0132-0010</t>
  </si>
  <si>
    <t>Silla para Visitantes Negras JE-076 DSJ-004</t>
  </si>
  <si>
    <t>DSJ-0005-0132-0011</t>
  </si>
  <si>
    <t>Silla para Visitantes Negras JE-077 DSJ-005</t>
  </si>
  <si>
    <t>DSJ-0006-0132-0012</t>
  </si>
  <si>
    <t>Silla para Visitantes Negras JE-078 DSJ-006</t>
  </si>
  <si>
    <t>DSJ-0007-0132-0013</t>
  </si>
  <si>
    <t>Silla para Visitantes Negra JE-079 DSJ-007</t>
  </si>
  <si>
    <t>DSJ-0008-0132-0014</t>
  </si>
  <si>
    <t>Silla para Visitantes Negra JE-080 DSJ-008</t>
  </si>
  <si>
    <t>DSJ-0009-0132-0015</t>
  </si>
  <si>
    <t>Silla para Visitantes Negra JE-081 DSJ-009</t>
  </si>
  <si>
    <t>DSJ-0010-0132-0016</t>
  </si>
  <si>
    <t>Silla para Visitantes Negra JE-082 DSJ-0010</t>
  </si>
  <si>
    <t>DSJ-0011-0132-0017</t>
  </si>
  <si>
    <t>Silla para Visitantes Negra JE-083 DSJ-0011</t>
  </si>
  <si>
    <t>DSJ-0012-0132-0018</t>
  </si>
  <si>
    <t>Silla para Visitantes Negra JE-084 DSJ-0012</t>
  </si>
  <si>
    <t>DSJ-0076-0132-0020</t>
  </si>
  <si>
    <t>Escritorio Varsovia Printaform color nogal JE090 DSJ-0076</t>
  </si>
  <si>
    <t>DSJ-0091-0132-0021</t>
  </si>
  <si>
    <t>Archivero de Metal c/2 Cajones color negro JE091</t>
  </si>
  <si>
    <t>DSJ-0103-0132-0028</t>
  </si>
  <si>
    <t>Silla Ejecutiva Oficina JE-103</t>
  </si>
  <si>
    <t>DSJ-0001-0132-0029</t>
  </si>
  <si>
    <t>Escritorio Secretarial Aglomerado Color Cafe 2 Caj</t>
  </si>
  <si>
    <t>DSJ-0004-0132-0030</t>
  </si>
  <si>
    <t>DSJ-0092-0132-0031</t>
  </si>
  <si>
    <t>Archivero Metalico de 4 Gavetas Color Gris</t>
  </si>
  <si>
    <t>DSJ-0059-0132-0032</t>
  </si>
  <si>
    <t>DSJ-0104-0132-0038</t>
  </si>
  <si>
    <t>Mueble para Computadora Printaform</t>
  </si>
  <si>
    <t>DSJ-0066-0132-0041</t>
  </si>
  <si>
    <t>Pintarron Blanco de Pared JE-066</t>
  </si>
  <si>
    <t>DSJ-0003-0132-0044</t>
  </si>
  <si>
    <t>Archivero Vertical 4 Gavetas Nova Color Arena</t>
  </si>
  <si>
    <t>DSJ-0027-0132-0046</t>
  </si>
  <si>
    <t>Archivero Metalico C/2 Gavetas C/Negro</t>
  </si>
  <si>
    <t>DSJ-0067-0132-0049</t>
  </si>
  <si>
    <t>JE-067 PIZARRON DE CORCHO</t>
  </si>
  <si>
    <t>DSJ-0017-0132-0050</t>
  </si>
  <si>
    <t>Credenza Metalica C/Nogal</t>
  </si>
  <si>
    <t>DSJ-0037-0132-0052</t>
  </si>
  <si>
    <t>Pintarron Blanco de Pared DSJ-037</t>
  </si>
  <si>
    <t>DSJ-0041-0132-0055</t>
  </si>
  <si>
    <t>DSJ-041 VENTILADOR</t>
  </si>
  <si>
    <t>DSJ-0042-0132-0056</t>
  </si>
  <si>
    <t>DSJ-042 VENTILADOR DE PISO</t>
  </si>
  <si>
    <t>DSJ-0031-0132-0057</t>
  </si>
  <si>
    <t>CRDJ-031 ARCHIVERO MET  GRIS 4 GAV.</t>
  </si>
  <si>
    <t>DSJ-0070-0132-0058</t>
  </si>
  <si>
    <t>Pizarron de Corcho 60x50 cms</t>
  </si>
  <si>
    <t>DSJ-0030-0132-0059</t>
  </si>
  <si>
    <t>DSJ-030 ARCHIVERO MET  GRIS 4 GAV.</t>
  </si>
  <si>
    <t>DSJ-0043-0132-0060</t>
  </si>
  <si>
    <t>DSJ-043 SILLA NEGRA</t>
  </si>
  <si>
    <t>DSJ-0044-0132-0061</t>
  </si>
  <si>
    <t>DSJ-044 SILLA NEGRA</t>
  </si>
  <si>
    <t>DSJ-0045-0132-0062</t>
  </si>
  <si>
    <t>DSJ-045 SILLA NEGRA</t>
  </si>
  <si>
    <t>DSJ-0075-0132-0063</t>
  </si>
  <si>
    <t>Silla Vinil Color Vino</t>
  </si>
  <si>
    <t>DSJ-0077-0132-0065</t>
  </si>
  <si>
    <t>DSJ-0032-0132-0066</t>
  </si>
  <si>
    <t>Pizarron</t>
  </si>
  <si>
    <t>DSJ-0078-0132-0067</t>
  </si>
  <si>
    <t>Sillon Reclinable C/Descansabrazos Mod. Milan</t>
  </si>
  <si>
    <t>DSJ-0079-0132-0068</t>
  </si>
  <si>
    <t>Credenza Metalica C/2 Puertas Lat. Gris y Cubierta de Vidrio</t>
  </si>
  <si>
    <t>DSJ-0080-0132-0069</t>
  </si>
  <si>
    <t>Escritorio de Madera Café C/2 Cajones</t>
  </si>
  <si>
    <t>DSJ-0081-0132-0070</t>
  </si>
  <si>
    <t>Sillon Ejecutivo de Piel</t>
  </si>
  <si>
    <t>DSJ-0097-0332-0002</t>
  </si>
  <si>
    <t>Telefono Unilinea KXT7730 JE-097</t>
  </si>
  <si>
    <t>DSJ-0098-0332-0003</t>
  </si>
  <si>
    <t>Telefono Unilinea KXTS500 JE-098</t>
  </si>
  <si>
    <t>DSJ-0029-0332-0004</t>
  </si>
  <si>
    <t>Telefono Panasonic KX-TS5LX-W</t>
  </si>
  <si>
    <t>DSJ-0006-0332-0005</t>
  </si>
  <si>
    <t>DSJ-0015-0332-0006</t>
  </si>
  <si>
    <t xml:space="preserve">Telefono Panasonic </t>
  </si>
  <si>
    <t>DSJ-0050-0332-0007</t>
  </si>
  <si>
    <t>Telefono Panasonic DSJ-050</t>
  </si>
  <si>
    <t>DSJ-0105-0332-0008</t>
  </si>
  <si>
    <t>Fax Sharp UXP200</t>
  </si>
  <si>
    <t>DSJ-0105-0332-0009</t>
  </si>
  <si>
    <t>Ventilador de Pedestal</t>
  </si>
  <si>
    <t>DSJ-0105-0332-0010</t>
  </si>
  <si>
    <t>DSJ-0105-0332-0011</t>
  </si>
  <si>
    <t>JA-0009-0118-0005</t>
  </si>
  <si>
    <t>Escritorio Varsovia Printaform color nogal JADMON-009</t>
  </si>
  <si>
    <t>JA-0002-0118-0006</t>
  </si>
  <si>
    <t>Archivero de Metal c/2cajones color negro JADMON-002</t>
  </si>
  <si>
    <t>JA-0012-0118-0011</t>
  </si>
  <si>
    <t>Sillon Francia C/Descanzabrazos (1) JADMON-012</t>
  </si>
  <si>
    <t>JA-0013-0118-0012</t>
  </si>
  <si>
    <t>Sillon Francia C/Descanzabrazos (2) JADMON-013</t>
  </si>
  <si>
    <t>JA-0015-0118-0015</t>
  </si>
  <si>
    <t>Silla Tubular C/Descansabrazo (1) JAMON-015</t>
  </si>
  <si>
    <t>JA-0016-0118-0016</t>
  </si>
  <si>
    <t>Silla Tubular C/Descansabrazo (2) JAMON-016</t>
  </si>
  <si>
    <t>JA-0017-0118-0017</t>
  </si>
  <si>
    <t>Silla Tubular C/Descansabrazo (3) JAMON-017</t>
  </si>
  <si>
    <t>JA-0019-0118-0019</t>
  </si>
  <si>
    <t>Silla Tubular C/Descansabrazo (5) JAMON-019</t>
  </si>
  <si>
    <t>JA-0020-0118-0020</t>
  </si>
  <si>
    <t>Silla Tubular C/Descansabrazo (6) JAMON-020</t>
  </si>
  <si>
    <t>JA-0021-0118-0021</t>
  </si>
  <si>
    <t>Silla Tubulat C/Descansabrazo (7) JAMON-021</t>
  </si>
  <si>
    <t>JA-0022-0118-0022</t>
  </si>
  <si>
    <t>Silla Tubular C/Descansabrazo (8) JAMON-022</t>
  </si>
  <si>
    <t>JA-0066-0118-0024</t>
  </si>
  <si>
    <t>Ventilador 16 3 1  JADMON-066</t>
  </si>
  <si>
    <t>JA-0005-0118-0028</t>
  </si>
  <si>
    <t>Escritorio Metalico Gris Verde JADMON-005</t>
  </si>
  <si>
    <t>JA-0006-0118-0029</t>
  </si>
  <si>
    <t>Escritorio Metalico Gris Verde JADMON-006</t>
  </si>
  <si>
    <t>JA-0007-0118-0030</t>
  </si>
  <si>
    <t>Escritorio Metalico Gris Verde JADMON-007</t>
  </si>
  <si>
    <t>JA-0008-0118-0031</t>
  </si>
  <si>
    <t>Escritorio Metalico Gris Verde JADMON-008</t>
  </si>
  <si>
    <t>JA-0056-0118-0032</t>
  </si>
  <si>
    <t>Pintarron Blanco 60*93 JADMON-056</t>
  </si>
  <si>
    <t>JA-0057-0118-0033</t>
  </si>
  <si>
    <t>Pintarron de Corcho JADMON-057</t>
  </si>
  <si>
    <t>JA-0057-0118-0034</t>
  </si>
  <si>
    <t xml:space="preserve">Silla Secretarial Jupiter </t>
  </si>
  <si>
    <t>JA-0057-0118-0035</t>
  </si>
  <si>
    <t>JA-0057-0118-0036</t>
  </si>
  <si>
    <t>Sillon Ejecutivo Valentina</t>
  </si>
  <si>
    <t>JA-0032-0318-0001</t>
  </si>
  <si>
    <t>Telefono Unilinea KXTS500 JADMON-032</t>
  </si>
  <si>
    <t>JA-0033-0318-0002</t>
  </si>
  <si>
    <t>TELEFONO PANASONIC JADMON-032B</t>
  </si>
  <si>
    <t>JA-0071-0218-0031</t>
  </si>
  <si>
    <t>Impresora HP Deskjet 6940 S/M97ANBC105 JADMON-071</t>
  </si>
  <si>
    <t>SPM-0005-0149-0004</t>
  </si>
  <si>
    <t>Silla de madera cafe SPML-005</t>
  </si>
  <si>
    <t>SERVICIOS PUBLICOS (DIRECCION)</t>
  </si>
  <si>
    <t>SPM-0017-0149-0012</t>
  </si>
  <si>
    <t>Sillón ejec. bajo reclin. c/brazos prop. SPML-017</t>
  </si>
  <si>
    <t>SPM-0012-0149-0015</t>
  </si>
  <si>
    <t>Archivero gris 4 gavs. SPMA-012</t>
  </si>
  <si>
    <t>SPM-0065-0149-0022</t>
  </si>
  <si>
    <t>Escritorio secretarial c/2 cajones SPML-065</t>
  </si>
  <si>
    <t>SPM-0061-0149-0023</t>
  </si>
  <si>
    <t>Escritorio secretarial c/3 cajs. SPMP-061</t>
  </si>
  <si>
    <t>SPM-0067-0149-0025</t>
  </si>
  <si>
    <t>Sillon de color cafe SPMP-067</t>
  </si>
  <si>
    <t>SPM-0040-0149-0033</t>
  </si>
  <si>
    <t>Aparato Telefónico Negro SPML-040</t>
  </si>
  <si>
    <t>SPM-0041-0149-0034</t>
  </si>
  <si>
    <t>Aparato Telefónico Crema SPML-041</t>
  </si>
  <si>
    <t>SPM-0044-0149-0036</t>
  </si>
  <si>
    <t>Silla tubular Genova (2) SPML-044</t>
  </si>
  <si>
    <t>SPM-0102-0149-0037</t>
  </si>
  <si>
    <t>Pizarrón Blanco 60 x 90 SPML-102</t>
  </si>
  <si>
    <t>SPM-0063-0149-0043</t>
  </si>
  <si>
    <t>Pizarron Blanco SPML-063</t>
  </si>
  <si>
    <t>SPM-0058-0149-0044</t>
  </si>
  <si>
    <t>Modulo P/Computadora SPML-058</t>
  </si>
  <si>
    <t>SPM-0060-0149-0045</t>
  </si>
  <si>
    <t>Escritorio Metalico color Arena Cubierta Melamina SPM-060</t>
  </si>
  <si>
    <t>SPM-0055-0149-0048</t>
  </si>
  <si>
    <t>Silla Secretarial S/Brazos color negro SPML-055</t>
  </si>
  <si>
    <t>SPM-0014-0149-0055</t>
  </si>
  <si>
    <t>Mesa de trabajo , base cafe, form. nogal  SPMA-0014</t>
  </si>
  <si>
    <t>SPM-0127-0149-0057</t>
  </si>
  <si>
    <t>Jgo. 3 Estantes Metalicos Gris</t>
  </si>
  <si>
    <t>SPM-0126-0149-0059</t>
  </si>
  <si>
    <t>2 Estantes Lamina Gris</t>
  </si>
  <si>
    <t>SPM-0057-0149-0060</t>
  </si>
  <si>
    <t>Mesa C/Rodillo Tabulador C/Cubierta Cafe</t>
  </si>
  <si>
    <t>SPM-0054-0149-0062</t>
  </si>
  <si>
    <t>Pintarron Color Blanco</t>
  </si>
  <si>
    <t>SPM-0001-0149-0063</t>
  </si>
  <si>
    <t>Archivero Metalico</t>
  </si>
  <si>
    <t>SPM-0007-0149-0064</t>
  </si>
  <si>
    <t>SPM-0002-0149-0065</t>
  </si>
  <si>
    <t>Archivero Metalico 2 Gavetas</t>
  </si>
  <si>
    <t>SPM-0004-0149-0068</t>
  </si>
  <si>
    <t>Escrit. Secret. 1.20 x .75 Melam C/Nogal</t>
  </si>
  <si>
    <t>SPM-0008-0149-0069</t>
  </si>
  <si>
    <t>Silla Secretarial Mod. A-05 Tela C/Negro</t>
  </si>
  <si>
    <t>SPM-0009-0149-0070</t>
  </si>
  <si>
    <t>SPM-0010-0149-0071</t>
  </si>
  <si>
    <t>Silla Visita Negra S/Brazos Mod. OHV-12</t>
  </si>
  <si>
    <t>SPM-0011-0149-0072</t>
  </si>
  <si>
    <t>SPM-0013-0149-0074</t>
  </si>
  <si>
    <t>SPM-0101-0149-0076</t>
  </si>
  <si>
    <t>Pintarron Blanco</t>
  </si>
  <si>
    <t>SPM-0006-0149-0077</t>
  </si>
  <si>
    <t>Mesa c/Rodillo Tubular c/cubierta café</t>
  </si>
  <si>
    <t>SPM-0017-0149-0078</t>
  </si>
  <si>
    <t>Pizarron de corcho</t>
  </si>
  <si>
    <t>SPM-0018-0149-0079</t>
  </si>
  <si>
    <t>SPM-0019-0149-0080</t>
  </si>
  <si>
    <t xml:space="preserve">Pizarron blanco   </t>
  </si>
  <si>
    <t>SPM-0028-0149-0081</t>
  </si>
  <si>
    <t xml:space="preserve">Modulo p/computadora   </t>
  </si>
  <si>
    <t>SPM-0003-0149-0083</t>
  </si>
  <si>
    <t>Escritorio de madera c/2 cajones c/café tipo ejec.</t>
  </si>
  <si>
    <t>SPM-0128-0149-0086</t>
  </si>
  <si>
    <t xml:space="preserve">Mesa para computadora   </t>
  </si>
  <si>
    <t>SPM-0129-0149-0087</t>
  </si>
  <si>
    <t>Silla presidencial</t>
  </si>
  <si>
    <t>SPM-0130-0149-0088</t>
  </si>
  <si>
    <t>Escritorio secretarial laminado 2 cajones</t>
  </si>
  <si>
    <t>SPM-0119-0149-0089</t>
  </si>
  <si>
    <t>Maquinaria de escribir</t>
  </si>
  <si>
    <t>SPM-0138-0149-0091</t>
  </si>
  <si>
    <t>Sillon De Piel</t>
  </si>
  <si>
    <t>SPM-0103-0149</t>
  </si>
  <si>
    <t>ESTANTERIA DE 5 DIVISIONES SPM-0103</t>
  </si>
  <si>
    <t>SMP-0106-0349-0005</t>
  </si>
  <si>
    <t>TelefonoSMPL-106</t>
  </si>
  <si>
    <t>SMP-0088-0349-0006</t>
  </si>
  <si>
    <t>Fax Brother FAX-275E Termico SPML-088</t>
  </si>
  <si>
    <t>SMP-0020-0349-0009</t>
  </si>
  <si>
    <t>Telefono Secretarial Mca. Thomson</t>
  </si>
  <si>
    <t>SPM-0118-0349-0010</t>
  </si>
  <si>
    <t>SPM-0117-0349-0012</t>
  </si>
  <si>
    <t>Telefono Secretarial Telmex</t>
  </si>
  <si>
    <t>SPM-0032-0449-0003</t>
  </si>
  <si>
    <t>Brazo lateral p/antena SPML-032</t>
  </si>
  <si>
    <t>TM-0139-0134-0284</t>
  </si>
  <si>
    <t>Escritorio Metalico Color Almendra 4 Cajones</t>
  </si>
  <si>
    <t>TM-0139-0134-0285</t>
  </si>
  <si>
    <t>Maquina de Soldar Mundial 300 Euro-100 2SC100</t>
  </si>
  <si>
    <t>TM-0139-0134-0286</t>
  </si>
  <si>
    <t>Rotomartillo 1/2´´ Surtek</t>
  </si>
  <si>
    <t>SPM-0199-0449-0038</t>
  </si>
  <si>
    <t>Esmeril con Piedra y Cepillo de Banco  Beneh Grind</t>
  </si>
  <si>
    <t>SPM-0203-0449-0039</t>
  </si>
  <si>
    <t>Compresor de Doble Tanque y Manguera de 1/2 ITSA</t>
  </si>
  <si>
    <t>SPM-0203-0449-0040</t>
  </si>
  <si>
    <t>Aparato Carga Baterias   Mod 112 E</t>
  </si>
  <si>
    <t>SPM-0244-0449-0041</t>
  </si>
  <si>
    <t>Pistola Para Checar Tiempo Timing-Light</t>
  </si>
  <si>
    <t>SPM-0245-0449-0042</t>
  </si>
  <si>
    <t>Pistola para Soldar en Estuche Universal</t>
  </si>
  <si>
    <t>SPM-0255-0499-0043 A 0256</t>
  </si>
  <si>
    <t>Gatos Hidraulicos de 12 Toneladas (2 Pzas)</t>
  </si>
  <si>
    <t>SPM-0089-0449-0045</t>
  </si>
  <si>
    <t>Escalera No. 728089 (Tijera)</t>
  </si>
  <si>
    <t>SPM-0087-0449-0046</t>
  </si>
  <si>
    <t>Regulador de Voltaje Dimmer Fuente de Poder SPML-087</t>
  </si>
  <si>
    <t>SPM-0292-0449-0047</t>
  </si>
  <si>
    <t>Extinguidor</t>
  </si>
  <si>
    <t>SPM-0293-0449-0048</t>
  </si>
  <si>
    <t>SPM-0293-0449-0049</t>
  </si>
  <si>
    <t>Deesorrilladora Electrica 12" 4 0 amp</t>
  </si>
  <si>
    <t>SPM-0293-0449-0050</t>
  </si>
  <si>
    <t>SPM-0293-0449-0051</t>
  </si>
  <si>
    <t>DESBROZADORA GASOLINA 26CC</t>
  </si>
  <si>
    <t>1-2010-0649-0087</t>
  </si>
  <si>
    <t>1-2010-0649-0176</t>
  </si>
  <si>
    <t>1-2010-0649-0180</t>
  </si>
  <si>
    <t>1-2010-0649-0191</t>
  </si>
  <si>
    <t>1-2010-0649-0207</t>
  </si>
  <si>
    <t>1-2010-0649-0208</t>
  </si>
  <si>
    <t>1-2010-0649-0218</t>
  </si>
  <si>
    <t>SM-0112-0133-0049</t>
  </si>
  <si>
    <t>Escritorio de madera 2 Cajones SM-112</t>
  </si>
  <si>
    <t>SM-0052-0133-0031</t>
  </si>
  <si>
    <t>Pizarron de corcho SM-052</t>
  </si>
  <si>
    <t>Sillon ejecutivo SM-102</t>
  </si>
  <si>
    <t>SM-0132-0133-0069</t>
  </si>
  <si>
    <t>Escritorio metalico 4 caj. Color gris</t>
  </si>
  <si>
    <t>SPM-0009-0149-0006</t>
  </si>
  <si>
    <t>Escritorio sec. met. c/2 cajs. SPML-009</t>
  </si>
  <si>
    <t>SERVICIOS PUBLICOS (CORRALON)</t>
  </si>
  <si>
    <t>SPM-0014-0149-0066</t>
  </si>
  <si>
    <t>Silla Negra Giratoria</t>
  </si>
  <si>
    <t>SPM-0010-0149-0013</t>
  </si>
  <si>
    <t>Escritorio met. gris 2 gav. SPMA-0010</t>
  </si>
  <si>
    <t>SERVICIOS PUBLICOS (RELLENO)</t>
  </si>
  <si>
    <t>SPM-0010-0149-0014</t>
  </si>
  <si>
    <t>Bateria de 6 vol</t>
  </si>
  <si>
    <t>SPM-0010-0149-0015</t>
  </si>
  <si>
    <t>SPM-0010-0149-0016</t>
  </si>
  <si>
    <t>SPM-0010-0149-0017</t>
  </si>
  <si>
    <t>Sillon de Trabajo en Piel</t>
  </si>
  <si>
    <t>Telefono Panasonic</t>
  </si>
  <si>
    <t>Panasonic</t>
  </si>
  <si>
    <t>. KX-TS500</t>
  </si>
  <si>
    <t>1LAKBC93966</t>
  </si>
  <si>
    <t>4HAAB164</t>
  </si>
  <si>
    <t>Escritorio de Madera  2 Cajones Café</t>
  </si>
  <si>
    <t>Mesa para Computadora color paja</t>
  </si>
  <si>
    <t xml:space="preserve">Telefono Panasonic Inalambrico </t>
  </si>
  <si>
    <t xml:space="preserve">Lampara de Pedestal </t>
  </si>
  <si>
    <t>Telefono Panasonic Mod. KXTG1711</t>
  </si>
  <si>
    <t>KX-G1711</t>
  </si>
  <si>
    <t>6HACF358566</t>
  </si>
  <si>
    <t>Taladro de Walt 1/2</t>
  </si>
  <si>
    <t>SPPM-0190-0152-0052</t>
  </si>
  <si>
    <t>Pizarron Blanco OD 90 x 120</t>
  </si>
  <si>
    <t>Cafetera 40 Tazas</t>
  </si>
  <si>
    <t>SPPM-0135-0152-0022</t>
  </si>
  <si>
    <t xml:space="preserve">Archivero Metalico de 4 Gavetas Color Negro      SPPM-0135                                             </t>
  </si>
  <si>
    <t>SPPM-0136-0152-0023</t>
  </si>
  <si>
    <t xml:space="preserve">Archivero Metalico de 4 Gavetas Color Negro    SPPM-0136                                    </t>
  </si>
  <si>
    <t>SM-1241-1-120-0001</t>
  </si>
  <si>
    <t>CAFETERA 40 TAZAS ACERO INOX</t>
  </si>
  <si>
    <t>COLUMBA</t>
  </si>
  <si>
    <t>PCIV-0002-0145-0002</t>
  </si>
  <si>
    <t>Silla secretarial negro PCIV002</t>
  </si>
  <si>
    <t>PCIV-0003-0145-0003</t>
  </si>
  <si>
    <t>Silla secretarial negro PCIV003</t>
  </si>
  <si>
    <t>PCIV-0006-0145-0006</t>
  </si>
  <si>
    <t>Escritorio PCIV006</t>
  </si>
  <si>
    <t>PCIV-0010-0145-0010</t>
  </si>
  <si>
    <t>Pintarron PCIV010</t>
  </si>
  <si>
    <t>PCIV-0011-0145-0011</t>
  </si>
  <si>
    <t>Pintarron de corcho  PCIV011</t>
  </si>
  <si>
    <t>PCIV-0012-0145-0012</t>
  </si>
  <si>
    <t>Pintarron de corcho  PCIV012</t>
  </si>
  <si>
    <t>PCIV-0004-0145-0021</t>
  </si>
  <si>
    <t>Sillon ejecutivo bajo reclinable PCIV004</t>
  </si>
  <si>
    <t>PCIV-0007-0145-0022</t>
  </si>
  <si>
    <t>Escritorio Gebesa PCIV007</t>
  </si>
  <si>
    <t>PCIV-0021-0145-0039</t>
  </si>
  <si>
    <t>Escritorio Secr. Aglom. Negro. PCV021</t>
  </si>
  <si>
    <t>PCIV-0035-0145-0040</t>
  </si>
  <si>
    <t>Escritorio Sec. Met. 2 Caj. PCIV035</t>
  </si>
  <si>
    <t>PCIV-0036-0145-0042</t>
  </si>
  <si>
    <t>Archivero Metalico 4 Gavetas Beige</t>
  </si>
  <si>
    <t>PCIV-0026-0145-0044</t>
  </si>
  <si>
    <t>Banco Giratorio Gris PCIV-026</t>
  </si>
  <si>
    <t>PCIV-0037-0145-0045</t>
  </si>
  <si>
    <t>Silla de Trabajo en Piel</t>
  </si>
  <si>
    <t>PCIV-0037-0145-0046</t>
  </si>
  <si>
    <t>Silla Secretarial S/Brazos Tapiz Negro</t>
  </si>
  <si>
    <t>PCIV-0024-0345-0008</t>
  </si>
  <si>
    <t>Telefono Telalamsle 714609 PCIV024</t>
  </si>
  <si>
    <t>PCIV-0027-0345-0010</t>
  </si>
  <si>
    <t>Telefono Unilinea PCIV027</t>
  </si>
  <si>
    <t>PCIV-0028-0345-0011</t>
  </si>
  <si>
    <t>Telefono Unilinea PCIV028</t>
  </si>
  <si>
    <t>PCIV-0025-0345-0012</t>
  </si>
  <si>
    <t>Telefono PCIV025</t>
  </si>
  <si>
    <t>PCIV-0030-0445-0060</t>
  </si>
  <si>
    <t>Extintor de Polvo Quimico Seco de 6 Kilos C/Mangue PCIV-30</t>
  </si>
  <si>
    <t>PCIV-0031-0445-0061</t>
  </si>
  <si>
    <t>Extintor de Polvo Quimico Seco de 6 Kilos C/Mangue PCIV-31</t>
  </si>
  <si>
    <t>PCIV-0032-0445-0062</t>
  </si>
  <si>
    <t>Extintor de Polvo Quimico Seco de 6 Kilos C/Mangue PCIV-32</t>
  </si>
  <si>
    <t>PCIV-0033-0445-0063</t>
  </si>
  <si>
    <t>Extintor de Polvo Quimico Seco de 6 Kilos C/Mangue PCIV-33</t>
  </si>
  <si>
    <t>PCIV-0033-0445-0064</t>
  </si>
  <si>
    <t>Aspesora SW 289 20 Lts SWISSMEX</t>
  </si>
  <si>
    <t>PCIV-0033-0445-0065</t>
  </si>
  <si>
    <t>IMPRESORA MONOCROMATICA SAMSUNG ML-2165</t>
  </si>
  <si>
    <t>TM-0002-0134-0002</t>
  </si>
  <si>
    <t>Bandera Nacional con Hasta Metalica TM084/SFAM-002</t>
  </si>
  <si>
    <t>TM-0009-0134-0008</t>
  </si>
  <si>
    <t>Silla color Gris LG Crysa TM0105/1-4 SFAM-009/1</t>
  </si>
  <si>
    <t>TM-0009-0134-0009</t>
  </si>
  <si>
    <t>Silla color Gris LG Crysa TM0105/2-4 SFAM-009/2</t>
  </si>
  <si>
    <t>TM-0009-0134-0011</t>
  </si>
  <si>
    <t>Silla color Gris LG Crysa TM0105/4-4 SFAM-009/4</t>
  </si>
  <si>
    <t>TM-0007-0134-0012</t>
  </si>
  <si>
    <t>Pintarron de Madera  Cafe TM0107 SFAM-007</t>
  </si>
  <si>
    <t>TM-0036-0134-0013</t>
  </si>
  <si>
    <t>Telefono con 1  Linea Telefonica  25-02-99 TM089/2/SFAM-036</t>
  </si>
  <si>
    <t>TM-0156-0134-0052</t>
  </si>
  <si>
    <t>Maquina de Escribir Gris con Blanco Olympia TM064/SFAM-0156</t>
  </si>
  <si>
    <t>TM-0125-0134-0053</t>
  </si>
  <si>
    <t>Mesita Madera Patas Metalicas Caoba Obscuro TM065/ SFAM-125</t>
  </si>
  <si>
    <t>TM-0016-0134-0062</t>
  </si>
  <si>
    <t>Archivero Metalico Negro con 2 Gavetas TM0109 SFAM-016</t>
  </si>
  <si>
    <t>TM-0071-0134-0084</t>
  </si>
  <si>
    <t>Sumadora  Printaform 1422 TM0171 SFAM-071</t>
  </si>
  <si>
    <t>TM-0083-0134-0086</t>
  </si>
  <si>
    <t>Mesa P/Computadora C/Porta Teclado 1 Cajon TM 0173/SFAM-083</t>
  </si>
  <si>
    <t>TM-0077-0134-0100</t>
  </si>
  <si>
    <t>Sumadora Printaform 1422 SERIE 6F04399/SFAM-077</t>
  </si>
  <si>
    <t>TM-0199-0134-0105</t>
  </si>
  <si>
    <t>Mesa para Computadora con Porta Teclado SFAM-199</t>
  </si>
  <si>
    <t>TM-0058-0134-0111</t>
  </si>
  <si>
    <t>Mesa para Computadora c/Porta Teclado 1 Cajon/SFAM-058</t>
  </si>
  <si>
    <t>TM-0154-0134-0119</t>
  </si>
  <si>
    <t>Archivero Met Cerradura color Gris 4 Gavetas TM014/SFAM-154</t>
  </si>
  <si>
    <t>TM-0027-0134-0154</t>
  </si>
  <si>
    <t>Perchero TM0252/SFAM-027</t>
  </si>
  <si>
    <t>TM-0019-0134-0156</t>
  </si>
  <si>
    <t>Silla Genova (2) SFAM-019 Azul</t>
  </si>
  <si>
    <t>TM-0194-0134-0172</t>
  </si>
  <si>
    <t>Silla de Cajero S/Brazos color negro SFAM-194</t>
  </si>
  <si>
    <t>TM-0185-0134-0173</t>
  </si>
  <si>
    <t>Silla Secretarial S/Brazos color negro (1) TM0277 SFAM-185</t>
  </si>
  <si>
    <t>TM-0066-0134-0174</t>
  </si>
  <si>
    <t>Silla Secretarial S/Brazos color negro (2) TM0278/SFAM-066</t>
  </si>
  <si>
    <t>TM-0073-0134-0175</t>
  </si>
  <si>
    <t>Silla Secretarial S/Brazos color negro (3) TM0279/SFAM-073</t>
  </si>
  <si>
    <t>TM-0148-0134-0177</t>
  </si>
  <si>
    <t>Silla Secretarial S/Brazos color negro (5) TM0281/SFAM-148</t>
  </si>
  <si>
    <t>TM-0059-0134-0178</t>
  </si>
  <si>
    <t>Silla Secretarial S/Brazos color negro (6) TM0282/SFAM-059</t>
  </si>
  <si>
    <t>TM-0084-0134-0179</t>
  </si>
  <si>
    <t>Silla Secretarial S/Brazos color negro (7) TM0283/SFAM-084</t>
  </si>
  <si>
    <t>TM-0146-0134-0189</t>
  </si>
  <si>
    <t>Silla Visita C/Brazos tapizada en tela (2) TM0290 /SFAM-0146</t>
  </si>
  <si>
    <t>TM-0044-0134-0195</t>
  </si>
  <si>
    <t>Pedestal  C/Ruedas  (Archivero) C/2 Gavetas (1)/SFAM-044</t>
  </si>
  <si>
    <t>TM-0029-0134-0197</t>
  </si>
  <si>
    <t>Pedestal C/Ruedas (Archivero) C/2 Gavetas (2)/SFAM-029</t>
  </si>
  <si>
    <t>TM-0053-0134-0199</t>
  </si>
  <si>
    <t>Pedestal C/Ruedas (Archivero) C/2 Gavetas (3) TM0343/SFAM-053</t>
  </si>
  <si>
    <t>TM-0067-0134-0201</t>
  </si>
  <si>
    <t>Pedestal C/Ruedas (Archivero) C/2 Gavetas (4) TM0335/SFAM-067</t>
  </si>
  <si>
    <t>TM-0086-0134-0203</t>
  </si>
  <si>
    <t>Pedestal C/Ruedas (Archivero) C/2 Gavetas (5)TM0345/SFAM-086</t>
  </si>
  <si>
    <t>TM-0075-0134-0205</t>
  </si>
  <si>
    <t>Pedestal C/Ruedas (Archivero) C/2 Gavetas (6) TM0337/SFAM-075</t>
  </si>
  <si>
    <t>TM-0081-0134-0207</t>
  </si>
  <si>
    <t>Pedestal C/Ruedas (Archivero) C/2 Gavetas (7) TM0339/SFAM-081</t>
  </si>
  <si>
    <t>TM-0069-0134-0209</t>
  </si>
  <si>
    <t>Pedestal C/Ruedas (Archivero) C/2 Gavetas (8) TM0347/SFAM-069</t>
  </si>
  <si>
    <t>TM-0149-0134-0220</t>
  </si>
  <si>
    <t>Sumadora Sharp EL-1750PIII SFAM-149</t>
  </si>
  <si>
    <t>TM-0104-0134-0224</t>
  </si>
  <si>
    <t>Mesa Plegable Blanca</t>
  </si>
  <si>
    <t>TM-0182-0134-0230</t>
  </si>
  <si>
    <t>Gavinete Movil 3 Gavetas SFAM-182</t>
  </si>
  <si>
    <t>TM-0061-0134-0232</t>
  </si>
  <si>
    <t>Gavinete Movil 3 Gavetas/SFAM-061</t>
  </si>
  <si>
    <t>TM-0147-0134-0237</t>
  </si>
  <si>
    <t>Maquina Escribir Mecanica SFAM-147</t>
  </si>
  <si>
    <t>TM-0100-0134-0241</t>
  </si>
  <si>
    <t>Guillotina /SFAM-100</t>
  </si>
  <si>
    <t>TM-0196-0134-0244</t>
  </si>
  <si>
    <t>Archivero Metalico 4 Gavetas Gris SFAM-196</t>
  </si>
  <si>
    <t>TM-0087-0134-0245</t>
  </si>
  <si>
    <t>Archivero Metalico 4 Gavetas GrisTM0330/SFAM-087</t>
  </si>
  <si>
    <t>TM-0062-0134-0250</t>
  </si>
  <si>
    <t>Sumadora Printaform 1422 4F12653/SFAM-062</t>
  </si>
  <si>
    <t>TM-0017-0134-0261</t>
  </si>
  <si>
    <t>Calculadora Printaform 1444 TM0519/SFAM-017</t>
  </si>
  <si>
    <t>TM-0089-0134-0280</t>
  </si>
  <si>
    <t>Calculadora CELICA CA-103TS</t>
  </si>
  <si>
    <t>TM-0008-0134-0281</t>
  </si>
  <si>
    <t>Sillon Ejecutivo de Piel SFAM-08</t>
  </si>
  <si>
    <t>TM-0167-0134-0286</t>
  </si>
  <si>
    <t>Modulo Archivero Tamaño Carta SFAM-167</t>
  </si>
  <si>
    <t>TM-0190-0134-0291</t>
  </si>
  <si>
    <t>Librero de madera 4 repizas</t>
  </si>
  <si>
    <t>TM-0035-0134-0301</t>
  </si>
  <si>
    <t>Pintarron de Madera  Cafe TM0107 SFAM-035</t>
  </si>
  <si>
    <t>TM-0242-0134-0316</t>
  </si>
  <si>
    <t>Pizarron Blanco</t>
  </si>
  <si>
    <t>TM-0245-0134-0319</t>
  </si>
  <si>
    <t>TM-0247-0134-0321</t>
  </si>
  <si>
    <t>TM-0184-0334-0003</t>
  </si>
  <si>
    <t>Telefono Mca. Panasonic Mod. KX-TS500 SFAM-0184</t>
  </si>
  <si>
    <t>TM-0151-0334-0004</t>
  </si>
  <si>
    <t>Telefono Mca. Panasonic Mod. KX-TS500 SFAM-0151</t>
  </si>
  <si>
    <t>TM-0088-0334-0008</t>
  </si>
  <si>
    <t>Telefono Secretarial c/Intercomunicación (2) SFAM-0088</t>
  </si>
  <si>
    <t>TM-0033-0334-0009</t>
  </si>
  <si>
    <t>Telefono Mca. Panasonic SFAM-0033</t>
  </si>
  <si>
    <t>TM-0135-0334-0012</t>
  </si>
  <si>
    <t>Telefono Tipo Secretarial Mca. Telmex SFAM-0135</t>
  </si>
  <si>
    <t>TM-0022-0334-0016</t>
  </si>
  <si>
    <t>Telefono Mca. Panasonic Mod. KX-7656 C/Pantalla y SFAM-0022</t>
  </si>
  <si>
    <t>TM-0205-0334-0020</t>
  </si>
  <si>
    <t>Fax Panasonic KXFT931B S/0AAWB203591</t>
  </si>
  <si>
    <t>TM-0206-0334-0021</t>
  </si>
  <si>
    <t>Telefono Panasonic KX-TS500</t>
  </si>
  <si>
    <t>TM-0038-0234-0101</t>
  </si>
  <si>
    <t xml:space="preserve">Impresora HP-1102 Laserjet </t>
  </si>
  <si>
    <t>TM-0040-0134-0103</t>
  </si>
  <si>
    <t>Camara digital canon elph 135 16mpx</t>
  </si>
  <si>
    <t>TM-0042-0134-0105</t>
  </si>
  <si>
    <t>Silla negra para cajero</t>
  </si>
  <si>
    <t>TM-0043-0134-0106</t>
  </si>
  <si>
    <t>TM-0044-0134-0107</t>
  </si>
  <si>
    <t>Enfriador de Agua Whirlpool</t>
  </si>
  <si>
    <t>TM-0045-0134-0108</t>
  </si>
  <si>
    <t>Calculadora de Escritorio mod 1422 Serie 10457</t>
  </si>
  <si>
    <t>TM-0046-0134-0109</t>
  </si>
  <si>
    <t>TM-0047-0134-0110</t>
  </si>
  <si>
    <t>TM-0048-0134-0111</t>
  </si>
  <si>
    <t xml:space="preserve">Telefono Panasonic inalambrico </t>
  </si>
  <si>
    <t>TM-0050-0134-0112</t>
  </si>
  <si>
    <t xml:space="preserve">IMPRESORA LASERJET </t>
  </si>
  <si>
    <t>TM-0051-0134-0113</t>
  </si>
  <si>
    <t xml:space="preserve">Silla Alta para Cajero </t>
  </si>
  <si>
    <t>TM-0052-0134-0115</t>
  </si>
  <si>
    <t>ADQ-0085-0103-0023</t>
  </si>
  <si>
    <t>Archivero 4 gavetas met. Negro ADQ-085</t>
  </si>
  <si>
    <t>ADQ-0097-0103-0027</t>
  </si>
  <si>
    <t>Modulo para computadora California ADQ-097</t>
  </si>
  <si>
    <t>ADQ-0116-0103-0055</t>
  </si>
  <si>
    <t>Pizarron blanco ARGOS ADQ-116</t>
  </si>
  <si>
    <t>ADQ-0121-0103-0059</t>
  </si>
  <si>
    <t>Lateral con pata y faldon Gebesa ADQ-121</t>
  </si>
  <si>
    <t>ADQ-0124-0103-0062</t>
  </si>
  <si>
    <t>Silon ejecutivo bajo reclinable brazos prop. ADQ-124</t>
  </si>
  <si>
    <t>ADQ-0125-0103-0063</t>
  </si>
  <si>
    <t>Silla apilable con estructura tub. Negro ADQ-125</t>
  </si>
  <si>
    <t>ADQ-0126-0103-0064</t>
  </si>
  <si>
    <t>Silla apilable c/estructura tub. color negro ADQ-126</t>
  </si>
  <si>
    <t>ADQ-0127-0103-0065</t>
  </si>
  <si>
    <t>Silla apilable c/estructura tub. Negro ADQ-127</t>
  </si>
  <si>
    <t>ADQ-0130-0103-0068</t>
  </si>
  <si>
    <t>Pedestal 2 gav. cherry negro ADQ-130</t>
  </si>
  <si>
    <t>ADQ-0132-0103-0070</t>
  </si>
  <si>
    <t>Portateclado cyber cherry ADQ-132</t>
  </si>
  <si>
    <t>ADQ-0133-0103-0071</t>
  </si>
  <si>
    <t>Conjunto analista cherry negro ADQ-133</t>
  </si>
  <si>
    <t>ADQ-0122-0103-0095</t>
  </si>
  <si>
    <t>Silla Secretarial Negra Mod. Genova ADQ-122</t>
  </si>
  <si>
    <t>ADQ-0164-0103-0117</t>
  </si>
  <si>
    <t>Mesa Rectangular Madera ADQ-164</t>
  </si>
  <si>
    <t>ADQ-0167-0103-0120</t>
  </si>
  <si>
    <t>Silla de Visita C/Brazos Tapizada en Tela ADQ-167</t>
  </si>
  <si>
    <t>ADQ-0168-0103-0121</t>
  </si>
  <si>
    <t>Silla de Visita C/Brazos Tapizada en Tela ADQ-168</t>
  </si>
  <si>
    <t>ADQ-0169-0103-0122</t>
  </si>
  <si>
    <t>Sillon Semiejecutivo Alto con Polipropileno ADQ-169</t>
  </si>
  <si>
    <t>ADQ-0211-0103-0132</t>
  </si>
  <si>
    <t>Silla Secretarial S/Descansabrazos ADQ-211</t>
  </si>
  <si>
    <t>ADQ-0213-0103-0133</t>
  </si>
  <si>
    <t>Silla Secretarial S/Descansabrazos ADQ-213</t>
  </si>
  <si>
    <t>ADQ-0224-0103-0134</t>
  </si>
  <si>
    <t>Silla Secretarial S/Descansabrazos ADQ-224</t>
  </si>
  <si>
    <t>ADQ-0212-0103-0135</t>
  </si>
  <si>
    <t>Silla Secretarial S/Descansabrazos ADQ-212</t>
  </si>
  <si>
    <t>ADQ-0230-0103-0139</t>
  </si>
  <si>
    <t>Sumadora Printaform 1422  ADQ-230</t>
  </si>
  <si>
    <t>ADQ-0217-0103-0141</t>
  </si>
  <si>
    <t>Ventilador Cyclone(2) ADQ-217</t>
  </si>
  <si>
    <t>ADQ-0231-0103-0142</t>
  </si>
  <si>
    <t>Guillotina Madera Gris ADQ-231</t>
  </si>
  <si>
    <t>ADQ-0229-0103-0143</t>
  </si>
  <si>
    <t>Archivero 4 Gavetas Color Roble ADQ-229</t>
  </si>
  <si>
    <t>ADQ-0233-0103-0146</t>
  </si>
  <si>
    <t>Silla Gante Alta ADQ-233</t>
  </si>
  <si>
    <t>ALM-0091-0103-0148</t>
  </si>
  <si>
    <t>Chamuco Cargador ALM-091</t>
  </si>
  <si>
    <t>ADQ-0204-0103-0152</t>
  </si>
  <si>
    <t>Mesa de Trabajo ADQ-204</t>
  </si>
  <si>
    <t>ADQ-0207-0103-0159</t>
  </si>
  <si>
    <t>ADQ-0249-0103-0160</t>
  </si>
  <si>
    <t>Sumadora</t>
  </si>
  <si>
    <t>ADQ-0005-0103-0161</t>
  </si>
  <si>
    <t>ADQ-0244-0103-0164</t>
  </si>
  <si>
    <t>ADQ-0004-0303-0001</t>
  </si>
  <si>
    <t>ADQ-0183-0303-0005</t>
  </si>
  <si>
    <t xml:space="preserve">Telefono Inalambrico Mca. Panasonic </t>
  </si>
  <si>
    <t>ADQ-0005-0303-0006</t>
  </si>
  <si>
    <t xml:space="preserve">Telefono Mca. Panasonic </t>
  </si>
  <si>
    <t>ADQ-0256-0303-0010</t>
  </si>
  <si>
    <t>ADQ-0006-0303-0012</t>
  </si>
  <si>
    <t>ADQ-0007-0303-0013</t>
  </si>
  <si>
    <t>Telefono Steren</t>
  </si>
  <si>
    <t>ADQ-0016-0303-0014</t>
  </si>
  <si>
    <t>ADQ-0017-0103-0015</t>
  </si>
  <si>
    <t>SCANER HP G2410 USB</t>
  </si>
  <si>
    <t>ADQ-0018-0103-0016</t>
  </si>
  <si>
    <t>telefono inalambrico (2)</t>
  </si>
  <si>
    <t>ADQ-0019-0103-0017</t>
  </si>
  <si>
    <t>PYM-0010-0128-0005</t>
  </si>
  <si>
    <t>Telefono blanco Panasonic PYM-010</t>
  </si>
  <si>
    <t>PYM-0011-0128-0008</t>
  </si>
  <si>
    <t>Escritorio secretarial gris cubierta café PYM-011</t>
  </si>
  <si>
    <t>PYM-0014-0128-0012</t>
  </si>
  <si>
    <t>Pintarron blanco PYM-14</t>
  </si>
  <si>
    <t>PYM-0015-0128-0015</t>
  </si>
  <si>
    <t>Pizarron blanco ARGOS PYM-015</t>
  </si>
  <si>
    <t>PYM-0024-0128-0029</t>
  </si>
  <si>
    <t>Ventilador Cyclone CR PYM-24</t>
  </si>
  <si>
    <t>PYM-0025-0128-0031</t>
  </si>
  <si>
    <t>Silla Ejecutiva PYM-025</t>
  </si>
  <si>
    <t>PYM-0019-0128-0032</t>
  </si>
  <si>
    <t>Escritorio de 1.50 Melamina PYM-19</t>
  </si>
  <si>
    <t>PYM-0022-0128-0034</t>
  </si>
  <si>
    <t>Silla Apilable PYM-022</t>
  </si>
  <si>
    <t>PYM-0023-0128-0035</t>
  </si>
  <si>
    <t>Silla Apilable PYM-023</t>
  </si>
  <si>
    <t>PYM-0005-0128-0042</t>
  </si>
  <si>
    <t>Ventilador PYM-005</t>
  </si>
  <si>
    <t>PYM-0189-0128-0047</t>
  </si>
  <si>
    <t>Silla Secretarial Giratoria Gris/Azul</t>
  </si>
  <si>
    <t>PYM-0006-0328-0001</t>
  </si>
  <si>
    <t>Telefono Mca. Panasonic Mod. KX-TS500 PYM-006</t>
  </si>
  <si>
    <t>PYM-0028-0328-0002</t>
  </si>
  <si>
    <t>Telefono Mca. Panasonic PYM-0028</t>
  </si>
  <si>
    <t>PYM-0032-0128-0019</t>
  </si>
  <si>
    <t>MESA PARA COMPUTADORA CAFÉ</t>
  </si>
  <si>
    <t>CAT-0005-0107-0011</t>
  </si>
  <si>
    <t>Escritorio secreta CAT-05</t>
  </si>
  <si>
    <t>CAT-29-A-0107-0013</t>
  </si>
  <si>
    <t>Archivero madera c P-29-A</t>
  </si>
  <si>
    <t>CAT-29-B-0107-0014</t>
  </si>
  <si>
    <t>Archivero madera c P-29-B</t>
  </si>
  <si>
    <t>CAT-0006-0107-0018</t>
  </si>
  <si>
    <t>Estantero metalico CAT-06</t>
  </si>
  <si>
    <t>CAT-0007-0107-0019</t>
  </si>
  <si>
    <t>Estantero color gr CAT-07</t>
  </si>
  <si>
    <t>CAT-09-2-0107-0023</t>
  </si>
  <si>
    <t>Banco madera p/res CAT-09-2</t>
  </si>
  <si>
    <t>CAT-0032-0107-0043</t>
  </si>
  <si>
    <t>Maquina de escribi CAT-32</t>
  </si>
  <si>
    <t>CAT-0022-0107-0047</t>
  </si>
  <si>
    <t>Sumadora Printafor CAT-22</t>
  </si>
  <si>
    <t>CAT-0043-0107-0054</t>
  </si>
  <si>
    <t>Guillotina Manual P-43</t>
  </si>
  <si>
    <t>CAT-32-A-0107-0064</t>
  </si>
  <si>
    <t>Silla apilable vin P-32A</t>
  </si>
  <si>
    <t>CAT-0083-0107-0073</t>
  </si>
  <si>
    <t>Silla ejecutiva gi CAT-83</t>
  </si>
  <si>
    <t>CAT-0082-0107-0077</t>
  </si>
  <si>
    <t>Escritorio 152 2G CAT-082</t>
  </si>
  <si>
    <t>CAT-40-B-0107-0080</t>
  </si>
  <si>
    <t>Mesa esquinera tub CAT-40B</t>
  </si>
  <si>
    <t>CAT-0089-0107-0093</t>
  </si>
  <si>
    <t>Pizarrón Blanco 90 CAT-89</t>
  </si>
  <si>
    <t>CAT-0108-0107-0099</t>
  </si>
  <si>
    <t>Modulo Archivero T CAT-108</t>
  </si>
  <si>
    <t>CAT-0106-0107-0102</t>
  </si>
  <si>
    <t>Silla Secretarial CAT-106</t>
  </si>
  <si>
    <t>CAT-0107-0107-0103</t>
  </si>
  <si>
    <t>Escritorio Secreta CAT-107</t>
  </si>
  <si>
    <t>CAT-0184-0107-0122</t>
  </si>
  <si>
    <t>Estante Color Azul C/5 Divisiones CAT-184</t>
  </si>
  <si>
    <t>CAT-0012-0107-0123</t>
  </si>
  <si>
    <t>Silla Cromada Color Café</t>
  </si>
  <si>
    <t>CAT-9120-0107-0128</t>
  </si>
  <si>
    <t>CAT-9116-0107-0129</t>
  </si>
  <si>
    <t>CAT-9121-0107-0130</t>
  </si>
  <si>
    <t>CAT-0187-0107-0138</t>
  </si>
  <si>
    <t>Pizarron Esco de Corcho 90x60 2 Pzas</t>
  </si>
  <si>
    <t>CAT-0188-0107-0139</t>
  </si>
  <si>
    <t>Pizarron Esco Blanco 90x60 Mica de Aluminio 2 Pzas</t>
  </si>
  <si>
    <t>CAT-0189-0107-0140</t>
  </si>
  <si>
    <t>CAT-0191-0107-0142</t>
  </si>
  <si>
    <t>Mueble P/Computadora Mueble P PC</t>
  </si>
  <si>
    <t>CAT-0192-0107-0143</t>
  </si>
  <si>
    <t>Scaner HP G2410 USB</t>
  </si>
  <si>
    <t>CAT-0193-0107-0144</t>
  </si>
  <si>
    <t>Mesa Cuadrada</t>
  </si>
  <si>
    <t>CAT-0194-0107-0145</t>
  </si>
  <si>
    <t>CAT-0195-0107-0146</t>
  </si>
  <si>
    <t>Ventilador de Piso 20 PL</t>
  </si>
  <si>
    <t>CAT-0196-0107-0147</t>
  </si>
  <si>
    <t>CAT-0197-0107-0148</t>
  </si>
  <si>
    <t>CAT-0198-0107-0149</t>
  </si>
  <si>
    <t>CAT-0199-0107-0150</t>
  </si>
  <si>
    <t xml:space="preserve">Mesa Rectangular Grande 2.44M </t>
  </si>
  <si>
    <t>CAT-0200-0107-0151</t>
  </si>
  <si>
    <t>9 Sillas Tubulares Banqueteras Color Negro</t>
  </si>
  <si>
    <t>Estanteria 3 Pzas</t>
  </si>
  <si>
    <t>CAT-0212-0107-0163</t>
  </si>
  <si>
    <t>Sillon de Piel II, Color Negro</t>
  </si>
  <si>
    <t>CAT-0213-0107-0164</t>
  </si>
  <si>
    <t>10 Sillas Modelo Puppy Tela Negra</t>
  </si>
  <si>
    <t>CAT-0214-0107-0165</t>
  </si>
  <si>
    <t>Mesa Rectangular Plegable</t>
  </si>
  <si>
    <t>CAT-0215-0107-0166</t>
  </si>
  <si>
    <t>CAT-0216-0107-0167</t>
  </si>
  <si>
    <t>Silla Secretarial Tela Negra</t>
  </si>
  <si>
    <t>CAT-0116-0307-0001</t>
  </si>
  <si>
    <t>Telefono Secretarial CAT-116</t>
  </si>
  <si>
    <t>CAT-0117-0307-0002</t>
  </si>
  <si>
    <t>Telefono Secretarial CAT-117</t>
  </si>
  <si>
    <t>CAT-0130-0407-0011</t>
  </si>
  <si>
    <t>Camara Digital 12 1MP W510</t>
  </si>
  <si>
    <t>CAT-0130-0407-0012</t>
  </si>
  <si>
    <t>P-0182-0196-0001</t>
  </si>
  <si>
    <t>Aparato Telefonico Panasonic Blanco</t>
  </si>
  <si>
    <t>P-0161-0196-0011</t>
  </si>
  <si>
    <t>Sillon Ejecutivo Respaldo Bajo Guinda</t>
  </si>
  <si>
    <t>P-0016-0196-0013</t>
  </si>
  <si>
    <t>Mesa para Computadora Color Hueso</t>
  </si>
  <si>
    <t>P-0001-0196-0018</t>
  </si>
  <si>
    <t>Sumadora FR 2650T</t>
  </si>
  <si>
    <t>P-0002-0196-0019</t>
  </si>
  <si>
    <t>P-0003-0196-0020</t>
  </si>
  <si>
    <t>Grabadora para Perifoneo</t>
  </si>
  <si>
    <t>P-0004-0196-0021</t>
  </si>
  <si>
    <t>P-0005-0196-0022</t>
  </si>
  <si>
    <t>P-0006-0196-0023</t>
  </si>
  <si>
    <t>P-0007-0196-0024</t>
  </si>
  <si>
    <t>P-0167-0107-0113</t>
  </si>
  <si>
    <t>Calculadora Printaform 1422 P-167</t>
  </si>
  <si>
    <t>TM-0239</t>
  </si>
  <si>
    <t>Pizarron Blanco 60 x 90</t>
  </si>
  <si>
    <t>P-0168-0107-0114</t>
  </si>
  <si>
    <t>Silla Secretarial c/descansabrazos</t>
  </si>
  <si>
    <t>P-0169-0107-0115</t>
  </si>
  <si>
    <t>DV-A001-0135-0001</t>
  </si>
  <si>
    <t>Telefono Panasonic blco. DV2001 A-01</t>
  </si>
  <si>
    <t>DV-A005-0135-0002</t>
  </si>
  <si>
    <t>Telefono Indetel beige DV2001 A-05</t>
  </si>
  <si>
    <t>DV-A018-0135-0004</t>
  </si>
  <si>
    <t>Eq. de refrigeracion Lenomex DV2001 A18</t>
  </si>
  <si>
    <t>DV-B001-0135-0006</t>
  </si>
  <si>
    <t>Escritorio form. cafe 2 cajs. DV2001 B-01</t>
  </si>
  <si>
    <t>DV-C009-0135-0019</t>
  </si>
  <si>
    <t>Escritorio met/formica 3 cajs. cafe DV2001 C-09</t>
  </si>
  <si>
    <t>DV-D003-0135-0022</t>
  </si>
  <si>
    <t>Jgo. de 26 sellos p/croquis DV2001 D-03</t>
  </si>
  <si>
    <t>DV-M001-0135-0029</t>
  </si>
  <si>
    <t>Modulo de comp. color encino DV2001 M-01</t>
  </si>
  <si>
    <t>DV-MM04-0135-0042</t>
  </si>
  <si>
    <t>Archivero Metalico Arena</t>
  </si>
  <si>
    <t>DV-MM05-0135-0043</t>
  </si>
  <si>
    <t>Escritorio aglomerado color encino DV2001 MM-05</t>
  </si>
  <si>
    <t>DV-MM06-0135-0044</t>
  </si>
  <si>
    <t>Escritorio aglomerado color encino DV2001 MM-06</t>
  </si>
  <si>
    <t>DV-MM07-0135-0045</t>
  </si>
  <si>
    <t>Escritorio aglomerado color encino DV2001 MM-07</t>
  </si>
  <si>
    <t>DV-MM08-0135-0046</t>
  </si>
  <si>
    <t>Escritorio aglomerado color encino DV2001 MM-08</t>
  </si>
  <si>
    <t>DV-MM09-0135-0047</t>
  </si>
  <si>
    <t>Silla Gebesa c/resp. color negro DV2001 MM-09</t>
  </si>
  <si>
    <t>DV-MM16-0135-0054</t>
  </si>
  <si>
    <t>Pintarron blco. DV2001 MM-16</t>
  </si>
  <si>
    <t>DV-MM17-0135-0055</t>
  </si>
  <si>
    <t>Pizarron de corcho DV2001 MM-17</t>
  </si>
  <si>
    <t>DV-MM21-0135-0057</t>
  </si>
  <si>
    <t>Esc. p/comp. en aglom. color encino DV2001 MM-21</t>
  </si>
  <si>
    <t>DV-MM20-0135-0058</t>
  </si>
  <si>
    <t>Esc.p/comp. Aglomerado color encino MM-20</t>
  </si>
  <si>
    <t>DV-MM19-0135-0059</t>
  </si>
  <si>
    <t>Esc. p/comp. aglomerado color encino DV2001 MM-19</t>
  </si>
  <si>
    <t>DV-MM22-0135-0060</t>
  </si>
  <si>
    <t>Esc. p/comp. aglomerado color encino DV2001 MM-22</t>
  </si>
  <si>
    <t>DV-MM27-0135-0076</t>
  </si>
  <si>
    <t>Ventilador Man Freal 2020 MM-027</t>
  </si>
  <si>
    <t>DV-MM25-0135-0080</t>
  </si>
  <si>
    <t>Televisor 14 a color c/control remoto MM-25</t>
  </si>
  <si>
    <t>DV-MM26-0135-0081</t>
  </si>
  <si>
    <t>Televisor 19 a color c/control remoto DV2001 MM-26</t>
  </si>
  <si>
    <t>DV-MM33-0135-0097</t>
  </si>
  <si>
    <t>Silla Fija de Visita Mod. Galleta (2) DV2001 MM-33</t>
  </si>
  <si>
    <t>DV-MM35-0135-0098</t>
  </si>
  <si>
    <t>Silla Secretarial Mod. Hamburgo DV2001 MM-35</t>
  </si>
  <si>
    <t>DV-MM39-0135-0100</t>
  </si>
  <si>
    <t>Guillotina Oficio MM-39</t>
  </si>
  <si>
    <t>DV-MM70-0135-0109</t>
  </si>
  <si>
    <t>Silla de Visita en Tela Color NegroDV2001 MM-70</t>
  </si>
  <si>
    <t>DV-MM71-0135-0110</t>
  </si>
  <si>
    <t>Silla de Visita en Tela Color Negro DV2001 MM-71</t>
  </si>
  <si>
    <t>DV-MM73-0135-0112</t>
  </si>
  <si>
    <t>Silla de Visita en Tela Color Negro DV2001 MM-73</t>
  </si>
  <si>
    <t>DV-MM74-0135-0113</t>
  </si>
  <si>
    <t>Silla de Visita en Tela Color Negro DV2001 MM74</t>
  </si>
  <si>
    <t>DV-MM76-0135-0115</t>
  </si>
  <si>
    <t>Silla de Visita en Tela Color Negro DV2001 MM-76</t>
  </si>
  <si>
    <t>DV-MM77-0135-0116</t>
  </si>
  <si>
    <t>Silla de Visita en Tela Color Negro DV2001 MM-77</t>
  </si>
  <si>
    <t>DV-MM65-0135-0117</t>
  </si>
  <si>
    <t>Silla Secretarial en Tela Color Negro DV2001MM-65</t>
  </si>
  <si>
    <t>ROCIO</t>
  </si>
  <si>
    <t>DV-MM68-0135-0120</t>
  </si>
  <si>
    <t>Silla Secretarial en Tela Color Negro DV2001MM-68</t>
  </si>
  <si>
    <t>DV-ES10-0135-0124</t>
  </si>
  <si>
    <t>Escritorio Con Cajoneras</t>
  </si>
  <si>
    <t>DV-ES11-0135-0125</t>
  </si>
  <si>
    <t>Escritorio Con Cajoneras DVES11</t>
  </si>
  <si>
    <t>DV-MM80-0135-0128</t>
  </si>
  <si>
    <t>Silla Tubular Color Beige S-09</t>
  </si>
  <si>
    <t>DV-MM81-0135-0130</t>
  </si>
  <si>
    <t>SILLA METALICA TAPIZ AZUL DV2001MM-81</t>
  </si>
  <si>
    <t>DV-MM41-0335-0024</t>
  </si>
  <si>
    <t>Telefono Unilinea Panasonic con Tecla de Transfere DV2001MM-41</t>
  </si>
  <si>
    <t>DV-MM64-0335-0025</t>
  </si>
  <si>
    <t>Telefono Unilinea Mod. KX-TS500 DV2001MM-64</t>
  </si>
  <si>
    <t>DV-MM43-0335-0026</t>
  </si>
  <si>
    <t>Telefono Secretarial DV2001MM-43</t>
  </si>
  <si>
    <t>DV-TE01-0335-0031</t>
  </si>
  <si>
    <t>TELFONO SECRETARIAL BEIGE 01 10039373</t>
  </si>
  <si>
    <t>DV-TE02-0335-0032</t>
  </si>
  <si>
    <t>TELFONO SECRETARIAL BEIGE 02 09192839</t>
  </si>
  <si>
    <t>DV-TE03-0335-0033</t>
  </si>
  <si>
    <t>TELFONO SECRETARIAL BEIGE 03 09192838</t>
  </si>
  <si>
    <t>DV-0I03-0435-0001</t>
  </si>
  <si>
    <t>Escalera tipo tijera 6  peldaños DV2001 I-03</t>
  </si>
  <si>
    <t>DV-TE04-0335-0034</t>
  </si>
  <si>
    <t>VJ-0036-0170-0002</t>
  </si>
  <si>
    <t>Calculadora Printaform 1444 A-036</t>
  </si>
  <si>
    <t>VJ-0021-0170-0003</t>
  </si>
  <si>
    <t>Escritorio Inmursa Ejecutivo Encino 379 Aglomerado A-021</t>
  </si>
  <si>
    <t>VJ-0022-0170-0004</t>
  </si>
  <si>
    <t>Escritorio Inmursa Secretarial Encino A-022</t>
  </si>
  <si>
    <t>VJ-0015-0170-0005</t>
  </si>
  <si>
    <t>Archivero Inmursa # 4 Encino 379 4 Gavetas A-015</t>
  </si>
  <si>
    <t>VJ-0016-0170-0010</t>
  </si>
  <si>
    <t>ARCHIV. LAMINA C/ALUMINIO 3 GAV. A-016</t>
  </si>
  <si>
    <t>VJ-0020-0170-0014</t>
  </si>
  <si>
    <t>ESCRITORIO CHICO C/CEFE SIN LLAVE A-020</t>
  </si>
  <si>
    <t>VJ-0024-0170-0015 (2)</t>
  </si>
  <si>
    <t>ESTANTEROL BEIG (2) A-024</t>
  </si>
  <si>
    <t>VJ-0025-0170-0016 A 0027</t>
  </si>
  <si>
    <t>ASTAS C/BANDERAS (3) A-025/A-027</t>
  </si>
  <si>
    <t>VJ-0031-0170-0017</t>
  </si>
  <si>
    <t>BANDERA GRANDE P/IZAR A-031</t>
  </si>
  <si>
    <t>VJ-0032-0170-0018 A 0033</t>
  </si>
  <si>
    <t>PORTA BANDERAS (2) A-032 / A-033</t>
  </si>
  <si>
    <t>VJ-0034--0170-0019</t>
  </si>
  <si>
    <t>PIOLA P/IZAR BANDERA 12 MTS</t>
  </si>
  <si>
    <t>VJ-0035-0170-0020</t>
  </si>
  <si>
    <t>TELEFONO BLCO.C/AZUL A-035</t>
  </si>
  <si>
    <t>VJ-0054-0170-0024</t>
  </si>
  <si>
    <t>T.V. DAEWO A-054</t>
  </si>
  <si>
    <t>VJ-0055-0170-0025</t>
  </si>
  <si>
    <t>CAFETERA A-055</t>
  </si>
  <si>
    <t>VJ-0055-0170-0026</t>
  </si>
  <si>
    <t>Silla de Visita Mod. Galleta Negro 10 Pzas</t>
  </si>
  <si>
    <t>VJ-0055-0170-0027</t>
  </si>
  <si>
    <t>Silla Piel Negra</t>
  </si>
  <si>
    <t>VJ-0052-0270-0011</t>
  </si>
  <si>
    <t>IMPRESORA BEIG EPSON S/LX-300+  A-052</t>
  </si>
  <si>
    <t>CUENTA Y CONTROL</t>
  </si>
  <si>
    <t>PODADORA S/000720</t>
  </si>
  <si>
    <t>1-2010-0470-0001</t>
  </si>
  <si>
    <t>DIABLITO</t>
  </si>
  <si>
    <t>VLG-0001-0171-0001</t>
  </si>
  <si>
    <t>SILLAS TRES</t>
  </si>
  <si>
    <t>VLG-0011-0171-0003</t>
  </si>
  <si>
    <t>VENTILADOR DE PEDESTAL</t>
  </si>
  <si>
    <t>VLG-0013-0171-0004</t>
  </si>
  <si>
    <t>SILLAS (3)</t>
  </si>
  <si>
    <t>VLG-0003-0171-0006</t>
  </si>
  <si>
    <t>BAFLES 15" C/TROMPETA (2)</t>
  </si>
  <si>
    <t>VLG-0004-0171-0007</t>
  </si>
  <si>
    <t>PEDESTALES C/TRIPIE (2)</t>
  </si>
  <si>
    <t>VLG-0005-0171-0008</t>
  </si>
  <si>
    <t>MICROF. CON PEDESTAL</t>
  </si>
  <si>
    <t>VLG-0006-0171-0009</t>
  </si>
  <si>
    <t xml:space="preserve">MAQ. DE ESCRIBIR OLYMPIA  </t>
  </si>
  <si>
    <t>VLG-0007-0171-0010</t>
  </si>
  <si>
    <t>ESTANTE GRDE. C/5 ENTREP. C/GRIS</t>
  </si>
  <si>
    <t>VLG-0008-0171-0011</t>
  </si>
  <si>
    <t>ESTANTE CHICO C/2 ENTREP. C/GRIS</t>
  </si>
  <si>
    <t>VLG-0009-0171-0012</t>
  </si>
  <si>
    <t>ASTA MET. C/BANDERA</t>
  </si>
  <si>
    <t>VLG-0010-0171-0013</t>
  </si>
  <si>
    <t>MESA P/COMUTADORA</t>
  </si>
  <si>
    <t>VLG-0026-0171-0026</t>
  </si>
  <si>
    <t>MESA PLEGABLE EN DOS 1.83 MTS</t>
  </si>
  <si>
    <t>VN-0005-0168-0001</t>
  </si>
  <si>
    <t>Silla para Computo Negra</t>
  </si>
  <si>
    <t>VN-0007-0168-0002</t>
  </si>
  <si>
    <t>Mueble P/Eq. de Computo Mca. Denver Color Pino</t>
  </si>
  <si>
    <t>VN-0001-0168-0003</t>
  </si>
  <si>
    <t>MAQ. DE ESCRIBIR MECANICA</t>
  </si>
  <si>
    <t>VN-0002-0168-0004</t>
  </si>
  <si>
    <t>VN-0003-0168-0005</t>
  </si>
  <si>
    <t>AMPLIFICADOR</t>
  </si>
  <si>
    <t>VN-0004-0168-0006</t>
  </si>
  <si>
    <t>MESA P/MAQ. DE ESCRIBIR</t>
  </si>
  <si>
    <t>VN-0006-0168-0007</t>
  </si>
  <si>
    <t>SILLAS TUBULARES NEGRAS (4)</t>
  </si>
  <si>
    <t>VN-0008-0168-0008</t>
  </si>
  <si>
    <t>ESCRITORIO DORADO C/4 CAJ.</t>
  </si>
  <si>
    <t>VN-0010-0168-0011</t>
  </si>
  <si>
    <t>Silla de Trabajo</t>
  </si>
  <si>
    <t>VN-0010-0268-0001</t>
  </si>
  <si>
    <t>Impresora HP Deskjet D1560</t>
  </si>
  <si>
    <t>VJE-0001-0179-0001</t>
  </si>
  <si>
    <t>Bancos metalicos color verde</t>
  </si>
  <si>
    <t>JUAN E GARCIA</t>
  </si>
  <si>
    <t>VJE-0002-0179-0002</t>
  </si>
  <si>
    <t>Silla P/Oficina Color Negro</t>
  </si>
  <si>
    <t>VJE-0003-0179-0003</t>
  </si>
  <si>
    <t>VJE-0004-0179-0004</t>
  </si>
  <si>
    <t>VJE-0005-0179-0005</t>
  </si>
  <si>
    <t>VLL-0001</t>
  </si>
  <si>
    <t>LA LOMA</t>
  </si>
  <si>
    <t>VLL-0002</t>
  </si>
  <si>
    <t>VLL-0003</t>
  </si>
  <si>
    <t>VLL-0004</t>
  </si>
  <si>
    <t>Kit de 8 Sillas de Visita</t>
  </si>
  <si>
    <t>PS-0001-0169-0015</t>
  </si>
  <si>
    <t>Escritorio Met. 6 Caj. color Beige PS-01</t>
  </si>
  <si>
    <t>PS-0007-0169-0018</t>
  </si>
  <si>
    <t>Alacena Met. color beige 3 entrep. PS-07</t>
  </si>
  <si>
    <t>PS-0008-0169-0020</t>
  </si>
  <si>
    <t>Locker Metalico 4 Gavetas Gris PS-08</t>
  </si>
  <si>
    <t>PS-0009-0169-0021</t>
  </si>
  <si>
    <t>Locker Metalico 4 Gavetas Gris PC-09</t>
  </si>
  <si>
    <t>PS-0011-0169-0023</t>
  </si>
  <si>
    <t>Locker Metalico Color Gris PS-11</t>
  </si>
  <si>
    <t>PS-0032-0169-0031 A 41</t>
  </si>
  <si>
    <t>Silla Fija Estibable (10 Diez) PS 32  AL 40</t>
  </si>
  <si>
    <t>PS-0042-0169-0032</t>
  </si>
  <si>
    <t>Mesa para Computadora PS-42</t>
  </si>
  <si>
    <t>PS-0043-0169-0033</t>
  </si>
  <si>
    <t>Mesa para Computadora PS-43</t>
  </si>
  <si>
    <t>PS-0044-0169-0034</t>
  </si>
  <si>
    <t>Archivero de 2  Gavetas Metalico PS-44</t>
  </si>
  <si>
    <t>PS-0051-0169-0036</t>
  </si>
  <si>
    <t>Escritorio de 6 Cajones con Cerradura Beige PS-51</t>
  </si>
  <si>
    <t>PS-0050-0169-0037</t>
  </si>
  <si>
    <t>Escritorio Metalico Gris 5 Cajones con Cerradura PS-50</t>
  </si>
  <si>
    <t>PS-0049-0169-0038</t>
  </si>
  <si>
    <t>Escritorio Ejecut. Gris 2 Ped. 6 Cajones PS-049</t>
  </si>
  <si>
    <t>PS-0112-0169-0040.</t>
  </si>
  <si>
    <t>Pizarron de Corcho 40x60 White Star 4800 PS-112</t>
  </si>
  <si>
    <t>Archivero Metalico 3 Gavetas PS-118</t>
  </si>
  <si>
    <t>PS-0110-0169-0047</t>
  </si>
  <si>
    <t>Pizarron de Corcho PS-110</t>
  </si>
  <si>
    <t>PS-0111-0169-0048</t>
  </si>
  <si>
    <t>Pizarron de Corcho PS-111</t>
  </si>
  <si>
    <t>PS-0052-0169-0049</t>
  </si>
  <si>
    <t>Banca de espera 3 sillas PS-52</t>
  </si>
  <si>
    <t>PS-0053-0169-0050</t>
  </si>
  <si>
    <t>Archivero 3 Gavetas PS-53</t>
  </si>
  <si>
    <t>PS-0054-0169-0052</t>
  </si>
  <si>
    <t>Maquina de Escribir Olympia Manuel</t>
  </si>
  <si>
    <t>PS-0085-0469-0001</t>
  </si>
  <si>
    <t>Charola mayo gde. Peltre PS-85</t>
  </si>
  <si>
    <t>PS-0075-0469-0002</t>
  </si>
  <si>
    <t>Mesa de mayo c/rodillos PS-75</t>
  </si>
  <si>
    <t>PS-0054-0469-0003</t>
  </si>
  <si>
    <t>Bascula p/adulto PS-54</t>
  </si>
  <si>
    <t>PS-0106-0469-0004</t>
  </si>
  <si>
    <t>Biombo c/cortinas PS-106</t>
  </si>
  <si>
    <t>PS-0109-0469-0005</t>
  </si>
  <si>
    <t>Banco de altura negro c/cromo PS-109</t>
  </si>
  <si>
    <t>PS-0070-0469-0006</t>
  </si>
  <si>
    <t>Ches-Long tapiz café PS-70</t>
  </si>
  <si>
    <t>PS-0108-0469-0015</t>
  </si>
  <si>
    <t>Banco Giratorio Acero Inox. PS-108</t>
  </si>
  <si>
    <t>PS-0107-0469-0016</t>
  </si>
  <si>
    <t>Lampara de Chicote PS-107</t>
  </si>
  <si>
    <t>PS-0078-0469-0018</t>
  </si>
  <si>
    <t>Set-Cauma-Estetos Sencillo PS-78</t>
  </si>
  <si>
    <t>PS-0079-0469-0019</t>
  </si>
  <si>
    <t>Cubera de Acero Inoxidable 12 Lts. PS-79</t>
  </si>
  <si>
    <t>PS-0080-0469-0020</t>
  </si>
  <si>
    <t>Porta Aguja Mayo Hegar 14 Cm. PS-80</t>
  </si>
  <si>
    <t>PS-0081-0469-0021</t>
  </si>
  <si>
    <t>Tijera de Mayo Recta 14 Cm. PS-81</t>
  </si>
  <si>
    <t>PS-0082-0469-0022</t>
  </si>
  <si>
    <t>Pinza kelly Recta 14 Cm. PS-82</t>
  </si>
  <si>
    <t>PS-0083-0469-0023</t>
  </si>
  <si>
    <t>Pinza Kelly Recta 14 Cm. C/Dientes PS-83</t>
  </si>
  <si>
    <t>PS-0086-0469-0024</t>
  </si>
  <si>
    <t>Mango Bisturi No. 4 PS-86</t>
  </si>
  <si>
    <t>PS-0088-0469-0025</t>
  </si>
  <si>
    <t>Pinza Herinar E-135 PS-88</t>
  </si>
  <si>
    <t>PS-0089-0469-0026</t>
  </si>
  <si>
    <t>Pinza Herinar E-135 PS-89</t>
  </si>
  <si>
    <t>PS-0090-0469-0027</t>
  </si>
  <si>
    <t>Pinza Recta S/Dientes B-114 PS-90</t>
  </si>
  <si>
    <t>PS-0091-0469-0028</t>
  </si>
  <si>
    <t>Pinza Recta S/Dientes B-114 PS-91</t>
  </si>
  <si>
    <t>PS-0092-0469-0029</t>
  </si>
  <si>
    <t>Pinza Recta S/Dientes B-162 PS-92</t>
  </si>
  <si>
    <t>PS-0119-0469-0031</t>
  </si>
  <si>
    <t>Engrapadoa Tapizadora de Golpe PS-119 y 120 (2)</t>
  </si>
  <si>
    <t>PS-0120-0469-0032</t>
  </si>
  <si>
    <t>Decibelimetro pàra medir intencidad de sonido</t>
  </si>
  <si>
    <t>PS-0121-0469-0033</t>
  </si>
  <si>
    <t>Maquina para Fumigar de 20 Litros</t>
  </si>
  <si>
    <t>PS-0122-0469-0034</t>
  </si>
  <si>
    <t xml:space="preserve">Telefono Modernphone </t>
  </si>
  <si>
    <t>RM-0018-0131-0001</t>
  </si>
  <si>
    <t>Pintarron Chico SM-RA18</t>
  </si>
  <si>
    <t>RM-0005-0131-0011</t>
  </si>
  <si>
    <t>Escritorio Gris 2 Cajones SM-RA05</t>
  </si>
  <si>
    <t>RM-0006-0131-0012</t>
  </si>
  <si>
    <t>Escritorio Gris 2 Cajones SM-RA06</t>
  </si>
  <si>
    <t>RM-0012-0131-0015</t>
  </si>
  <si>
    <t>Lockers Met疝ico 4 Gav. Color Gris SM-RA12</t>
  </si>
  <si>
    <t>RM-0013-0131-0016</t>
  </si>
  <si>
    <t>Lockers Met疝ico 4 Gav. Color Gris SM-RA13</t>
  </si>
  <si>
    <t>RM-0014-0131-0017</t>
  </si>
  <si>
    <t>Lockers Met疝ico 4 Gav. Color Gris SM-RA14</t>
  </si>
  <si>
    <t>RM-0015-0131-0018</t>
  </si>
  <si>
    <t>Lockers Met疝ico 4 Gav. Color Gris SM-RA15</t>
  </si>
  <si>
    <t>RM-0017-0131-0019</t>
  </si>
  <si>
    <t>Gabinete L疥ina 4 Entrep. Beige SM-RA17</t>
  </si>
  <si>
    <t>RM-0007-0131-0020</t>
  </si>
  <si>
    <t>Estanteria L疥ina 6 Entrep. Gris SM-CN07</t>
  </si>
  <si>
    <t>RM-0008-0231-0008</t>
  </si>
  <si>
    <t>ImpresSMYDeskjet 6540 S/SMY6155</t>
  </si>
  <si>
    <t>RM-0008-0231-0009</t>
  </si>
  <si>
    <t>Impresora HP Samsung ML-1865W</t>
  </si>
  <si>
    <t>RM-0003-0431-0005</t>
  </si>
  <si>
    <t>Andamio p/corte de canales R-3</t>
  </si>
  <si>
    <t>RM-0006-0431-0008</t>
  </si>
  <si>
    <t>Andamio Tres Peldas R-6</t>
  </si>
  <si>
    <t>RM-0011-0431-0013</t>
  </si>
  <si>
    <t>Arbol de 12 Ganchos Acero Inox. R-11</t>
  </si>
  <si>
    <t>RM-0012-0431-0014</t>
  </si>
  <si>
    <t>Quemador de Gas R-12</t>
  </si>
  <si>
    <t>RM-0013-0431-0015</t>
  </si>
  <si>
    <t>Tanque p/Gas 45 Kgs. R-13</t>
  </si>
  <si>
    <t>RM-0014-0431-0016</t>
  </si>
  <si>
    <t>Cazo de Fierro R-14</t>
  </si>
  <si>
    <t>RM-0016-0431-0018</t>
  </si>
  <si>
    <t>Banquillos (2 pzas.) R-16</t>
  </si>
  <si>
    <t>RM-0021-0431-0020</t>
  </si>
  <si>
    <t>Caja El馗trica General del Poste R-21</t>
  </si>
  <si>
    <t>RM-0023-0431-0022</t>
  </si>
  <si>
    <t>120 mts. de Riel p/mover canales R-23</t>
  </si>
  <si>
    <t>RM-0026-0431-0023</t>
  </si>
  <si>
    <t>Carruchas Cortas p/Canales (101 pzas.) R-26</t>
  </si>
  <si>
    <t>RM-0028-0431-0025</t>
  </si>
  <si>
    <t>Carruchas Largas (15 pzas.) R-28</t>
  </si>
  <si>
    <t>RM-0029-0431-0026</t>
  </si>
  <si>
    <t>Cambios Sencillos p/Manejo Canal (20 pzas.) R-29</t>
  </si>
  <si>
    <t>RM-0030-0431-0027</t>
  </si>
  <si>
    <t>Cambios Dobles p/Manejo Canal (3 pzas.) R-30</t>
  </si>
  <si>
    <t>RM-0031-0431-0028</t>
  </si>
  <si>
    <t>Cambio Triple p/Manejo Canal R-31</t>
  </si>
  <si>
    <t>RM-0032-0431-0029</t>
  </si>
  <si>
    <t>Soporte p/Colgar R-32</t>
  </si>
  <si>
    <t>RM-0033-0431-0030</t>
  </si>
  <si>
    <t>Corraleto p/Cerdos R-33</t>
  </si>
  <si>
    <t>RM-0035-0431-0031</t>
  </si>
  <si>
    <t>Jaboneras de Pared (3 pzas.) R-35</t>
  </si>
  <si>
    <t>RM-0036-0431-0032</t>
  </si>
  <si>
    <t>Fumigador Truper 20 Lts</t>
  </si>
  <si>
    <t>RM-0038-0431-0034</t>
  </si>
  <si>
    <t>Lavamanos Fijos de Piso (6 pzas.) R-38</t>
  </si>
  <si>
    <t>RM-0080-0431-0035</t>
  </si>
  <si>
    <t>Andamio de Inicio de Descuere R-80</t>
  </si>
  <si>
    <t>RM-0040-0431-0036</t>
  </si>
  <si>
    <t>Escalera Aluminio Telesferica Cuprum R-40</t>
  </si>
  <si>
    <t>RM-0041-0431-0037</t>
  </si>
  <si>
    <t>Ganchos Dobles P/Cerdos (4 pzas.) R-41</t>
  </si>
  <si>
    <t>RM-0047-0431-0040</t>
  </si>
  <si>
    <t>Polipasto Levante 2 Ton. Duff-Norton R-47</t>
  </si>
  <si>
    <t>RM-0048-0431-0041</t>
  </si>
  <si>
    <t>Serrucho El馗trico p/Corte de Esternon R-48</t>
  </si>
  <si>
    <t>RM-0050-0431-0043</t>
  </si>
  <si>
    <t>Lavamanos (2 pzas.) R-50</t>
  </si>
  <si>
    <t>RM-0052-0431-0045</t>
  </si>
  <si>
    <t>Bascula Electronica Entec R-52</t>
  </si>
  <si>
    <t>RM-0054-0431-0047</t>
  </si>
  <si>
    <t>Termometros p/Canales (2 pzas.) R-54</t>
  </si>
  <si>
    <t>RM-0058-0431-0049</t>
  </si>
  <si>
    <t>Rampa Met疝ica Gris p/Recep. Visceras R-58</t>
  </si>
  <si>
    <t>RM-0059-0431-0050</t>
  </si>
  <si>
    <t>Banco Inspecci de Cabezas Bovino R-59</t>
  </si>
  <si>
    <t>RM-0066-0431-0054</t>
  </si>
  <si>
    <t>Corral de Recep. e Inspecc. Sacrificio R-66</t>
  </si>
  <si>
    <t>RM-0046-0431-0057</t>
  </si>
  <si>
    <t>Motores de Hidroneumatico (2 Pzas) Puesto y Cuarto de Controles R-046</t>
  </si>
  <si>
    <t>RM-0073-0431-0058</t>
  </si>
  <si>
    <t>Carrucha de 1 Ton Parete de las Canales R-73</t>
  </si>
  <si>
    <t>RM-0086-0431-0063</t>
  </si>
  <si>
    <t>Sierra Sable Reforzada para Corte</t>
  </si>
  <si>
    <t>RM-0088-0431-0065</t>
  </si>
  <si>
    <t>Fumigador Tipo Mochila</t>
  </si>
  <si>
    <t>RM-0089-0431-0066</t>
  </si>
  <si>
    <t>Resistencia Electrica</t>
  </si>
  <si>
    <t>CD-0001-0105-0001 A 20</t>
  </si>
  <si>
    <t>20 Sillas Mod. Fiesta Cromada y Tapiz Vinil Negro CD-001 A 0020</t>
  </si>
  <si>
    <t>CD-0002-0105-0002</t>
  </si>
  <si>
    <t>Escritorio Metalico Cafe 3 Cajones CD-0001</t>
  </si>
  <si>
    <t>CD-0030-0105-0003</t>
  </si>
  <si>
    <t>Mesa Madera Cafe Claro CD-0030</t>
  </si>
  <si>
    <t>CD-0031-0105-0004</t>
  </si>
  <si>
    <t>Mesa Madera Cafe Claro CD-0031</t>
  </si>
  <si>
    <t>CD-0032-0105-0005</t>
  </si>
  <si>
    <t>Mesa Madera Cafe Claro CD-0032</t>
  </si>
  <si>
    <t>CD-0006-0105-0006</t>
  </si>
  <si>
    <t>Escritorio Metalico 2 Cajones</t>
  </si>
  <si>
    <t>CD-0033-0105-0007</t>
  </si>
  <si>
    <t>CD-0034-0105-0008</t>
  </si>
  <si>
    <t>Escritorio metalico 6 cajones</t>
  </si>
  <si>
    <t>CD-0035-0105-0009</t>
  </si>
  <si>
    <t>Sillon ejecutivo</t>
  </si>
  <si>
    <t>CD-0022-0305-0001</t>
  </si>
  <si>
    <t>Telefono Panasonic CD-0022</t>
  </si>
  <si>
    <t>7BAAC121902</t>
  </si>
  <si>
    <t>CD-0023-0305-0002</t>
  </si>
  <si>
    <t>Telefono Panasonic CD-0023</t>
  </si>
  <si>
    <t>3LAKD309523</t>
  </si>
  <si>
    <t>CD-0001-0405-0001</t>
  </si>
  <si>
    <t>Baumanometro Digital Automatico Recargable</t>
  </si>
  <si>
    <t>CD-0002-0405-0002</t>
  </si>
  <si>
    <t>Camara Digital 12 MP</t>
  </si>
  <si>
    <t>CD-0036-0105-0010</t>
  </si>
  <si>
    <t>Telefono inalambrico</t>
  </si>
  <si>
    <t>CD-0037-0105-0011</t>
  </si>
  <si>
    <t>Ventiladores de torreta Birtma</t>
  </si>
  <si>
    <t>CD-0038-0105-0012</t>
  </si>
  <si>
    <t>SRA-0012-0157-0001</t>
  </si>
  <si>
    <t>Archivero de 3 Gabetas Color Arena SRA-012</t>
  </si>
  <si>
    <t>SRA-0004-0157-0002</t>
  </si>
  <si>
    <t>Silla Secretarial Nova Light Negro</t>
  </si>
  <si>
    <t>SRA-0017-0157-0003</t>
  </si>
  <si>
    <t>Archivero Metalico Vertical 4 GavetasSRA-017</t>
  </si>
  <si>
    <t>SRA-0010-0157-0004</t>
  </si>
  <si>
    <t>Silla A: Puerto Rico Negra (1) SRA-010</t>
  </si>
  <si>
    <t>SRA-0011-0157-0005</t>
  </si>
  <si>
    <t>Silla A. Puerto Rico Negra (2) SRA-011</t>
  </si>
  <si>
    <t>SRA-0035-0157-0007</t>
  </si>
  <si>
    <t>Escritorio color cafe de 1 caj SRA-035</t>
  </si>
  <si>
    <t>SRA-0027-0157-0009</t>
  </si>
  <si>
    <t>Silla Secretarial Negra C/Brazos SRA-027</t>
  </si>
  <si>
    <t>SRA-0033-0157-0013</t>
  </si>
  <si>
    <t>Escritorio Aglom. 4 Gav. Cajon Central Color Negro SRA-033</t>
  </si>
  <si>
    <t>SRA-0014-0157-0014</t>
  </si>
  <si>
    <t>Escritorio Agl. Negro Cub. Caoba 2 Gav. SRA-014</t>
  </si>
  <si>
    <t>SRA-0001-0157-0017</t>
  </si>
  <si>
    <t>Escritorio Ejecutivo de Madera y Gavetas P/Archivo SRA-001</t>
  </si>
  <si>
    <t>SRA-0023-0157-0018</t>
  </si>
  <si>
    <t>Archivero SRA-023</t>
  </si>
  <si>
    <t>SRA-0065-0157-0020</t>
  </si>
  <si>
    <t>Silla Ejecutiva Noruega Printaform SRA-065</t>
  </si>
  <si>
    <t>SRA-0064-0157-0021</t>
  </si>
  <si>
    <t>Silla Secretarial Paris Printaform SRA-064</t>
  </si>
  <si>
    <t>SRA-0006-0157-0024</t>
  </si>
  <si>
    <t>Mesa de trabajo de aglom. Color arena SRA-006</t>
  </si>
  <si>
    <t>SRA-0069-0157-0028</t>
  </si>
  <si>
    <t>Escritorio 120  C/2 Gavetas Mil Natural</t>
  </si>
  <si>
    <t>SRA-0070-0157-0030</t>
  </si>
  <si>
    <t>Estante de 8 Postes y 10 Charolas</t>
  </si>
  <si>
    <t>SRA-0071-0157-0031</t>
  </si>
  <si>
    <t>Estanteria para Carga Ligera 5 Pzas</t>
  </si>
  <si>
    <t>SRA-0077-0157-0032</t>
  </si>
  <si>
    <t>Escritorio Metalico Aglomerado</t>
  </si>
  <si>
    <t>SRA-0078-0157-0033</t>
  </si>
  <si>
    <t>Silla Ejecutiva</t>
  </si>
  <si>
    <t>SRA-0079-0157-0034</t>
  </si>
  <si>
    <t>Escritorio Secretarial Aglomerado</t>
  </si>
  <si>
    <t>SRA-0080-0157-0035</t>
  </si>
  <si>
    <t>SRA-0081-0157-0036</t>
  </si>
  <si>
    <t>Escritorio de Madera Café</t>
  </si>
  <si>
    <t>SRA-0034-0357-0002</t>
  </si>
  <si>
    <t>Telefono Panasonoc</t>
  </si>
  <si>
    <t>SRA-0026-0357-0004</t>
  </si>
  <si>
    <t>Inter Fone Panasonic</t>
  </si>
  <si>
    <t>Fax Brother Fax-575 Termico</t>
  </si>
  <si>
    <t>SRA-0020-0357-0007</t>
  </si>
  <si>
    <t>Telefono Secretarial Beige</t>
  </si>
  <si>
    <t>SRA-0019-0357-0008</t>
  </si>
  <si>
    <t>SRA-0071-0357-0009</t>
  </si>
  <si>
    <t>Grabadora Digital Panasonic 2G</t>
  </si>
  <si>
    <t>SM-0110-0133-0047</t>
  </si>
  <si>
    <t>Mueble c/4 Cajones SM-110</t>
  </si>
  <si>
    <t>SM-0111-0133-0048</t>
  </si>
  <si>
    <t>Mueble C/1 Puerta SM-111</t>
  </si>
  <si>
    <t>SM-0111-0133-0049</t>
  </si>
  <si>
    <t>Telefono Panasonic Mod KX 70521</t>
  </si>
  <si>
    <t>AM-0019-0150-0008</t>
  </si>
  <si>
    <t>Estantero C/5 Charolas y 4 Postes (1)</t>
  </si>
  <si>
    <t>AM-0019-0150-0009</t>
  </si>
  <si>
    <t>Estantero C/5 Charolas y 4 Postes (2)</t>
  </si>
  <si>
    <t>AM-0019-0150-0010</t>
  </si>
  <si>
    <t>Estantero C/5 Charolas y 4 Postes (3)</t>
  </si>
  <si>
    <t>AM-0019-0150-0011</t>
  </si>
  <si>
    <t>Estantero C/5 Charolas y 4 Postes (4)</t>
  </si>
  <si>
    <t>AM-0019-0150-0012</t>
  </si>
  <si>
    <t>Estantero C/5 Charolas y 4 Postes (5)</t>
  </si>
  <si>
    <t>AM-0019-0150-0013</t>
  </si>
  <si>
    <t>Estantero C/5 Charolas y 4 Postes (6)</t>
  </si>
  <si>
    <t>AM-0019-0150-0014</t>
  </si>
  <si>
    <t>Estantero C/5 Charolas y 4 Postes (7)</t>
  </si>
  <si>
    <t>AM-0019-0150-0015</t>
  </si>
  <si>
    <t>Estantero C/5 Charolas y 4 Postes (8)</t>
  </si>
  <si>
    <t>AM-0019-0150-0016</t>
  </si>
  <si>
    <t>Estantero C/5 Charolas y 4 Postes (9)</t>
  </si>
  <si>
    <t>AM-0019-0150-0017</t>
  </si>
  <si>
    <t>Estantero C/5 Charolas y 4 Postes (10)</t>
  </si>
  <si>
    <t>AM-0019-0150-0018</t>
  </si>
  <si>
    <t>Estantero C/5 Charolas y 4 Postes (11)</t>
  </si>
  <si>
    <t>AM-0019-0150-0019</t>
  </si>
  <si>
    <t>Estantero C/5 Charolas y 4 Postes (12)</t>
  </si>
  <si>
    <t>AM-0019-0150-0020</t>
  </si>
  <si>
    <t>Estantero C/5 Charolas y 4 Postes (13)</t>
  </si>
  <si>
    <t>AM-0019-0150-0021</t>
  </si>
  <si>
    <t>Estantero C/5 Charolas y 4 Postes (14)</t>
  </si>
  <si>
    <t>AM-0020-0150-0022</t>
  </si>
  <si>
    <t>Calenton AM-020.</t>
  </si>
  <si>
    <t>AM-0022-0150-0024</t>
  </si>
  <si>
    <t>Archivero Gris 4 Gavetas AM-022</t>
  </si>
  <si>
    <t>AM-0023-0150-0025</t>
  </si>
  <si>
    <t>Ventilador Pedestal AM-023</t>
  </si>
  <si>
    <t>AM-0028-0150-0030</t>
  </si>
  <si>
    <t>Ventilador 16 3</t>
  </si>
  <si>
    <t>AM-0031-0150-0033</t>
  </si>
  <si>
    <t>Escritorio Met. Negro 6 Gav. Cub. Vidrio</t>
  </si>
  <si>
    <t>AM-0032-0150-0034</t>
  </si>
  <si>
    <t>Escritorio Azul Verde C/2 Cajones</t>
  </si>
  <si>
    <t>AM-0034-0150-0037</t>
  </si>
  <si>
    <t>Mesa Café Metalica Con Cubierta de Aglomerado</t>
  </si>
  <si>
    <t>AM-0035-0150-0038</t>
  </si>
  <si>
    <t>Mesa Escritorio de Madera con 5 Cajones .60 x 1.20</t>
  </si>
  <si>
    <t>AM-0038-0150-0039</t>
  </si>
  <si>
    <t>Extintor Color Rojo</t>
  </si>
  <si>
    <t>AM-0039-0150-0040</t>
  </si>
  <si>
    <t>Extintor Color Cromado</t>
  </si>
  <si>
    <t>AM-0040-0150-0041</t>
  </si>
  <si>
    <t>Diablo de Carga</t>
  </si>
  <si>
    <t>AM-0041-0150-0042</t>
  </si>
  <si>
    <t>Extintor de 9Kilos PQS</t>
  </si>
  <si>
    <t>AM-0042-0150-0043</t>
  </si>
  <si>
    <t>Silla estibable Negra Vinil</t>
  </si>
  <si>
    <t>AM-0043-0150-0044</t>
  </si>
  <si>
    <t>AM-0044-0150-0045</t>
  </si>
  <si>
    <t>AM-0045-0150-0046</t>
  </si>
  <si>
    <t>AM-0046-0150-0047</t>
  </si>
  <si>
    <t>T-0011-0164-0011</t>
  </si>
  <si>
    <t>Scaner HP G2410</t>
  </si>
  <si>
    <t>T-0012-0164-0012</t>
  </si>
  <si>
    <t>Sillon Semiejecutivo Color Negro</t>
  </si>
  <si>
    <t>T-0013-0164-0013</t>
  </si>
  <si>
    <t>Escritorio Ejecutivo Met. Aglom. Negro/Maple</t>
  </si>
  <si>
    <t>T-0014-0164-0014</t>
  </si>
  <si>
    <t>Aparato Telefonico C/Blanco</t>
  </si>
  <si>
    <t>T-0014-0164-0015</t>
  </si>
  <si>
    <t>EF-0031-0161-0004</t>
  </si>
  <si>
    <t>Escritorio Versovia Printaform Color Nogal EF-031</t>
  </si>
  <si>
    <t>EF-0032-0161-0005</t>
  </si>
  <si>
    <t>Sillon Ejecutivo Negro EF-032</t>
  </si>
  <si>
    <t>EF-0007-0161-0007</t>
  </si>
  <si>
    <t>EF-07 ESCR. MET CAFÉ 5 CAJ CUB VID</t>
  </si>
  <si>
    <t>EF-0015-0161-0009</t>
  </si>
  <si>
    <t>EF-15 PINTARRON BLANCO</t>
  </si>
  <si>
    <t>EF-0016-0161-0010</t>
  </si>
  <si>
    <t>EF-16 PINTARRRON DE CORCHO</t>
  </si>
  <si>
    <t>EF-0030-0161-0012</t>
  </si>
  <si>
    <t>SUMADORA PRINTAFORM 1422 EF-030</t>
  </si>
  <si>
    <t>EF-0040-0161-0015</t>
  </si>
  <si>
    <t xml:space="preserve">Liibrero s/credenza 1.52 Nat. Milenium </t>
  </si>
  <si>
    <t>EF-0041-0161-0016</t>
  </si>
  <si>
    <t>Credenza de 1.52 puertas Nat. Milenium</t>
  </si>
  <si>
    <t>EF-0004-0361-0001</t>
  </si>
  <si>
    <t>Telefono</t>
  </si>
  <si>
    <t>EF-0005-0361-0002</t>
  </si>
  <si>
    <t>Telefono panasonic</t>
  </si>
  <si>
    <t>RH-0203-0130-0006</t>
  </si>
  <si>
    <t>Telefono digital Panasonic RH-0203</t>
  </si>
  <si>
    <t>RH-0069-0130-0009</t>
  </si>
  <si>
    <t>Escritorio Sec. mad. 2 caj. RH-069</t>
  </si>
  <si>
    <t>RH-0120-0130-0016</t>
  </si>
  <si>
    <t>Archivero 4 cajones negro RH-120</t>
  </si>
  <si>
    <t>RH-0123-0130-0017</t>
  </si>
  <si>
    <t>Telefono Panasonic RH-123</t>
  </si>
  <si>
    <t>RH-0027-0130-0034</t>
  </si>
  <si>
    <t>Escritorio de 80 x 50 RH-027</t>
  </si>
  <si>
    <t>RH-0031-0130-0035</t>
  </si>
  <si>
    <t>Escritorio de 80 x 50 RH-031</t>
  </si>
  <si>
    <t>RH-0022-0130-0036</t>
  </si>
  <si>
    <t>Modulo Archivero de 2 Gavetas c/llave y ruedas (1) RH-022</t>
  </si>
  <si>
    <t>RH-0026-0130-0037</t>
  </si>
  <si>
    <t>Modulo Archivero de 2 Gavetas c/llave y ruedas (2) RH-026</t>
  </si>
  <si>
    <t>RH-0075-0130-0038</t>
  </si>
  <si>
    <t>Modulo Archivero de 2 Gavetas c/llave y ruedas (3) RH-075</t>
  </si>
  <si>
    <t>RH-0037-0130-0039</t>
  </si>
  <si>
    <t>Modulo Archivero de 2 Gavetas c/llave y ruedas (4) RH-037</t>
  </si>
  <si>
    <t>RH-0202-0130-0041</t>
  </si>
  <si>
    <t>Silla Secretarial en mecanismo sencillo s/brazos RH-202</t>
  </si>
  <si>
    <t>RH-0205-0130-0042</t>
  </si>
  <si>
    <t>Silla Secretarial en mecanismo sencillo s/brazos RH-205</t>
  </si>
  <si>
    <t>RH-0206-0130-0043</t>
  </si>
  <si>
    <t>Silla Secretarial en mecanismo sencillo s/brazos RH-206</t>
  </si>
  <si>
    <t>RH-0034-0130-0044</t>
  </si>
  <si>
    <t>Silla de Visita c/brazos en asiento y respaldo pla RH-034/1</t>
  </si>
  <si>
    <t>RH-0034-0130-0045</t>
  </si>
  <si>
    <t>Silla de Visita c/brazos en asiento y respaldo pla  RH-034/2</t>
  </si>
  <si>
    <t>RH-0183-0130-0047</t>
  </si>
  <si>
    <t>Sillón Gerencial Neon Color Azul Electrico RH-183 (Reetapizado negro)</t>
  </si>
  <si>
    <t>RH-0043-0130-0048</t>
  </si>
  <si>
    <t>Guillotina 20 x 20 Renoud RH-043</t>
  </si>
  <si>
    <t>RH-0081-0130-0049</t>
  </si>
  <si>
    <t>Máquina de Escribir OFI 2000 C/Pantalla RH-081</t>
  </si>
  <si>
    <t>RH-0175-0130-0063</t>
  </si>
  <si>
    <t>Enmicadora GBC 45 RH-175</t>
  </si>
  <si>
    <t>RH-0192-0130-0065</t>
  </si>
  <si>
    <t>Silla Secretarial RH192</t>
  </si>
  <si>
    <t>RH-0201-0130-0067</t>
  </si>
  <si>
    <t>Escritorio Varsovia Printaform Color Nogal RH-201</t>
  </si>
  <si>
    <t>RH-0196-0130-0068</t>
  </si>
  <si>
    <t>Archivero de Metal C/2 Cajones Color Negro RH-196</t>
  </si>
  <si>
    <t>RH-0195-0130-0073</t>
  </si>
  <si>
    <t>Silla secretarial Azul RH-195</t>
  </si>
  <si>
    <t>RH-0064-0130-0074</t>
  </si>
  <si>
    <t>Pizarron de Corcho RH-064</t>
  </si>
  <si>
    <t>RH-0047-0130-0075</t>
  </si>
  <si>
    <t>Pizarron de Corcho RH-047</t>
  </si>
  <si>
    <t>RH-0057-0130-0077</t>
  </si>
  <si>
    <t>Pizarro de Corcho RH-057</t>
  </si>
  <si>
    <t>RH-0086-0130-0078</t>
  </si>
  <si>
    <t>Pizarron 60x90 RH-086</t>
  </si>
  <si>
    <t>RH-0200-0130-0079</t>
  </si>
  <si>
    <t>Mesa Trangular Chica RH-200</t>
  </si>
  <si>
    <t>RH-0194-0130-0080</t>
  </si>
  <si>
    <t>Silla Secretarial Azul RH-194</t>
  </si>
  <si>
    <t>RH-0209-0130-0084</t>
  </si>
  <si>
    <t>Mueble para Computadora Color Maple</t>
  </si>
  <si>
    <t>RH-0125-0330-0007</t>
  </si>
  <si>
    <t>Telefono Unilitea KXTS 500 RH-125</t>
  </si>
  <si>
    <t>RH-0212-0130-0087</t>
  </si>
  <si>
    <t>Mostrador Café</t>
  </si>
  <si>
    <t>S-0001-0143-0001</t>
  </si>
  <si>
    <t>Escrt. Ejec. Met. 2 Gav. S-1</t>
  </si>
  <si>
    <t>S-0002-0143-0002</t>
  </si>
  <si>
    <t>Escrit. Sec. Met. 2 Gav. S-2</t>
  </si>
  <si>
    <t>S-0004-0143-0004</t>
  </si>
  <si>
    <t>Silla Tub. Vinil Cafe Descans. S-4</t>
  </si>
  <si>
    <t>S-0005-0143-0005</t>
  </si>
  <si>
    <t>Silla Negra p/Visita S-5/1</t>
  </si>
  <si>
    <t>S-0005-0143-0007</t>
  </si>
  <si>
    <t>Silla Negra p/Visita S-5/3</t>
  </si>
  <si>
    <t>S-0005-0143-0008</t>
  </si>
  <si>
    <t>Silla Negra p/Visita S-5/4</t>
  </si>
  <si>
    <t>S-0007-0143-0010</t>
  </si>
  <si>
    <t>Maq. de Esc. Olimpia S.M8-4414382 S-7</t>
  </si>
  <si>
    <t>S-0008-0143-0011</t>
  </si>
  <si>
    <t>Archivero Met. 4 Gav. S-8</t>
  </si>
  <si>
    <t>Aparato de aire S-9</t>
  </si>
  <si>
    <t>Pintarron Bco. 90x60 Argos S-11</t>
  </si>
  <si>
    <t>S-0019-0143-0016</t>
  </si>
  <si>
    <t xml:space="preserve">Tablero de Corcho 60X90 White S-19                                                       </t>
  </si>
  <si>
    <t>S-0026-0143-0017</t>
  </si>
  <si>
    <t>Guillotina Carta PLG0042 S-26</t>
  </si>
  <si>
    <t>S-0035-0143-0018</t>
  </si>
  <si>
    <t>S-0036-0143-0019</t>
  </si>
  <si>
    <t xml:space="preserve">ARchivero </t>
  </si>
  <si>
    <t>S-0041-0143-0020</t>
  </si>
  <si>
    <t>S-0037-0143-0022</t>
  </si>
  <si>
    <t xml:space="preserve">Silla Negra p/Visita </t>
  </si>
  <si>
    <t>S-0038-0143-0023</t>
  </si>
  <si>
    <t>S-0039-0143-0024</t>
  </si>
  <si>
    <t>S-0040-0143-0025</t>
  </si>
  <si>
    <t>S-0043-0143-0026</t>
  </si>
  <si>
    <t>Telefono Panasonic Mod. KX-TS50ME S/1ICKB155637</t>
  </si>
  <si>
    <t>S-0044-0143-0027</t>
  </si>
  <si>
    <t>ACEES POINT TP-LINK</t>
  </si>
  <si>
    <t>S-0023-0343-0002</t>
  </si>
  <si>
    <t>AREA COMUN, MESA DE PLATICO PLEGABLE DE 1.83,0.76 MTS</t>
  </si>
  <si>
    <t>SILLA METALICA APILABLE ASIENTO Y RESPALDO DE VINIL</t>
  </si>
  <si>
    <t xml:space="preserve">SALON AUDIOVISUAL, TELEVISION PANTALLA LED </t>
  </si>
  <si>
    <t>PROYECTOR 2800 Lumenes Hdmi Svga</t>
  </si>
  <si>
    <t>COMPUTADORA DESKTOP TOUCH (Procesador Intel Dual G2030
RAM 6 GB, Disco Duro 2 TB, Pantalla 23plg, Multitouch 10 dedos,Wi Fi, HDMI, USB 3.0, regulador, impresora lasserjet)</t>
  </si>
  <si>
    <t>REPRODUCTOR DVD PARA DAR PLATICAS O TALLERES (FORMATO DVD, VCD, MP3, JPG, CD-RPM</t>
  </si>
  <si>
    <t>OFICINA, ESCRITORIO METALICO 1.50 X 0.60X 0.76 MTS CON 2 CAJONES</t>
  </si>
  <si>
    <t>ARCHIVERO METALICO DE .55X.47X1.30MTS DE CUATRO GAVETAS</t>
  </si>
  <si>
    <t>COCINA, REFRIGERADOR de 13" (0.67x0.67x1.71 mts)</t>
  </si>
  <si>
    <t>COCINETA de 2.40 mts, INCLUYE CAMPANA, TARJA.</t>
  </si>
  <si>
    <t>MICROONDA 1.1 ft (Reloj  Digital, Alarma, Ajuste de tiempo de cocción, Plato giratorio, Función Parar / Borrar , Seguro para niños, Luz interior , Minutero Sistema de Cocción  Intelowave, Niveles de potencia  10, Etapas de cocción  Multi-etapas, Tiempo máximo de cocción  99 minutos 99 segundos, Potencia en Watts  1000</t>
  </si>
  <si>
    <t xml:space="preserve">ESTUFA 30" DE ACERO INOXIDABLE  5 PARRILLAS Y HORNO (.76X.71X.91) </t>
  </si>
  <si>
    <t>MULTIPRACTIC</t>
  </si>
  <si>
    <t>BATIDORA PEDESTAL TAZON METALICO</t>
  </si>
  <si>
    <t>OLLA 50 LTS</t>
  </si>
  <si>
    <t xml:space="preserve">VAPORERAS 50 LTS </t>
  </si>
  <si>
    <t>MOLINO PARA CARNE (Capacidad de molienda de 3.3. kg / min, motor 3/4 HP | .55 kw</t>
  </si>
  <si>
    <t>LICUADORAS 11 VEL., CAP. 1.5 LTS  600 W</t>
  </si>
  <si>
    <t>TANQUE ESTACIONARIO PARA GAS 300 LTS INCLUYE ACCESORIOS Y SUMINISTRO</t>
  </si>
  <si>
    <t>COSTURA, MAQUINA DE COCER (Incluye:  Bolsa de accesorios, Luz:  Integrada, Número de funciones:  87, Número de piezas:  1, Número de puntadas:  50, Otras características:  Devanador, Pantalla LCD,  Tipo:  Computarizada, Portátil, Tipo de costura:  Decorativas, Utilitarias Zig-zag)</t>
  </si>
  <si>
    <t>SOBREHILADORA (4 hilos)</t>
  </si>
  <si>
    <t>BELLEZA, SILLON PARA LAVAR PELO DE FIBRA DE VIDRIO</t>
  </si>
  <si>
    <t>SILLON PARA CORTE DE PELO GIRATORIO DE VINIL</t>
  </si>
  <si>
    <t>SECADORA PARA PELO SECADORA 1875W MICRA IONIC</t>
  </si>
  <si>
    <t>PANADERIA , COCEDOR (HORNO DE GAVETA PARA 12 CHAROLAS FABRICACION ESPECIAL, MEDIDAS ALTO: 1.70, FRENTE: 1.80, FONDO: 1.00, ACABADO EN LAMINA ESMALTADA CALIBRE 18, TERMOMETRO DE 0° A 300°, VALVULA DE CONTROL DE CALOR, AISLAMIENTO DE FIBRA DE VIDRIO, 2 QUEMADORES TIPO FLAUTA REFORZADOS PARA COCIMIENTO INDEPENDIENTE.</t>
  </si>
  <si>
    <t>AMASADORA (15 KGS, MOTOR 1 HP, LAMINADA)</t>
  </si>
  <si>
    <t>CORTADORA PARA PANADERIA(18 TANTOS)</t>
  </si>
  <si>
    <t>ESPIGUERO (METALICO PARA 18 CHAROLAS)</t>
  </si>
  <si>
    <t>BATIDORA PARA PANADERIA20 LTS  (MANIJAS PARA SOSTENER EL CAZO EN ALUMINIO,  SISTEMA PLANETARIO, 3 VELOCIDADES, MOTOR DE 1 HP. MONOFASICO, CAZO ESTAÑADO, SISTEMA DE ELEVADOR PARA CAZO,INCLUYE 3 ACCESORIOS GLOBO, PALETA Y GANCHO (ALUMINIO)</t>
  </si>
  <si>
    <t>CARPINTERIA, LIJADORA ELECTRICA (1/4 DE HOJA, Voltaje (voltios) 120 Tipo de tensión VAC )</t>
  </si>
  <si>
    <t>TALADRO ROTOMARTILLO (900 W, VEL VARIABLE, REVERSIBLE)</t>
  </si>
  <si>
    <t>CEPILLO ELECTRICO  Material de la hoja de acero de aleación
Certificación UL
Cantidad por embalaje 2
Velocidad (rpm) 16000
Cambie Tipo de disparo
Voltaje (voltios) 120
Tipo de tensión VAC
Profundidad máxima de corte (mm) 1/16 de pulgada
Accesorios incluidos Maleta, guía, llave inglesa, guía ajustable</t>
  </si>
  <si>
    <t xml:space="preserve">SIERRA CIRCULAR PARA MADERA SIERRA CIRCULAR 7 1/4"
Potencia: 1400 W. 11 Amps. Velocidad: 0-5000 rpm. Garantía </t>
  </si>
  <si>
    <t>SIERRA PARA CALAR (380 W, VEL 300 SPM, CAP. 2")</t>
  </si>
  <si>
    <t>RECTIFICADOR 400 w, MOTOR 3.5 AMP, 25000 RPM, 1.6 KG.</t>
  </si>
  <si>
    <t>FRESADORA REBAJADORA ROUTER 1650 WATS, VEL 22000 RPM, CAP. DE CORTE 60 MM, ALTURA 300 MM, PESO 5.4 KG</t>
  </si>
  <si>
    <t>Sierra De Mesa De Banco Dewalt Portatil745 /10 Pulgadas, 15 Amp motor arranca rápidamente a través de las maderas duras con facilidad
Bastidor y travesaños de la cerca del piñón hacer ajustes valla rápido, suave y preciso
Carriles de cerca telescópicos retraen para crear un paquete pequeño y portátil
20 pulgadas de rip corta fácilmente una variedad de grandes estanterías y materiales de las piezas
Metal rodillo de base caja ofrece una mayor durabilidad que las bases de plástico, la hoja se puede ajustar desde 0 hasta 45 grados para aplicaciones cónicos
Peso del artículo
53.3 Libras
Dimensiones del producto
25.8 x 13.9 x 26.5 pulgadas</t>
  </si>
  <si>
    <t>MESA INFANTIL DE PLASTICO</t>
  </si>
  <si>
    <t>SILLA INFANTIL METALICA APILABLE ASIENTO Y RESPALDO DE VINIL</t>
  </si>
  <si>
    <t>SALON AUDIOVISUAL, TELEVISION PANTALLA LED DE 40 - 42 PULG</t>
  </si>
  <si>
    <t xml:space="preserve">COMPONENTE CON FUNCIÓN DE GRABACIÓN Y REPRODUCCIÓN DE MP3 POR USB, PARLANTES DE CALIDAD </t>
  </si>
  <si>
    <t>Sierra De Mesa De Banco Dewalt Portatil745 /10 Pulgadas, 15 Amp motor arranca rápidamente a través de las maderas duras con facilidad
Bastidor y travesaños de la cerca del piñón hacer ajustes valla rápido, suave y preciso Carriles de cerca telescópicos retraen para crear un paquete pequeño y portátil 20 pulgadas de rip corta fácilmente una variedad de grandes estanterías y materiales de las piezas
Metal rodillo de base caja ofrece una mayor durabilidad que las bases de plástico, la hoja se puede ajustar desde 0 hasta 45 grados para aplicaciones cónicoS</t>
  </si>
  <si>
    <t>MESA PARA TENIS O PINGPONG TAMAÑO OFICIAL CON MEDIDAS DE 2.74 M DE LARGO, 1.52 M DE ANCHO. 0.76 M DE ALTURA, ALTURA DE LA RED 15 CMS., LINEA EXTERIOR 2 CMS., LINEA CENTRAL 0.3 CMS., CON RUEDAS Y PLEGABLE, DE ESTRUCTURA REFORZADA, INCLUYE RAQUETAS, POSTE, RED Y PELOTAS</t>
  </si>
  <si>
    <t xml:space="preserve">MINICOMPONENTE CON FUNCIÓN DE GRABACIÓN Y REPRODUCCIÓN DE MP3 POR USB, PARLANTES DE CALIDAD </t>
  </si>
  <si>
    <t>Aparato de aire lavado</t>
  </si>
  <si>
    <t>Tornillo de Banco</t>
  </si>
  <si>
    <t>Taladro de Pedestal</t>
  </si>
  <si>
    <t>Maquinas de soldar</t>
  </si>
  <si>
    <t>CENTRO COMUNITARIO LAS BRISAS</t>
  </si>
  <si>
    <t>MESABANCO INDIVIDUAL DE MADERA CON PALETA INCLUIDA</t>
  </si>
  <si>
    <t>ESTUFA INDUSTRIAL (CON ASADOR Y PLANCHA, 4 QUEMADORES) DE ACERO INOXIDABLE</t>
  </si>
  <si>
    <t>CENTRO COMUNITARIO NAZARENO</t>
  </si>
  <si>
    <t>AL-001</t>
  </si>
  <si>
    <t>Telefono Panasonic kx ts500</t>
  </si>
  <si>
    <t>AL-002</t>
  </si>
  <si>
    <t xml:space="preserve">Telefono inalambrico </t>
  </si>
  <si>
    <t>IF-0201</t>
  </si>
  <si>
    <t>Impresora HP Laser PRO 107W</t>
  </si>
  <si>
    <t>JA-0072-0218-0032</t>
  </si>
  <si>
    <t>Regulador Smartbitt</t>
  </si>
  <si>
    <t>P-0170-0107-0116</t>
  </si>
  <si>
    <t>Silla Secretarial Walter</t>
  </si>
  <si>
    <t>P-0171-0107-0117</t>
  </si>
  <si>
    <t>Archivero Vertical 3 Gavetas Color Caoba</t>
  </si>
  <si>
    <t>SPPM-0203-0152-0021</t>
  </si>
  <si>
    <t>P-0172-0107-0118</t>
  </si>
  <si>
    <t>Mesa de Trabajo</t>
  </si>
  <si>
    <t>AM-0047-0150-0048</t>
  </si>
  <si>
    <t>FET-0041-0316-0011</t>
  </si>
  <si>
    <t>Monitor Hacer 19.5"</t>
  </si>
  <si>
    <t>SPPM-0204-0152-0022</t>
  </si>
  <si>
    <t>Frigobar 3.2 pies</t>
  </si>
  <si>
    <t>AM-0048-0150-0049</t>
  </si>
  <si>
    <t>Escritorio en L Velvet</t>
  </si>
  <si>
    <t>OPM-0861-0422-0055</t>
  </si>
  <si>
    <t xml:space="preserve">Regulador Koblenz </t>
  </si>
  <si>
    <t>OPM-0862-0422-0056</t>
  </si>
  <si>
    <t>Impresora HP Laser Jet M203DW Serie:VNB3G30193</t>
  </si>
  <si>
    <t>SPPM-0205-0152-0023</t>
  </si>
  <si>
    <t>PS-0123-0469-0035</t>
  </si>
  <si>
    <t>Impresora EPSON Multifuncional L3150 Serie: X7GP282966</t>
  </si>
  <si>
    <t>SPPM-0206-0152-0024</t>
  </si>
  <si>
    <t>Multifuncional EPSON Ecotank L3110</t>
  </si>
  <si>
    <t>SPPM-0207-0152-0025</t>
  </si>
  <si>
    <t>Telefono Panasonic kx-ts500</t>
  </si>
  <si>
    <t>APC-0094-0108-0105</t>
  </si>
  <si>
    <t>Telefono Inalambrico Negro</t>
  </si>
  <si>
    <t>AYC-1241-1-143-156</t>
  </si>
  <si>
    <t>Bocinas 15" GSP-15 + PRO</t>
  </si>
  <si>
    <t>DEM-0021-0138-0019</t>
  </si>
  <si>
    <t>Silla Piel NY Imitacion</t>
  </si>
  <si>
    <t>DEM-0022-0138-0020</t>
  </si>
  <si>
    <t>DEM-0023-0138-0021</t>
  </si>
  <si>
    <t>DEM-0024-0138-0022</t>
  </si>
  <si>
    <t>DEM-0025-0138-0023</t>
  </si>
  <si>
    <t>PS-0124-0469-0036</t>
  </si>
  <si>
    <t>Mesa Plegable 1.80 Resina</t>
  </si>
  <si>
    <t>PS-0125-0469-0037</t>
  </si>
  <si>
    <t>S-0024-0343-0003</t>
  </si>
  <si>
    <t>S-0025-0343-0004</t>
  </si>
  <si>
    <t>S-0026-0343-0005</t>
  </si>
  <si>
    <t>S-0027-0343-0006</t>
  </si>
  <si>
    <t>DV- MO05-335-0035</t>
  </si>
  <si>
    <t>Monitor HP V194 18.5" Serie: 3CQ0141XN8</t>
  </si>
  <si>
    <t>PCIV-0034-0445-0066</t>
  </si>
  <si>
    <t>Impresora HP Laser Jet Pro M15W Serie: VNB3X00405</t>
  </si>
  <si>
    <t>PS-0126-0469-0038</t>
  </si>
  <si>
    <t>Slla Banquetera Cromada (10 Pzas)</t>
  </si>
  <si>
    <t>REC-0001-0109-0001</t>
  </si>
  <si>
    <t>RECLUTAMIENTO MUNICIPAL</t>
  </si>
  <si>
    <t>REC-0002-0109-0002</t>
  </si>
  <si>
    <t>REC-0003-0109-0003</t>
  </si>
  <si>
    <t>Silla de Visita Acolchonada</t>
  </si>
  <si>
    <t>REC-0004-0109-0004</t>
  </si>
  <si>
    <t>PS-127-0469-0039</t>
  </si>
  <si>
    <t>PCIV-0035-0445-0067</t>
  </si>
  <si>
    <t>Camara Digital Canon elph 135 180 S: 21072063004064</t>
  </si>
  <si>
    <t>MM-0071-0280-0007</t>
  </si>
  <si>
    <t>MUSEOGRAFIAS</t>
  </si>
  <si>
    <t>ADQ-0020-0103-0018</t>
  </si>
  <si>
    <t>ADQ-0021-0103-0019</t>
  </si>
  <si>
    <t>ADQ-0022-0103-0020</t>
  </si>
  <si>
    <t>CD-0039-0105-0013</t>
  </si>
  <si>
    <t>MM-0072-0280-0008</t>
  </si>
  <si>
    <t>MM-0073-0280-0009</t>
  </si>
  <si>
    <t>DSPM-REG-270</t>
  </si>
  <si>
    <t>Regulador Koblenz RS-1410</t>
  </si>
  <si>
    <t>DSPM-REG-271</t>
  </si>
  <si>
    <t>DSPM-REG-272</t>
  </si>
  <si>
    <t>DSPM-REG-273</t>
  </si>
  <si>
    <t>ST-0050</t>
  </si>
  <si>
    <t xml:space="preserve">Tandem metalico de 4 plazas </t>
  </si>
  <si>
    <t>ST-0051</t>
  </si>
  <si>
    <t>SM-</t>
  </si>
  <si>
    <t>Impresora EPSON Mod. L3110</t>
  </si>
  <si>
    <t>SPPM-0115-0121-0001</t>
  </si>
  <si>
    <t>Archivero movil 2 cajones y gaveta</t>
  </si>
  <si>
    <t>SPPM-0115-0121-0002</t>
  </si>
  <si>
    <t>Archivero vertical de 3 gavetas</t>
  </si>
  <si>
    <t>DV-0123-0121-0001</t>
  </si>
  <si>
    <t>DV-0123-0121-0002</t>
  </si>
  <si>
    <t>DV-0123-0121-0003</t>
  </si>
  <si>
    <t>SPPM-0115-0121-0003</t>
  </si>
  <si>
    <t>SPPM-0115-0121-0004</t>
  </si>
  <si>
    <t>SPPM-0115-0121-0005</t>
  </si>
  <si>
    <t>DSJ-0122-0121-00002</t>
  </si>
  <si>
    <t>Monitor ACER</t>
  </si>
  <si>
    <t>TM-0122-0001-0086</t>
  </si>
  <si>
    <t>IMPRESORA EPSON ECO TANK L3150</t>
  </si>
  <si>
    <t>INYECCION DE TINTA</t>
  </si>
  <si>
    <t>TM-0122-0001-0087</t>
  </si>
  <si>
    <t>IMPRESORA EPSON ECO TANK L3151</t>
  </si>
  <si>
    <t>P-0307-0296-0052</t>
  </si>
  <si>
    <t>IMPRESORA EPSON ECO TANK L3152</t>
  </si>
  <si>
    <t xml:space="preserve">INGRESOS PREDIAL </t>
  </si>
  <si>
    <t>P-0308-0296-0053</t>
  </si>
  <si>
    <t>IMPRESORA EPSON ECO TANK L3153</t>
  </si>
  <si>
    <t>P-0309-0296-0054</t>
  </si>
  <si>
    <t xml:space="preserve">IMPRESORA EPSON L1110 </t>
  </si>
  <si>
    <t>IMPRESORA EPSON L1111</t>
  </si>
  <si>
    <t>RH-0229-0139-0104</t>
  </si>
  <si>
    <t>IMPRESORA EPSON ECO TANK M1120</t>
  </si>
  <si>
    <t>RH-0230-0139-0105</t>
  </si>
  <si>
    <t>JA-0125-0117-0080</t>
  </si>
  <si>
    <t>VJ-2021-0009-0020</t>
  </si>
  <si>
    <t>JUNTA DE GOBIERNO VILLA JUAREZ</t>
  </si>
  <si>
    <t>JA-0126-0117-0081</t>
  </si>
  <si>
    <t>REGULADOR DE VOLTAJE PARA COPIADORA</t>
  </si>
  <si>
    <t>SPT-0019-0011-2021</t>
  </si>
  <si>
    <t>SERVICIOS PUBLICOS (TALLER MUNICIPAL)</t>
  </si>
  <si>
    <t>RH-0231-0139-0106</t>
  </si>
  <si>
    <t>AYC-1241-1-143-157</t>
  </si>
  <si>
    <t xml:space="preserve">FUENTE DE PODER </t>
  </si>
  <si>
    <t>AYC-1241-1-143-158</t>
  </si>
  <si>
    <t xml:space="preserve">REGULADOR KOBLENZ </t>
  </si>
  <si>
    <t>EF-2021/11</t>
  </si>
  <si>
    <t>REGULADOR NO BREAK CDP</t>
  </si>
  <si>
    <t>SPPM/2021/11/01</t>
  </si>
  <si>
    <t>GRABADOR DE VOZ SONY</t>
  </si>
  <si>
    <t>DV-P05-335-0036</t>
  </si>
  <si>
    <t>MONITOR LG DE 24 PULGADAS</t>
  </si>
  <si>
    <t>FORTA</t>
  </si>
  <si>
    <t>DSJ-2021-0011</t>
  </si>
  <si>
    <t>MULTIFUNCIONAL EPSON L3210</t>
  </si>
  <si>
    <t xml:space="preserve">DIRECCION JURIDICA MUNICIPAL </t>
  </si>
  <si>
    <t>PC-CI-0101-2022-0121</t>
  </si>
  <si>
    <t xml:space="preserve">IMPRESORA MULTIFUNCIONAL EPSON L3210 </t>
  </si>
  <si>
    <t>P-SARE-CI-0101-2022-0122</t>
  </si>
  <si>
    <t xml:space="preserve">KIT TECLADO Y MOUSE LOGITECH </t>
  </si>
  <si>
    <t>SDARE (PREDIAL)</t>
  </si>
  <si>
    <t>ST-CI-0101-2022-0119</t>
  </si>
  <si>
    <t xml:space="preserve">CAMARA WEB C920 </t>
  </si>
  <si>
    <t>PC-CI-0102-2022-0122</t>
  </si>
  <si>
    <t>MOTOSIERRA MS 250</t>
  </si>
  <si>
    <t>DV-CI-2022-335-0037</t>
  </si>
  <si>
    <t xml:space="preserve">RADIO BAOFENG MODELO DM-1701 </t>
  </si>
  <si>
    <t>DV-CI-2022-335-0038</t>
  </si>
  <si>
    <t>DV-CI-2022-335-0039</t>
  </si>
  <si>
    <t>DV-CI-2022-335-0040</t>
  </si>
  <si>
    <t>DV-CI-2022-335-0041</t>
  </si>
  <si>
    <t xml:space="preserve">MICROFONO KENWOOD </t>
  </si>
  <si>
    <t xml:space="preserve">ANTENA PARA RADIO </t>
  </si>
  <si>
    <t>SPPM-2111000223</t>
  </si>
  <si>
    <t>MONITOR HP P24V G4 24"</t>
  </si>
  <si>
    <t>SPPM-2111000224</t>
  </si>
  <si>
    <t>SPPM-2111000225</t>
  </si>
  <si>
    <t>NO BREAK CDP R-UPR</t>
  </si>
  <si>
    <t>SPPM-2111000226</t>
  </si>
  <si>
    <t xml:space="preserve">SILLA SECRETARIAL EN MALLA Y VINIL </t>
  </si>
  <si>
    <t>SPPM-2111000227</t>
  </si>
  <si>
    <t>SPPM-2111000228</t>
  </si>
  <si>
    <t>SPPM-2111000229</t>
  </si>
  <si>
    <t>SPPM-2111000230</t>
  </si>
  <si>
    <t>SPPM-2111000231</t>
  </si>
  <si>
    <t>SPPM-2111000232</t>
  </si>
  <si>
    <t>SPPM-2111000233</t>
  </si>
  <si>
    <t>SPPM-2111000234</t>
  </si>
  <si>
    <t xml:space="preserve">SILLA DE VISITA MESH DE ESPERA </t>
  </si>
  <si>
    <t>SPPM-2111000235</t>
  </si>
  <si>
    <t>SPPM-2111000236</t>
  </si>
  <si>
    <t>SPPM-2111000237</t>
  </si>
  <si>
    <t>SPPM-2111000238</t>
  </si>
  <si>
    <t>SPPM-2111000239</t>
  </si>
  <si>
    <t>SPPM-2111000240</t>
  </si>
  <si>
    <t>SPPM-2111000241</t>
  </si>
  <si>
    <t>SPPM-2111000242</t>
  </si>
  <si>
    <t>SPPM-2111000243</t>
  </si>
  <si>
    <t>SPPM-2111000244</t>
  </si>
  <si>
    <t>SPPM-2111000245</t>
  </si>
  <si>
    <t>SPPM-2111000246</t>
  </si>
  <si>
    <t>SPPM-2111000247</t>
  </si>
  <si>
    <t>SPPM-2111000248</t>
  </si>
  <si>
    <t>SPPM-2111000249</t>
  </si>
  <si>
    <t>SPPM-2111000250</t>
  </si>
  <si>
    <t>SPPM-2111000251</t>
  </si>
  <si>
    <t>SPPM-2111000252</t>
  </si>
  <si>
    <t>SPPM-2111000253</t>
  </si>
  <si>
    <t>SPPM-2111000254</t>
  </si>
  <si>
    <t>SPPM-2111000255</t>
  </si>
  <si>
    <t>SPPM-2111000256</t>
  </si>
  <si>
    <t>SPPM-2111000257</t>
  </si>
  <si>
    <t>SPPM-2111000258</t>
  </si>
  <si>
    <t xml:space="preserve">SILLA CAJERO CONFORT CON BRAZOS DE POLIPROPILENO </t>
  </si>
  <si>
    <t>SPPM-2111000259</t>
  </si>
  <si>
    <t>SPPM-2111000260</t>
  </si>
  <si>
    <t>SPPM-2111000261</t>
  </si>
  <si>
    <t>SPPM-2111000262</t>
  </si>
  <si>
    <t>SPPM-2111000263</t>
  </si>
  <si>
    <t>SPPM-2111000264</t>
  </si>
  <si>
    <t xml:space="preserve">SILLA EJECUTIVA EN TELA </t>
  </si>
  <si>
    <t>SPPM-2111000265</t>
  </si>
  <si>
    <t>SPPM-2111000266</t>
  </si>
  <si>
    <t>SPPM-2111000267</t>
  </si>
  <si>
    <t>SPPM-2111000268</t>
  </si>
  <si>
    <t xml:space="preserve">SILLA EJECUTIVA </t>
  </si>
  <si>
    <t>SPPM-2111000269</t>
  </si>
  <si>
    <t>MOTOBOMBA 9H AUTOCEBANTE 3 X 3 MOTOR A GASOLINA</t>
  </si>
  <si>
    <t>SPPM-2111000270</t>
  </si>
  <si>
    <t>SPPM-2111000271</t>
  </si>
  <si>
    <t>SPPM-2111000272</t>
  </si>
  <si>
    <t xml:space="preserve">DESBROZADORA A GASOLINA 27CC </t>
  </si>
  <si>
    <t>SPPM-2111000273</t>
  </si>
  <si>
    <t>SPPM-2111000274</t>
  </si>
  <si>
    <t xml:space="preserve">REGULADOR LSB BASIC, MICROVOLT </t>
  </si>
  <si>
    <t>SPPM-2111000275</t>
  </si>
  <si>
    <t>BOCINAS  USB (4 BOCINAS)</t>
  </si>
  <si>
    <t>RM-2111000276</t>
  </si>
  <si>
    <t xml:space="preserve">KIT DE 2 CAMARAS DAHUA </t>
  </si>
  <si>
    <t>RM-21111-134</t>
  </si>
  <si>
    <t>MONITOR 18.5 "</t>
  </si>
  <si>
    <t xml:space="preserve">RASTRO MUNICIPAL </t>
  </si>
  <si>
    <t>SPPM-2111000277</t>
  </si>
  <si>
    <t xml:space="preserve">BOCINAS USB </t>
  </si>
  <si>
    <t>BUEN O</t>
  </si>
  <si>
    <t>SPPM-2111000278</t>
  </si>
  <si>
    <t xml:space="preserve">MOUSE INALAMBRICO </t>
  </si>
  <si>
    <t>SR-2111000222</t>
  </si>
  <si>
    <t>SRA-0072-0357-0010</t>
  </si>
  <si>
    <t>SRA-0073-0357-0011</t>
  </si>
  <si>
    <t xml:space="preserve">MOUSE  </t>
  </si>
  <si>
    <t>SPPM-2111000245-1</t>
  </si>
  <si>
    <t>HONEYWELL MK9540-32A38 VOYAGERRCG HANDHELL</t>
  </si>
  <si>
    <t>SPPM-2111000245-2</t>
  </si>
  <si>
    <t>SPPM-2111000245-3</t>
  </si>
  <si>
    <t>SPPM-2111000245-4</t>
  </si>
  <si>
    <t>SPPM-2111000245-5</t>
  </si>
  <si>
    <t>SPPM-2111000245-6</t>
  </si>
  <si>
    <t>SPPM-2111000245-7</t>
  </si>
  <si>
    <t>SPPM-2111000245-8</t>
  </si>
  <si>
    <t>SPPM-2111000245-9</t>
  </si>
  <si>
    <t>SDARE-2111000190-1</t>
  </si>
  <si>
    <t xml:space="preserve">ESCRITORIO EN L   </t>
  </si>
  <si>
    <t xml:space="preserve">SDARE </t>
  </si>
  <si>
    <t>SDARE-2111000190-2</t>
  </si>
  <si>
    <t>SDARE-2111000190-3</t>
  </si>
  <si>
    <t>SDARE-2111000184-1</t>
  </si>
  <si>
    <t xml:space="preserve">SILLA </t>
  </si>
  <si>
    <t>SDARE-2111000184-2</t>
  </si>
  <si>
    <t>SILLA</t>
  </si>
  <si>
    <t>SDARE-2111000184-3</t>
  </si>
  <si>
    <t>AM-2111000172-1</t>
  </si>
  <si>
    <t xml:space="preserve">APARATO TELEFONICO </t>
  </si>
  <si>
    <t>SPPM-2111000204-1</t>
  </si>
  <si>
    <t>PYM-2111000184-10</t>
  </si>
  <si>
    <t>PYM-2111000184-11</t>
  </si>
  <si>
    <t>PYM-2111000184-12</t>
  </si>
  <si>
    <t>PYM-2111000184-13</t>
  </si>
  <si>
    <t>PYM-2111000184-14</t>
  </si>
  <si>
    <t>PYM-2111000184-15</t>
  </si>
  <si>
    <t>PYM-2111000204-10</t>
  </si>
  <si>
    <t>APC-CI-01</t>
  </si>
  <si>
    <t xml:space="preserve">SILLA TIPO CAJERO </t>
  </si>
  <si>
    <t>WALTER</t>
  </si>
  <si>
    <t>APC-CI-02</t>
  </si>
  <si>
    <t>APC-CI-03</t>
  </si>
  <si>
    <t>APC-CI-04</t>
  </si>
  <si>
    <t>PAR-CI-01</t>
  </si>
  <si>
    <t>PAR-CI-02</t>
  </si>
  <si>
    <t>PAR-CI-03</t>
  </si>
  <si>
    <t>REG-CI-01</t>
  </si>
  <si>
    <t xml:space="preserve">TELEFONO INALAMBRICO </t>
  </si>
  <si>
    <t>DMA-CI-01</t>
  </si>
  <si>
    <t>DMA-CI-02</t>
  </si>
  <si>
    <t>S-CI-01</t>
  </si>
  <si>
    <t>MONITOR DE 23 PULGADAS</t>
  </si>
  <si>
    <t>REG-CI-02</t>
  </si>
  <si>
    <t>REG-CI-03</t>
  </si>
  <si>
    <t>REG-CI-04</t>
  </si>
  <si>
    <t>REG-CI-05</t>
  </si>
  <si>
    <t>REG-CI-06</t>
  </si>
  <si>
    <t>REG-CI-07</t>
  </si>
  <si>
    <t>ARM-CI-01</t>
  </si>
  <si>
    <t>REG-CI-08</t>
  </si>
  <si>
    <t>EE-2022-0853 AL EE-2022-1468</t>
  </si>
  <si>
    <t xml:space="preserve">616  SILLA NEGRAS ESTIBABLES, $417.60 C/U </t>
  </si>
  <si>
    <t>EVENTO ESPECIALES</t>
  </si>
  <si>
    <t>PCIV-CB06</t>
  </si>
  <si>
    <t>PCIV-CB07</t>
  </si>
  <si>
    <t>PS-07</t>
  </si>
  <si>
    <t>PS-05</t>
  </si>
  <si>
    <t>PCIV-CB12</t>
  </si>
  <si>
    <t>PCIV-010</t>
  </si>
  <si>
    <t>PCIV-014</t>
  </si>
  <si>
    <t>V-07</t>
  </si>
  <si>
    <t>V-08</t>
  </si>
  <si>
    <t>V-10</t>
  </si>
  <si>
    <t>V-12</t>
  </si>
  <si>
    <t>V-13</t>
  </si>
  <si>
    <t>V-16</t>
  </si>
  <si>
    <t>V-15</t>
  </si>
  <si>
    <t>V-14</t>
  </si>
  <si>
    <t>V-17</t>
  </si>
  <si>
    <t>V-18</t>
  </si>
  <si>
    <t>V-35</t>
  </si>
  <si>
    <t>V-36</t>
  </si>
  <si>
    <t>V-37</t>
  </si>
  <si>
    <t>V-38</t>
  </si>
  <si>
    <t>V-39</t>
  </si>
  <si>
    <t>DMA-04</t>
  </si>
  <si>
    <t>EF-03</t>
  </si>
  <si>
    <t>FE-03</t>
  </si>
  <si>
    <t>IM-01</t>
  </si>
  <si>
    <t>TM-01</t>
  </si>
  <si>
    <t>DA-02</t>
  </si>
  <si>
    <t>DA-01</t>
  </si>
  <si>
    <t>SPA-01</t>
  </si>
  <si>
    <t>AC-02</t>
  </si>
  <si>
    <t>CAT-0001</t>
  </si>
  <si>
    <t>CS-02</t>
  </si>
  <si>
    <t>DR-01</t>
  </si>
  <si>
    <t>DR-02</t>
  </si>
  <si>
    <t>DS-02</t>
  </si>
  <si>
    <t>DS-03</t>
  </si>
  <si>
    <t>DD-01</t>
  </si>
  <si>
    <t>SPL-09</t>
  </si>
  <si>
    <t>SPL-11</t>
  </si>
  <si>
    <t>SPL-12</t>
  </si>
  <si>
    <t>SPL-13</t>
  </si>
  <si>
    <t>SPL-14</t>
  </si>
  <si>
    <t>SPL-15</t>
  </si>
  <si>
    <t>SPL-01</t>
  </si>
  <si>
    <t>SPL-03</t>
  </si>
  <si>
    <t>SPL-18</t>
  </si>
  <si>
    <t>SPL-19</t>
  </si>
  <si>
    <t>SPL-29</t>
  </si>
  <si>
    <t>SPL-21</t>
  </si>
  <si>
    <t>SPL-27</t>
  </si>
  <si>
    <t>SPL-31</t>
  </si>
  <si>
    <t>SPL-35</t>
  </si>
  <si>
    <t>DMA-07</t>
  </si>
  <si>
    <t>DMA-06</t>
  </si>
  <si>
    <t>PYJ-02</t>
  </si>
  <si>
    <t>PYJ-05</t>
  </si>
  <si>
    <t>DP-05</t>
  </si>
  <si>
    <t>DP-07</t>
  </si>
  <si>
    <t>ADQ-0001</t>
  </si>
  <si>
    <t>IMJ-23</t>
  </si>
  <si>
    <t>EQUIPO AUDIOVISUAL(2 BAFLES, CONSOLA SENSEY, STAND BAFLES, 3 MICROFONO Y VIDEOPROYECTOR HITACHI, CABLES</t>
  </si>
  <si>
    <t xml:space="preserve"> HITACHI</t>
  </si>
  <si>
    <t>IMJ-24</t>
  </si>
  <si>
    <t>PANTALLA VUTEC DE TRIPIE 2.44X2.44 M</t>
  </si>
  <si>
    <t>VUTEC</t>
  </si>
  <si>
    <t>ECM-2015-0460-0001</t>
  </si>
  <si>
    <t>MINICOM DS VISION 3000 RECEIVER</t>
  </si>
  <si>
    <t xml:space="preserve">EVENTOS CIVICOS </t>
  </si>
  <si>
    <t>ECM-2015-0460-0002</t>
  </si>
  <si>
    <t>BOCINA 15" MSA 6515BT MICROFONO Y PEDESTAL</t>
  </si>
  <si>
    <t>EE-2020-07-001</t>
  </si>
  <si>
    <t>SISTEMA DE 4 MICROFONOS INALAMBRICOS PARA CONFERENCIA</t>
  </si>
  <si>
    <t>EE-2020-07-002</t>
  </si>
  <si>
    <t>SISTEMA DE SONIDO Y AMPLIFICADOR</t>
  </si>
  <si>
    <t>EE-2020-07-003</t>
  </si>
  <si>
    <t>MEZCLADOR MIX 800 8 CANALES</t>
  </si>
  <si>
    <t>EE-2020-07-004</t>
  </si>
  <si>
    <t>PANTALLA SAMSUNG 75 PULG SMART</t>
  </si>
  <si>
    <t>75 PULG</t>
  </si>
  <si>
    <t>EE-2020-07-005</t>
  </si>
  <si>
    <t>PROCESADOR INTEL CORE I3</t>
  </si>
  <si>
    <t>EE-2020-07-006</t>
  </si>
  <si>
    <t>CAJA O MONTAJE DE 3 BOTONES PARA VOTACION CON INTERFAZ ELECTRICA</t>
  </si>
  <si>
    <t>BBJ-2019-0001</t>
  </si>
  <si>
    <t>JUEGO DE MICROFONOS INALAMBRICOS BOCINA AAMPLIFICADOR CON CABLES Y ACCESORIOS</t>
  </si>
  <si>
    <t>J/M</t>
  </si>
  <si>
    <t>SMCS-0003-0181-0037</t>
  </si>
  <si>
    <t>CS-0071-0411-0002</t>
  </si>
  <si>
    <t>DSCH2</t>
  </si>
  <si>
    <t>CS-0105-0411-0006</t>
  </si>
  <si>
    <t xml:space="preserve">CAMARA DE VIDEO </t>
  </si>
  <si>
    <t>DCRSR47</t>
  </si>
  <si>
    <t>CS-0007-0111-0055</t>
  </si>
  <si>
    <t xml:space="preserve">CAMARA  T3 KIT LENTE </t>
  </si>
  <si>
    <t>CS-0007-0111-0060</t>
  </si>
  <si>
    <t>TRIPIE CINE/VIDEO</t>
  </si>
  <si>
    <t>MANFROTO</t>
  </si>
  <si>
    <t>117B</t>
  </si>
  <si>
    <t>CS-0007-0111-0061</t>
  </si>
  <si>
    <t>VIDEO CAMARA FULL HD PROF  CON PILA CANON</t>
  </si>
  <si>
    <t>XF105</t>
  </si>
  <si>
    <t>CS-0007-0111-0062</t>
  </si>
  <si>
    <t>PILA PARA CAMARA DE VIDEO</t>
  </si>
  <si>
    <t>CS-0007-0111-0059</t>
  </si>
  <si>
    <t>LAMPARA  PARA CAMARA DE VIDEO</t>
  </si>
  <si>
    <t>GENARAY</t>
  </si>
  <si>
    <t>LED 144</t>
  </si>
  <si>
    <t>CS-0008-0111-0060</t>
  </si>
  <si>
    <t>CABEZAL PARA TRIPIE</t>
  </si>
  <si>
    <t>CS-0009-0111-0061</t>
  </si>
  <si>
    <t>CAMARA  CON LENTE</t>
  </si>
  <si>
    <t>T5I REBEL</t>
  </si>
  <si>
    <t>CS-0010-0111-0062</t>
  </si>
  <si>
    <t>CAMARA</t>
  </si>
  <si>
    <t>NIKON</t>
  </si>
  <si>
    <t>D7200</t>
  </si>
  <si>
    <t>CS-0011-0111-0063</t>
  </si>
  <si>
    <t>LENTE PARA CAMARA NIKON D7200</t>
  </si>
  <si>
    <t>CS-0012-0111-0064</t>
  </si>
  <si>
    <t>DROM DJ PRO 4</t>
  </si>
  <si>
    <t>PRO 4</t>
  </si>
  <si>
    <t>WM330A/GL300C</t>
  </si>
  <si>
    <t>CS-0013-0111-0065</t>
  </si>
  <si>
    <t>OSMO</t>
  </si>
  <si>
    <t>CS-0014-0111-0066</t>
  </si>
  <si>
    <t>BATERIA PHANTOM 4 PRO PARTE 64 BATERIA</t>
  </si>
  <si>
    <t>CS-0015-0111-0067</t>
  </si>
  <si>
    <t>MAVIC PRO COMBO DROM</t>
  </si>
  <si>
    <t>CS-0016-0111-0068</t>
  </si>
  <si>
    <t>CS-0017-0111-0069</t>
  </si>
  <si>
    <t>CS-0018-0111-0070</t>
  </si>
  <si>
    <t>CI-OF394</t>
  </si>
  <si>
    <t>CAMARA EXTERIOR 2 PZAS</t>
  </si>
  <si>
    <t>BULLET</t>
  </si>
  <si>
    <t>CI-OF461F, CI-OF462F</t>
  </si>
  <si>
    <t>2 SISTEMAS DE VIDEO DE VIGILANCIA</t>
  </si>
  <si>
    <t>CI-OF477F</t>
  </si>
  <si>
    <t>CAMARA  DIA Y NOCHE CNB WCM20VF</t>
  </si>
  <si>
    <t>CI-OF473F AL CI-OF476F</t>
  </si>
  <si>
    <t>4 CAMARAS  2 PANTALLAS LED</t>
  </si>
  <si>
    <t>SAXXON</t>
  </si>
  <si>
    <t>BVF2704SEE</t>
  </si>
  <si>
    <t>CI-OF485</t>
  </si>
  <si>
    <t>CAMARA  VISION ZOOM</t>
  </si>
  <si>
    <t>ANALOGICA</t>
  </si>
  <si>
    <t>CI-OF511</t>
  </si>
  <si>
    <t>MULTIFUNCIONAL DECODIFICADOR DE SISTEMAS DE CAMARAS</t>
  </si>
  <si>
    <t>CI-OF121DI-0406-0002</t>
  </si>
  <si>
    <t xml:space="preserve">CAMARA </t>
  </si>
  <si>
    <t>W-110</t>
  </si>
  <si>
    <t>CI-OF320DI-0406-0009</t>
  </si>
  <si>
    <t>CAMARA 600TVL/CCD 1/3 VARIFOCAL 3.8-9 5MM</t>
  </si>
  <si>
    <t>CI-OF317DI</t>
  </si>
  <si>
    <t xml:space="preserve">DAHUA DVR0804LEAS-DVR 8 CANALES VIDEO1U/H.264/240 IPS </t>
  </si>
  <si>
    <t>8 CANALES</t>
  </si>
  <si>
    <t xml:space="preserve">CAMARA DIGITAL 2 GB MEMORIA INTERNA </t>
  </si>
  <si>
    <t>DS-HAB-NA-027-14</t>
  </si>
  <si>
    <t>CAMARA DE VIDEO</t>
  </si>
  <si>
    <t>DE VIDEO</t>
  </si>
  <si>
    <t>DS-HAB-NA-053-14</t>
  </si>
  <si>
    <t>ESPEJO DE SOL DE 1M DE DIAMETRO</t>
  </si>
  <si>
    <t>DS-HAB-NA-02-14</t>
  </si>
  <si>
    <t>CAMARA FOTOGRAFICA</t>
  </si>
  <si>
    <t>DS-HAB-BS-053-14</t>
  </si>
  <si>
    <t>ESPEJO DE SOL DE 1M DIAMETRO</t>
  </si>
  <si>
    <t>1M DIAMETRO</t>
  </si>
  <si>
    <t>CENTRO COMUNITARIO COL. VICTORIA POPULAR LAS BRISAS</t>
  </si>
  <si>
    <t>DS-HAB-SF-0532-14</t>
  </si>
  <si>
    <t>CAMARA FOTOGRAFICA DE 16 MPX</t>
  </si>
  <si>
    <t>DS-HAB-SF-0557-14</t>
  </si>
  <si>
    <t>DS-HAB-SF-0588-14</t>
  </si>
  <si>
    <t>AYC-1242-3-109-02-01</t>
  </si>
  <si>
    <t>KID DE 6 CAMARAS DE VIGILANCIA</t>
  </si>
  <si>
    <t>HD SAXXON/DAHUA</t>
  </si>
  <si>
    <t>ST-0012</t>
  </si>
  <si>
    <t>CAMARAS DE SEGURIDAD CON SENSOR DE MOVIMIENTO 8</t>
  </si>
  <si>
    <t>MOB-OP-0913</t>
  </si>
  <si>
    <t>CAMARA DIGITAL INCLUYE FUNDA</t>
  </si>
  <si>
    <t xml:space="preserve">DSCW610 </t>
  </si>
  <si>
    <t>MOB-OP-986</t>
  </si>
  <si>
    <t>CYBERSHOT</t>
  </si>
  <si>
    <t>MOB-OP-977</t>
  </si>
  <si>
    <t>MOB-OP-1070</t>
  </si>
  <si>
    <t>ELPH</t>
  </si>
  <si>
    <t>160 20 MPX</t>
  </si>
  <si>
    <t>MOB-OP-1071</t>
  </si>
  <si>
    <t>161 20 MPX</t>
  </si>
  <si>
    <t>MOB-OP-1072</t>
  </si>
  <si>
    <t>162 20 MPX</t>
  </si>
  <si>
    <t>MOB-OP-1073</t>
  </si>
  <si>
    <t>163 20 MPX</t>
  </si>
  <si>
    <t>MOB-OP-1074</t>
  </si>
  <si>
    <t>164 20 MPX</t>
  </si>
  <si>
    <t>MOB-OP-1075</t>
  </si>
  <si>
    <t>165 20 MPX</t>
  </si>
  <si>
    <t>MOB OP-PP01</t>
  </si>
  <si>
    <t>BOCINAS BYTEK CON KID DE 4 CAMARAS 800TVL 114 LED(CAMARA DE CIRCUITO CERRADO)</t>
  </si>
  <si>
    <t>CIRCUITO CERRADO</t>
  </si>
  <si>
    <t>CAMARA DIGITAL CON FUNDA</t>
  </si>
  <si>
    <t>CAMARA DIGITAL</t>
  </si>
  <si>
    <t>PLATA</t>
  </si>
  <si>
    <t xml:space="preserve">CAMARA CANON ELPH </t>
  </si>
  <si>
    <t>MOB-OP-1076</t>
  </si>
  <si>
    <t>SPM-0105-0449-0024</t>
  </si>
  <si>
    <t>CAMARA DIGITAL  MEM 28 MB</t>
  </si>
  <si>
    <t>930 10MP</t>
  </si>
  <si>
    <t>SPM-0015-0449-0025</t>
  </si>
  <si>
    <t>SPM-0133-0049-0052</t>
  </si>
  <si>
    <t>7MP</t>
  </si>
  <si>
    <t>SPM-500</t>
  </si>
  <si>
    <t>EQUIPO DE SEGURIDAD Y VIGILANCIA EN ALTA DEFINICION</t>
  </si>
  <si>
    <t>DAHUA</t>
  </si>
  <si>
    <t>SPM-501</t>
  </si>
  <si>
    <t>SET DE 10 CAMARAS DIGITALES</t>
  </si>
  <si>
    <t>16 CANALES</t>
  </si>
  <si>
    <t>SMCS-0001-0481-0001</t>
  </si>
  <si>
    <t>DSCW550</t>
  </si>
  <si>
    <t>SMCS-0003-0481-0003</t>
  </si>
  <si>
    <t>SMCS-0003-0181-0030</t>
  </si>
  <si>
    <t xml:space="preserve">VIDEO CAMARA </t>
  </si>
  <si>
    <t>DCR-SX22</t>
  </si>
  <si>
    <t>SMCS-0003-0181-0031</t>
  </si>
  <si>
    <t>PANTALLA PARA PROYECTOR 70" X 70" CON TRIPIE</t>
  </si>
  <si>
    <t>SMCS-0003-0181-0032</t>
  </si>
  <si>
    <t>PANTALLA DE PROYECCION MEDIA</t>
  </si>
  <si>
    <t>SMCS-0003-0181-0038</t>
  </si>
  <si>
    <t xml:space="preserve">CAMARA FOTOGRAFICA </t>
  </si>
  <si>
    <t>T5I</t>
  </si>
  <si>
    <t>DV-CA01-0435-0005</t>
  </si>
  <si>
    <t xml:space="preserve">CAMARA 10 MP S. </t>
  </si>
  <si>
    <t>DSPM-0500-0523-0001</t>
  </si>
  <si>
    <t xml:space="preserve">KIT DE 8 CAMARAS </t>
  </si>
  <si>
    <t>RADIOGRABADORA CD MP</t>
  </si>
  <si>
    <t>MOD CFD SONY</t>
  </si>
  <si>
    <t>DFD-0035</t>
  </si>
  <si>
    <t>PAQUETE DE BAFLE, MICROFONO Y PEDESTAL</t>
  </si>
  <si>
    <t>DFD-0038/0039</t>
  </si>
  <si>
    <t>2 BAFLE AMPLIFICADOR</t>
  </si>
  <si>
    <t>BAFLE AMPLIFICADO SOBARRIER CON TRIPE</t>
  </si>
  <si>
    <t>SOBARRIER</t>
  </si>
  <si>
    <t>VOL15BT</t>
  </si>
  <si>
    <t>DS-0001/16</t>
  </si>
  <si>
    <t xml:space="preserve">BOCINA </t>
  </si>
  <si>
    <t>ACTIVA</t>
  </si>
  <si>
    <t>250W</t>
  </si>
  <si>
    <t>DS-HAB-NA-047-14</t>
  </si>
  <si>
    <t>CONSOLA 12 CANALES</t>
  </si>
  <si>
    <t>DS-HAB-NA-052-14</t>
  </si>
  <si>
    <t>VIDEO PROYECTOR DE 3500 LUMENES</t>
  </si>
  <si>
    <t>DS-HAB-NA-01-14</t>
  </si>
  <si>
    <t>PANTALLA DE 2X2 ENROLLABLE</t>
  </si>
  <si>
    <t>CAMARA DIGITAL DE REPORTERO</t>
  </si>
  <si>
    <t>DS-HAB-NA-014-14</t>
  </si>
  <si>
    <t>DS-HAB-NA-015-14</t>
  </si>
  <si>
    <t>SISTEMA DE SONIDO BOSO SOLO</t>
  </si>
  <si>
    <t>DS-HAB-NA-016-14</t>
  </si>
  <si>
    <t>MICROFONO LAVALIER</t>
  </si>
  <si>
    <t>DS-HAB-NA-017-14</t>
  </si>
  <si>
    <t>MICROFONO UNIDIRECCIONAL</t>
  </si>
  <si>
    <t>DS-HAB-NA-018-14</t>
  </si>
  <si>
    <t xml:space="preserve">AUDIFONOS SEMIFROFESIONALES </t>
  </si>
  <si>
    <t>DS-HAB-NA-019-14</t>
  </si>
  <si>
    <t>DS-HAB-NA-026-14</t>
  </si>
  <si>
    <t>GRABADORA REPRODUCTOR DECK</t>
  </si>
  <si>
    <t>DS-HAB-NA-049-14</t>
  </si>
  <si>
    <t xml:space="preserve">PANTALLA SMART </t>
  </si>
  <si>
    <t>LED 3D</t>
  </si>
  <si>
    <t>BRAVIA</t>
  </si>
  <si>
    <t>MOB OP 0696</t>
  </si>
  <si>
    <t>DS-HAB-CJ-0104-14</t>
  </si>
  <si>
    <t xml:space="preserve">PANTALLA DE 42" </t>
  </si>
  <si>
    <t>DS-HAB-CJ-0105-14</t>
  </si>
  <si>
    <t>PROYECTOR 2800 LUMENES HDMI</t>
  </si>
  <si>
    <t>DS-HAB-CJ-0124-14</t>
  </si>
  <si>
    <t>MINICOMPONENTE MP3 POR USB</t>
  </si>
  <si>
    <t>DS-HAB-BS-01-14</t>
  </si>
  <si>
    <t>DS-HAB-BD-049-14</t>
  </si>
  <si>
    <t>PANTALLA LED 3D SMART TV MCA SONY BRAVIA</t>
  </si>
  <si>
    <t>DS-HAB-BS-015-14</t>
  </si>
  <si>
    <t>SISTEMA DE SONIDO BOSE SOLO</t>
  </si>
  <si>
    <t>DS-HAB-SF-0201-14</t>
  </si>
  <si>
    <t>MESA DE PING PONG</t>
  </si>
  <si>
    <t>DS-HAB-SF-0312-14</t>
  </si>
  <si>
    <t>PANTALLA DE 42"</t>
  </si>
  <si>
    <t>DS-HAB-SF-0313-14</t>
  </si>
  <si>
    <t>PROYECTOR SONY 2800 LUMENES</t>
  </si>
  <si>
    <t>DS-HAB-SF-0315-14</t>
  </si>
  <si>
    <t>DS-HAB-SF-0586-14</t>
  </si>
  <si>
    <t>DS-HAB-SF-0587-14</t>
  </si>
  <si>
    <t>DS-HAB-SF-0579-14</t>
  </si>
  <si>
    <t>DS-HAB-SF-0556-14</t>
  </si>
  <si>
    <t>DS-HAB-SF-0543-14</t>
  </si>
  <si>
    <t>GRABADORA DIGITAL DE REPORTERO</t>
  </si>
  <si>
    <t>DS-HAB-SF-0544-14</t>
  </si>
  <si>
    <t>DS-HAB-SF-0545-14</t>
  </si>
  <si>
    <t>DS-HAB-SF-0546-14</t>
  </si>
  <si>
    <t>DS-HAB-SF-0547-14</t>
  </si>
  <si>
    <t>DS-HAB-SF-0548-14</t>
  </si>
  <si>
    <t>AUDIFONO SEMIPROFESIONAL</t>
  </si>
  <si>
    <t>DS-HAB-SF-0549-14</t>
  </si>
  <si>
    <t>DS-HAB-SF-0577-14</t>
  </si>
  <si>
    <t>LOTE DE 12 MESAS DE PLASTICO PLEGABLES</t>
  </si>
  <si>
    <t>DS-HAB-SI-0011-16</t>
  </si>
  <si>
    <t>LOTE DE 234 SILLAS METALICAS APILABLES EN VINIL</t>
  </si>
  <si>
    <t>DS-HAB-SI-0012-17</t>
  </si>
  <si>
    <t>TELEVISION PANTALLA LED DE 50-55 PULG</t>
  </si>
  <si>
    <t>DS-HAB-SI-0013-18</t>
  </si>
  <si>
    <t>REPRODUCTOR DVD</t>
  </si>
  <si>
    <t>DS-HAB-SI-0014-19</t>
  </si>
  <si>
    <t>AYC-0641-0410-0005</t>
  </si>
  <si>
    <t>MICROFONO INALAMBRICO ALCANCE 30 MTS.</t>
  </si>
  <si>
    <t>AYC-0876-0410-0015</t>
  </si>
  <si>
    <t>MICROFONO INALAMBRICO SHURE PG24</t>
  </si>
  <si>
    <t>AYC-0877-0410-0016</t>
  </si>
  <si>
    <t>MICROFONO INALAMBRICO SHURE PG58</t>
  </si>
  <si>
    <t>AYC-0899-0410-0023</t>
  </si>
  <si>
    <t>AMPLIFICADOR DE POTENCIA BACK STAGE HCF-20 PRO S/</t>
  </si>
  <si>
    <t>AYC-0925-0410-0088</t>
  </si>
  <si>
    <t>PANTALLA DE TRIPIE 2.13x2.13 DA-LIT</t>
  </si>
  <si>
    <t>AYC-0926-0410-0089</t>
  </si>
  <si>
    <t>VIDEO PROYECTOR BENQ MS500+</t>
  </si>
  <si>
    <t>AYC-0590-0110-0721</t>
  </si>
  <si>
    <t>CLARINETE MÁXIMA TTC-50 ESTUCHE NEGRO</t>
  </si>
  <si>
    <t>AYC-0591-0110-0722</t>
  </si>
  <si>
    <t>AYC-0592-0110-0723</t>
  </si>
  <si>
    <t>AYC-0607-0110-0741</t>
  </si>
  <si>
    <t>STAND PARA PLATILLO MÁXIMA CS-200</t>
  </si>
  <si>
    <t>AYC-1241-1-11</t>
  </si>
  <si>
    <t>PAQ DE 2 GUITARRAS ELECTRICAS CON ACCESORIOS</t>
  </si>
  <si>
    <t>AYC-1241-1-142</t>
  </si>
  <si>
    <t>BAFLEBEHRINGER C/PODER S/</t>
  </si>
  <si>
    <t>AYC-1241-1-226</t>
  </si>
  <si>
    <t xml:space="preserve">BATERIA  ACUSTICA </t>
  </si>
  <si>
    <t>MAXIMA</t>
  </si>
  <si>
    <t>MD120SET-CHHW</t>
  </si>
  <si>
    <t>DORADA</t>
  </si>
  <si>
    <t>AYC-1241-1-227</t>
  </si>
  <si>
    <t xml:space="preserve">SAX ALTO </t>
  </si>
  <si>
    <t>DORADO</t>
  </si>
  <si>
    <t>AYC-1241-1-228</t>
  </si>
  <si>
    <t>PIANO</t>
  </si>
  <si>
    <t>AYC-1241-1-229</t>
  </si>
  <si>
    <t>SET DE INSTRUMENTOS MUSICALES</t>
  </si>
  <si>
    <t>AYC-0901-0410-0025</t>
  </si>
  <si>
    <t>BAFLE ELECTRO VOICE EVID 4.2 W S/10004203</t>
  </si>
  <si>
    <t>AYC-0902-0410-0026</t>
  </si>
  <si>
    <t>BAFLE ELECTRO VOICE EVID 4.2 W S/10004204</t>
  </si>
  <si>
    <t>AYC-0903-0410-0027</t>
  </si>
  <si>
    <t>BAFLE ELECTRO VOICE EVID 4.2 W S/10004243</t>
  </si>
  <si>
    <t>AYC-0904-0410-0028</t>
  </si>
  <si>
    <t>BAFLE ELECTRO VOICE EVID 4.2 W S/10004244</t>
  </si>
  <si>
    <t>AYC-0905-0410-0029</t>
  </si>
  <si>
    <t>BAFLE ELECTRO VOICE EVID 4.2 W S/10004175</t>
  </si>
  <si>
    <t>AYC-0906-0410-0030</t>
  </si>
  <si>
    <t>BAFLE ELECTRO VOICE EVID 4.2 W S/10004176</t>
  </si>
  <si>
    <t>AYC-0907-0410-0031</t>
  </si>
  <si>
    <t>BAFLE ELECTRO VOICE EVID 4.2 W S/10004219</t>
  </si>
  <si>
    <t>AYC-0908-0410-0032</t>
  </si>
  <si>
    <t>BAFLE ELECTRO VOICE EVID 4.2 W S/10004220</t>
  </si>
  <si>
    <t>AYC-0911-0410-0035</t>
  </si>
  <si>
    <t>MICROFONO IN RADSON MR-290 UHF C/2</t>
  </si>
  <si>
    <t>RADSON</t>
  </si>
  <si>
    <t>ESNAISER MEDUSA RAPCO 24 CANALES</t>
  </si>
  <si>
    <t>RAPCO</t>
  </si>
  <si>
    <t>AYC-0909-0410-0033</t>
  </si>
  <si>
    <t>MEZCLADORA R-1604FX 12 CAN. S/</t>
  </si>
  <si>
    <t xml:space="preserve">WHARFEDALE </t>
  </si>
  <si>
    <t>AYC-0890-0410-0014</t>
  </si>
  <si>
    <t xml:space="preserve">CONSOLA </t>
  </si>
  <si>
    <t xml:space="preserve">EMX512SC </t>
  </si>
  <si>
    <t>AYC-1241-1-141</t>
  </si>
  <si>
    <t xml:space="preserve">CONSOLA MEZCLADORA </t>
  </si>
  <si>
    <t>AYC-1241-1-148/149</t>
  </si>
  <si>
    <t>JUEGO DE 2 BAFLE C115V 4 PZAS</t>
  </si>
  <si>
    <t>MOB-0887-0422-0056</t>
  </si>
  <si>
    <t>BAFLE  DELTA 218B</t>
  </si>
  <si>
    <t>WHARFEDALE</t>
  </si>
  <si>
    <t>MOB-0888-0422-0057</t>
  </si>
  <si>
    <t>BAFLE  C-115VA</t>
  </si>
  <si>
    <t>MOB-0889-0422-0058</t>
  </si>
  <si>
    <t>AMPLIFICADOR DE POTENCIA AUDYSON T-5200</t>
  </si>
  <si>
    <t>MOB-0890-0422-0059</t>
  </si>
  <si>
    <t>AMPLIFICADOR DE POTENCIA AUDYSON T-3000</t>
  </si>
  <si>
    <t>MOB-0892-0422-0061</t>
  </si>
  <si>
    <t>BAFLE F1320D</t>
  </si>
  <si>
    <t xml:space="preserve">BEHRINGER </t>
  </si>
  <si>
    <t>MOB-0893-0422-0062</t>
  </si>
  <si>
    <t>MEDUSA 164CC28</t>
  </si>
  <si>
    <t>MOB-0896-0422-0065</t>
  </si>
  <si>
    <t>PROCESADOR DBX DRIVE RACK PA+</t>
  </si>
  <si>
    <t>MOB-0897-0422-0066</t>
  </si>
  <si>
    <t>VIDEO PROYECTOR PT DW6300</t>
  </si>
  <si>
    <t>MOB-0899-0422-0068</t>
  </si>
  <si>
    <t>MICROFONO SHURE SM-58 LC 2 PZAS</t>
  </si>
  <si>
    <t>MOB-0000-0422-0069</t>
  </si>
  <si>
    <t>MICROFONO SHURE  SM-57 LC 2 PZAS</t>
  </si>
  <si>
    <t>MOB-0000-0422-0070</t>
  </si>
  <si>
    <t>MICROFONO SHURE SM-86 LC 2 PZAS</t>
  </si>
  <si>
    <t>MOB-0000-0422-0072</t>
  </si>
  <si>
    <t>JUEGO DE MICROFONO IN SHURE PG14 PG1</t>
  </si>
  <si>
    <t>MOB-0911-0422-0074</t>
  </si>
  <si>
    <t>MICROFONO SHURE MX412/S PODIUM</t>
  </si>
  <si>
    <t>AYC-0900-0110-1042</t>
  </si>
  <si>
    <t xml:space="preserve">EQ DE AIRE EVAPORATIVO </t>
  </si>
  <si>
    <t>NORDIKO</t>
  </si>
  <si>
    <t>R-2800</t>
  </si>
  <si>
    <t>EE-2017-001</t>
  </si>
  <si>
    <t>BOCINA 15 MSA 6515BT MICROFONO Y PEDESTAL</t>
  </si>
  <si>
    <t>MSA 6515BT</t>
  </si>
  <si>
    <t>EE-2019-003</t>
  </si>
  <si>
    <t>EQUIPO</t>
  </si>
  <si>
    <t>EE-2019-005</t>
  </si>
  <si>
    <t>MICROFONO INALAMBRICO SHURE PGXD24/PG58</t>
  </si>
  <si>
    <t>BBJ-1850</t>
  </si>
  <si>
    <t>MICROFONO 4 PZAS INALAMBRICO</t>
  </si>
  <si>
    <t>PRO</t>
  </si>
  <si>
    <t>MOB OP 0001</t>
  </si>
  <si>
    <t>MICROFONO INALAMBRICO ACCESORIOS BAFLE Y SOPORTE</t>
  </si>
  <si>
    <t>SPPM-2020-2019</t>
  </si>
  <si>
    <t>BOCINA AMPLIFICADA 15" STYLUS (20 PZAS)</t>
  </si>
  <si>
    <t>STYLUS</t>
  </si>
  <si>
    <t>SMCS-0003-0181-0039</t>
  </si>
  <si>
    <t>MICROFONO INALAMBRICO  KMU 10P</t>
  </si>
  <si>
    <t>KAPTON</t>
  </si>
  <si>
    <t>COMUNIDADES SALUDALES</t>
  </si>
  <si>
    <t>SMCS-0003-0181-0009</t>
  </si>
  <si>
    <t xml:space="preserve">LAMPARA FOCO PROYECTOR </t>
  </si>
  <si>
    <t>SMCS-0009-0481-0009</t>
  </si>
  <si>
    <t>BAFLE AMPLIFICADOR A515USB</t>
  </si>
  <si>
    <t>SMCS-0013-0481-0040</t>
  </si>
  <si>
    <t>BAFLE PASIVO  15" PLASTIFICAD P520</t>
  </si>
  <si>
    <t>SENSEY</t>
  </si>
  <si>
    <t>SMCS-0027-0481-0027</t>
  </si>
  <si>
    <t>BASCULA CLINICA CAP 160KG</t>
  </si>
  <si>
    <t>SMCS-0013-0481-0042</t>
  </si>
  <si>
    <t>ESTUCHE DIAGNOSTICO POCKET JUNIOR</t>
  </si>
  <si>
    <t>SMCS-0027-0481-0031</t>
  </si>
  <si>
    <t>BAUMANOMETRO, GLUCOMETRO TIRAS REACTIVAS</t>
  </si>
  <si>
    <t>EC-5231000010-2</t>
  </si>
  <si>
    <t>SPPM-5211000097-1</t>
  </si>
  <si>
    <t xml:space="preserve">PROYECTOR BENQ </t>
  </si>
  <si>
    <t>EC-5211000095-20</t>
  </si>
  <si>
    <t xml:space="preserve">MICROFONO INHALAMBRICO </t>
  </si>
  <si>
    <t>SENHEISER</t>
  </si>
  <si>
    <t>EC-5211000024-8</t>
  </si>
  <si>
    <t>DI-5231000059-1</t>
  </si>
  <si>
    <t>TARJETA DE VIDEO</t>
  </si>
  <si>
    <t>MNK:87E</t>
  </si>
  <si>
    <t>602-V809-2637SD2208002922</t>
  </si>
  <si>
    <t>SPD-5211000059-1</t>
  </si>
  <si>
    <t>PANTALLA DE PLASMA</t>
  </si>
  <si>
    <t>70"</t>
  </si>
  <si>
    <t>211RMFP2D643</t>
  </si>
  <si>
    <t>IV-5231000012-1</t>
  </si>
  <si>
    <t xml:space="preserve">CAMARA FOTOGRAFICA DIGITAL </t>
  </si>
  <si>
    <t>SEVENAT</t>
  </si>
  <si>
    <t>JSDY62766</t>
  </si>
  <si>
    <t>DOP-5291000130-1</t>
  </si>
  <si>
    <t>BANCA SERIE CONTINENTAL C/RESPALDO</t>
  </si>
  <si>
    <t>CN-01</t>
  </si>
  <si>
    <t>DOP-5291000130-2</t>
  </si>
  <si>
    <t>DOP-5291000130-3</t>
  </si>
  <si>
    <t>DOP-5291000130-4</t>
  </si>
  <si>
    <t xml:space="preserve">ROJO </t>
  </si>
  <si>
    <t>DOP-5291000130-5</t>
  </si>
  <si>
    <t>DOP-5291000130-6</t>
  </si>
  <si>
    <t>DOP-5291000130-7</t>
  </si>
  <si>
    <t>DOP-5291000130-8</t>
  </si>
  <si>
    <t>DOP-5291000130-9</t>
  </si>
  <si>
    <t>DOP-5291000130-10</t>
  </si>
  <si>
    <t>DOP-5291000130-11</t>
  </si>
  <si>
    <t>DOP-5291000130-12</t>
  </si>
  <si>
    <t>DOP-5291000130-13</t>
  </si>
  <si>
    <t>DOP-5291000130-14</t>
  </si>
  <si>
    <t>DOP-5291000130-15</t>
  </si>
  <si>
    <t>DOP-5291000130-16</t>
  </si>
  <si>
    <t>DOP-5291000130-17</t>
  </si>
  <si>
    <t>DOP-5291000130-18</t>
  </si>
  <si>
    <t>DOP-5291000130-19</t>
  </si>
  <si>
    <t>DOP-5291000130-20</t>
  </si>
  <si>
    <t>DOP-5291000130-21</t>
  </si>
  <si>
    <t>DOP-5291000130-22</t>
  </si>
  <si>
    <t>DOP-5291000130-23</t>
  </si>
  <si>
    <t>DOP-5291000130-24</t>
  </si>
  <si>
    <t>DOP-5291000130-25</t>
  </si>
  <si>
    <t>DOP-5291000130-26</t>
  </si>
  <si>
    <t>DOP-5291000130-27</t>
  </si>
  <si>
    <t>DOP-5291000130-28</t>
  </si>
  <si>
    <t>DOP-5291000130-29</t>
  </si>
  <si>
    <t>DOP-5291000130-30</t>
  </si>
  <si>
    <t>DOP-5291000130-31</t>
  </si>
  <si>
    <t>DOP-5291000130-32</t>
  </si>
  <si>
    <t>DOP-5291000130-33</t>
  </si>
  <si>
    <t>DOP-5291000130-34</t>
  </si>
  <si>
    <t>DOP-5291000130-35</t>
  </si>
  <si>
    <t>DOP-5291000130-36</t>
  </si>
  <si>
    <t>DOP-5291000130-37</t>
  </si>
  <si>
    <t>DOP-5291000130-38</t>
  </si>
  <si>
    <t>DOP-5291000130-39</t>
  </si>
  <si>
    <t>DOP-5291000130-40</t>
  </si>
  <si>
    <t>DOP-5291000130-41</t>
  </si>
  <si>
    <t>DOP-5291000130-42</t>
  </si>
  <si>
    <t>DOP-5291000130-43</t>
  </si>
  <si>
    <t>DOP-5291000130-44</t>
  </si>
  <si>
    <t>DOP-5291000130-45</t>
  </si>
  <si>
    <t>DOP-5291000130-46</t>
  </si>
  <si>
    <t>DOP-5291000130-47</t>
  </si>
  <si>
    <t>DOP-5291000130-48</t>
  </si>
  <si>
    <t>DOP-5291000130-49</t>
  </si>
  <si>
    <t>DOP-5291000130-50</t>
  </si>
  <si>
    <t>DOP-5291000130-51</t>
  </si>
  <si>
    <t>DOP-5291000130-52</t>
  </si>
  <si>
    <t>DOP-5291000130-53</t>
  </si>
  <si>
    <t>DOP-5291000130-54</t>
  </si>
  <si>
    <t>DOP-5291000130-55</t>
  </si>
  <si>
    <t>DOP-5291000130-56</t>
  </si>
  <si>
    <t>DOP-5291000130-57</t>
  </si>
  <si>
    <t>DOP-5291000130-58</t>
  </si>
  <si>
    <t>DOP-5291000130-59</t>
  </si>
  <si>
    <t>DOP-5291000130-60</t>
  </si>
  <si>
    <t>DOP-5291000130-61</t>
  </si>
  <si>
    <t>DOP-5291000130-62</t>
  </si>
  <si>
    <t>DOP-5291000130-63</t>
  </si>
  <si>
    <t>DOP-5291000130-64</t>
  </si>
  <si>
    <t>DOP-5291000130-65</t>
  </si>
  <si>
    <t>DOP-5291000130-66</t>
  </si>
  <si>
    <t>DOP-5291000130-67</t>
  </si>
  <si>
    <t>DOP-5291000130-68</t>
  </si>
  <si>
    <t>DOP-5291000130-69</t>
  </si>
  <si>
    <t>DOP-5291000130-70</t>
  </si>
  <si>
    <t>DOP-5291000130-71</t>
  </si>
  <si>
    <t>DOP-5291000130-72</t>
  </si>
  <si>
    <t>DOP-5291000130-73</t>
  </si>
  <si>
    <t>DOP-5291000130-74</t>
  </si>
  <si>
    <t>DOP-5291000130-75</t>
  </si>
  <si>
    <t>DOP-5291000130-76</t>
  </si>
  <si>
    <t>DOP-5291000130-77</t>
  </si>
  <si>
    <t>DOP-5291000130-78</t>
  </si>
  <si>
    <t>DOP-5291000130-79</t>
  </si>
  <si>
    <t>DOP-5291000130-80</t>
  </si>
  <si>
    <t>DOP-5291000130-81</t>
  </si>
  <si>
    <t>DOP-5291000130-82</t>
  </si>
  <si>
    <t>DOP-5291000130-83</t>
  </si>
  <si>
    <t>DOP-5291000130-84</t>
  </si>
  <si>
    <t>DOP-5291000130-85</t>
  </si>
  <si>
    <t>DOP-5291000130-86</t>
  </si>
  <si>
    <t>DOP-5291000130-87</t>
  </si>
  <si>
    <t>DOP-5291000130-88</t>
  </si>
  <si>
    <t>DOP-5291000130-89</t>
  </si>
  <si>
    <t>DOP-5291000130-90</t>
  </si>
  <si>
    <t>DOP-5291000130-91</t>
  </si>
  <si>
    <t>DOP-5291000130-92</t>
  </si>
  <si>
    <t>DOP-5291000130-93</t>
  </si>
  <si>
    <t>DOP-5291000130-94</t>
  </si>
  <si>
    <t>DOP-5291000130-95</t>
  </si>
  <si>
    <t>DOP-5291000130-96</t>
  </si>
  <si>
    <t>DOP-5291000130-97</t>
  </si>
  <si>
    <t>DOP-5291000130-98</t>
  </si>
  <si>
    <t>DOP-5291000130-99</t>
  </si>
  <si>
    <t>DOP-5291000130-100</t>
  </si>
  <si>
    <t>SP-5151000162-11</t>
  </si>
  <si>
    <t>AC-929011</t>
  </si>
  <si>
    <t>7506215929011</t>
  </si>
  <si>
    <t xml:space="preserve">SERVICIOS PUBLICOS  </t>
  </si>
  <si>
    <t xml:space="preserve">VORAGO </t>
  </si>
  <si>
    <t>00551220</t>
  </si>
  <si>
    <t>02951221192003</t>
  </si>
  <si>
    <t>22BL450671</t>
  </si>
  <si>
    <t xml:space="preserve">COMPLET </t>
  </si>
  <si>
    <t>ERV-6-001</t>
  </si>
  <si>
    <t xml:space="preserve">DISCO DURO </t>
  </si>
  <si>
    <t>ZN1VF32X</t>
  </si>
  <si>
    <t>M0-100</t>
  </si>
  <si>
    <t>ADQ-5151000162-10</t>
  </si>
  <si>
    <t xml:space="preserve">BUENO  </t>
  </si>
  <si>
    <t>SP-5151000147-25</t>
  </si>
  <si>
    <t xml:space="preserve"> BUENO </t>
  </si>
  <si>
    <t>SP- 5151000147-26</t>
  </si>
  <si>
    <t>SIS-5151000162-12</t>
  </si>
  <si>
    <t>REMOLQUE CAMA BAJA</t>
  </si>
  <si>
    <t xml:space="preserve">SECRETARIA TECNICA </t>
  </si>
  <si>
    <t>WCB7016AR30TRC</t>
  </si>
  <si>
    <t>CAPACIDAD 3,000 KG</t>
  </si>
  <si>
    <t>WIEBE</t>
  </si>
  <si>
    <t>3BZBN1627PC009193</t>
  </si>
  <si>
    <t>PYM-5411000011-2</t>
  </si>
  <si>
    <t>3SCK2EEVXN1009929</t>
  </si>
  <si>
    <t xml:space="preserve">PLAZAS Y MERCADOS </t>
  </si>
  <si>
    <t>DISPENSADOR DE AGUA CALIENTE-FRIA</t>
  </si>
  <si>
    <t>LENTE CAÑON EF-5 10-18 MMF/4.5-5.6 15 STM+ EW -75C</t>
  </si>
  <si>
    <t>CS-5231000013-1</t>
  </si>
  <si>
    <t>CAMARA WEB NEXIGO N990 4K PTZ</t>
  </si>
  <si>
    <t>RI-5231000061-1</t>
  </si>
  <si>
    <t>766214653035</t>
  </si>
  <si>
    <t>REDES INSTITUCIONALES</t>
  </si>
  <si>
    <t>PYJ-0000-0476-0017</t>
  </si>
  <si>
    <t>TRACTOR DE 19.5 HP</t>
  </si>
  <si>
    <t>JOHN DEERE</t>
  </si>
  <si>
    <t>JARDINERO</t>
  </si>
  <si>
    <t>D110</t>
  </si>
  <si>
    <t>RM-0078-0431-0002</t>
  </si>
  <si>
    <t xml:space="preserve">CORTADORA DE PECHO D BOVINOS </t>
  </si>
  <si>
    <t>KM</t>
  </si>
  <si>
    <t>153 15545</t>
  </si>
  <si>
    <t>RM-0009-0431-0011</t>
  </si>
  <si>
    <t>MAQUINA DESCUERADORA</t>
  </si>
  <si>
    <t>RM-0010-0431-0012</t>
  </si>
  <si>
    <t xml:space="preserve">CORTADORA DE CANALES </t>
  </si>
  <si>
    <t>KENMASTER</t>
  </si>
  <si>
    <t>RM-0015-0431-0017</t>
  </si>
  <si>
    <t>MESAS VICERAS 3 PZAS</t>
  </si>
  <si>
    <t>RM-0043-0431-0038</t>
  </si>
  <si>
    <t>CARRITOS P/COLGADO DE VISERAS 4 PZAS</t>
  </si>
  <si>
    <t>RM-0045-0431-0039</t>
  </si>
  <si>
    <t>PISTOLETE P/SACRIFICIO CASH-SPECIAL</t>
  </si>
  <si>
    <t>RM-0049-0431-0042</t>
  </si>
  <si>
    <t>CARRO PARA TRANSPORTAR DESHECHO</t>
  </si>
  <si>
    <t>RM-0056-0431-0048</t>
  </si>
  <si>
    <t>EQUIPO ENFRIAMIENTO 2 UNIDADES</t>
  </si>
  <si>
    <t>RM-0074-0431-0055</t>
  </si>
  <si>
    <t>TANQUE PRESURIZADO DE 119 GALONES</t>
  </si>
  <si>
    <t>RM-0082-0431-0056</t>
  </si>
  <si>
    <t>MOTOBOMBA DE 5 HP TRIFASICA 3 ENTRADAS 2 SALIDAS</t>
  </si>
  <si>
    <t>RM-0081-0431-0061</t>
  </si>
  <si>
    <t xml:space="preserve">CARRITO RECEPCION DE CABEZAS Y LAVADO </t>
  </si>
  <si>
    <t>RM-0085-0431-0062</t>
  </si>
  <si>
    <t xml:space="preserve">MESA LAVADO DE VICSERAS ROJAS </t>
  </si>
  <si>
    <t>RM-0087-0431-0064</t>
  </si>
  <si>
    <t>TRUPER</t>
  </si>
  <si>
    <t>RM-0089-0431-0067</t>
  </si>
  <si>
    <t>MAQUINA DE SOLDAR DE MAS CAPACIDAD</t>
  </si>
  <si>
    <t>RM-0090-0431-0068</t>
  </si>
  <si>
    <t>PISTOLETE O ATURDIDOR PARA EL SACRIFICIO DE GANADO</t>
  </si>
  <si>
    <t>RM-0091-0431-0070</t>
  </si>
  <si>
    <t>GHIBBLI</t>
  </si>
  <si>
    <t>RM-0092-0431-0071</t>
  </si>
  <si>
    <t xml:space="preserve">POLIPASTO USADO </t>
  </si>
  <si>
    <t>CM VALUSTA</t>
  </si>
  <si>
    <t>RM-0093-0431-0072</t>
  </si>
  <si>
    <t>SIERRA DE PECHO</t>
  </si>
  <si>
    <t>RM-0095-0431-0075</t>
  </si>
  <si>
    <t xml:space="preserve">SIERRA CANALARA TIPO RECIPROCANTE </t>
  </si>
  <si>
    <t>KENTMASTER</t>
  </si>
  <si>
    <t>RM-0097-0431-0077</t>
  </si>
  <si>
    <t>POLIPASTO ELEC HYUNDAI 2 TON USO INDUST</t>
  </si>
  <si>
    <t>RM-0099-0431-0078</t>
  </si>
  <si>
    <t>BOMBA AUTOCEBANTE  3X3/6.5 HP</t>
  </si>
  <si>
    <t>RM-0100-0431-0079</t>
  </si>
  <si>
    <t>SIERRA SABLE</t>
  </si>
  <si>
    <t>SURTEK</t>
  </si>
  <si>
    <t>RM-0101-0431-0080</t>
  </si>
  <si>
    <t>LAVADORA DE MENUDO GALVANIZADA</t>
  </si>
  <si>
    <t>5HP</t>
  </si>
  <si>
    <t>TRIFASICO</t>
  </si>
  <si>
    <t>220V</t>
  </si>
  <si>
    <t>RM-0102-0431-0081</t>
  </si>
  <si>
    <t>CALENTADOR SEMI INDUSTRIAL</t>
  </si>
  <si>
    <t>RM-0103-0431-0082</t>
  </si>
  <si>
    <t xml:space="preserve">PISTOLA </t>
  </si>
  <si>
    <t>ACCLES&amp;SHELV</t>
  </si>
  <si>
    <t>CASH</t>
  </si>
  <si>
    <t>RM-0104-0431-0083</t>
  </si>
  <si>
    <t xml:space="preserve">INDICADOR DIBATEC </t>
  </si>
  <si>
    <t>DIBATEC</t>
  </si>
  <si>
    <t>ACERO</t>
  </si>
  <si>
    <t>RM-0105-0431-0084</t>
  </si>
  <si>
    <t>MAQUINARIA DE CUARTO FRIO</t>
  </si>
  <si>
    <t>S/C</t>
  </si>
  <si>
    <t>MOB-OP-1001</t>
  </si>
  <si>
    <t>CORTADORA DE ASFALTO MOTOR 24282</t>
  </si>
  <si>
    <t>CORT</t>
  </si>
  <si>
    <t>MOB-OP-1002</t>
  </si>
  <si>
    <t>MOTORES MOTOR 541</t>
  </si>
  <si>
    <t>MOT</t>
  </si>
  <si>
    <t>MOB-OP-1003</t>
  </si>
  <si>
    <t>MOTORES</t>
  </si>
  <si>
    <t>MOB-OP-1004</t>
  </si>
  <si>
    <t>COMPACTADOR DE PLACA MOTOR 24741</t>
  </si>
  <si>
    <t>JOPER</t>
  </si>
  <si>
    <t>MOB-OP-1005</t>
  </si>
  <si>
    <t>BAILARINA MOTOR 4 TIEMPOS 6.5 HP</t>
  </si>
  <si>
    <t>MPOWER</t>
  </si>
  <si>
    <t>MOB-OP-1046</t>
  </si>
  <si>
    <t xml:space="preserve">ROTOMARTILLO </t>
  </si>
  <si>
    <t>2 PULG</t>
  </si>
  <si>
    <t>SDS MAX</t>
  </si>
  <si>
    <t>MOB-OP-1079</t>
  </si>
  <si>
    <t xml:space="preserve">CORTADORA D/METALES 14" </t>
  </si>
  <si>
    <t>D28700-B3/D28710</t>
  </si>
  <si>
    <t>MOB-OP-1080</t>
  </si>
  <si>
    <t xml:space="preserve">TALADRO ATORNILLADOR 1/2 20V </t>
  </si>
  <si>
    <t>MAX</t>
  </si>
  <si>
    <t>DCD771C2-B3</t>
  </si>
  <si>
    <t>MOB-OP-1081</t>
  </si>
  <si>
    <t xml:space="preserve">ESMERILADORA ANGULAR 7" </t>
  </si>
  <si>
    <t>DW28494WB3/DWE4557-B3</t>
  </si>
  <si>
    <t>1/2 DW 505</t>
  </si>
  <si>
    <t>DESTORNILLADOR POSITIVO</t>
  </si>
  <si>
    <t>DW-281</t>
  </si>
  <si>
    <t xml:space="preserve">SIERRA SABLE INDUSTRAL </t>
  </si>
  <si>
    <t>D WALT</t>
  </si>
  <si>
    <t>SPM-5631000089-1</t>
  </si>
  <si>
    <t xml:space="preserve">RETROEXCAVADORA MCA. CATERPILLER MOD 416B </t>
  </si>
  <si>
    <t>CATERPILLAR</t>
  </si>
  <si>
    <t>416B</t>
  </si>
  <si>
    <t>8SG09494</t>
  </si>
  <si>
    <t>LIMPIEZA</t>
  </si>
  <si>
    <t>LENOX</t>
  </si>
  <si>
    <t>DSM-0025/08</t>
  </si>
  <si>
    <t xml:space="preserve">MINISPLIT SEMINUEVO </t>
  </si>
  <si>
    <t>DS-HAB-NA-050-14</t>
  </si>
  <si>
    <t>DS-HAB-BS-050-14</t>
  </si>
  <si>
    <t>DS-HAB-SF-0580-14</t>
  </si>
  <si>
    <t>AYC-1241-1-344</t>
  </si>
  <si>
    <t xml:space="preserve">TALADRO INDUSTRAL </t>
  </si>
  <si>
    <t xml:space="preserve">DEWALT </t>
  </si>
  <si>
    <t>ROTOMARTILLO</t>
  </si>
  <si>
    <t>AYC-1241-1-345</t>
  </si>
  <si>
    <t>SIERRA CIRCULAR</t>
  </si>
  <si>
    <t>PROFESIONAL</t>
  </si>
  <si>
    <t>AYC-1241-1-346</t>
  </si>
  <si>
    <t>CALADORA INDUSTRAL</t>
  </si>
  <si>
    <t>ORBITAL</t>
  </si>
  <si>
    <t>ECM-2013-0160-0706</t>
  </si>
  <si>
    <t>INSTALACION DE SISTEMA DE AIRE LAVADO MUSEO FCO SARABIA</t>
  </si>
  <si>
    <t>MOB-0904-0422-0051</t>
  </si>
  <si>
    <t xml:space="preserve">EQUIPO DE AIRE ACONDICIONADO </t>
  </si>
  <si>
    <t>TRANE</t>
  </si>
  <si>
    <t>25 TON</t>
  </si>
  <si>
    <t>MOB-0905-0422-0052</t>
  </si>
  <si>
    <t>OPM-0531-0422-0002</t>
  </si>
  <si>
    <t>3600PCM</t>
  </si>
  <si>
    <t>OPM-0532-0422-0003</t>
  </si>
  <si>
    <t>MOB-OP-0947</t>
  </si>
  <si>
    <t>OPM-0534-0122-0229</t>
  </si>
  <si>
    <t xml:space="preserve">ENFRIADOR DE AIRE LAVADO </t>
  </si>
  <si>
    <t>OPM-0829-0122-0351</t>
  </si>
  <si>
    <t xml:space="preserve">EQUIPO MINI SPLIT </t>
  </si>
  <si>
    <t>MOB OP 7895</t>
  </si>
  <si>
    <t>6800PIE</t>
  </si>
  <si>
    <t>MOB OP 0788</t>
  </si>
  <si>
    <t>S:3406487810188040173681</t>
  </si>
  <si>
    <t>MOB OP 0789</t>
  </si>
  <si>
    <t>S:3406487810189040173678</t>
  </si>
  <si>
    <t>MOB OP 0790</t>
  </si>
  <si>
    <t>S:3406487810189040173692</t>
  </si>
  <si>
    <t>MOB OP 0791</t>
  </si>
  <si>
    <t>S:3406487810189040173885</t>
  </si>
  <si>
    <t>MOB OP 0792</t>
  </si>
  <si>
    <t>MPB-OP-1042</t>
  </si>
  <si>
    <t>GPS</t>
  </si>
  <si>
    <t xml:space="preserve"> ASHTECH</t>
  </si>
  <si>
    <t>MM20</t>
  </si>
  <si>
    <t>MPB-OP-1043</t>
  </si>
  <si>
    <t>SPPM-0194-0352-0014</t>
  </si>
  <si>
    <t>SISTEM. PORF. DE CIRCUITO CERRADO</t>
  </si>
  <si>
    <t>SPPM-0195-0352-0015</t>
  </si>
  <si>
    <t xml:space="preserve">REPETIDOR CON TORRES Y PLACAS SOLARES, BATERIAS, GABINETE Y 2 ANTENAS </t>
  </si>
  <si>
    <t>B7B10324</t>
  </si>
  <si>
    <t>SPPM-0195-0352-0016</t>
  </si>
  <si>
    <t>CLIMATIZACION DE ELEVADOR Y TUNEL</t>
  </si>
  <si>
    <t>P-0011-0196-0028</t>
  </si>
  <si>
    <t>RADIO UHF</t>
  </si>
  <si>
    <t>KENWOOD</t>
  </si>
  <si>
    <t>P-0012-0196-0029</t>
  </si>
  <si>
    <t>DV-0002-0435-0026</t>
  </si>
  <si>
    <t xml:space="preserve">ANTENA PARA EQUIPO BASE </t>
  </si>
  <si>
    <t>HUSTLER</t>
  </si>
  <si>
    <t>SUBSEMUN 167</t>
  </si>
  <si>
    <t xml:space="preserve">TERMINAL </t>
  </si>
  <si>
    <t>G3 TPH700</t>
  </si>
  <si>
    <t>RA3055KAD06130801366</t>
  </si>
  <si>
    <t>SUBSEMUN 168</t>
  </si>
  <si>
    <t>RA3055KAD06130801423</t>
  </si>
  <si>
    <t>SUBSEMUN 169</t>
  </si>
  <si>
    <t>RA3055KAD06130801350</t>
  </si>
  <si>
    <t>SUBSEMUN 170</t>
  </si>
  <si>
    <t>RA3055KAD06130801278</t>
  </si>
  <si>
    <t>SUBSEMUN 171</t>
  </si>
  <si>
    <t>RA3055KAD06130801274</t>
  </si>
  <si>
    <t>SUBSEMUN 172</t>
  </si>
  <si>
    <t>RA3055KAD06130801180</t>
  </si>
  <si>
    <t>SUBSEMUN 173</t>
  </si>
  <si>
    <t>RA3055KAD06130801252</t>
  </si>
  <si>
    <t>SUBSEMUN 174</t>
  </si>
  <si>
    <t>RA3055KAD06130801161</t>
  </si>
  <si>
    <t>SUBSEMUN 175</t>
  </si>
  <si>
    <t>RA3055KAD06130801370</t>
  </si>
  <si>
    <t>SUBSEMUN 176</t>
  </si>
  <si>
    <t>RA3055KAD06130801157</t>
  </si>
  <si>
    <t>SUBSEMUN 177</t>
  </si>
  <si>
    <t>RA3055KAD06130801429</t>
  </si>
  <si>
    <t>SUBSEMUN 178</t>
  </si>
  <si>
    <t>RA3055KAD06130801148</t>
  </si>
  <si>
    <t>SUBSEMUN 179</t>
  </si>
  <si>
    <t>RA3055KAD06130801415</t>
  </si>
  <si>
    <t>SUBSEMUN 180</t>
  </si>
  <si>
    <t>RA3055KAD06130801137</t>
  </si>
  <si>
    <t>SUBSEMUN 181</t>
  </si>
  <si>
    <t>RA3055KAD06130801243</t>
  </si>
  <si>
    <t>SUBSEMUN 182</t>
  </si>
  <si>
    <t>RA3055KAD06134505146</t>
  </si>
  <si>
    <t>SUBSEMUN 183</t>
  </si>
  <si>
    <t>RA3055KAD06134405013</t>
  </si>
  <si>
    <t>SUBSEMUN 184</t>
  </si>
  <si>
    <t>RA3055KAD06134505263</t>
  </si>
  <si>
    <t>SUBSEMUN 185</t>
  </si>
  <si>
    <t>RA3055KAD06134505273</t>
  </si>
  <si>
    <t>SUBSEMUN 186</t>
  </si>
  <si>
    <t>RA3055KAD06134405011</t>
  </si>
  <si>
    <t>SUBSEMUN 187</t>
  </si>
  <si>
    <t>RA3055KAD08144106903</t>
  </si>
  <si>
    <t>SUBSEMUN 188</t>
  </si>
  <si>
    <t>RA3055KAD04132028429</t>
  </si>
  <si>
    <t>SUBSEMUN 189</t>
  </si>
  <si>
    <t>RA3055KAD08144201849</t>
  </si>
  <si>
    <t>SUBSEMUN 190</t>
  </si>
  <si>
    <t>RA 3055KAD08143804395</t>
  </si>
  <si>
    <t>SUBSEMUN 191</t>
  </si>
  <si>
    <t>RA3055KAD08143701052</t>
  </si>
  <si>
    <t>SUBSEMUN 192</t>
  </si>
  <si>
    <t>RA3055KAD08144201967</t>
  </si>
  <si>
    <t>SUBSEMUN 193</t>
  </si>
  <si>
    <t>RA3055KAD08144201928</t>
  </si>
  <si>
    <t>SUBSEMUN 194</t>
  </si>
  <si>
    <t>RA3055KAD08143804390</t>
  </si>
  <si>
    <t>SUBSEMUN 195</t>
  </si>
  <si>
    <t xml:space="preserve">RADIO CON KIT </t>
  </si>
  <si>
    <t>MOVIL</t>
  </si>
  <si>
    <t>TPM700</t>
  </si>
  <si>
    <t>RA3048CAF04151900026</t>
  </si>
  <si>
    <t>SUBSEMUN 196</t>
  </si>
  <si>
    <t>RA3048CAF04152200751</t>
  </si>
  <si>
    <t>SUBSEMUN 197</t>
  </si>
  <si>
    <t>RA3048CAF04151900020</t>
  </si>
  <si>
    <t>SUBSEMUN 198</t>
  </si>
  <si>
    <t>RA3048CAF04151900102</t>
  </si>
  <si>
    <t>VIALIDAD R-2018-1</t>
  </si>
  <si>
    <t>RADIO</t>
  </si>
  <si>
    <t>NX-340K2</t>
  </si>
  <si>
    <t>B6B16632</t>
  </si>
  <si>
    <t>VIALIDAD R-2018-2</t>
  </si>
  <si>
    <t>VIALIDAD R-2018-3</t>
  </si>
  <si>
    <t>B6B16633</t>
  </si>
  <si>
    <t>VIALIDAD R-2018-4</t>
  </si>
  <si>
    <t>B6B16639</t>
  </si>
  <si>
    <t>VIALIDAD R-2018-5</t>
  </si>
  <si>
    <t>VIALIDAD R-2018-6</t>
  </si>
  <si>
    <t>VIALIDAD R-2018-7</t>
  </si>
  <si>
    <t>VIALIDAD R-2018-8</t>
  </si>
  <si>
    <t>VIALIDAD R-2018-9</t>
  </si>
  <si>
    <t>VIALIDAD R-2018-10</t>
  </si>
  <si>
    <t>VIALIDAD R-2018-11</t>
  </si>
  <si>
    <t>VIALIDAD R-2018-12</t>
  </si>
  <si>
    <t>VIALIDAD R-2018-13</t>
  </si>
  <si>
    <t>VIALIDAD R-2018-14</t>
  </si>
  <si>
    <t>VIALIDAD R-2018-15</t>
  </si>
  <si>
    <t>VIALIDAD R-2018-16</t>
  </si>
  <si>
    <t>VIALIDAD R-2018-17</t>
  </si>
  <si>
    <t>VIALIDAD R-2018-18</t>
  </si>
  <si>
    <t>VIALIDAD R-2018-19</t>
  </si>
  <si>
    <t>VIALIDAD R-2018-20</t>
  </si>
  <si>
    <t>VIALIDAD R-2018-21</t>
  </si>
  <si>
    <t>VIALIDAD R-2018-22</t>
  </si>
  <si>
    <t>VIALIDAD R-2018-23</t>
  </si>
  <si>
    <t>VIALIDAD R-2018-24</t>
  </si>
  <si>
    <t>VIALIDAD R-2018-25</t>
  </si>
  <si>
    <t>VIALIDAD R-2018-26</t>
  </si>
  <si>
    <t>VIALIDAD R-2018-27</t>
  </si>
  <si>
    <t>VIALIDAD R-2018-28</t>
  </si>
  <si>
    <t>VIALIDAD R-2018-29</t>
  </si>
  <si>
    <t>VIALIDAD R-2018-30</t>
  </si>
  <si>
    <t>DSPM LERDO 0216</t>
  </si>
  <si>
    <t>NX-340K3</t>
  </si>
  <si>
    <t>DSPM LERDO 0217</t>
  </si>
  <si>
    <t>NX-340K4</t>
  </si>
  <si>
    <t>DSPM LERDO 0218</t>
  </si>
  <si>
    <t>NX-340K5</t>
  </si>
  <si>
    <t>DSPM LERDO 0219</t>
  </si>
  <si>
    <t>NX-340K6</t>
  </si>
  <si>
    <t>DSPM LERDO 0220</t>
  </si>
  <si>
    <t>NX-340K7</t>
  </si>
  <si>
    <t>DSPM LERDO 0221</t>
  </si>
  <si>
    <t>NX-340K8</t>
  </si>
  <si>
    <t>DSPM LERDO 0222</t>
  </si>
  <si>
    <t>NX-340K9</t>
  </si>
  <si>
    <t>DSPM LERDO 0223</t>
  </si>
  <si>
    <t>NX-340K10</t>
  </si>
  <si>
    <t>DSPM LERDO 0224</t>
  </si>
  <si>
    <t>NX-340K11</t>
  </si>
  <si>
    <t>DSPM LERDO 0225</t>
  </si>
  <si>
    <t>NX-340K12</t>
  </si>
  <si>
    <t>DSPM LERDO 0226</t>
  </si>
  <si>
    <t>NX-340K13</t>
  </si>
  <si>
    <t>DSPM LERDO 0227</t>
  </si>
  <si>
    <t>NX-340K14</t>
  </si>
  <si>
    <t>DSPM LERDO 0228</t>
  </si>
  <si>
    <t>NX-340K15</t>
  </si>
  <si>
    <t>DSPM LERDO 0229</t>
  </si>
  <si>
    <t>NX-340K16</t>
  </si>
  <si>
    <t>DSPM LERDO 0230</t>
  </si>
  <si>
    <t>NX-340K17</t>
  </si>
  <si>
    <t>DSPM LERDO 0231</t>
  </si>
  <si>
    <t>NX-340K18</t>
  </si>
  <si>
    <t>DSPM LERDO 0232</t>
  </si>
  <si>
    <t>NX-340K19</t>
  </si>
  <si>
    <t>DSPM LERDO 0233</t>
  </si>
  <si>
    <t>NX-340K20</t>
  </si>
  <si>
    <t>DSPM LERDO 0234</t>
  </si>
  <si>
    <t>NX-340K21</t>
  </si>
  <si>
    <t>DSPM LERDO 0235</t>
  </si>
  <si>
    <t>NX-340K22</t>
  </si>
  <si>
    <t>DSPM LERDO 0236</t>
  </si>
  <si>
    <t>NX-340K23</t>
  </si>
  <si>
    <t>DSPM LERDO 0237</t>
  </si>
  <si>
    <t>NX-340K24</t>
  </si>
  <si>
    <t>DSPM LERDO 0238</t>
  </si>
  <si>
    <t>NX-340K25</t>
  </si>
  <si>
    <t>DSPM LERDO 0239</t>
  </si>
  <si>
    <t>NX-340K26</t>
  </si>
  <si>
    <t>DSPM LERDO 0240</t>
  </si>
  <si>
    <t>NX-340K27</t>
  </si>
  <si>
    <t>DSPM LERDO 0241</t>
  </si>
  <si>
    <t>NX-340K28</t>
  </si>
  <si>
    <t>DSPM LERDO 0242</t>
  </si>
  <si>
    <t>NX-340K29</t>
  </si>
  <si>
    <t>DSPM LERDO 0243</t>
  </si>
  <si>
    <t>NX-340K30</t>
  </si>
  <si>
    <t>DSPM LERDO 0244</t>
  </si>
  <si>
    <t>NX-340K31</t>
  </si>
  <si>
    <t>DSPM LERDO 0245</t>
  </si>
  <si>
    <t>NX-340K32</t>
  </si>
  <si>
    <t>DSPM LERDO 0246</t>
  </si>
  <si>
    <t>NX-340K33</t>
  </si>
  <si>
    <t>DSPM LERDO 0247</t>
  </si>
  <si>
    <t>NX-340K34</t>
  </si>
  <si>
    <t>DSPM LERDO 0248</t>
  </si>
  <si>
    <t>NX-340K35</t>
  </si>
  <si>
    <t>DSPM LERDO 0249</t>
  </si>
  <si>
    <t>NX-340K36</t>
  </si>
  <si>
    <t>DSPM LERDO 0250</t>
  </si>
  <si>
    <t>NX-340K37</t>
  </si>
  <si>
    <t>DSPM LERDO 0251</t>
  </si>
  <si>
    <t>NX-340K38</t>
  </si>
  <si>
    <t>DSPM LERDO 0252</t>
  </si>
  <si>
    <t>NX-340K39</t>
  </si>
  <si>
    <t>DSPM LERDO 0253</t>
  </si>
  <si>
    <t>NX-340K40</t>
  </si>
  <si>
    <t>DSPM LERDO 0254</t>
  </si>
  <si>
    <t>NX-340K41</t>
  </si>
  <si>
    <t>DSPM LERDO 0255</t>
  </si>
  <si>
    <t>NX-340K42</t>
  </si>
  <si>
    <t>DSPM LERDO 0256</t>
  </si>
  <si>
    <t>NX-340K43</t>
  </si>
  <si>
    <t>DSPM LERDO 0257</t>
  </si>
  <si>
    <t>NX-340K44</t>
  </si>
  <si>
    <t>DSPM LERDO 0258</t>
  </si>
  <si>
    <t>NX-340K45</t>
  </si>
  <si>
    <t>DSPM LERDO 0259</t>
  </si>
  <si>
    <t>NX-340K46</t>
  </si>
  <si>
    <t>DSPM LERDO 0260</t>
  </si>
  <si>
    <t>NX-340K47</t>
  </si>
  <si>
    <t>NX-340K48</t>
  </si>
  <si>
    <t>NX-340K49</t>
  </si>
  <si>
    <t>NX-340K50</t>
  </si>
  <si>
    <t>NX-340K51</t>
  </si>
  <si>
    <t>NX-340K52</t>
  </si>
  <si>
    <t>NX-340K53</t>
  </si>
  <si>
    <t>NX-340K54</t>
  </si>
  <si>
    <t>NX-340K55</t>
  </si>
  <si>
    <t>NX-340K56</t>
  </si>
  <si>
    <t>NX-340K57</t>
  </si>
  <si>
    <t>NX-340K58</t>
  </si>
  <si>
    <t>NX-340K59</t>
  </si>
  <si>
    <t>NX-340K60</t>
  </si>
  <si>
    <t>NX-340K61</t>
  </si>
  <si>
    <t>NX-340K62</t>
  </si>
  <si>
    <t>NX-340K63</t>
  </si>
  <si>
    <t>NX-340K64</t>
  </si>
  <si>
    <t>NX-340K65</t>
  </si>
  <si>
    <t>NX-340K66</t>
  </si>
  <si>
    <t>NX-340K67</t>
  </si>
  <si>
    <t>NX-340K68</t>
  </si>
  <si>
    <t>NX-340K69</t>
  </si>
  <si>
    <t>DIF MUNICIPAL</t>
  </si>
  <si>
    <t>NX-340K70</t>
  </si>
  <si>
    <t>NX-340K71</t>
  </si>
  <si>
    <t>SISTEMA DE ALERTA VECINAL</t>
  </si>
  <si>
    <t>NX-340K72</t>
  </si>
  <si>
    <t>DSPM-261</t>
  </si>
  <si>
    <t>DSPM-262</t>
  </si>
  <si>
    <t>DSPM-263</t>
  </si>
  <si>
    <t>DSPM-264</t>
  </si>
  <si>
    <t>DSPM-265</t>
  </si>
  <si>
    <t>DSPM-266</t>
  </si>
  <si>
    <t>DSPM-267</t>
  </si>
  <si>
    <t>TERMINAL</t>
  </si>
  <si>
    <t>DSPM-268</t>
  </si>
  <si>
    <t>DSPM-269</t>
  </si>
  <si>
    <t>DSPM-270</t>
  </si>
  <si>
    <t>DSPM-271</t>
  </si>
  <si>
    <t>DSPM-272</t>
  </si>
  <si>
    <t>DSPM-273</t>
  </si>
  <si>
    <t>DSPM-274</t>
  </si>
  <si>
    <t>DSPM-275</t>
  </si>
  <si>
    <t>DSPM-276</t>
  </si>
  <si>
    <t>DSPM-277</t>
  </si>
  <si>
    <t>DSPM-278</t>
  </si>
  <si>
    <t>DSPM-279</t>
  </si>
  <si>
    <t>DSPM-280</t>
  </si>
  <si>
    <t>DSPM-281</t>
  </si>
  <si>
    <t>DSPM-282</t>
  </si>
  <si>
    <t>DSPM-283</t>
  </si>
  <si>
    <t>DSPM-284</t>
  </si>
  <si>
    <t>DSPM-285</t>
  </si>
  <si>
    <t>DSPM-286</t>
  </si>
  <si>
    <t>DSPM-287</t>
  </si>
  <si>
    <t>DSPM-288</t>
  </si>
  <si>
    <t>DSPM-289</t>
  </si>
  <si>
    <t>DSPM-290</t>
  </si>
  <si>
    <t>DSPM-291</t>
  </si>
  <si>
    <t>DSPM-292</t>
  </si>
  <si>
    <t>PS-0100-0185-0220/221</t>
  </si>
  <si>
    <t xml:space="preserve">2 RADIOS </t>
  </si>
  <si>
    <t>MA G ONE</t>
  </si>
  <si>
    <t>SUMINISTRO DE TRANSFORMADOR SEMINUEVO</t>
  </si>
  <si>
    <t>MOB OP-PP02</t>
  </si>
  <si>
    <t>MOB OP-PP04</t>
  </si>
  <si>
    <t>SUBESTACION ELECTRICA DIF</t>
  </si>
  <si>
    <t>SPM-055A</t>
  </si>
  <si>
    <t>TRASFORMADOR</t>
  </si>
  <si>
    <t>SPM-056A</t>
  </si>
  <si>
    <t>MOTOBOMBA JET MONOFASICA 1 HP</t>
  </si>
  <si>
    <t>CIOF-0000-0484-0004</t>
  </si>
  <si>
    <t>DAHUA DVR0804LEAS-DVR 8 CANALES VIDEO1U/H.264/240 IPS CON FUENTE DE PODER REGULADORA</t>
  </si>
  <si>
    <t>S-0003-0447-0003</t>
  </si>
  <si>
    <t>MAQUINA DE VACIO RECARGAR CARTUCHO</t>
  </si>
  <si>
    <t>DFD-0028</t>
  </si>
  <si>
    <t xml:space="preserve">MAQUINA PARA SOLDAR </t>
  </si>
  <si>
    <t>MUNDIALI</t>
  </si>
  <si>
    <t>250 AMP</t>
  </si>
  <si>
    <t>DFD-0025/26</t>
  </si>
  <si>
    <t xml:space="preserve">DESBROZADORA </t>
  </si>
  <si>
    <t>STHIL</t>
  </si>
  <si>
    <t>FS85</t>
  </si>
  <si>
    <t>365114484/365122684</t>
  </si>
  <si>
    <t>DFD-0027</t>
  </si>
  <si>
    <t>TANQUE PARA HIDRO MOTOBOMBA</t>
  </si>
  <si>
    <t>DFD-0029</t>
  </si>
  <si>
    <t>HIDROLAVADORA  5HP MOTOR A GASOLINA</t>
  </si>
  <si>
    <t>TRUPER 5HP</t>
  </si>
  <si>
    <t>020074514BJ165F</t>
  </si>
  <si>
    <t>DFD-0030</t>
  </si>
  <si>
    <t xml:space="preserve">MOTOSIERRA </t>
  </si>
  <si>
    <t>MS-211</t>
  </si>
  <si>
    <t>DFD-0032/33</t>
  </si>
  <si>
    <t xml:space="preserve">SOPLADOR A GASOLINA </t>
  </si>
  <si>
    <t>MOCHILA</t>
  </si>
  <si>
    <t>15001657/14000859</t>
  </si>
  <si>
    <t xml:space="preserve">BOMBA INYECTORA </t>
  </si>
  <si>
    <t>1HP</t>
  </si>
  <si>
    <t>JX2ME 100E</t>
  </si>
  <si>
    <t>TANQUE PRECARGADO PARA HIDRONEUMATICO DE 248 LT</t>
  </si>
  <si>
    <t>DS-HAB-NA-0830</t>
  </si>
  <si>
    <t>RECTIFICADOR 3 PZAS</t>
  </si>
  <si>
    <t>DS-HAB-NA-0830-13 AL 0831-13</t>
  </si>
  <si>
    <t>SIERRA DE MESA DE BANCO 2 PZAS</t>
  </si>
  <si>
    <t>ECM-2014-0160-0707</t>
  </si>
  <si>
    <t>DESBROZADORA ELECTRICA 600W</t>
  </si>
  <si>
    <t>OPM-0000-0422-0053</t>
  </si>
  <si>
    <t xml:space="preserve">EXTRACTOR CENTRIFUGO </t>
  </si>
  <si>
    <t>SOLER&amp;PALAU</t>
  </si>
  <si>
    <t>CEB2000</t>
  </si>
  <si>
    <t>OPM-0000-0422-0054</t>
  </si>
  <si>
    <t>1-2010-0439-0002</t>
  </si>
  <si>
    <t>EXTINTOR DE BIOXIDO DE CARBONO</t>
  </si>
  <si>
    <t>IM-0002-0441-0002</t>
  </si>
  <si>
    <t>BOMBA CENTRIFUGA</t>
  </si>
  <si>
    <t>HIDRONEUMATICO EVANS</t>
  </si>
  <si>
    <t>MSL1J</t>
  </si>
  <si>
    <t>05OUT17</t>
  </si>
  <si>
    <t>DMA-0017-0417-0017</t>
  </si>
  <si>
    <t>ESCALERA DE 40 ESCALONES MCA. TRUPER</t>
  </si>
  <si>
    <t xml:space="preserve">TRUPER </t>
  </si>
  <si>
    <t>40 ESCALONES</t>
  </si>
  <si>
    <t>DMA-0022-0417-0022</t>
  </si>
  <si>
    <t>TRAILA CON CAMA DE 3 TON.</t>
  </si>
  <si>
    <t>DMA-0058-0417-0059</t>
  </si>
  <si>
    <t xml:space="preserve">FUMIGADORA AGRICOLA MOTOR </t>
  </si>
  <si>
    <t>5.5 HP</t>
  </si>
  <si>
    <t>DMA-0079-0417-0072</t>
  </si>
  <si>
    <t>BARRA 20"</t>
  </si>
  <si>
    <t>MS290</t>
  </si>
  <si>
    <t>DMA-0080-0417-0083</t>
  </si>
  <si>
    <t xml:space="preserve">TRITURADORA </t>
  </si>
  <si>
    <t>MTD</t>
  </si>
  <si>
    <t>305CCBS</t>
  </si>
  <si>
    <t>DMA-0101-0417-0087</t>
  </si>
  <si>
    <t>20"</t>
  </si>
  <si>
    <t>DMA-0104-0417-0088</t>
  </si>
  <si>
    <t>DESMALEZADORA</t>
  </si>
  <si>
    <t>DMA-0051-0117-0068</t>
  </si>
  <si>
    <t xml:space="preserve">ESCALERA DE ALUMINIO </t>
  </si>
  <si>
    <t>DMA-0106</t>
  </si>
  <si>
    <t>DESMALEZADORA MCA. STIHL MOD FS-450</t>
  </si>
  <si>
    <t>FS-450</t>
  </si>
  <si>
    <t>DMA-0107</t>
  </si>
  <si>
    <t xml:space="preserve">DEZMALEZADORA MARCA STIHL MOD. FS-450 S: </t>
  </si>
  <si>
    <t>DMA-0108</t>
  </si>
  <si>
    <t>DMA-0109</t>
  </si>
  <si>
    <t>SOPLADOR MARCA STIHL MOD BR-600</t>
  </si>
  <si>
    <t>BR-600</t>
  </si>
  <si>
    <t>DMA-110</t>
  </si>
  <si>
    <t>EQUIPO DE RIEGO AGRICOLA 3X3</t>
  </si>
  <si>
    <t>DMA-111</t>
  </si>
  <si>
    <t>DMA-112</t>
  </si>
  <si>
    <t xml:space="preserve">DESMALEZADORA  </t>
  </si>
  <si>
    <t>DMA-113</t>
  </si>
  <si>
    <t>DMA-114</t>
  </si>
  <si>
    <t>DMA-115</t>
  </si>
  <si>
    <t>MOTOSIERRA</t>
  </si>
  <si>
    <t>ESPADA DE 25"</t>
  </si>
  <si>
    <t>MS 631</t>
  </si>
  <si>
    <t>DMA-116</t>
  </si>
  <si>
    <t>DE 20"</t>
  </si>
  <si>
    <t>MS 290</t>
  </si>
  <si>
    <t>DMA-117</t>
  </si>
  <si>
    <t>MS 361</t>
  </si>
  <si>
    <t>DMA-118</t>
  </si>
  <si>
    <t>18"</t>
  </si>
  <si>
    <t>DMA-119</t>
  </si>
  <si>
    <t>MS450</t>
  </si>
  <si>
    <t>DMA-120</t>
  </si>
  <si>
    <t>DMA-121</t>
  </si>
  <si>
    <t>DMA-122</t>
  </si>
  <si>
    <t>DMA-123</t>
  </si>
  <si>
    <t>DMA-124</t>
  </si>
  <si>
    <t>DMA-125</t>
  </si>
  <si>
    <t xml:space="preserve">MOTOBOMBA A GASOLINA DE 3" </t>
  </si>
  <si>
    <t>DMA-126</t>
  </si>
  <si>
    <t>MOTOBOMBA CON MOTOR</t>
  </si>
  <si>
    <t>DMA-127</t>
  </si>
  <si>
    <t>FS</t>
  </si>
  <si>
    <t>PYJ-0002-0476-0002</t>
  </si>
  <si>
    <t xml:space="preserve">TRACTOR DE CESPED </t>
  </si>
  <si>
    <t xml:space="preserve">CRAFTSMAN </t>
  </si>
  <si>
    <t>18 HP</t>
  </si>
  <si>
    <t>PYJ-0009-0476-0003</t>
  </si>
  <si>
    <t xml:space="preserve">PULVERIZADORA DE MOTOR </t>
  </si>
  <si>
    <t xml:space="preserve">ARIMITSU </t>
  </si>
  <si>
    <t>PYJ-0034-0476-0004</t>
  </si>
  <si>
    <t xml:space="preserve">HOME PRO </t>
  </si>
  <si>
    <t>22F</t>
  </si>
  <si>
    <t xml:space="preserve">N452 </t>
  </si>
  <si>
    <t>PYJ-0053-0476-0011</t>
  </si>
  <si>
    <t xml:space="preserve">DESMALEZADORA </t>
  </si>
  <si>
    <t>STILTH</t>
  </si>
  <si>
    <t xml:space="preserve">NM85R </t>
  </si>
  <si>
    <t>PYJ-0070-0476-0014</t>
  </si>
  <si>
    <t xml:space="preserve">STHILL </t>
  </si>
  <si>
    <t>PYJ-0071-0476-0016</t>
  </si>
  <si>
    <t xml:space="preserve">LAVADORA DE PRESION </t>
  </si>
  <si>
    <t>PSI 2.3 GPM</t>
  </si>
  <si>
    <t>DMA-0105</t>
  </si>
  <si>
    <t xml:space="preserve">STIHL </t>
  </si>
  <si>
    <t>PYJ-0072-0476-0017</t>
  </si>
  <si>
    <t>STIHL</t>
  </si>
  <si>
    <t>PYJ-0073-0476-0018</t>
  </si>
  <si>
    <t>DESMALEZADORA STHIL FS 450</t>
  </si>
  <si>
    <t>PYJ-0074-0476-0019</t>
  </si>
  <si>
    <t>CORTASETOS HS STHIL DE GASOLINA</t>
  </si>
  <si>
    <t>PYJ 0075-0476-0020</t>
  </si>
  <si>
    <t>MOTOSIERRA MS 250 20 PULG STIHL</t>
  </si>
  <si>
    <t>20 PULG</t>
  </si>
  <si>
    <t>PYJ 0076-0476-0021</t>
  </si>
  <si>
    <t>PYJ 0077-0476-0022</t>
  </si>
  <si>
    <t>MOTOSIERRA DE ALTA C/BARRA 12 PULG 1.4 HP</t>
  </si>
  <si>
    <t>C/BARRA</t>
  </si>
  <si>
    <t>12 PULG</t>
  </si>
  <si>
    <t>PYJ 0078-0476-0023</t>
  </si>
  <si>
    <t>PYJ-0080-0476-0025</t>
  </si>
  <si>
    <t>MOTOBOMBA 3X3 EVANS 7.5 HP</t>
  </si>
  <si>
    <t>PYM-0079-0476-0024</t>
  </si>
  <si>
    <t>REMOLQUE DE CAMA BAJA DE PARA 3 TON</t>
  </si>
  <si>
    <t>DOS EJES 4 LLANTAS CON RIN</t>
  </si>
  <si>
    <t>PYM-0080-0476-0026</t>
  </si>
  <si>
    <t xml:space="preserve">SOPLADORA </t>
  </si>
  <si>
    <t>BG50</t>
  </si>
  <si>
    <t>PYM-0081-0476-0027</t>
  </si>
  <si>
    <t xml:space="preserve">ASPIRADORA DE GASOLINA </t>
  </si>
  <si>
    <t>PYM-0082-0476-0028</t>
  </si>
  <si>
    <t>OPM-0607-0422-0006</t>
  </si>
  <si>
    <t>CORTADORA CON MOTOR JAGUAR 13 H</t>
  </si>
  <si>
    <t>J SUPER</t>
  </si>
  <si>
    <t>ASFALTO</t>
  </si>
  <si>
    <t>OPM-0672-0422-0008</t>
  </si>
  <si>
    <t xml:space="preserve">ESTACION TOTAL </t>
  </si>
  <si>
    <t>TOPCON</t>
  </si>
  <si>
    <t>GPT</t>
  </si>
  <si>
    <t>3107W</t>
  </si>
  <si>
    <t>OPM-0649-0422-0009</t>
  </si>
  <si>
    <t xml:space="preserve">LOTE DE ACCESORIOS ESTACION </t>
  </si>
  <si>
    <t>OPM-0678-0422-0029</t>
  </si>
  <si>
    <t xml:space="preserve">REVOLVEDORA DE UN SACO </t>
  </si>
  <si>
    <t>R100TB</t>
  </si>
  <si>
    <t>OPM-0679-0422-0030</t>
  </si>
  <si>
    <t>OPM-0711-0422-0048</t>
  </si>
  <si>
    <t>ESTACION</t>
  </si>
  <si>
    <t>GTS 236W</t>
  </si>
  <si>
    <t>MOB-OP-0992</t>
  </si>
  <si>
    <t xml:space="preserve">DISTANCIOMETRO LASER </t>
  </si>
  <si>
    <t>LEICA</t>
  </si>
  <si>
    <t>8 522150257</t>
  </si>
  <si>
    <t>MOB-OP-0991</t>
  </si>
  <si>
    <t>8 522850275</t>
  </si>
  <si>
    <t>MOB-OP-1037</t>
  </si>
  <si>
    <t>MINICARGADOR</t>
  </si>
  <si>
    <t>NEW HOLLAND S</t>
  </si>
  <si>
    <t xml:space="preserve"> 422L225</t>
  </si>
  <si>
    <t>MOB OP-1048</t>
  </si>
  <si>
    <t>SIERRA DE MESA SKIL</t>
  </si>
  <si>
    <t>MOB OP-1047</t>
  </si>
  <si>
    <t xml:space="preserve">SIERRA CALADORA 11/16 500-3100 CPM </t>
  </si>
  <si>
    <t>BOSCH</t>
  </si>
  <si>
    <t>MOB OP-1056</t>
  </si>
  <si>
    <t>NIVEL OPTICO CON ESTADAL Y TRIPIE DE ALUMINIO</t>
  </si>
  <si>
    <t>GEO SURV</t>
  </si>
  <si>
    <t>NL32</t>
  </si>
  <si>
    <t>MOB OP-1076</t>
  </si>
  <si>
    <t>DISTO D8</t>
  </si>
  <si>
    <t>MOB OP-1077</t>
  </si>
  <si>
    <t>MOB OP-1078</t>
  </si>
  <si>
    <t>KID DE COMPRESOR 50 LITROS LUBRICADO (PISTOLA PARA PINTAR DE GRAVEDAD, PISTOLA BAJA PRESION, MANGUERAS Y ESCUADRAS</t>
  </si>
  <si>
    <t>MOB OP-1079</t>
  </si>
  <si>
    <t>ROTOMARTILLO 1/2 2600 RPM</t>
  </si>
  <si>
    <t>DFD-0031</t>
  </si>
  <si>
    <t>MAQUINA DE PAPEL HIGIENICO</t>
  </si>
  <si>
    <t>VENDING</t>
  </si>
  <si>
    <t>TARTAN</t>
  </si>
  <si>
    <t>OPM-0518-0122-0242</t>
  </si>
  <si>
    <t>NIVEL AUTOM.TRIPIE Y ESTADAL DE ALUM</t>
  </si>
  <si>
    <t>AMARILLO</t>
  </si>
  <si>
    <t>MOB OP 0948</t>
  </si>
  <si>
    <t>COMPACTADORA DE PLACA AP-800</t>
  </si>
  <si>
    <t>MOB OP 0949</t>
  </si>
  <si>
    <t xml:space="preserve">MOTOR 9 HP PARA COMPACTADORA  </t>
  </si>
  <si>
    <t>ROBIN</t>
  </si>
  <si>
    <t>EX270DE</t>
  </si>
  <si>
    <t>MOB OP 0980</t>
  </si>
  <si>
    <t>MOB OP 0981</t>
  </si>
  <si>
    <t>MAQUINA SOLDADORA DE 300 AMP CORRIENTE DE 110</t>
  </si>
  <si>
    <t>MOB OP 0982</t>
  </si>
  <si>
    <t xml:space="preserve">REBAJADOR DE 1-3/4 HP </t>
  </si>
  <si>
    <t>MOB OP 2245</t>
  </si>
  <si>
    <t>PINTARAYAS LINE LAZER 3400 MARCO GRACO</t>
  </si>
  <si>
    <t>GRACO</t>
  </si>
  <si>
    <t>MOB OP 0983</t>
  </si>
  <si>
    <t xml:space="preserve">BOMBA SUMERGIBLE 1 HP, TANQUE HIDRONE 170 LTS METAL ACCESORIOS </t>
  </si>
  <si>
    <t>MOB OP 0984</t>
  </si>
  <si>
    <t>MAQUINA SOPLADORA PARA MATERIAL PESADO</t>
  </si>
  <si>
    <t>MOB OP 0985</t>
  </si>
  <si>
    <t>MARTILLO DEMOLEDOR CON CINCEL DEWALT</t>
  </si>
  <si>
    <t>MOB OP 0986</t>
  </si>
  <si>
    <t>HERRAMIENTA GRUESA Y DE ACABADO</t>
  </si>
  <si>
    <t>MOB OP 0987</t>
  </si>
  <si>
    <t>SUMINISTRO E INSTALACION DE TANQUE DE ALTO FLUJO</t>
  </si>
  <si>
    <t>MOB OP 0988</t>
  </si>
  <si>
    <t>MOB OP 0989</t>
  </si>
  <si>
    <t>ROTOMARTILLO MAKITA M300</t>
  </si>
  <si>
    <t>MOB OP 0990</t>
  </si>
  <si>
    <t>ROTOMARTILLO MAKITA PERCUTOR 1/2</t>
  </si>
  <si>
    <t>MOB OP 0991</t>
  </si>
  <si>
    <t>LIJADORA DEWAH 1/4 DE HOJA</t>
  </si>
  <si>
    <t>MOB OP 0992</t>
  </si>
  <si>
    <t>MOB OP 0993</t>
  </si>
  <si>
    <t>SIRRA PARA COLADOR LENOX</t>
  </si>
  <si>
    <t>MOB OP 0994</t>
  </si>
  <si>
    <t>SIERRA DE INGLETADORA</t>
  </si>
  <si>
    <t>MOB OP 0995</t>
  </si>
  <si>
    <t>KIT DUAL DE TALADRO</t>
  </si>
  <si>
    <t>MOB OP 0996</t>
  </si>
  <si>
    <t>LIJADORA MAKITA</t>
  </si>
  <si>
    <t>MOB OP 0997</t>
  </si>
  <si>
    <t>LIJADORA BOACH 220v</t>
  </si>
  <si>
    <t>MOB OP 0998</t>
  </si>
  <si>
    <t>COMPRESOR AIRE A GASOLINA ARRANQUE ELECTRICO</t>
  </si>
  <si>
    <t>B-70639-E20</t>
  </si>
  <si>
    <t>MOB OP 0999</t>
  </si>
  <si>
    <t>MOTOR MODELO KOHLER</t>
  </si>
  <si>
    <t>KOHLER</t>
  </si>
  <si>
    <t>MOB OP 1000</t>
  </si>
  <si>
    <t>COMPACTADOR DE PLACA</t>
  </si>
  <si>
    <t>MS90K6</t>
  </si>
  <si>
    <t>MOB OP 1001</t>
  </si>
  <si>
    <t>CORTADORA CONCRETO</t>
  </si>
  <si>
    <t>KL</t>
  </si>
  <si>
    <t>SPM-0031-0449-0002</t>
  </si>
  <si>
    <t>REPETIDOR ARMADO CON 2 RADIOS</t>
  </si>
  <si>
    <t>SPM-0051-0449-0013</t>
  </si>
  <si>
    <t xml:space="preserve">RETROEXCAVADORA </t>
  </si>
  <si>
    <t>CASE</t>
  </si>
  <si>
    <t>580 SUPER K</t>
  </si>
  <si>
    <t xml:space="preserve"> JJG0180081</t>
  </si>
  <si>
    <t>SPM-0052-0449-0014</t>
  </si>
  <si>
    <t xml:space="preserve">BASCULA </t>
  </si>
  <si>
    <t>50 TON</t>
  </si>
  <si>
    <t>SPM-0252-0449-0019</t>
  </si>
  <si>
    <t xml:space="preserve">ESMERILADORA </t>
  </si>
  <si>
    <t>DE 7</t>
  </si>
  <si>
    <t>D294914B3</t>
  </si>
  <si>
    <t>SPML-0090-0449-0020</t>
  </si>
  <si>
    <t>MAQUINA SOLDAR  ML 250 LCD JUEGO D</t>
  </si>
  <si>
    <t xml:space="preserve">INFRA </t>
  </si>
  <si>
    <t>302 225 ML</t>
  </si>
  <si>
    <t>SPML-0088-0449-0021</t>
  </si>
  <si>
    <t xml:space="preserve">ESCALERA DE FIBRA DE VIDRIO </t>
  </si>
  <si>
    <t>EXTENCION 32 ESC</t>
  </si>
  <si>
    <t>G534</t>
  </si>
  <si>
    <t>SPM-0000-0449-0032</t>
  </si>
  <si>
    <t>ESTRUCTURA TUBULAR CON LONA TOLDO DE 3X6 M</t>
  </si>
  <si>
    <t>SPM-0143-0449-0035 A 0149</t>
  </si>
  <si>
    <t>CARRITOS  3 DESCOMPUESTOS</t>
  </si>
  <si>
    <t>BUGY</t>
  </si>
  <si>
    <t>SPM-0150-0449-0036 A 0154</t>
  </si>
  <si>
    <t>CARRITOS DE TANQUE 5 PIEZAS</t>
  </si>
  <si>
    <t>SPM-0155-0449-0037AL 0169</t>
  </si>
  <si>
    <t>CARRITOS DE 2 TANQUES 15 PIEZAS 2 DESCOMPUESTOS</t>
  </si>
  <si>
    <t>SPM-0000-0449-0049</t>
  </si>
  <si>
    <t>10 CARRITOS DE 2 TANQUES</t>
  </si>
  <si>
    <t>SPM-0256-0449-0034</t>
  </si>
  <si>
    <t xml:space="preserve">BOMBA AC PARA RIEGO 2" X 2" </t>
  </si>
  <si>
    <t>7.5 HP</t>
  </si>
  <si>
    <t>TH</t>
  </si>
  <si>
    <t>SPM-0294-0449-0051</t>
  </si>
  <si>
    <t xml:space="preserve">RAMPA </t>
  </si>
  <si>
    <t>ELECTROHIDRAULICA</t>
  </si>
  <si>
    <t>SPM-0000-0449-0053</t>
  </si>
  <si>
    <t>A GASOLINA 14"</t>
  </si>
  <si>
    <t>27 CCR</t>
  </si>
  <si>
    <t>SPM-0000-0449-0054</t>
  </si>
  <si>
    <t>SPM-0000-0449-0055</t>
  </si>
  <si>
    <t>A GASOLINA 18"</t>
  </si>
  <si>
    <t>SPM-0000-0449-0056</t>
  </si>
  <si>
    <t xml:space="preserve">LAVADORA PRESION </t>
  </si>
  <si>
    <t>2700 PSI</t>
  </si>
  <si>
    <t>2 3 GPM</t>
  </si>
  <si>
    <t>SPM-0000-0449-0058</t>
  </si>
  <si>
    <t>STIHLI</t>
  </si>
  <si>
    <t>CABEZA HILOS</t>
  </si>
  <si>
    <t>SPM-0257-0549-0060</t>
  </si>
  <si>
    <t>TRACTOR</t>
  </si>
  <si>
    <t>0LJR00861</t>
  </si>
  <si>
    <t>SPM-0000-0449-0061</t>
  </si>
  <si>
    <t>COMPRESOR DE AIRE 120 GAL</t>
  </si>
  <si>
    <t>ITSA</t>
  </si>
  <si>
    <t>5 HP</t>
  </si>
  <si>
    <t>SPML-H319</t>
  </si>
  <si>
    <t>ANDAMIOS</t>
  </si>
  <si>
    <t>SPML-H320</t>
  </si>
  <si>
    <t xml:space="preserve">LIMPIADOR A PRESION </t>
  </si>
  <si>
    <t>BRIGGS&amp;STRATTON</t>
  </si>
  <si>
    <t>SPML-H321</t>
  </si>
  <si>
    <t xml:space="preserve">PINZA PONCHADORA  CAL 1/0 A </t>
  </si>
  <si>
    <t>EQUISER</t>
  </si>
  <si>
    <t>HIDRAULICA</t>
  </si>
  <si>
    <t>750 MCM</t>
  </si>
  <si>
    <t>SPML-H322</t>
  </si>
  <si>
    <t>SPML-H323</t>
  </si>
  <si>
    <t>CARGADOR E. PESADO 80/65/57/30</t>
  </si>
  <si>
    <t>MANUEL SE3000</t>
  </si>
  <si>
    <t>SPML-H324</t>
  </si>
  <si>
    <t xml:space="preserve">DEZMALEZADORA </t>
  </si>
  <si>
    <t>SPML-H325</t>
  </si>
  <si>
    <t>SPML-H326</t>
  </si>
  <si>
    <t>SPML-H327</t>
  </si>
  <si>
    <t>SPML-H328</t>
  </si>
  <si>
    <t>MS-250</t>
  </si>
  <si>
    <t>SPML-H380</t>
  </si>
  <si>
    <t>PYJ-0018</t>
  </si>
  <si>
    <t>DESBROZADORA DE GASOLINA</t>
  </si>
  <si>
    <t>41407134502BPA66H1</t>
  </si>
  <si>
    <t>SPML-H331</t>
  </si>
  <si>
    <t>PISTOLA DE IMPACTO 1 "</t>
  </si>
  <si>
    <t>SPML-H332</t>
  </si>
  <si>
    <t xml:space="preserve">SCANNER LECTOR DE CODIGOS </t>
  </si>
  <si>
    <t>CJ4-R</t>
  </si>
  <si>
    <t>SPML-H333</t>
  </si>
  <si>
    <t>DESBROZADORA STHIL FS460</t>
  </si>
  <si>
    <t>D/M</t>
  </si>
  <si>
    <t>SPML-H334</t>
  </si>
  <si>
    <t>SPML-H335</t>
  </si>
  <si>
    <t>SPML-H336</t>
  </si>
  <si>
    <t>CARRETILLA HONDA 4</t>
  </si>
  <si>
    <t>SPM-0060</t>
  </si>
  <si>
    <t xml:space="preserve">HIDROLAVADORA  5HP </t>
  </si>
  <si>
    <t>STARCCO</t>
  </si>
  <si>
    <t>SPM-0053</t>
  </si>
  <si>
    <t xml:space="preserve">DESBROZADORA 4 CICLOS RECT </t>
  </si>
  <si>
    <t>GASOLINA 14"</t>
  </si>
  <si>
    <t>SPM-0054</t>
  </si>
  <si>
    <t>DESBROZADORA 4 CICLOS RECT</t>
  </si>
  <si>
    <t>SPM-0055</t>
  </si>
  <si>
    <t>MAQUINA DE SOLDAR MICROALAMBRE DE 110V CHICA</t>
  </si>
  <si>
    <t>SPM-0056</t>
  </si>
  <si>
    <t>SPM-0057</t>
  </si>
  <si>
    <t>MOTOSIERRA 45 CM</t>
  </si>
  <si>
    <t>SPM-0058</t>
  </si>
  <si>
    <t>SPM-0059</t>
  </si>
  <si>
    <t>CCBS-0001-0482-0001</t>
  </si>
  <si>
    <t xml:space="preserve">MAQUINA </t>
  </si>
  <si>
    <t>DE SOLDAR</t>
  </si>
  <si>
    <t>MI 2-300</t>
  </si>
  <si>
    <t>CENTRO COMUNITARIO BRISAS SUR</t>
  </si>
  <si>
    <t>CCBS-0002-0482-0002</t>
  </si>
  <si>
    <t>CCBS-0003-0482-0003</t>
  </si>
  <si>
    <t>CCBS-0006-0482-0006</t>
  </si>
  <si>
    <t>EQUIPO PARA SOLDAR Y CORTAR SUREF</t>
  </si>
  <si>
    <t>SUREF</t>
  </si>
  <si>
    <t>CCBS-0007-0482-0007</t>
  </si>
  <si>
    <t>CILINDRO PARA ACETILENO</t>
  </si>
  <si>
    <t>CCBS-0008-0482-0008</t>
  </si>
  <si>
    <t>CILINDRO PARA OXIGENO</t>
  </si>
  <si>
    <t>CCBS-0009-0482-0009</t>
  </si>
  <si>
    <t>CARRO PORTACILINDROS GRANDE</t>
  </si>
  <si>
    <t>CCBS-0010-0482-0010</t>
  </si>
  <si>
    <t xml:space="preserve">CORTADORA 2000W </t>
  </si>
  <si>
    <t>DE METAL 14"</t>
  </si>
  <si>
    <t>15A</t>
  </si>
  <si>
    <t>CCBS-0011-0482-0011</t>
  </si>
  <si>
    <t>CCBS-0012-0482-0012</t>
  </si>
  <si>
    <t xml:space="preserve">ESMERIL  8"X1" 600W </t>
  </si>
  <si>
    <t>DE BANCO</t>
  </si>
  <si>
    <t>3/4 HP</t>
  </si>
  <si>
    <t>CCBS-0013-0482-0013</t>
  </si>
  <si>
    <t>CCBS-0014-0482-0014</t>
  </si>
  <si>
    <t xml:space="preserve">TALADRO  0-550 570V </t>
  </si>
  <si>
    <t>DE MANO 1/2</t>
  </si>
  <si>
    <t>VVR</t>
  </si>
  <si>
    <t>CCBS-0015-0482-0015</t>
  </si>
  <si>
    <t>CCBS-0016-0482-0016</t>
  </si>
  <si>
    <t xml:space="preserve">TALADRO 16 VELS </t>
  </si>
  <si>
    <t>DE PEDESTAL</t>
  </si>
  <si>
    <t>CCBS-0024-0482-0024</t>
  </si>
  <si>
    <t>MESA DE TRABAJO</t>
  </si>
  <si>
    <t>CCBS-0025-0482-0025</t>
  </si>
  <si>
    <t>CCBS-0026-0482-0026</t>
  </si>
  <si>
    <t>CCSF-0001-0483-0001</t>
  </si>
  <si>
    <t>CCSF-0002-0483-0002</t>
  </si>
  <si>
    <t>CCSF-0005-0483-0005</t>
  </si>
  <si>
    <t xml:space="preserve">EQUIPO PARA SOLDAR Y CORTAR </t>
  </si>
  <si>
    <t>CCSF-0006-0483-0006</t>
  </si>
  <si>
    <t>CCSF-0007-0483-0007</t>
  </si>
  <si>
    <t>CCSF-0008-0483-0008</t>
  </si>
  <si>
    <t>CCSF-0009-0483-0009</t>
  </si>
  <si>
    <t>CCSF-0010-0483-0010</t>
  </si>
  <si>
    <t>ESMERIL DE BANCO 8"X1" 600W</t>
  </si>
  <si>
    <t>CCSF-0011-0483-0011</t>
  </si>
  <si>
    <t>CCSF-0012-0483-0012</t>
  </si>
  <si>
    <t>CCSF-0013-0483-0013</t>
  </si>
  <si>
    <t>CCSF-0021-0483-0021</t>
  </si>
  <si>
    <t>CCSF-0022-0483-0022</t>
  </si>
  <si>
    <t>CB-RB-M-03</t>
  </si>
  <si>
    <t>MOTOSIERRA 18"</t>
  </si>
  <si>
    <t>DE GASOLINA</t>
  </si>
  <si>
    <t>CB-RB-M-04</t>
  </si>
  <si>
    <t>MOTOSIERRA  36"</t>
  </si>
  <si>
    <t>MS-461</t>
  </si>
  <si>
    <t>CB-RB-M-06</t>
  </si>
  <si>
    <t>GATO HIDRAULICO DE RESCATE</t>
  </si>
  <si>
    <t>CB-RB-M-07</t>
  </si>
  <si>
    <t>CORTADORA DE RESCATE</t>
  </si>
  <si>
    <t>CB-RB-M-08</t>
  </si>
  <si>
    <t>COMPRESOR  GASOLINA</t>
  </si>
  <si>
    <t>HIDRAULICO</t>
  </si>
  <si>
    <t>6HP</t>
  </si>
  <si>
    <t>CB-RB-M-09</t>
  </si>
  <si>
    <t xml:space="preserve">SEPARADOR LIGERO DE RESCATE </t>
  </si>
  <si>
    <t>MKUS</t>
  </si>
  <si>
    <t>CB-RB-M-10</t>
  </si>
  <si>
    <t>EQUIPO DE RIEGO AGRICOLA</t>
  </si>
  <si>
    <t>PARA RIEGO</t>
  </si>
  <si>
    <t>CB-RB-M-11</t>
  </si>
  <si>
    <t xml:space="preserve">BOMBA AC </t>
  </si>
  <si>
    <t>2X2</t>
  </si>
  <si>
    <t>CB-RB-M-12</t>
  </si>
  <si>
    <t>MOTOBOMBA DE 6 HP A GASOLINA</t>
  </si>
  <si>
    <t>CB-RB-M-13</t>
  </si>
  <si>
    <t xml:space="preserve">MOTOBOMBA </t>
  </si>
  <si>
    <t>TONKA</t>
  </si>
  <si>
    <t>CB-RB-M-05</t>
  </si>
  <si>
    <t xml:space="preserve">MOTOBOMBA  MOTOR GASOLINA </t>
  </si>
  <si>
    <t>AUTOCEBANTE</t>
  </si>
  <si>
    <t>10 HP</t>
  </si>
  <si>
    <t>MOTOBOMBA DE 9 HP A GASOLINA</t>
  </si>
  <si>
    <t>CB-RB-M-14</t>
  </si>
  <si>
    <t>CAT-9930-0207-279</t>
  </si>
  <si>
    <t>MEDIDOR LASER DISTANCIA PORTATIL</t>
  </si>
  <si>
    <t>VJ-0001-1246-7-124-01</t>
  </si>
  <si>
    <t>FS-38</t>
  </si>
  <si>
    <t>VILLA JUAREZ</t>
  </si>
  <si>
    <t>VJ-0002-1246-7-124-01</t>
  </si>
  <si>
    <t>VJ-0003-1246-7-124-01</t>
  </si>
  <si>
    <t>ESCALERA DE TIJERA</t>
  </si>
  <si>
    <t>VJ-0004-1246-7-124-01</t>
  </si>
  <si>
    <t>PODADORA ELECTRICA</t>
  </si>
  <si>
    <t>VJEG-0001-1246-7-124-02</t>
  </si>
  <si>
    <t>MOTOSIERRA STHILL 310 20"</t>
  </si>
  <si>
    <t>VILLA JUEN E GARCIA</t>
  </si>
  <si>
    <t>SUB-0187</t>
  </si>
  <si>
    <t xml:space="preserve">TANQUE PARA HIDRONEUMATICO </t>
  </si>
  <si>
    <t>44 GALONES</t>
  </si>
  <si>
    <t>PS-0093-0469-0030</t>
  </si>
  <si>
    <t>TRAIBLAZER TERMONEBULIZADORA MOTOR PULSOS RESONANC</t>
  </si>
  <si>
    <t>PS-0094-0469-0031</t>
  </si>
  <si>
    <t xml:space="preserve">TERMINAL PARA RELOJ CHECADOR </t>
  </si>
  <si>
    <t>MICAS</t>
  </si>
  <si>
    <t>TCP/IP</t>
  </si>
  <si>
    <t>PS-0095-0469-0032</t>
  </si>
  <si>
    <t>DESBROZADORA A GASOLINA 63CC</t>
  </si>
  <si>
    <t>PS-0096-0469-0033</t>
  </si>
  <si>
    <t>JAULA</t>
  </si>
  <si>
    <t>RM-0092</t>
  </si>
  <si>
    <t xml:space="preserve">COMPRESOR 220/3/60 </t>
  </si>
  <si>
    <t>COPELAND</t>
  </si>
  <si>
    <t>3HP</t>
  </si>
  <si>
    <t>CR38K6</t>
  </si>
  <si>
    <t>RM-0096-0431-0076</t>
  </si>
  <si>
    <t>DS-HAB-NA-0632-13</t>
  </si>
  <si>
    <t xml:space="preserve">TANQUE ESTACIONARIO </t>
  </si>
  <si>
    <t>PARA GAS</t>
  </si>
  <si>
    <t>300 LTS</t>
  </si>
  <si>
    <t>DS-HAB-NA-0587-13</t>
  </si>
  <si>
    <t>14 PIES</t>
  </si>
  <si>
    <t>DS-HAB-NA-0590-13</t>
  </si>
  <si>
    <t xml:space="preserve">ESTUFA  ENCENDICO ELECTRICO </t>
  </si>
  <si>
    <t>30 PIES</t>
  </si>
  <si>
    <t>DS-HAB-NA-0570-13</t>
  </si>
  <si>
    <t xml:space="preserve">PANTALLA LED </t>
  </si>
  <si>
    <t>HD FULL LED</t>
  </si>
  <si>
    <t>DS-HAB-NA-0572-13</t>
  </si>
  <si>
    <t>DS-HAB-NA-0578-13</t>
  </si>
  <si>
    <t xml:space="preserve">MINICOMPONENTE </t>
  </si>
  <si>
    <t>MP3</t>
  </si>
  <si>
    <t>DS-HAB-NA-0589-13</t>
  </si>
  <si>
    <t xml:space="preserve">HORNO DE MICROONDAS </t>
  </si>
  <si>
    <t>G.E</t>
  </si>
  <si>
    <t>DS-HAB-NA-0588.13</t>
  </si>
  <si>
    <t>COCINETA DE 2.40 MTS CON TARJA</t>
  </si>
  <si>
    <t>DS-HAB-NA-0633-13</t>
  </si>
  <si>
    <t xml:space="preserve">MAQUINA DE COSER </t>
  </si>
  <si>
    <t>SINGER</t>
  </si>
  <si>
    <t>DS-HAB-NA-0634-13</t>
  </si>
  <si>
    <t>DS-HAB-NA-0635-13</t>
  </si>
  <si>
    <t>DS-HAB-NA-0636-13</t>
  </si>
  <si>
    <t>DS-HAB-NA-0637-13</t>
  </si>
  <si>
    <t>DS-HAB-NA-0638-13</t>
  </si>
  <si>
    <t>DS-HAB-NA-0639-13</t>
  </si>
  <si>
    <t>DS-HAB-NA-0640-13</t>
  </si>
  <si>
    <t>DS-HAB-NA-0641-13</t>
  </si>
  <si>
    <t>DS-HAB-NA-0642-13</t>
  </si>
  <si>
    <t>DS-HAB-NA-0643-13</t>
  </si>
  <si>
    <t>SOBREHILADORA VARIOS HILOS</t>
  </si>
  <si>
    <t>DS-HAB-NA-0644-13</t>
  </si>
  <si>
    <t>DS-HAB-NA-0631-13</t>
  </si>
  <si>
    <t xml:space="preserve">ESTUFA CON ASADOR Y PLANCHA </t>
  </si>
  <si>
    <t>INDUSTRIAL</t>
  </si>
  <si>
    <t>ACERO INOX</t>
  </si>
  <si>
    <t>DS-HAB-NA-0627-13</t>
  </si>
  <si>
    <t xml:space="preserve">MOLINO PARA CARNE MOTOR </t>
  </si>
  <si>
    <t>DS-HAB-NA-0752-13</t>
  </si>
  <si>
    <t>PANADERIA COCEDOR GAVETAS PARA 12 CHAROLAS</t>
  </si>
  <si>
    <t>DS-HAB-NA-0753-13</t>
  </si>
  <si>
    <t>AMASADORA 15 KGS MOTOR 1HP LAMINADA</t>
  </si>
  <si>
    <t>DS-HAB-NA-0754-13</t>
  </si>
  <si>
    <t xml:space="preserve">CORTADORA PARA PANADERIA </t>
  </si>
  <si>
    <t>DS-HAB-NA-0755-13 AL 756-13</t>
  </si>
  <si>
    <t>2 ESPIGUEROS METALICOS PARA 18 CHAROLAS</t>
  </si>
  <si>
    <t>DS-HAB-NA-0793-13</t>
  </si>
  <si>
    <t>BATIDORA PARA PANADERIA 20 LTS</t>
  </si>
  <si>
    <t>DS-HAB-NA-0645-13</t>
  </si>
  <si>
    <t>SILLONES FIBRA DE VIDRIO</t>
  </si>
  <si>
    <t>LAVADO DE PELO</t>
  </si>
  <si>
    <t>DS-HAB-NA-0646-13</t>
  </si>
  <si>
    <t>DS-HAB-NA-0647-13</t>
  </si>
  <si>
    <t>DS-HAB-NA-0648-13</t>
  </si>
  <si>
    <t>DS-HAB-NA-0649-13</t>
  </si>
  <si>
    <t>DS-HAB-NA-0650-13</t>
  </si>
  <si>
    <t>SILLONES GIRATORIO DE VINIL</t>
  </si>
  <si>
    <t>CORTE DE PELO</t>
  </si>
  <si>
    <t>DS-HAB-NA-0651-13</t>
  </si>
  <si>
    <t>DS-HAB-NA-0652-13</t>
  </si>
  <si>
    <t>DS-HAB-NA-0653-13</t>
  </si>
  <si>
    <t>DS-HAB-NA-0654-13</t>
  </si>
  <si>
    <t>DS-HAB-NA-0312-13</t>
  </si>
  <si>
    <t>MESA DE TENIS O PING PONG</t>
  </si>
  <si>
    <t>DS-HAB-NA-0655-16</t>
  </si>
  <si>
    <t xml:space="preserve">SISTEMA DE ALARMA </t>
  </si>
  <si>
    <t>DS-HAB-BJ-0261-13</t>
  </si>
  <si>
    <t>DS-HAB-BJ-0448-13</t>
  </si>
  <si>
    <t>ESTUFA DE 5 PARRILLAS Y HORNO</t>
  </si>
  <si>
    <t>DS-HAB-BJ-402-13</t>
  </si>
  <si>
    <t>DS-HAB-BJ-404-13</t>
  </si>
  <si>
    <t xml:space="preserve">REPRODUCTOR DVD </t>
  </si>
  <si>
    <t>DS-HAB-BJ-0408-13</t>
  </si>
  <si>
    <t>DS-HAB-BJ-0414-13</t>
  </si>
  <si>
    <t>DS-HAB-BJ-0447-13</t>
  </si>
  <si>
    <t xml:space="preserve">TANQUE ESTACIONARIO PARA GAS </t>
  </si>
  <si>
    <t>DS-HAB-BJ-0448-14</t>
  </si>
  <si>
    <t>SISTEMA DE ALARMA VISTA 48</t>
  </si>
  <si>
    <t>DS-HAB-CJ-0272-14</t>
  </si>
  <si>
    <t>DS-HAB-CJ-0125-14</t>
  </si>
  <si>
    <t>DS-HAB-CJ-0271-14</t>
  </si>
  <si>
    <t>COCEDOR HORNO DE GAVETA 12 CHAROLAS</t>
  </si>
  <si>
    <t>DS-HAB-CJ-0133-14</t>
  </si>
  <si>
    <t>MOLINO DE CARNE 3.3 KG</t>
  </si>
  <si>
    <t>DS-HAB-CJ-0347-14</t>
  </si>
  <si>
    <t>RECTIFICADOR 400 W MOTOR 3.5 AMP</t>
  </si>
  <si>
    <t>DS-HAB-CJ-0348-14</t>
  </si>
  <si>
    <t>DS-HAB-CJ-0352-14</t>
  </si>
  <si>
    <t xml:space="preserve">SIERRA MESA DE BANCO </t>
  </si>
  <si>
    <t>DS-HAB-CJ-0115-14</t>
  </si>
  <si>
    <t>DS-HAB-CJ-0116-14</t>
  </si>
  <si>
    <t>DS-HAB-CJ-0118-14</t>
  </si>
  <si>
    <t>ESTUFA ACERO INOXIDABLE 30" 5 PARRILLAS</t>
  </si>
  <si>
    <t>DS-HAB-CJ-0018-14</t>
  </si>
  <si>
    <t>OLLA DE</t>
  </si>
  <si>
    <t>50 LTS</t>
  </si>
  <si>
    <t>DS-HAB-CJ-0149-14</t>
  </si>
  <si>
    <t>SILLON FIBRA DE VIDRIO</t>
  </si>
  <si>
    <t>DS-HAB-CJ-0150-14</t>
  </si>
  <si>
    <t>DS-HAB-CJ-0151-14</t>
  </si>
  <si>
    <t>DS-HAB-CJ-0152-14</t>
  </si>
  <si>
    <t>DS-HAB-CJ-0153-14</t>
  </si>
  <si>
    <t>DS-HAB-CJ-0154-14</t>
  </si>
  <si>
    <t>SILLON GIRATORIO VINIL</t>
  </si>
  <si>
    <t>DS-HAB-CJ-0155-14</t>
  </si>
  <si>
    <t>DS-HAB-CJ-0156-14</t>
  </si>
  <si>
    <t>DS-HAB-CJ-0157-14</t>
  </si>
  <si>
    <t>DS-HAB-CJ-0158-14</t>
  </si>
  <si>
    <t>DS-HAB-CJ-0137-14</t>
  </si>
  <si>
    <t xml:space="preserve">MAQUINA DE COCER </t>
  </si>
  <si>
    <t>DS-HAB-CJ-0138-14</t>
  </si>
  <si>
    <t>DS-HAB-CJ-0139-14</t>
  </si>
  <si>
    <t>DS-HAB-CJ-0140-14</t>
  </si>
  <si>
    <t>DS-HAB-CJ-0141-14</t>
  </si>
  <si>
    <t>DS-HAB-CJ-0142-14</t>
  </si>
  <si>
    <t>DS-HAB-CJ-0143-14</t>
  </si>
  <si>
    <t>DS-HAB-CJ-0144-14</t>
  </si>
  <si>
    <t>DS-HAB-CJ-0145-14</t>
  </si>
  <si>
    <t>DS-HAB-CJ-0146-14</t>
  </si>
  <si>
    <t>DS-HAB-CJ-0147-14</t>
  </si>
  <si>
    <t>SOBREHILADORA</t>
  </si>
  <si>
    <t>DS-HAB-CJ-0148-14</t>
  </si>
  <si>
    <t>DS-HAB-CJ-0273-14</t>
  </si>
  <si>
    <t>CORTADORA PARA PANADERIA</t>
  </si>
  <si>
    <t>DS-HAB-CJ-0274-14</t>
  </si>
  <si>
    <t>ESPIGUERO METALICO 18 CHAROLAS</t>
  </si>
  <si>
    <t>DS-HAB-CJ-0136-14</t>
  </si>
  <si>
    <t>TANQUE ESTACIONARIO PARA GAS DE 300 LTS</t>
  </si>
  <si>
    <t>DS-HAB-CJ-0275-16</t>
  </si>
  <si>
    <t>SITEMAS DE SEGURIDAD</t>
  </si>
  <si>
    <t>DS-HAB-BS-0519-13</t>
  </si>
  <si>
    <t>MAQUINA DE COSER SINGER</t>
  </si>
  <si>
    <t>DS-HAB-BS-0520-13</t>
  </si>
  <si>
    <t>DS-HAB-BS-0521-13</t>
  </si>
  <si>
    <t>DS-HAB-BS-0522-13</t>
  </si>
  <si>
    <t>DS-HAB-BS-0523-13</t>
  </si>
  <si>
    <t>DS-HAB-BS-0524-13</t>
  </si>
  <si>
    <t>DS-HAB-BS-0525-13</t>
  </si>
  <si>
    <t>DS-HAB-BS-0526-13</t>
  </si>
  <si>
    <t>DS-HAB-BS-0527-13</t>
  </si>
  <si>
    <t>DS-HAB-BS-0528-13</t>
  </si>
  <si>
    <t>DS-HAB-BS-0529-13</t>
  </si>
  <si>
    <t>DS-HAB-BS-0530-13</t>
  </si>
  <si>
    <t>DS-HAB-BS-0475-13</t>
  </si>
  <si>
    <t>DS-HAB-BS-0460-13</t>
  </si>
  <si>
    <t>PANTALLA LED 40 PULG HD FULL</t>
  </si>
  <si>
    <t>DS-HAB-BS-0462-13</t>
  </si>
  <si>
    <t>DS-HAB-BS-0465-13</t>
  </si>
  <si>
    <t>MINICOMPONENTE  USB MP3</t>
  </si>
  <si>
    <t>DS-HAB-BS-0476-13</t>
  </si>
  <si>
    <t>HORNO DE MICROOONDAS  1.1 BLANCO</t>
  </si>
  <si>
    <t>DS-HAB-BS-0518-13</t>
  </si>
  <si>
    <t>TANQUE ESTACIONARIO DE GAS</t>
  </si>
  <si>
    <t>DS-HAB-BS-0724-13</t>
  </si>
  <si>
    <t>PANADERIA COCEDOR HORNO CON GAVETAS PARA 12 CHAROLAS</t>
  </si>
  <si>
    <t>DS-HAB-BS-0725-13</t>
  </si>
  <si>
    <t>AMASADORA  MOTOR 1HP LAMINADA</t>
  </si>
  <si>
    <t>15 KGS</t>
  </si>
  <si>
    <t>DS-HAB-BS-0726-13</t>
  </si>
  <si>
    <t>DS-HAB-BS-0727-13</t>
  </si>
  <si>
    <t xml:space="preserve"> ESPIGUEROS METALICOS P/18 CHAROLAS</t>
  </si>
  <si>
    <t>DS-HAB-BS-0728-13</t>
  </si>
  <si>
    <t>DS-HAB-BS-0764-13</t>
  </si>
  <si>
    <t xml:space="preserve">BATIDORA PARA PANADERIA </t>
  </si>
  <si>
    <t>20 LTS</t>
  </si>
  <si>
    <t>DS-HAB-BS-0517-13</t>
  </si>
  <si>
    <t>ESTUFA IND  ASADOR, PLANCHA Y 4 QUEMADORES</t>
  </si>
  <si>
    <t>DS-HAB-BS-0514-13</t>
  </si>
  <si>
    <t>MOLINO PARA CARNE  MOTOR 3/4 HP</t>
  </si>
  <si>
    <t>3.3 KGS</t>
  </si>
  <si>
    <t>DS-HAB-BS-0531-13</t>
  </si>
  <si>
    <t>DS-HAB-BS-0532-13</t>
  </si>
  <si>
    <t>DS-HAB-BS-0533-13</t>
  </si>
  <si>
    <t>DS-HAB-BS-0534-13</t>
  </si>
  <si>
    <t>DS-HAB-BS-0535-13</t>
  </si>
  <si>
    <t>DS-HAB-BS-0536-13</t>
  </si>
  <si>
    <t>DS-HAB-BS-0537-13</t>
  </si>
  <si>
    <t>DS-HAB-BS-0538-13</t>
  </si>
  <si>
    <t>DS-HAB-BS-0539-13</t>
  </si>
  <si>
    <t>DS-HAB-BS-0540-13</t>
  </si>
  <si>
    <t>DS-HAB-BS-0211-13</t>
  </si>
  <si>
    <t>DS-HAB-BS-0474-13</t>
  </si>
  <si>
    <t>REFRIGERADOR DE 13"</t>
  </si>
  <si>
    <t>DS-HAB-BS-0477-13</t>
  </si>
  <si>
    <t>ESTUFA 30"  5 PARRILLAS Y HORNO</t>
  </si>
  <si>
    <t>DS-HAB-BS-0478-16</t>
  </si>
  <si>
    <t>SISTEMA DE SEGURIDAD</t>
  </si>
  <si>
    <t>DS-HAB-SF-0328-14</t>
  </si>
  <si>
    <t>OLLA DE 50 LITROS</t>
  </si>
  <si>
    <t>DS-HAB-SF-0320-14</t>
  </si>
  <si>
    <t>DS-HAB-SF-0321-14</t>
  </si>
  <si>
    <t>DS-HAB-SF-0323-14</t>
  </si>
  <si>
    <t>DS-HAB-SF-0582-14</t>
  </si>
  <si>
    <t>DS-HAB-SF-0583-14</t>
  </si>
  <si>
    <t>DS-HAB-SF-0584-14</t>
  </si>
  <si>
    <t>RECTIFICADORA 400W MOTOR 3.5 AMP</t>
  </si>
  <si>
    <t>DS-HAB-SF-0585-14</t>
  </si>
  <si>
    <t>DS-HAB-SF-0341-14</t>
  </si>
  <si>
    <t>DS-HAB-SF-0342-14</t>
  </si>
  <si>
    <t>DS-HAB-SF-0343-14</t>
  </si>
  <si>
    <t>DS-HAB-SF-0344-14</t>
  </si>
  <si>
    <t>DS-HAB-SF-0345-14</t>
  </si>
  <si>
    <t>DS-HAB-SF-0346-14</t>
  </si>
  <si>
    <t>DS-HAB-SF-0347-14</t>
  </si>
  <si>
    <t>DS-HAB-SF-0348-14</t>
  </si>
  <si>
    <t>DS-HAB-SF-0349-14</t>
  </si>
  <si>
    <t>DS-HAB-SF-0350-14</t>
  </si>
  <si>
    <t>COCEDOR 12 CHAROLAS</t>
  </si>
  <si>
    <t>DS-HAB-SF-0589-14</t>
  </si>
  <si>
    <t>MAQUINA DE COCER</t>
  </si>
  <si>
    <t>DS-HAB-SF-0590-14</t>
  </si>
  <si>
    <t>DS-HAB-SF-0591-14</t>
  </si>
  <si>
    <t>DS-HAB-SF-0592-14</t>
  </si>
  <si>
    <t>DS-HAB-SF-0539-14</t>
  </si>
  <si>
    <t>DS-HAB-SF-0594-14</t>
  </si>
  <si>
    <t>DS-HAB-SF-0595-14</t>
  </si>
  <si>
    <t>DS-HAB-SF-0596-14</t>
  </si>
  <si>
    <t>DS-HAB-SF-0597-14</t>
  </si>
  <si>
    <t>DS-HAB-SF-0598-14</t>
  </si>
  <si>
    <t>DS-HAB-SF-0599-14</t>
  </si>
  <si>
    <t>SOBREHILADORA 4 HILOS</t>
  </si>
  <si>
    <t>DS-HAB-SF-0600-14</t>
  </si>
  <si>
    <t>DS-HAB-SF-0337-14</t>
  </si>
  <si>
    <t>DS-HAB-SF-0505-14</t>
  </si>
  <si>
    <t>DS-HAB-SF-0461-14</t>
  </si>
  <si>
    <t>DS-HAB-SF-0462-14</t>
  </si>
  <si>
    <t>DS-HAB-SF-0340-14</t>
  </si>
  <si>
    <t xml:space="preserve">TANQUE ESTACIONARIO DE GAS </t>
  </si>
  <si>
    <t>DS-HAB-SF-0464-14</t>
  </si>
  <si>
    <t>ESPIGUEROS METALICOS</t>
  </si>
  <si>
    <t>DS-HAB-SF-0465-16</t>
  </si>
  <si>
    <t>DS-HAB-SF-0466-16</t>
  </si>
  <si>
    <t>DS-HAB-SI-0016-15</t>
  </si>
  <si>
    <t>DS-HAB-SI-0017-15</t>
  </si>
  <si>
    <t>DS-HAB-SI-0018-15</t>
  </si>
  <si>
    <t>MICROONDAS</t>
  </si>
  <si>
    <t>DS-HAB-SI-0019-15</t>
  </si>
  <si>
    <t>ESTUFA 30" 5 PARRILLAS</t>
  </si>
  <si>
    <t>DS-HAB-SI-0020-15</t>
  </si>
  <si>
    <t>OLLA</t>
  </si>
  <si>
    <t>DS-HAB-SI-0021-15</t>
  </si>
  <si>
    <t xml:space="preserve">MOLINO PARA CARNE </t>
  </si>
  <si>
    <t>DS-HAB-SI-0022-15</t>
  </si>
  <si>
    <t>DS-HAB-SI-0023-15</t>
  </si>
  <si>
    <t>DS-HAB-SI-0024-15</t>
  </si>
  <si>
    <t>DS-HAB-SI-0025-15</t>
  </si>
  <si>
    <t>RECTIFICADOR DE 400W</t>
  </si>
  <si>
    <t>DS-HAB-SI-0026-15</t>
  </si>
  <si>
    <t xml:space="preserve">SIERRA MESA DE BANCO DEWAL </t>
  </si>
  <si>
    <t>DS-HAB-SI-0027-16</t>
  </si>
  <si>
    <t xml:space="preserve">BATIDORA INDUSTRIAL DE PEDESTAL </t>
  </si>
  <si>
    <t>INOXIDABLE</t>
  </si>
  <si>
    <t>GSL 3 VEL</t>
  </si>
  <si>
    <t>DS-HAB-SI-0028-16</t>
  </si>
  <si>
    <t>DS-HAB-SI-0029-16</t>
  </si>
  <si>
    <t>PANADERIA COCEDOR</t>
  </si>
  <si>
    <t>DS-HAB-SI-0030-16</t>
  </si>
  <si>
    <t>DS-HAB-SI-0031-16</t>
  </si>
  <si>
    <t>SILLON PARA LAVAR PELO FIBRA DE VIDRIO</t>
  </si>
  <si>
    <t>DS-HAB-SI-0032-16</t>
  </si>
  <si>
    <t>DS-HAB-SI-0033-16</t>
  </si>
  <si>
    <t>DS-HAB-SI-0034-16</t>
  </si>
  <si>
    <t>DS-HAB-SI-0035-16</t>
  </si>
  <si>
    <t>SILLON PARA CORTE DE PELO GIRATORIO VINIL</t>
  </si>
  <si>
    <t>DS-HAB-SI-0036-16</t>
  </si>
  <si>
    <t>DS-HAB-SI-0037-16</t>
  </si>
  <si>
    <t>DS-HAB-SI-0038-16</t>
  </si>
  <si>
    <t>DMA-0102</t>
  </si>
  <si>
    <t>REMOLQUE CON KIT GIOSER CON LOGO</t>
  </si>
  <si>
    <t>DMA-002-0110</t>
  </si>
  <si>
    <t>ARMADO, EQUIPAMIENTO E INSTALACION DE ACUARIO</t>
  </si>
  <si>
    <t>TM-0291-0434-0007</t>
  </si>
  <si>
    <t>CAFETERA SECRETARIAL ELECTRICA 60 TAZAS</t>
  </si>
  <si>
    <t>60 TAZAS</t>
  </si>
  <si>
    <t>S601211021</t>
  </si>
  <si>
    <t>V-1-2-3-4</t>
  </si>
  <si>
    <t>DV-0001-0435-0052</t>
  </si>
  <si>
    <t>PISTOLA RADAR CON KID</t>
  </si>
  <si>
    <t>BUSHNELL</t>
  </si>
  <si>
    <t>DV-0003-0436-0027</t>
  </si>
  <si>
    <t>BASCULA CLINICA CAP 160 KG</t>
  </si>
  <si>
    <t>TV FATAL VISION STARTER KID</t>
  </si>
  <si>
    <t>DV-0003-0435-0027</t>
  </si>
  <si>
    <t>BARRERA VEHICULAR</t>
  </si>
  <si>
    <t>DV-0003-0435-0028</t>
  </si>
  <si>
    <t>DV-0003-0435-0029</t>
  </si>
  <si>
    <t>DV-0003-0435-0030</t>
  </si>
  <si>
    <t>DV-0003-0435-0031</t>
  </si>
  <si>
    <t>DV-0003-0435-0032</t>
  </si>
  <si>
    <t>DV-0004-0435-0028</t>
  </si>
  <si>
    <t>BOTARGA DE PERRITO TRANSITO</t>
  </si>
  <si>
    <t>DV-0005-0435-DEL001AL0025</t>
  </si>
  <si>
    <t>LOTE DE BARRERAS METALICAS DE CONTENCION (25 PZAS)</t>
  </si>
  <si>
    <t>RELOJ CHECADOR 2K SOFTWARE MOD X629CUSB</t>
  </si>
  <si>
    <t>X629CUSB</t>
  </si>
  <si>
    <t>MOB OP 0800</t>
  </si>
  <si>
    <t>MOB OP 0801</t>
  </si>
  <si>
    <t>MOB OP 0802</t>
  </si>
  <si>
    <t>MOB OP 0803</t>
  </si>
  <si>
    <t>MOB OP 0804</t>
  </si>
  <si>
    <t>DPM-0001-0115-0044</t>
  </si>
  <si>
    <t>SISTEMA DIGITAL PARA BASCULA, INCLUYE MONITOR, IMPRESORA, TECLADO MOUSE, SISTEMA DE DOS CAMARAS PARA CAPTURAR PLACA CON MONITOR</t>
  </si>
  <si>
    <t>FS460</t>
  </si>
  <si>
    <t>SPM-0061</t>
  </si>
  <si>
    <t>DPM-0002-0115-0045</t>
  </si>
  <si>
    <t>CONCENTRADOR DE OXIGENO DEVILBISS</t>
  </si>
  <si>
    <t>DSPM-293</t>
  </si>
  <si>
    <t>RADIO PORTATIL TPH-900 TATRAPOL</t>
  </si>
  <si>
    <t>TETRAPOL</t>
  </si>
  <si>
    <t>TPH-900</t>
  </si>
  <si>
    <t>RA3774CAF09202604407</t>
  </si>
  <si>
    <t>DSPM-294</t>
  </si>
  <si>
    <t>RA3774CAF09202604387</t>
  </si>
  <si>
    <t>DSPM-295</t>
  </si>
  <si>
    <t>RA3774CAF09202704991</t>
  </si>
  <si>
    <t>DSPM-296</t>
  </si>
  <si>
    <t>RA3774CAF09202604347</t>
  </si>
  <si>
    <t>DSPM-297</t>
  </si>
  <si>
    <t>RA3774CAF09202704964</t>
  </si>
  <si>
    <t>DSPM-298</t>
  </si>
  <si>
    <t>RA3774CAF09202604350</t>
  </si>
  <si>
    <t>DSPM-299</t>
  </si>
  <si>
    <t>RA3774CAF09202604409</t>
  </si>
  <si>
    <t>MOB OP-PP03</t>
  </si>
  <si>
    <t>SUBESTACION ELECTRICA RED SECUNDARIA POBLADO LA UNION</t>
  </si>
  <si>
    <t xml:space="preserve">DESBROZADORA A GASOLINA </t>
  </si>
  <si>
    <t>DES-30R</t>
  </si>
  <si>
    <t>A GASOLINA</t>
  </si>
  <si>
    <t>N12497</t>
  </si>
  <si>
    <t>SM-001-0120-01</t>
  </si>
  <si>
    <t>LAVADORA AUTOMATICA</t>
  </si>
  <si>
    <t>20 KG</t>
  </si>
  <si>
    <t>2008S09426</t>
  </si>
  <si>
    <t>SOPLADORA A GASOLINA A UNA MANO 27 2CC</t>
  </si>
  <si>
    <t>BG56</t>
  </si>
  <si>
    <t>SPM-0062</t>
  </si>
  <si>
    <t xml:space="preserve">DESBROZADORA A GASOLINA 2.95 HP </t>
  </si>
  <si>
    <t>FS-460</t>
  </si>
  <si>
    <t>SERVICIOS PUBLICOS(PANTEON)</t>
  </si>
  <si>
    <t>BANORTE CREDITO-564</t>
  </si>
  <si>
    <t>SPM-0063</t>
  </si>
  <si>
    <t>SPM-0064</t>
  </si>
  <si>
    <t>SPM-0065</t>
  </si>
  <si>
    <t xml:space="preserve">MOROSIERRA C/BARRA 20 </t>
  </si>
  <si>
    <t>MS-260</t>
  </si>
  <si>
    <t>SPM-0066</t>
  </si>
  <si>
    <t>GPS  SATELITAL</t>
  </si>
  <si>
    <t>25ALWE 2021</t>
  </si>
  <si>
    <t>SERVICIOS PUBLICOS(PARQUES Y JARDINES)</t>
  </si>
  <si>
    <t>SPM-0067</t>
  </si>
  <si>
    <t>SPM-0068</t>
  </si>
  <si>
    <t>SPM-0069</t>
  </si>
  <si>
    <t>SPM-0070</t>
  </si>
  <si>
    <t>SPM-0071</t>
  </si>
  <si>
    <t>SERVICIOS PUBLICOS(LIMPIEZA)</t>
  </si>
  <si>
    <t>SPM-0072</t>
  </si>
  <si>
    <t>RM-0106-0431-0085</t>
  </si>
  <si>
    <t xml:space="preserve">PISTOLETE CASH SPECIAL CAL 22 </t>
  </si>
  <si>
    <t>S:39424</t>
  </si>
  <si>
    <t>DMA-128</t>
  </si>
  <si>
    <t>MS250</t>
  </si>
  <si>
    <t>DMA-129</t>
  </si>
  <si>
    <t>MS210</t>
  </si>
  <si>
    <t>18 PULG</t>
  </si>
  <si>
    <t>SPA-0060</t>
  </si>
  <si>
    <t>PERTIGA TELESCOPICA MULTI EXTENSIONES ESTANDAR CON PUNTA DE 22MM</t>
  </si>
  <si>
    <t>SERVICIOS PUBLICOS ALUMBRADO</t>
  </si>
  <si>
    <t xml:space="preserve">BASCULA DE PESAJE </t>
  </si>
  <si>
    <t>12V-5</t>
  </si>
  <si>
    <t>MOD. 352516</t>
  </si>
  <si>
    <t xml:space="preserve">REVOLVEDORA </t>
  </si>
  <si>
    <t>MOTOR 55087</t>
  </si>
  <si>
    <t>X100</t>
  </si>
  <si>
    <t xml:space="preserve">MOTOR </t>
  </si>
  <si>
    <t>MOD. MOT-9.5K</t>
  </si>
  <si>
    <t>SPT-5671000203-1</t>
  </si>
  <si>
    <t>EQUIPO DE DIAGNOSTICO (SCANNER)</t>
  </si>
  <si>
    <t>SERVICIOS PUBLICOS (TALLER MPAL)</t>
  </si>
  <si>
    <t>SPYJ-5671000171-25</t>
  </si>
  <si>
    <t>DESBROZADORA STIHL</t>
  </si>
  <si>
    <t>FS450</t>
  </si>
  <si>
    <t>MOD.41282000177</t>
  </si>
  <si>
    <t>SERVICIOS PUBLICOS (PARQUES Y JARDINES)</t>
  </si>
  <si>
    <t>SPYJ-5671000171-26</t>
  </si>
  <si>
    <t>SPYJ-5671000171-27</t>
  </si>
  <si>
    <t>SPYJ-5671000171-28</t>
  </si>
  <si>
    <t>SPYJ-5671000171-29</t>
  </si>
  <si>
    <t>PCIV-5641000001-37</t>
  </si>
  <si>
    <t>PCIV-5641000001-38</t>
  </si>
  <si>
    <t>PCIV-5641000001-39</t>
  </si>
  <si>
    <t>PCIV-5641000001-40</t>
  </si>
  <si>
    <t>PCIV-5641000001-41</t>
  </si>
  <si>
    <t>APC-5641000001-42</t>
  </si>
  <si>
    <t xml:space="preserve">ATENCION CIUDADANA </t>
  </si>
  <si>
    <t>BPGV-5641000001-43</t>
  </si>
  <si>
    <t>IMV-5641000001-44</t>
  </si>
  <si>
    <t xml:space="preserve">INSTITUTO DE LA VIVIENDA </t>
  </si>
  <si>
    <t>SPPM-5641000001-45</t>
  </si>
  <si>
    <t>MINISPLIT MIRAGE LIFE 2 TONELADAS</t>
  </si>
  <si>
    <t>SPPM-5641000001-45-1</t>
  </si>
  <si>
    <t>BPJE-5641000001-46</t>
  </si>
  <si>
    <t xml:space="preserve">BIBLIOTECA JUAN E. GARCIA </t>
  </si>
  <si>
    <t>EC-5651000108-1</t>
  </si>
  <si>
    <t xml:space="preserve">AMPLIFICADOR AUDYSON </t>
  </si>
  <si>
    <t xml:space="preserve">AUDYSON </t>
  </si>
  <si>
    <t>V-4000</t>
  </si>
  <si>
    <t>APC-5651000008-1</t>
  </si>
  <si>
    <t>APARATO TELEFONICO (CELULAR)</t>
  </si>
  <si>
    <t>A13</t>
  </si>
  <si>
    <t>SM-A135M</t>
  </si>
  <si>
    <t>SR-5641000001-47</t>
  </si>
  <si>
    <t>MINISPLIT FRIO/CALOR 3 TON.</t>
  </si>
  <si>
    <t>SR-5641000001-48</t>
  </si>
  <si>
    <t>SDARE-5641000001-49</t>
  </si>
  <si>
    <t>MINISPLIT FRIO/CALOR 1 TON.</t>
  </si>
  <si>
    <t>SDARE-5641000001-50</t>
  </si>
  <si>
    <t>SPD-5671000171-40</t>
  </si>
  <si>
    <t>SPD-5671000171-41</t>
  </si>
  <si>
    <t>SPD-5671000171-42</t>
  </si>
  <si>
    <t>SPD-5671000171-43</t>
  </si>
  <si>
    <t>SPD-5671000171-44</t>
  </si>
  <si>
    <t>SPD-5671000171-45</t>
  </si>
  <si>
    <t>SPD-5671000171-46</t>
  </si>
  <si>
    <t>SPD-5671000171-47</t>
  </si>
  <si>
    <t>SPD-5671000171-48</t>
  </si>
  <si>
    <t>SPD-5671000171-49</t>
  </si>
  <si>
    <t>DJM-5641000004-11</t>
  </si>
  <si>
    <t>MINISPLIT FRIO/CALOR  1 TON.</t>
  </si>
  <si>
    <t xml:space="preserve">JURIDICO </t>
  </si>
  <si>
    <t>DMA-5671000159-18</t>
  </si>
  <si>
    <t xml:space="preserve">DESMELAZADORA </t>
  </si>
  <si>
    <t>DMA-5671000176-3</t>
  </si>
  <si>
    <t>DMA-5641000004-12</t>
  </si>
  <si>
    <t>DSPM-5641000001-51</t>
  </si>
  <si>
    <t xml:space="preserve">MINISPLIT FRIO/CALOR 2 TON. </t>
  </si>
  <si>
    <t>SPPM-5641000004-13</t>
  </si>
  <si>
    <t xml:space="preserve">MINISPLIT 1 TON. </t>
  </si>
  <si>
    <t>SPPM-5641000004-14</t>
  </si>
  <si>
    <t>SPPM-5641000004-15</t>
  </si>
  <si>
    <t>SPPM-5641000004-16</t>
  </si>
  <si>
    <t>SPPM-5641000004-17</t>
  </si>
  <si>
    <t>SPPM-5641000004-18</t>
  </si>
  <si>
    <t>SPPM-5641000004-19</t>
  </si>
  <si>
    <t>SPPM-5641000004-20</t>
  </si>
  <si>
    <t>SPPM-5641000004-21</t>
  </si>
  <si>
    <t>SPPM-5641000004-22</t>
  </si>
  <si>
    <t>SPPM-5641000005-7</t>
  </si>
  <si>
    <t>MINISPLIT 1.5 TON.</t>
  </si>
  <si>
    <t>SPPM-5641000005-8</t>
  </si>
  <si>
    <t>SPPM-5641000005-9</t>
  </si>
  <si>
    <t>SPPM-5641000005-10</t>
  </si>
  <si>
    <t>SPPM-5641000005-11</t>
  </si>
  <si>
    <t>SPPM-5641000005-12</t>
  </si>
  <si>
    <t>RM-5621000200-1</t>
  </si>
  <si>
    <t xml:space="preserve">POLIPASTO ELECTRICO </t>
  </si>
  <si>
    <t>2 TON.</t>
  </si>
  <si>
    <t>VLL-5671000159-1</t>
  </si>
  <si>
    <t>SHILL</t>
  </si>
  <si>
    <t>FS  250</t>
  </si>
  <si>
    <t xml:space="preserve">VILLA LA LOMA </t>
  </si>
  <si>
    <t>VLL-5671000159-2</t>
  </si>
  <si>
    <t>FS  235</t>
  </si>
  <si>
    <t>PCIV-5631000062-1</t>
  </si>
  <si>
    <t>AC3MG0900TH</t>
  </si>
  <si>
    <t>PCIV-5631000062-2</t>
  </si>
  <si>
    <t>MOTOBOMBA</t>
  </si>
  <si>
    <t>PCIV-5631000062-3</t>
  </si>
  <si>
    <t>DMA-5671000176-1</t>
  </si>
  <si>
    <t xml:space="preserve">MOTOSIERRA STHIL </t>
  </si>
  <si>
    <t>MS 194 T</t>
  </si>
  <si>
    <t>VJ-5671000159-3</t>
  </si>
  <si>
    <t>FS 235</t>
  </si>
  <si>
    <t>VJ-5671000159-4</t>
  </si>
  <si>
    <t>SP-5671000074-1</t>
  </si>
  <si>
    <t>MOTOSIERRA STIHL</t>
  </si>
  <si>
    <t>MS 250</t>
  </si>
  <si>
    <t>SP-5671000074-2</t>
  </si>
  <si>
    <t xml:space="preserve">BUENIO </t>
  </si>
  <si>
    <t>DMA-5671000173-1</t>
  </si>
  <si>
    <t>SOPLADORA</t>
  </si>
  <si>
    <t>BR 600</t>
  </si>
  <si>
    <t>DMA-5671000074-3</t>
  </si>
  <si>
    <t>MS 170</t>
  </si>
  <si>
    <t>DMA-5671000171-1</t>
  </si>
  <si>
    <t>FS 460</t>
  </si>
  <si>
    <t>DMA-5671000171-2</t>
  </si>
  <si>
    <t>DMA-5631000062-4</t>
  </si>
  <si>
    <t>MOTOBOMBA (AUTOCEBANTE)</t>
  </si>
  <si>
    <t>WL30XM</t>
  </si>
  <si>
    <t>GCASH-3963944</t>
  </si>
  <si>
    <t>DMA-5631000062-5</t>
  </si>
  <si>
    <t>GCASH-3963941</t>
  </si>
  <si>
    <t>DMA-5631000062-6</t>
  </si>
  <si>
    <t>GCASH-3963946</t>
  </si>
  <si>
    <t>BBJ-5641000004-1</t>
  </si>
  <si>
    <t>ELC120H</t>
  </si>
  <si>
    <t>ELC120H44022301429</t>
  </si>
  <si>
    <t xml:space="preserve">PAGO PENDIENTE </t>
  </si>
  <si>
    <t>BBJ-5641000004-2</t>
  </si>
  <si>
    <t>EWC121E</t>
  </si>
  <si>
    <t>EWC121E44122202905</t>
  </si>
  <si>
    <t>BBJ-5641000004-3</t>
  </si>
  <si>
    <t xml:space="preserve">MIRAGE </t>
  </si>
  <si>
    <t>ELC120H44022300002</t>
  </si>
  <si>
    <t>BBJ-5641000004-4</t>
  </si>
  <si>
    <t xml:space="preserve">1 TON </t>
  </si>
  <si>
    <t>ELC120H44022300902</t>
  </si>
  <si>
    <t>SM-5641000004-5</t>
  </si>
  <si>
    <t>CWC121E</t>
  </si>
  <si>
    <t>EWC121E44122202838</t>
  </si>
  <si>
    <t>DSPM-5651000109-1</t>
  </si>
  <si>
    <t>HYTERA</t>
  </si>
  <si>
    <t>PD986</t>
  </si>
  <si>
    <t>2211AA1799</t>
  </si>
  <si>
    <t xml:space="preserve">DIRECCION DE SEGURIDAD PUBLICA MUNICIPAL </t>
  </si>
  <si>
    <t>DSPM-5651000109-2</t>
  </si>
  <si>
    <t>2211AA1804</t>
  </si>
  <si>
    <t>DSPM-5651000109-3</t>
  </si>
  <si>
    <t>2211AA1801</t>
  </si>
  <si>
    <t>DSPM-5651000109-4</t>
  </si>
  <si>
    <t>2211AA1802</t>
  </si>
  <si>
    <t>DSPM-5651000109-5</t>
  </si>
  <si>
    <t>2211AA1800</t>
  </si>
  <si>
    <t>DSPM-5651000109-6</t>
  </si>
  <si>
    <t>2211AA1806</t>
  </si>
  <si>
    <t xml:space="preserve">DIRCCION DE SEGURIDAD PUBLICA </t>
  </si>
  <si>
    <t>DSPM-5651000109-7</t>
  </si>
  <si>
    <t>22108A0201</t>
  </si>
  <si>
    <t>DSPM-5651000109-8</t>
  </si>
  <si>
    <t>22108A0200</t>
  </si>
  <si>
    <t>DSPM-5651000109-9</t>
  </si>
  <si>
    <t>HP786</t>
  </si>
  <si>
    <t>22708A0433</t>
  </si>
  <si>
    <t xml:space="preserve">NEEGRO </t>
  </si>
  <si>
    <t>DSPM-5651000109-10</t>
  </si>
  <si>
    <t>22326C4686</t>
  </si>
  <si>
    <t>DSPM-5651000109-11</t>
  </si>
  <si>
    <t>22326C4687</t>
  </si>
  <si>
    <t>DSPM-5651000109-12</t>
  </si>
  <si>
    <t>22326C4754</t>
  </si>
  <si>
    <t>DSPM-5651000109-13</t>
  </si>
  <si>
    <t>22328C4755</t>
  </si>
  <si>
    <t>DSPM-5651000109-14</t>
  </si>
  <si>
    <t>22326C4794</t>
  </si>
  <si>
    <t>DSPM-5651000109-15</t>
  </si>
  <si>
    <t>22326C4690</t>
  </si>
  <si>
    <t>DSPM-5651000109-16</t>
  </si>
  <si>
    <t>22326C4689</t>
  </si>
  <si>
    <t>DSPM-5651000109-17</t>
  </si>
  <si>
    <t>22708A0337</t>
  </si>
  <si>
    <t>DSPM-5651000109-18</t>
  </si>
  <si>
    <t>22708A0447</t>
  </si>
  <si>
    <t>DSPM-5651000109-19</t>
  </si>
  <si>
    <t>22708A0439</t>
  </si>
  <si>
    <t>DSPM-5651000109-20</t>
  </si>
  <si>
    <t>22326C4744</t>
  </si>
  <si>
    <t>DSPM-5651000109-21</t>
  </si>
  <si>
    <t>22326C4751</t>
  </si>
  <si>
    <t>DSPM-5651000109-22</t>
  </si>
  <si>
    <t xml:space="preserve">RADIO </t>
  </si>
  <si>
    <t>22326C4745</t>
  </si>
  <si>
    <t>DSPM-5651000109-23</t>
  </si>
  <si>
    <t>22708A0368</t>
  </si>
  <si>
    <t>DSPM-5651000109-24</t>
  </si>
  <si>
    <t>22108A099</t>
  </si>
  <si>
    <t>DSPM-5651000109-25</t>
  </si>
  <si>
    <t>22108A0205</t>
  </si>
  <si>
    <t>DSPM-5651000109-26</t>
  </si>
  <si>
    <t>22708A04433</t>
  </si>
  <si>
    <t>DSPM-5651000109-27</t>
  </si>
  <si>
    <t>22326C4677</t>
  </si>
  <si>
    <t>DSPM-5651000109-28</t>
  </si>
  <si>
    <t>22326C4753</t>
  </si>
  <si>
    <t>DSPM-5651000109-29</t>
  </si>
  <si>
    <t>22326C4750</t>
  </si>
  <si>
    <t>DSPM-5651000109-30</t>
  </si>
  <si>
    <t>22326C4678</t>
  </si>
  <si>
    <t>DSPM-5651000109-31</t>
  </si>
  <si>
    <t xml:space="preserve">HYTERA </t>
  </si>
  <si>
    <t>22326C4749</t>
  </si>
  <si>
    <t>DSPM-5651000109-32</t>
  </si>
  <si>
    <t>22107A453</t>
  </si>
  <si>
    <t>DSPM-5651000109-33</t>
  </si>
  <si>
    <t>2210708A444</t>
  </si>
  <si>
    <t>DSPM-5651000109-34</t>
  </si>
  <si>
    <t>22326C4752</t>
  </si>
  <si>
    <t>DSPM-5651000109-35</t>
  </si>
  <si>
    <t>22326C4688</t>
  </si>
  <si>
    <t>DSPM-5651000109-36</t>
  </si>
  <si>
    <t>22326C4680</t>
  </si>
  <si>
    <t>DSPM-5651000109-37</t>
  </si>
  <si>
    <t>2210708A434</t>
  </si>
  <si>
    <t>DOP-5651000005-1</t>
  </si>
  <si>
    <t xml:space="preserve">APARATO GPS </t>
  </si>
  <si>
    <t xml:space="preserve">GERMIN </t>
  </si>
  <si>
    <t>ENTREX SE</t>
  </si>
  <si>
    <t>011002734-00</t>
  </si>
  <si>
    <t>SPD-5661000118-1</t>
  </si>
  <si>
    <t xml:space="preserve">SUBESTACION COMPLETA </t>
  </si>
  <si>
    <t>25KVA 110/220V</t>
  </si>
  <si>
    <t>DMA-5661000117-1</t>
  </si>
  <si>
    <t xml:space="preserve">TRANSFORMADOR COMPLETO </t>
  </si>
  <si>
    <t>75 KVA</t>
  </si>
  <si>
    <t xml:space="preserve">PREDIAL </t>
  </si>
  <si>
    <t>SPD-5661000069-1</t>
  </si>
  <si>
    <t>PLANTAS GENERADORAS DE CORRIENTE ALTERNA MOVILES DE GASOLINA</t>
  </si>
  <si>
    <t>8 KW</t>
  </si>
  <si>
    <t>GEN-70P</t>
  </si>
  <si>
    <t>DFD-5671000171-3</t>
  </si>
  <si>
    <t xml:space="preserve">DEPORTES </t>
  </si>
  <si>
    <t>DFD-5671000171-4</t>
  </si>
  <si>
    <t>DFD-5671000074-4</t>
  </si>
  <si>
    <t>DMA-5671000159-5</t>
  </si>
  <si>
    <t>DMA-5671000159-6</t>
  </si>
  <si>
    <t>DMA-5671000074-5</t>
  </si>
  <si>
    <t>DOP-5631000115-1</t>
  </si>
  <si>
    <t xml:space="preserve">COMPACTADORA DE PLACA  </t>
  </si>
  <si>
    <t>HYUNDAI</t>
  </si>
  <si>
    <t>A2109001110</t>
  </si>
  <si>
    <t>DOP-5631000115-2</t>
  </si>
  <si>
    <t>A221102822</t>
  </si>
  <si>
    <t>MINISPLIT DE 1 TON.</t>
  </si>
  <si>
    <t>EWC121E44122202847</t>
  </si>
  <si>
    <t>CLC120H44122201296</t>
  </si>
  <si>
    <t>BIBLIOTECA MUNICIPAL GUADALUPE VICTORIA</t>
  </si>
  <si>
    <t xml:space="preserve">BIBLIOTECA MUNICIPAL FRANCISCO SARABIA </t>
  </si>
  <si>
    <t>BMFS-5641000004-7</t>
  </si>
  <si>
    <t>BMGV-5641000004-6</t>
  </si>
  <si>
    <t>BM6E-5641000004-8</t>
  </si>
  <si>
    <t>CLC120H44062300692</t>
  </si>
  <si>
    <t xml:space="preserve">BIBLIOTECA MUNICIPAL 6 DE ENERO </t>
  </si>
  <si>
    <t>BMSJI-5641000004-9</t>
  </si>
  <si>
    <t>CLC120H44122200746</t>
  </si>
  <si>
    <t>BIBLIOTECA MUNICIPAL SOR JUANA INES DE LA CRUZ</t>
  </si>
  <si>
    <t>SP-5641000004-11</t>
  </si>
  <si>
    <t>ELC120H44012305453</t>
  </si>
  <si>
    <t>PYM-5641000007-1</t>
  </si>
  <si>
    <t>MINISPLIT DE 2 TONELADAS</t>
  </si>
  <si>
    <t>ELC261T7012300160</t>
  </si>
  <si>
    <t>ELC261T7042303079</t>
  </si>
  <si>
    <t>IMV-5641000007-2</t>
  </si>
  <si>
    <t>SIS-5641000001-2</t>
  </si>
  <si>
    <t>ELC261T7012301079</t>
  </si>
  <si>
    <t>ADQ-5641000007-3</t>
  </si>
  <si>
    <t>ELC261T70123010940</t>
  </si>
  <si>
    <t>APC-5641000004-10</t>
  </si>
  <si>
    <t xml:space="preserve">LIFE </t>
  </si>
  <si>
    <t>ELC120H44012305469</t>
  </si>
  <si>
    <t>DS-5641000001-1</t>
  </si>
  <si>
    <t>CLC121H44022302135</t>
  </si>
  <si>
    <t>ELC261H44012301176</t>
  </si>
  <si>
    <t>ELC261H44012301087</t>
  </si>
  <si>
    <t>SPPM-5641000001-3</t>
  </si>
  <si>
    <t>SPPM-5641000001-4</t>
  </si>
  <si>
    <t>DOP-5641000001-5</t>
  </si>
  <si>
    <t>ELC261H44012301091</t>
  </si>
  <si>
    <t>BBJ-5641000001-8</t>
  </si>
  <si>
    <t>CLC121H44072300104</t>
  </si>
  <si>
    <t>4 RADIO LOCALIZADOR VIA SATÉLITE</t>
  </si>
  <si>
    <t>PINZAS BURNING</t>
  </si>
  <si>
    <t>SP-5671000161-1</t>
  </si>
  <si>
    <t>MD78</t>
  </si>
  <si>
    <t>L01/22</t>
  </si>
  <si>
    <t>SP-5671000176-2</t>
  </si>
  <si>
    <t xml:space="preserve">MOTOSIERRA STIHL </t>
  </si>
  <si>
    <t>MS-661</t>
  </si>
  <si>
    <t>SP-5671000176-3</t>
  </si>
  <si>
    <t>SP-5671000176-4</t>
  </si>
  <si>
    <t>SP-5671000163-1</t>
  </si>
  <si>
    <t>COMPRESOR</t>
  </si>
  <si>
    <t>155 PSI</t>
  </si>
  <si>
    <t>DS-5151000139-25</t>
  </si>
  <si>
    <t>M479dw</t>
  </si>
  <si>
    <t>CNCRR199H0</t>
  </si>
  <si>
    <t>ICD-5151000147-28</t>
  </si>
  <si>
    <t>EV-1011</t>
  </si>
  <si>
    <t xml:space="preserve">INSTITUTO DE CAPACIDADES DIFERENTES </t>
  </si>
  <si>
    <t>DDR-5151000162-13</t>
  </si>
  <si>
    <t>7502262808873</t>
  </si>
  <si>
    <t>DIRECCION DE DESARROLLO RURAL</t>
  </si>
  <si>
    <t>DDR-5151000162-14</t>
  </si>
  <si>
    <t>MED-5151000147-29</t>
  </si>
  <si>
    <t>RH-5151000147-27</t>
  </si>
  <si>
    <t>0223003191892</t>
  </si>
  <si>
    <t>ICD-5151000164-1</t>
  </si>
  <si>
    <t>IMPRESORA HP LASER JET PRO MFP M14-M15</t>
  </si>
  <si>
    <t>M14-M15</t>
  </si>
  <si>
    <t>VNB3D19580</t>
  </si>
  <si>
    <t>CHARGER</t>
  </si>
  <si>
    <t>2B3KA53H76H533585</t>
  </si>
  <si>
    <t>V-30</t>
  </si>
  <si>
    <t>V-31</t>
  </si>
  <si>
    <t>V-32</t>
  </si>
  <si>
    <t>V-33</t>
  </si>
  <si>
    <t>V-34</t>
  </si>
  <si>
    <t>V-29</t>
  </si>
  <si>
    <t xml:space="preserve"> BUENO</t>
  </si>
  <si>
    <t>V-09</t>
  </si>
  <si>
    <t>V-11</t>
  </si>
  <si>
    <t xml:space="preserve"> MALO</t>
  </si>
  <si>
    <t>V-02</t>
  </si>
  <si>
    <t>PERDIDA</t>
  </si>
  <si>
    <t xml:space="preserve">RECURSOS HUMANOS </t>
  </si>
  <si>
    <t>RH-01</t>
  </si>
  <si>
    <t>MR0EX32GXD0257557</t>
  </si>
  <si>
    <t>MANZANA 54 ZONA 02 PROL. CALZ COAHUILA NTE. COL. CONSTITUYENTES</t>
  </si>
  <si>
    <t xml:space="preserve">PANTEON  </t>
  </si>
  <si>
    <t>VLL-5641000001-10</t>
  </si>
  <si>
    <t xml:space="preserve">MABE </t>
  </si>
  <si>
    <t>220V R410A</t>
  </si>
  <si>
    <t>ST22090121FMP0275</t>
  </si>
  <si>
    <t>JUNTA MPAL. DE GOB. VILLA LA LOMA</t>
  </si>
  <si>
    <t>PYM-5641000001-9</t>
  </si>
  <si>
    <t>CTC121B001389</t>
  </si>
  <si>
    <t>CTC121B</t>
  </si>
  <si>
    <t>GRANVID</t>
  </si>
  <si>
    <t>AYC-5641000001-6</t>
  </si>
  <si>
    <t>ELC261H44012302871</t>
  </si>
  <si>
    <t>ELC261H</t>
  </si>
  <si>
    <t xml:space="preserve"> BLANCO </t>
  </si>
  <si>
    <t xml:space="preserve">ARTE Y CULTURA </t>
  </si>
  <si>
    <t>DEM-5641000001-7</t>
  </si>
  <si>
    <t>ELC261H44012302874</t>
  </si>
  <si>
    <t xml:space="preserve">DIRECCION DE EDUCACION </t>
  </si>
  <si>
    <t>FET-5641000003-1</t>
  </si>
  <si>
    <t>DMA-5671000176-5</t>
  </si>
  <si>
    <t>SP-5671000204-1</t>
  </si>
  <si>
    <t>TALADRO (ROTOMARTILLO) INALAMBRICO</t>
  </si>
  <si>
    <t>MILWAUKEE</t>
  </si>
  <si>
    <t>F25CM231400869</t>
  </si>
  <si>
    <t>SPPM-5151000139-26</t>
  </si>
  <si>
    <t>X8GP046804</t>
  </si>
  <si>
    <t>SPPM-5151000139-27</t>
  </si>
  <si>
    <t>X8GP056782</t>
  </si>
  <si>
    <t>APC-5151000162-15</t>
  </si>
  <si>
    <t>G1215</t>
  </si>
  <si>
    <t>0233577002872</t>
  </si>
  <si>
    <t>SIS-5151000162-16</t>
  </si>
  <si>
    <t>ORION</t>
  </si>
  <si>
    <t>NA-0609</t>
  </si>
  <si>
    <t>0202110040081</t>
  </si>
  <si>
    <t>DOP-5151000162-17</t>
  </si>
  <si>
    <t>EV-1005</t>
  </si>
  <si>
    <t>202308050028</t>
  </si>
  <si>
    <t>RH-5151000163-5</t>
  </si>
  <si>
    <t>DS530 II</t>
  </si>
  <si>
    <t>X8Q2096798</t>
  </si>
  <si>
    <t>FTS200TS</t>
  </si>
  <si>
    <t>SPPM-5111000114-1</t>
  </si>
  <si>
    <t xml:space="preserve">ESTRUCTURA MAMPARA CON PANEL SUPERIOR E INFERIOR Y POSTE SOPORTE A PISO </t>
  </si>
  <si>
    <t>CAFÉ/NEGRO</t>
  </si>
  <si>
    <t>SPPM-5111000114-2</t>
  </si>
  <si>
    <t>SPPM-5111000114-3</t>
  </si>
  <si>
    <t>SPPM-5111000114-4</t>
  </si>
  <si>
    <t>SPPM-5111000114-5</t>
  </si>
  <si>
    <t>ESTADO</t>
  </si>
  <si>
    <t>03/2011</t>
  </si>
  <si>
    <t>SPL-06</t>
  </si>
  <si>
    <t>SPL-10</t>
  </si>
  <si>
    <t>SPL-17</t>
  </si>
  <si>
    <t>SPL-20</t>
  </si>
  <si>
    <t>SPL-24</t>
  </si>
  <si>
    <t>SPL-26</t>
  </si>
  <si>
    <t>SPL-28</t>
  </si>
  <si>
    <t>SPL-32</t>
  </si>
  <si>
    <t>SPL-33</t>
  </si>
  <si>
    <t>SPL-34</t>
  </si>
  <si>
    <t>SPL-44</t>
  </si>
  <si>
    <t>SPL-43</t>
  </si>
  <si>
    <t>SPL-36</t>
  </si>
  <si>
    <t>SPL-37</t>
  </si>
  <si>
    <t>SPL-38</t>
  </si>
  <si>
    <t>SPL-39</t>
  </si>
  <si>
    <t>SPL-40</t>
  </si>
  <si>
    <t>SPL-41</t>
  </si>
  <si>
    <t>SPL-42</t>
  </si>
  <si>
    <t>ADQ-5151000162-18</t>
  </si>
  <si>
    <t>CPU INTEL CORE I7</t>
  </si>
  <si>
    <t>022303152210</t>
  </si>
  <si>
    <t>BPMSJI-5151000147-30</t>
  </si>
  <si>
    <t>032302272442</t>
  </si>
  <si>
    <t>BIBLIOTECA PUBLICA MUNICIPAL SOR JUANA INES DE LA CRUZ</t>
  </si>
  <si>
    <t>DTV-5151000147-31</t>
  </si>
  <si>
    <t>022303152208</t>
  </si>
  <si>
    <t>SPP-5151000147-32</t>
  </si>
  <si>
    <t xml:space="preserve"> REGULADOR </t>
  </si>
  <si>
    <t>RS-1410</t>
  </si>
  <si>
    <t>022303152214</t>
  </si>
  <si>
    <t>DTV-5151000147-33</t>
  </si>
  <si>
    <t>DTV-5151000139-29</t>
  </si>
  <si>
    <t>X8GP046813</t>
  </si>
  <si>
    <t xml:space="preserve">IMPRESORA MULTIFUNC IONAL </t>
  </si>
  <si>
    <t>DMA-5151000139-28</t>
  </si>
  <si>
    <t>X8GP061171</t>
  </si>
  <si>
    <t>REG-5151000162-19</t>
  </si>
  <si>
    <t>032302272446</t>
  </si>
  <si>
    <t>ST-5211000098-1</t>
  </si>
  <si>
    <t>PROYECTOR OPTOMA ZU606T-WUXGA LASER 6000</t>
  </si>
  <si>
    <t>OPTOMA</t>
  </si>
  <si>
    <t>6000 LUMENES</t>
  </si>
  <si>
    <t>ZU606T-WUXGA</t>
  </si>
  <si>
    <t>Q7G5302UBBBAB0027</t>
  </si>
  <si>
    <t>DRONE DJI COMBO AIR 2S FLY MORENA</t>
  </si>
  <si>
    <t>DJI</t>
  </si>
  <si>
    <t>AIR 2S</t>
  </si>
  <si>
    <t>3YTBJCH00302G8</t>
  </si>
  <si>
    <t xml:space="preserve">REDES INSTITUCIONALES  </t>
  </si>
  <si>
    <t>RI-5231000062-1</t>
  </si>
  <si>
    <t>VIDEOPROYECTOR EPSON POWERLITE E20 3LCD XGA 3400 LUMENES HDMI USB</t>
  </si>
  <si>
    <t>DR-5641000001-11</t>
  </si>
  <si>
    <t>R410A</t>
  </si>
  <si>
    <t>DR-5641000001-12</t>
  </si>
  <si>
    <t>DR-5641000001-13</t>
  </si>
  <si>
    <t>DR-5641000007-5</t>
  </si>
  <si>
    <t>MMT24HDWCAME1</t>
  </si>
  <si>
    <t>MMT24HDBWCAME1</t>
  </si>
  <si>
    <t>CAT-5641000001-16</t>
  </si>
  <si>
    <t>IM-5641000001-14</t>
  </si>
  <si>
    <t>CTC121B001191</t>
  </si>
  <si>
    <t xml:space="preserve">INSTITUTO DE LA MUJER </t>
  </si>
  <si>
    <t>IM-5641000001-15</t>
  </si>
  <si>
    <t>CLC120T</t>
  </si>
  <si>
    <t>ST22082421FMO0195</t>
  </si>
  <si>
    <t>P-443</t>
  </si>
  <si>
    <t>X LIFE</t>
  </si>
  <si>
    <t>340D09254021707013078</t>
  </si>
  <si>
    <t>DEM-5641000001-17</t>
  </si>
  <si>
    <t>DIRECCION DE EDUCACION</t>
  </si>
  <si>
    <t>PAR-5651000087-1</t>
  </si>
  <si>
    <t>LTE XT249-1</t>
  </si>
  <si>
    <t>5G</t>
  </si>
  <si>
    <t>PAR-5651000087-2</t>
  </si>
  <si>
    <t>354192233611067</t>
  </si>
  <si>
    <t>354192236712888</t>
  </si>
  <si>
    <t>PAR-5651000087-3</t>
  </si>
  <si>
    <t>354192233609129</t>
  </si>
  <si>
    <t>PAR-5651000087-4</t>
  </si>
  <si>
    <t>354192236704778</t>
  </si>
  <si>
    <t>PAR-5651000087-5</t>
  </si>
  <si>
    <t>354192236705155</t>
  </si>
  <si>
    <t>PAR-5651000087-6</t>
  </si>
  <si>
    <t>354192238861709</t>
  </si>
  <si>
    <t>JVN-5641000007-4</t>
  </si>
  <si>
    <t>ST2209121FMP0355</t>
  </si>
  <si>
    <t>JUNTA MPAL. DE GOB. VILLA NAZARENO</t>
  </si>
  <si>
    <t>SPP-5641000007-7</t>
  </si>
  <si>
    <t>ST22082421FMO0053</t>
  </si>
  <si>
    <t>SPP-5641000007-8</t>
  </si>
  <si>
    <t>ST22082421FMO0232</t>
  </si>
  <si>
    <t>SPP-5641000007-9</t>
  </si>
  <si>
    <t>ST22082421FMO0266</t>
  </si>
  <si>
    <t>SPP-5641000007-10</t>
  </si>
  <si>
    <t>ST22082421FMO0180</t>
  </si>
  <si>
    <t>SPP-5641000007-11</t>
  </si>
  <si>
    <t>ST22082421FMO0290</t>
  </si>
  <si>
    <t>SPP-5641000004-12</t>
  </si>
  <si>
    <t>MMT12HABCAMI2</t>
  </si>
  <si>
    <t>ST22102221FMG1161</t>
  </si>
  <si>
    <t>SPP-5641000004-13</t>
  </si>
  <si>
    <t>ST22102221FMG3437</t>
  </si>
  <si>
    <t>DOP-5671000171-5</t>
  </si>
  <si>
    <t xml:space="preserve">GASOLINA  </t>
  </si>
  <si>
    <t>CI-5111000028-1</t>
  </si>
  <si>
    <t xml:space="preserve">TRADCIONAL </t>
  </si>
  <si>
    <t>CI-5111000113-3</t>
  </si>
  <si>
    <t xml:space="preserve">L </t>
  </si>
  <si>
    <t>JVJ-5641000007-6</t>
  </si>
  <si>
    <t>ST22082421FMO0109</t>
  </si>
  <si>
    <t>JUNTA MPAL. DE GOB. DE VILLA JUAREZ</t>
  </si>
  <si>
    <t>E20</t>
  </si>
  <si>
    <t>SIS-5211000100-1</t>
  </si>
  <si>
    <t>X8B23504920</t>
  </si>
  <si>
    <t>3FTEF17W74MA32726</t>
  </si>
  <si>
    <t>REG-5151000139-30</t>
  </si>
  <si>
    <t>M141W</t>
  </si>
  <si>
    <t>VND5C03007</t>
  </si>
  <si>
    <t>ES-580W</t>
  </si>
  <si>
    <t>X7RV074849</t>
  </si>
  <si>
    <t>SRA-5151000163-6</t>
  </si>
  <si>
    <t>202307310005</t>
  </si>
  <si>
    <t>CAT-5151000147-36</t>
  </si>
  <si>
    <t>CAT-5151000147-37</t>
  </si>
  <si>
    <t>202307310004</t>
  </si>
  <si>
    <t>ING-5151000147-34</t>
  </si>
  <si>
    <t>10000139100LA232000876</t>
  </si>
  <si>
    <t>ING-5151000139-33</t>
  </si>
  <si>
    <t>XAGZ367189</t>
  </si>
  <si>
    <t>ING-5151000147-35</t>
  </si>
  <si>
    <t>202307310028</t>
  </si>
  <si>
    <t>ING-5151000139-34</t>
  </si>
  <si>
    <t>XAGZ368267</t>
  </si>
  <si>
    <t>SIS-5151000162-20</t>
  </si>
  <si>
    <t>COPRE I5</t>
  </si>
  <si>
    <t>00233568001058</t>
  </si>
  <si>
    <t>SRA-5211000099-1</t>
  </si>
  <si>
    <t>MICROFONOS INALAMBRICOS SHURE DOBLE BLX288/PG58</t>
  </si>
  <si>
    <t>BLX288CN/B58-L20</t>
  </si>
  <si>
    <t>3AH594068928</t>
  </si>
  <si>
    <t>CAT-5641000001-18</t>
  </si>
  <si>
    <t>2T</t>
  </si>
  <si>
    <t>MAS24HAGO</t>
  </si>
  <si>
    <t>54122000DB831280130116</t>
  </si>
  <si>
    <t>AR-5641000001-19</t>
  </si>
  <si>
    <t>MMT18HDBWCAMI</t>
  </si>
  <si>
    <t>ST22021421FMK0010</t>
  </si>
  <si>
    <t>AR-5641000001-20</t>
  </si>
  <si>
    <t>ST22061421FMK0173</t>
  </si>
  <si>
    <t>CS-5641000001-21</t>
  </si>
  <si>
    <t>54122000DB731070131443</t>
  </si>
  <si>
    <t xml:space="preserve">COMUNICACIÓN SOCIAL </t>
  </si>
  <si>
    <t>VLL-5641000001-22</t>
  </si>
  <si>
    <t>ST22082421FMO0182</t>
  </si>
  <si>
    <t>JUNTA MPAL. DE GOB. DE VILLA LA LOMA</t>
  </si>
  <si>
    <t>54122000DB831280130643</t>
  </si>
  <si>
    <t>ADQ-5641000001-23</t>
  </si>
  <si>
    <t>ST22082421FMO0060</t>
  </si>
  <si>
    <t>VJD-5641000001-24</t>
  </si>
  <si>
    <t>VJD-5641000001-25</t>
  </si>
  <si>
    <t>ST22082421FMO0262</t>
  </si>
  <si>
    <t>TM-5641000001-26</t>
  </si>
  <si>
    <t>54122000DB72C250320713</t>
  </si>
  <si>
    <t xml:space="preserve">TESORERIA MUNICIPAL  </t>
  </si>
  <si>
    <t>RP-5641000001-27</t>
  </si>
  <si>
    <t>54122000DB731140130840</t>
  </si>
  <si>
    <t>DMA-5671000159-7</t>
  </si>
  <si>
    <t>DMA-5671000159-8</t>
  </si>
  <si>
    <t>SP-5671000173-2</t>
  </si>
  <si>
    <t>BG-56</t>
  </si>
  <si>
    <t>SP-5671000173-3</t>
  </si>
  <si>
    <t>SP-5671000173-4</t>
  </si>
  <si>
    <t>DMA-5671000176-6</t>
  </si>
  <si>
    <t>MS361</t>
  </si>
  <si>
    <t>DD-5671000171-6</t>
  </si>
  <si>
    <t>GASOLINA</t>
  </si>
  <si>
    <t>PCYB-5491000016-3</t>
  </si>
  <si>
    <t>CODIGOS VISIBLES Y AUDIBLES (SIRENA, BOCINA Y MODULOS LED)</t>
  </si>
  <si>
    <t>PCYB-5491000016-4</t>
  </si>
  <si>
    <t>PCYB-5491000016-5</t>
  </si>
  <si>
    <t>SP-5191000186-1</t>
  </si>
  <si>
    <t>ST-5420000001-1</t>
  </si>
  <si>
    <t>SPP-5111000001-1</t>
  </si>
  <si>
    <t>ADQ-5111000115-1</t>
  </si>
  <si>
    <t>SILLA EJECUTIVA ERGONOMICA  VINIPIEL</t>
  </si>
  <si>
    <t>TECHNI MOBIL</t>
  </si>
  <si>
    <t>ADQ-5111000002-2</t>
  </si>
  <si>
    <t>ARCHIVERO DE METAL</t>
  </si>
  <si>
    <t>ADQ-5111000002-3</t>
  </si>
  <si>
    <t>L</t>
  </si>
  <si>
    <t>COR-5111000028-5</t>
  </si>
  <si>
    <t>CORRALON MUNICIPAL</t>
  </si>
  <si>
    <t>ADQ-5111000002-1</t>
  </si>
  <si>
    <t>ADQ-5111000028-2</t>
  </si>
  <si>
    <t xml:space="preserve">MADERA </t>
  </si>
  <si>
    <t>ADQ-5111000028-3</t>
  </si>
  <si>
    <t>ADQ-5111000028-4</t>
  </si>
  <si>
    <t>COR-5111000002-4</t>
  </si>
  <si>
    <t>REG-5151000162-21</t>
  </si>
  <si>
    <t>QCMI-05</t>
  </si>
  <si>
    <t>019247660100175</t>
  </si>
  <si>
    <t>SIS-5151000139-35</t>
  </si>
  <si>
    <t>432FDN</t>
  </si>
  <si>
    <t>CNB1PD92J4</t>
  </si>
  <si>
    <t>ADQ-5151000165-1</t>
  </si>
  <si>
    <t>ESCANER EPSON DS-530</t>
  </si>
  <si>
    <t>DUPLEX</t>
  </si>
  <si>
    <t>X8Q2098455</t>
  </si>
  <si>
    <t>ADQ-5151000165-2</t>
  </si>
  <si>
    <t>ADQ-5151000139-31</t>
  </si>
  <si>
    <t>IMPRESORA MULTIFUNCIONAL HP LASER JET PRO M479FDW</t>
  </si>
  <si>
    <t>M479DW</t>
  </si>
  <si>
    <t>CNCRQCS5Z4</t>
  </si>
  <si>
    <t xml:space="preserve"> BLANCO</t>
  </si>
  <si>
    <t>ADQUICISIONES</t>
  </si>
  <si>
    <t>ADQ-5151000139-32</t>
  </si>
  <si>
    <t>IMPRESORA MULTIFUNCIONAL HP LASER JET 432FDN</t>
  </si>
  <si>
    <t>CNB1PD00NB</t>
  </si>
  <si>
    <t>00233568000298</t>
  </si>
  <si>
    <t xml:space="preserve">SECRETARIA TECNICA  </t>
  </si>
  <si>
    <t>ST-5151000162-22</t>
  </si>
  <si>
    <t>DOP-5151000077-1</t>
  </si>
  <si>
    <t>PLOTTER</t>
  </si>
  <si>
    <t>DESINGJET</t>
  </si>
  <si>
    <t>T650</t>
  </si>
  <si>
    <t>CN31G4M032</t>
  </si>
  <si>
    <t>SDA-5151000165-3</t>
  </si>
  <si>
    <t>X8Q2098499</t>
  </si>
  <si>
    <t>DOP-5411000018-1</t>
  </si>
  <si>
    <t>CAMIONETA FORD F150</t>
  </si>
  <si>
    <t>3FTRF17288MA18810</t>
  </si>
  <si>
    <t>JA-5151000147-38</t>
  </si>
  <si>
    <t>G1210</t>
  </si>
  <si>
    <t>JUZGADO ADMINISTRATIVO MUNICIPAL</t>
  </si>
  <si>
    <t>VJD-5151000139-36</t>
  </si>
  <si>
    <t>M283FDW</t>
  </si>
  <si>
    <t>VNBRR6G006</t>
  </si>
  <si>
    <t>JUNTA MPAL. DE GOBIERNO DE CD. VILLA JUAREZ, DGO.</t>
  </si>
  <si>
    <t>DSPM-5491000016-2</t>
  </si>
  <si>
    <t>DIRECCION DE SEGURIDAD PUBLICA</t>
  </si>
  <si>
    <t>DSPM-5491000016-1</t>
  </si>
  <si>
    <t>CM-5641000001-28</t>
  </si>
  <si>
    <t>54122000DB831280130347</t>
  </si>
  <si>
    <t>MAS24H2AGO</t>
  </si>
  <si>
    <t>SR-5641000001-29</t>
  </si>
  <si>
    <t>ST22082421FMO0170</t>
  </si>
  <si>
    <t>COR-5641000001-30</t>
  </si>
  <si>
    <t>MMT24HDBCAMI1</t>
  </si>
  <si>
    <t>ST22082421FMO0016</t>
  </si>
  <si>
    <t xml:space="preserve">DESBROZADORA DE GASOLINA </t>
  </si>
  <si>
    <t>SPD-5671000171-7</t>
  </si>
  <si>
    <t>SPD-5671000171-8</t>
  </si>
  <si>
    <t>SPD-5671000171-9</t>
  </si>
  <si>
    <t>SPD-5671000171-10</t>
  </si>
  <si>
    <t>ING-5151000147-42</t>
  </si>
  <si>
    <t>202307260314</t>
  </si>
  <si>
    <t>ING-5151000147-43</t>
  </si>
  <si>
    <t>202206090026</t>
  </si>
  <si>
    <t>ING-5151000147-44</t>
  </si>
  <si>
    <t>INGRESOS</t>
  </si>
  <si>
    <t>SSP-5151000147-41</t>
  </si>
  <si>
    <t>022302141086</t>
  </si>
  <si>
    <t>SSP-5151000147-40</t>
  </si>
  <si>
    <t>022302141926</t>
  </si>
  <si>
    <t>SSP-5151000162-23</t>
  </si>
  <si>
    <t>CPU COMPLETO CORE I5, 32 RAM, 1 DISCO DURO SOLIDO 1TB</t>
  </si>
  <si>
    <t>022302141927</t>
  </si>
  <si>
    <t>SECRETARIA PARTIUCULAR</t>
  </si>
  <si>
    <t>ADQ-5151000147-39</t>
  </si>
  <si>
    <t>EV-1018</t>
  </si>
  <si>
    <t>202305300197</t>
  </si>
  <si>
    <t>CIM-01</t>
  </si>
  <si>
    <t>CIM-03</t>
  </si>
  <si>
    <t>DMA-03</t>
  </si>
  <si>
    <t>OPM-0008-0522-0015</t>
  </si>
  <si>
    <t>8AFER5CD6C6448521</t>
  </si>
  <si>
    <t>SPL-0023-0549-0039</t>
  </si>
  <si>
    <t>AC1JML36348</t>
  </si>
  <si>
    <t>SPD-0001-0549-0048</t>
  </si>
  <si>
    <t>3FTRF17W59MA08868</t>
  </si>
  <si>
    <t>SPD-01</t>
  </si>
  <si>
    <t>SPL-0030-0549-0067</t>
  </si>
  <si>
    <t>1HTWGADTO4J090558</t>
  </si>
  <si>
    <t>SPL-30</t>
  </si>
  <si>
    <t>.</t>
  </si>
  <si>
    <t>NOTA: YA SE REALIZO LA RECLASIFICACION DE LA POLIZA P18270 QUE CORRESPONDE A LA COMPRA DE UN MINISPLIT PERO POR ERROR SE DIO DE ALTA COMO ACTIVO EL CABLE QUE SE INSTALO</t>
  </si>
  <si>
    <t>SIS-5151000166-1</t>
  </si>
  <si>
    <t>DAHUA DVR 16 CANALES XVR5116H-I3</t>
  </si>
  <si>
    <t>XVR5116HS-I3</t>
  </si>
  <si>
    <t>8K0032DPAZF200C</t>
  </si>
  <si>
    <t>SIS-5211000095-1</t>
  </si>
  <si>
    <t>MICROFONOS PROFESIONALES DE CUELLO DE CISNE CON 8 CANALES</t>
  </si>
  <si>
    <t>XTUGA</t>
  </si>
  <si>
    <t>LAVADORA</t>
  </si>
  <si>
    <t xml:space="preserve">BANCA   </t>
  </si>
  <si>
    <t>COMEDOR</t>
  </si>
  <si>
    <t xml:space="preserve">REFRIGERADOR  </t>
  </si>
  <si>
    <t xml:space="preserve"> BANCA</t>
  </si>
  <si>
    <t>GRIS METALICO</t>
  </si>
  <si>
    <t>TRANSITO Y VIALIDA</t>
  </si>
  <si>
    <t xml:space="preserve">MODULO EJECUTIVO  </t>
  </si>
  <si>
    <t>JUZGADO MUNICIPAL</t>
  </si>
  <si>
    <t>ING-5111000112-8</t>
  </si>
  <si>
    <t>ING-5151000139-37</t>
  </si>
  <si>
    <t>L3251</t>
  </si>
  <si>
    <t>TM-5151000044-2</t>
  </si>
  <si>
    <t>TM-5151000044-3</t>
  </si>
  <si>
    <t>DCPT720DW</t>
  </si>
  <si>
    <t>U66054K2H301881</t>
  </si>
  <si>
    <t>U66054L2H646070</t>
  </si>
  <si>
    <t>ING-5151000167-1</t>
  </si>
  <si>
    <t>FIREWALL SOPHOS XGS 136</t>
  </si>
  <si>
    <t>SOPHOS</t>
  </si>
  <si>
    <t>XGS136</t>
  </si>
  <si>
    <t>X13302DRHCCDW8B</t>
  </si>
  <si>
    <t>TM-5151000147-45</t>
  </si>
  <si>
    <t>TM-5151000147-46</t>
  </si>
  <si>
    <t>022302142214</t>
  </si>
  <si>
    <t>022302141808</t>
  </si>
  <si>
    <t>TM-5151000147-47</t>
  </si>
  <si>
    <t>TM-5151000147-48</t>
  </si>
  <si>
    <t>022302141574</t>
  </si>
  <si>
    <t>022302141801</t>
  </si>
  <si>
    <t>SP-5191000007-1</t>
  </si>
  <si>
    <t>ASPIRADORA</t>
  </si>
  <si>
    <t>WINO</t>
  </si>
  <si>
    <t>WINDY265 IE FOAM</t>
  </si>
  <si>
    <t>NEGRO CON PLATEADO</t>
  </si>
  <si>
    <t>SIN-5641000003-2</t>
  </si>
  <si>
    <t>SOLIMATIC</t>
  </si>
  <si>
    <t>S3800L</t>
  </si>
  <si>
    <t>22TL002803</t>
  </si>
  <si>
    <t>CREMA</t>
  </si>
  <si>
    <t>SA-5641000001-31</t>
  </si>
  <si>
    <t>FKESOJ121H</t>
  </si>
  <si>
    <t>S-2023-16-ID-06-1177</t>
  </si>
  <si>
    <t>SECRETARIA DEL AYUNTAMIENTO</t>
  </si>
  <si>
    <t>ING-5911000003-1</t>
  </si>
  <si>
    <t>LICENCIA PROTECCION ESTANDAR 12 MESES XGS 136</t>
  </si>
  <si>
    <t>LOTE 1, MANZANA 1, ZONA 20 EJIDO LERDO, MPIO. DE LERDO, DGO.</t>
  </si>
  <si>
    <t>804,894.88 M2</t>
  </si>
  <si>
    <t>COSTADO PANTEON MUNICIPAL, PROL. GUERRERO Y AV. 15</t>
  </si>
  <si>
    <t>TESORERIA MUNCIPAL</t>
  </si>
  <si>
    <t>EVENTOS CIVICOS</t>
  </si>
  <si>
    <t>DOP-20</t>
  </si>
  <si>
    <t>CELULAR</t>
  </si>
  <si>
    <t>PC-5151000147-51</t>
  </si>
  <si>
    <t>75022628088</t>
  </si>
  <si>
    <t>PAR-5151000147-49</t>
  </si>
  <si>
    <t>22381N7000168</t>
  </si>
  <si>
    <t>DEM-5151000147-50</t>
  </si>
  <si>
    <t>PAR-5151000139-38</t>
  </si>
  <si>
    <t>MILTIFUNCIONAL</t>
  </si>
  <si>
    <t>L6690</t>
  </si>
  <si>
    <t>XBBV064408</t>
  </si>
  <si>
    <t>PARQUIMETRO</t>
  </si>
  <si>
    <t>IMPRESORA MULTIFUNCIONAL INALAMBRICA ECOTANK L5590</t>
  </si>
  <si>
    <t xml:space="preserve">ANA SANCHEZ </t>
  </si>
  <si>
    <t>DOP-5631000018-1</t>
  </si>
  <si>
    <t>CORTADORA DE CONCRETO</t>
  </si>
  <si>
    <t>CA-14K</t>
  </si>
  <si>
    <t>DE ASFALTO</t>
  </si>
  <si>
    <t>DOP-5631000018-2</t>
  </si>
  <si>
    <t>TERRENO EJIDO DOLORES MUNICIPIO DE LERDO, DGO.</t>
  </si>
  <si>
    <t>EJ. DOLORES MPIO. DE LERDO, DGO.</t>
  </si>
  <si>
    <t>1775.96 M2</t>
  </si>
  <si>
    <t xml:space="preserve">MESA DE EXPLORACION </t>
  </si>
  <si>
    <t>GINECOLOGICA</t>
  </si>
  <si>
    <t>SM-5311000188-1</t>
  </si>
  <si>
    <t>SM-5311000286-1</t>
  </si>
  <si>
    <t>BASCULA CLINICA CON ALTIMETRO</t>
  </si>
  <si>
    <t>ALIMETRO 160 KM</t>
  </si>
  <si>
    <t>SM-5311000288-1</t>
  </si>
  <si>
    <t>ESTERILIZADOR</t>
  </si>
  <si>
    <t>15 LTS</t>
  </si>
  <si>
    <t>BLANCO/PLATA</t>
  </si>
  <si>
    <t>SM-5311000281-1</t>
  </si>
  <si>
    <t xml:space="preserve">CHEISE LONG </t>
  </si>
  <si>
    <t>SM-5311000188-2</t>
  </si>
  <si>
    <t>ELC120T7052305494</t>
  </si>
  <si>
    <t>IMPRESORA HP LASER 107 W BLANC</t>
  </si>
  <si>
    <t>107 W BLANC</t>
  </si>
  <si>
    <t>CNB1QD4G12</t>
  </si>
  <si>
    <t>CNB2QCFXP3</t>
  </si>
  <si>
    <t>P-0312-0296-0090</t>
  </si>
  <si>
    <t>P-0312-0296-0091</t>
  </si>
  <si>
    <t>ADQUISICIONES MENORES A 70 UMAS (7,599.90)</t>
  </si>
  <si>
    <t>DMA-5111000113-4</t>
  </si>
  <si>
    <t>ESCRITORIO  EN L</t>
  </si>
  <si>
    <t>"L"</t>
  </si>
  <si>
    <t>SPL-5421000027-1</t>
  </si>
  <si>
    <t>6,000 KG</t>
  </si>
  <si>
    <t>3H9X0AED9RP012052</t>
  </si>
  <si>
    <t>SP-5671000178-1</t>
  </si>
  <si>
    <t>ESMERILADORA(-MÁQUINA-HERRAMIENTAS)</t>
  </si>
  <si>
    <t>2880-20</t>
  </si>
  <si>
    <t>L64BF233500758</t>
  </si>
  <si>
    <t>SP-5671000178-2</t>
  </si>
  <si>
    <t>L64BF233500318</t>
  </si>
  <si>
    <t>DOP-5671000171-11</t>
  </si>
  <si>
    <t>DMA-5671000171-12</t>
  </si>
  <si>
    <t>DMA-5671000171-13</t>
  </si>
  <si>
    <t>DMA-5671000173-5</t>
  </si>
  <si>
    <t xml:space="preserve">SOPLADORA STIHL </t>
  </si>
  <si>
    <t xml:space="preserve">IMPRESORA  PORTATIL ZEBRA IMP ZQ320 EXT ZQ32 </t>
  </si>
  <si>
    <t xml:space="preserve">PORTATIL   </t>
  </si>
  <si>
    <t>XXZGN233000923</t>
  </si>
  <si>
    <t>PAR-5151000168-9</t>
  </si>
  <si>
    <t>PAR-5151000168-7</t>
  </si>
  <si>
    <t>XXZGN233000931</t>
  </si>
  <si>
    <t>XXZGN23000911</t>
  </si>
  <si>
    <t>PAR-5151000168-8</t>
  </si>
  <si>
    <t>E22I</t>
  </si>
  <si>
    <t>351320388828110</t>
  </si>
  <si>
    <t>351320388828102</t>
  </si>
  <si>
    <t>351320388828268</t>
  </si>
  <si>
    <t>TM-5151000147-54</t>
  </si>
  <si>
    <t>022302141920</t>
  </si>
  <si>
    <t>00-1599-00-0</t>
  </si>
  <si>
    <t>TM-5151000165-4</t>
  </si>
  <si>
    <t>X8Q091737</t>
  </si>
  <si>
    <t>REFRIGERADOR (COCINA)</t>
  </si>
  <si>
    <t>SPM-5191000152-1</t>
  </si>
  <si>
    <t>LT57BPSX</t>
  </si>
  <si>
    <t>PLATEADO</t>
  </si>
  <si>
    <t>SPM-5651000110-1</t>
  </si>
  <si>
    <t>ANTENA EPMP FORCE 300-25 INCLUYE INSTALACION DE MASTIL PARA ENLACES Y CABLE UTP</t>
  </si>
  <si>
    <t>CAMBIUM NETWORKS</t>
  </si>
  <si>
    <t>CO50910P001A</t>
  </si>
  <si>
    <t>E4ZK027LM115</t>
  </si>
  <si>
    <t>SPM-5651000110-2</t>
  </si>
  <si>
    <t>E4ZK02DH2PZM</t>
  </si>
  <si>
    <t>DIGITAL</t>
  </si>
  <si>
    <t>KENZA SPANISH</t>
  </si>
  <si>
    <t>PLATINO</t>
  </si>
  <si>
    <t>L6207DC MG</t>
  </si>
  <si>
    <t>1955FLM119 GR</t>
  </si>
  <si>
    <t>ESTANTE DE 6 NIVELES</t>
  </si>
  <si>
    <t>CONTENEDOR ALMACENAJE 50 LTS</t>
  </si>
  <si>
    <t>MESA PLEGABLE 2.40 MTS MEMBERS</t>
  </si>
  <si>
    <t xml:space="preserve">SILLA DE VISITA OFFIHO </t>
  </si>
  <si>
    <t>SILLA DE VISITA</t>
  </si>
  <si>
    <t>DGN.312.02.2013.3853</t>
  </si>
  <si>
    <t>RIBEMEX</t>
  </si>
  <si>
    <t>NOVEL43</t>
  </si>
  <si>
    <t>08874A141123N</t>
  </si>
  <si>
    <t>RH-5111000113-5</t>
  </si>
  <si>
    <t>SILLON SEMIEJECUTIVO</t>
  </si>
  <si>
    <t>BARCE</t>
  </si>
  <si>
    <t>SSP-5151000139-40</t>
  </si>
  <si>
    <t>IMPRESORA MULTIFUNCIONAL EPSON ECOTANK L5590</t>
  </si>
  <si>
    <t>L5590</t>
  </si>
  <si>
    <t>XBBV049939</t>
  </si>
  <si>
    <t>SSP-5151000169-1</t>
  </si>
  <si>
    <t>ESCANER MARCA EPSON WORKFORCE DS-1630 ( RESOLUCION DE 1200DPI )</t>
  </si>
  <si>
    <t>DS-1630</t>
  </si>
  <si>
    <t>X2W033560</t>
  </si>
  <si>
    <t>DMA-5151000139-39</t>
  </si>
  <si>
    <t>XBBV063956</t>
  </si>
  <si>
    <t>DMA-5151000147-53</t>
  </si>
  <si>
    <t>COR I5</t>
  </si>
  <si>
    <t>202401300119</t>
  </si>
  <si>
    <t>202401300113</t>
  </si>
  <si>
    <t>CAT-5151000147-52</t>
  </si>
  <si>
    <t>DOP-5151000147-55</t>
  </si>
  <si>
    <t>TODO EN UNO</t>
  </si>
  <si>
    <t>22-DD0552LA</t>
  </si>
  <si>
    <t>8CC3191LFW</t>
  </si>
  <si>
    <t xml:space="preserve">CAMARA NIKON Z5 </t>
  </si>
  <si>
    <t>Z5</t>
  </si>
  <si>
    <t>3049356</t>
  </si>
  <si>
    <t xml:space="preserve">LENTE NIKON AF NIKKOR Z </t>
  </si>
  <si>
    <t>NICOR Z24</t>
  </si>
  <si>
    <t>20066581</t>
  </si>
  <si>
    <t>FLASH PARA CAMARA NIKON SB -700 AF</t>
  </si>
  <si>
    <t>SB-700</t>
  </si>
  <si>
    <t>3126013</t>
  </si>
  <si>
    <t>ALMOADILLA DE CERAMICA PRINMATIC</t>
  </si>
  <si>
    <t>JUNTA DE RECLUTAMIENTO</t>
  </si>
  <si>
    <t>JR-5191000193-2</t>
  </si>
  <si>
    <t>JR-5191000193-1</t>
  </si>
  <si>
    <t>PCIV-5311000289-1</t>
  </si>
  <si>
    <t>SCOTT AIR</t>
  </si>
  <si>
    <t>PCIV-5311000289-2</t>
  </si>
  <si>
    <t xml:space="preserve">EQUIPO RESPIRATORIO AUTONOMO IGSCBA6LF 60MIN </t>
  </si>
  <si>
    <t>CILINDRO DE FIBRA DE CARBONO 4500 PSI-60 MIN</t>
  </si>
  <si>
    <t>PCIV-5311000290-1</t>
  </si>
  <si>
    <t>PCIV-5311000290-2</t>
  </si>
  <si>
    <t>DMA-5421000027-2</t>
  </si>
  <si>
    <t>3HW09ED1RP012153</t>
  </si>
  <si>
    <t>MAQUINARIA Y EQUIPO INDUSTRIAL</t>
  </si>
  <si>
    <t>NOTA: EL IMPORTE DEL FORMATO DEBERÁ COINCIDIR CON LA CUENTA 1246-2 REGISTRADA EN EL  ESTADO DE SITUACIÓN FINANCIERA</t>
  </si>
  <si>
    <t>RM-5621000200-2</t>
  </si>
  <si>
    <t>POLIPASTO</t>
  </si>
  <si>
    <t>HARRINGTON</t>
  </si>
  <si>
    <t>ELECTRICO 2 TON</t>
  </si>
  <si>
    <t>IG-5641000007-12</t>
  </si>
  <si>
    <t>MINISPLIT DE 2 TONELADAS 220V</t>
  </si>
  <si>
    <t>FKCS1L242H</t>
  </si>
  <si>
    <t>S-2023-22-ID-09-0145</t>
  </si>
  <si>
    <t>GARANTIAS INGRESOS (CENTRO MULTIPAGO)</t>
  </si>
  <si>
    <t>SP-5671000176-9</t>
  </si>
  <si>
    <t>MS-210</t>
  </si>
  <si>
    <t>SP-5671000176-8</t>
  </si>
  <si>
    <t>SP-5671000176-7</t>
  </si>
  <si>
    <t>SP-5671000176-10</t>
  </si>
  <si>
    <t>SP-5671000171-14</t>
  </si>
  <si>
    <t>AUTOMOVIL VW VIRTUS</t>
  </si>
  <si>
    <t>VIRTUS</t>
  </si>
  <si>
    <t>9BWDL5BZ7LP026761</t>
  </si>
  <si>
    <t>P-476</t>
  </si>
  <si>
    <t xml:space="preserve">ESTE VEHICULO CORRESPONDE A UNA COMRA DE DICIEMBRE DEL 2019, SE REGISTRA EN EL MES DE ABRIL COMO UN ACTIVO CIRCULANTE CON ABONO A RESULTADO DE EJERCICIOS ANTERIORES </t>
  </si>
  <si>
    <t>DMA-02</t>
  </si>
  <si>
    <t>FORD F-250 XL V8 TM</t>
  </si>
  <si>
    <t>3FTEF17WX5MA25979</t>
  </si>
  <si>
    <t>PYJ-06</t>
  </si>
  <si>
    <t>SPA-04</t>
  </si>
  <si>
    <t>P-12-009</t>
  </si>
  <si>
    <t>3C6SRBDT8PG679480</t>
  </si>
  <si>
    <t>P-12-010</t>
  </si>
  <si>
    <t>3C6SRBDT8PG680757</t>
  </si>
  <si>
    <t>P-12-011</t>
  </si>
  <si>
    <t>3C6SRBDT8PG680631</t>
  </si>
  <si>
    <t>M-438</t>
  </si>
  <si>
    <t>M-435</t>
  </si>
  <si>
    <t>M-437</t>
  </si>
  <si>
    <t>M-436</t>
  </si>
  <si>
    <t>M-439</t>
  </si>
  <si>
    <t>DTV-5151000139-41</t>
  </si>
  <si>
    <t>XBBV031756</t>
  </si>
  <si>
    <t>TM-5151000139-43</t>
  </si>
  <si>
    <t>IMPRESORA MULTIFUNCIONAL HP LASER JET PRO MFP 4303FDW COLOR</t>
  </si>
  <si>
    <t>MFP 430 fdw</t>
  </si>
  <si>
    <t>CNBRR4F90D</t>
  </si>
  <si>
    <t>EV-1004</t>
  </si>
  <si>
    <t>202311060054</t>
  </si>
  <si>
    <t>TM-09042024-01</t>
  </si>
  <si>
    <t>IMPRESORA MULTIFUNCIONAL HP COLOR LASER JET PRO MFP 4303FDW PRINTER-COLOR</t>
  </si>
  <si>
    <t>CIM-5151000044-4</t>
  </si>
  <si>
    <t>CNBRS1Y23C</t>
  </si>
  <si>
    <t>CIM-5151000147-56</t>
  </si>
  <si>
    <t>202402130100</t>
  </si>
  <si>
    <t>CIM-5151000170-1</t>
  </si>
  <si>
    <t>IMPRESORA MULTIFUNCIONAL EPSON ECOTANK L3251 COLOR</t>
  </si>
  <si>
    <t>XAH2191598</t>
  </si>
  <si>
    <t>CIM-5151000139-42</t>
  </si>
  <si>
    <t>IMPRESORA MULTIFUNCIONAL HP COLOR LASER JET PRO MFP M283FDW</t>
  </si>
  <si>
    <t>MFP M283 FDW</t>
  </si>
  <si>
    <t>VNBRR826T2</t>
  </si>
  <si>
    <t xml:space="preserve">SIRENA MULTITONO </t>
  </si>
  <si>
    <t>PC-5491000017-1</t>
  </si>
  <si>
    <t>PC-14</t>
  </si>
  <si>
    <t>PC-5491000017-2</t>
  </si>
  <si>
    <t>CB-13</t>
  </si>
  <si>
    <t>DSPM-5411000020-1</t>
  </si>
  <si>
    <t xml:space="preserve">RAM 1500 SLT CCV8 4X4 </t>
  </si>
  <si>
    <t>3C6SRBDT8PG679320</t>
  </si>
  <si>
    <t>DSPM-5411000020-2</t>
  </si>
  <si>
    <t>DSPM-5411000020-3</t>
  </si>
  <si>
    <t>DSPM-5411000020-4</t>
  </si>
  <si>
    <t>DSPM-5411000020-5</t>
  </si>
  <si>
    <t>3C6SRBDT9PG679374</t>
  </si>
  <si>
    <t>DSPM-5411000019-1</t>
  </si>
  <si>
    <t>MOBI LIKE MOD 2023</t>
  </si>
  <si>
    <t>9BD341AC5PY867159</t>
  </si>
  <si>
    <t>9BD341AC9PY867052</t>
  </si>
  <si>
    <t>DSPM-5411000019-2</t>
  </si>
  <si>
    <t>DSPM-5411000019-3</t>
  </si>
  <si>
    <t>9BD341AC6PY867025</t>
  </si>
  <si>
    <t>DSPM-5411000019-4</t>
  </si>
  <si>
    <t>9BD341AC6PY867462</t>
  </si>
  <si>
    <t>DSPM-5411000019-5</t>
  </si>
  <si>
    <t>9BD341AC6PY867039</t>
  </si>
  <si>
    <t>DMA-5641000007-13</t>
  </si>
  <si>
    <t>MINISPLIT DE 2 TONELADAS FRIO/CALOR 220W</t>
  </si>
  <si>
    <t>FKESOJ242H</t>
  </si>
  <si>
    <t>S-2023-25-ID-09-0160</t>
  </si>
  <si>
    <t>MEDIO AMBIENTE (ALMACEN)</t>
  </si>
  <si>
    <t>DTV-5641000010-1</t>
  </si>
  <si>
    <t>MINISPLIT FRIO/CALOR DE 1 TONELADA DE 220V</t>
  </si>
  <si>
    <t>S-2023-26-ID-06-1602</t>
  </si>
  <si>
    <t>DTV-5641000010-2</t>
  </si>
  <si>
    <t>S-2023-26-ID-09-0237</t>
  </si>
  <si>
    <t>DTV-5641000010-3</t>
  </si>
  <si>
    <t>S-2023-26-ID-06-1913</t>
  </si>
  <si>
    <t>DTV-5641000010-5</t>
  </si>
  <si>
    <t>S-2023-26-ID-06-4119</t>
  </si>
  <si>
    <t>S-2023-26-ID-06-2971</t>
  </si>
  <si>
    <t>DTV-5641000009-1</t>
  </si>
  <si>
    <t>MINISPLIT FRIO/CALOR DE 2 TONELADAS 220V</t>
  </si>
  <si>
    <t>S-2023-26-ID-09-0242</t>
  </si>
  <si>
    <t>DTV-5641000009-2</t>
  </si>
  <si>
    <t>DTV-5641000009-3</t>
  </si>
  <si>
    <t>S-2023-26-ID-09-0221</t>
  </si>
  <si>
    <t>S-2023-26-ID-09-0020</t>
  </si>
  <si>
    <t>JA-5641000009-7</t>
  </si>
  <si>
    <t>S-2023-13-ID-07-0038</t>
  </si>
  <si>
    <t>S-2023-26-ID-09-0052</t>
  </si>
  <si>
    <t>S-2023-26-ID-09-0030</t>
  </si>
  <si>
    <t>DOP-5641000009-4</t>
  </si>
  <si>
    <t>DOP-5641000009-5</t>
  </si>
  <si>
    <t>S-2023-26-ID-09-0048</t>
  </si>
  <si>
    <t>DOP-5641000010-7</t>
  </si>
  <si>
    <t>S-2023-26-ID-06-3271</t>
  </si>
  <si>
    <t>DOP-5671000033-1</t>
  </si>
  <si>
    <t>EQUIPO HIDRONEUMÁTICO</t>
  </si>
  <si>
    <t>EVANSE</t>
  </si>
  <si>
    <t>150 L</t>
  </si>
  <si>
    <t>EQTH-150VE</t>
  </si>
  <si>
    <t>DOP-5671000199-1</t>
  </si>
  <si>
    <t xml:space="preserve">MAQUINA SOLDADORA </t>
  </si>
  <si>
    <t xml:space="preserve">LICENCIA ANTIVIRUS CORPORATIVA DE KASPERSKY ENDPOINT SECURITY FOR BUSINESS </t>
  </si>
  <si>
    <t>SP-5971000008-1</t>
  </si>
  <si>
    <t>20871-06A-231113114</t>
  </si>
  <si>
    <t>AXT-257LCD</t>
  </si>
  <si>
    <t>INVERSOR</t>
  </si>
  <si>
    <t>PC-5491000018-1</t>
  </si>
  <si>
    <t xml:space="preserve">TORRETA LED </t>
  </si>
  <si>
    <t>DOP-5151000044-5</t>
  </si>
  <si>
    <t>IMPRESORA MULTIFUNCIONAL HP OFFICE JET PRO 7740</t>
  </si>
  <si>
    <t>CN2C69HJSC</t>
  </si>
  <si>
    <t>DR-5151000147-57</t>
  </si>
  <si>
    <t>EVOTC</t>
  </si>
  <si>
    <t>202402130096</t>
  </si>
  <si>
    <t>DESARROLLO  RURAL</t>
  </si>
  <si>
    <t>DR-5151000171-1</t>
  </si>
  <si>
    <t>LAPTOP HP CORE I5, 16 GB DE RAM Y DISCO DURO DE ESTADO SOLIDO DE 512GB DE CAPACIDAD</t>
  </si>
  <si>
    <t>HFG7A001D10</t>
  </si>
  <si>
    <t>5CD338FNZCC</t>
  </si>
  <si>
    <t>PAR-5641000010-9</t>
  </si>
  <si>
    <t>S-2023-26-ID-07-0020</t>
  </si>
  <si>
    <t>DMA-5641000010-10</t>
  </si>
  <si>
    <t>S-2023-26-10-07-0056</t>
  </si>
  <si>
    <t xml:space="preserve">MEDIO AMBIENTE  </t>
  </si>
  <si>
    <t>DMA-5641000010-11</t>
  </si>
  <si>
    <t>S-2023-26-ID-07-0142</t>
  </si>
  <si>
    <t>SP-5641000009-9</t>
  </si>
  <si>
    <t>S-2024-28-ID-09-0191</t>
  </si>
  <si>
    <t>CAT-5641000009-10</t>
  </si>
  <si>
    <t>S-2024-28-ID-09-0399</t>
  </si>
  <si>
    <t>CAT-5641000009-11</t>
  </si>
  <si>
    <t>EHC2618</t>
  </si>
  <si>
    <t>EHC261S9032301008</t>
  </si>
  <si>
    <t>CAT-5641000011-1</t>
  </si>
  <si>
    <t>AIRE CENTRAL</t>
  </si>
  <si>
    <t>414F02657240100011</t>
  </si>
  <si>
    <t>CAT-5641000011-2</t>
  </si>
  <si>
    <t>SR-5641000009-8</t>
  </si>
  <si>
    <t>S-2024-28-ID-09-0276</t>
  </si>
  <si>
    <t>MINISPLIT DE 1 TONELADA FRIO/CALOR 110V</t>
  </si>
  <si>
    <t>S-2023-04-ID-07-0039</t>
  </si>
  <si>
    <t>IMM-5641000004-14</t>
  </si>
  <si>
    <t>IMM-5641000004-15</t>
  </si>
  <si>
    <t>S-2023-04-ID-07-0014</t>
  </si>
  <si>
    <t>IMM-5641000004-16</t>
  </si>
  <si>
    <t>S-2023-04-ID-07-0001</t>
  </si>
  <si>
    <t>S-2023-04-ID-07-0055</t>
  </si>
  <si>
    <t>IMM-5641000004-17</t>
  </si>
  <si>
    <t>IMM-5641000004-18</t>
  </si>
  <si>
    <t>S-2023-04-ID-07-0035</t>
  </si>
  <si>
    <t>IMM-5641000004-19</t>
  </si>
  <si>
    <t>S-2023-04-ID-07-0031</t>
  </si>
  <si>
    <t>IMM-5641000004-20</t>
  </si>
  <si>
    <t xml:space="preserve">SILLON SEMI EJECUTIVO </t>
  </si>
  <si>
    <t>VG.077.SE</t>
  </si>
  <si>
    <t>SEMI EJECUTIVO</t>
  </si>
  <si>
    <t>VG-062.C.KC</t>
  </si>
  <si>
    <t>SILLA DE CAJERO</t>
  </si>
  <si>
    <t>CAJEO</t>
  </si>
  <si>
    <t>VISITA</t>
  </si>
  <si>
    <t>VG-011.V</t>
  </si>
  <si>
    <t>APARATO ALCOHOLIMETRO</t>
  </si>
  <si>
    <t>DRAGER</t>
  </si>
  <si>
    <t>ALCOTEST 5000</t>
  </si>
  <si>
    <t>DSPM-5411000021-2</t>
  </si>
  <si>
    <t>SERVICIO DE BALIZADA EN CAMIONETA (PINTURA GENERAL, ROTULACION COMPLETA, ROLL BAR Y CODIGOS AUDIBLES Y VISIBLES)</t>
  </si>
  <si>
    <t>DSPM-5411000021-3</t>
  </si>
  <si>
    <t>DSPM-5411000021-4</t>
  </si>
  <si>
    <t>ST22082421FMO0159</t>
  </si>
  <si>
    <t>ST22102221FMG4088</t>
  </si>
  <si>
    <t>ST22102221FMG3181</t>
  </si>
  <si>
    <t>ST22102421FMG2396</t>
  </si>
  <si>
    <t>MANAGER</t>
  </si>
  <si>
    <t>AC-5111000113-6</t>
  </si>
  <si>
    <t xml:space="preserve">SILLA ALTA </t>
  </si>
  <si>
    <t>MALLA</t>
  </si>
  <si>
    <t>CM-5111000113-7</t>
  </si>
  <si>
    <t>MILAN</t>
  </si>
  <si>
    <t>CM-5111000002-5</t>
  </si>
  <si>
    <t>ELITE</t>
  </si>
  <si>
    <t>BBJ-5151000139-44</t>
  </si>
  <si>
    <t>IMPRESORA MULTIFUNCIONAL HP COLOR LASER JET PRO MFP 4303 DW PRINTER-COLOR</t>
  </si>
  <si>
    <t>MFP 4303 DW</t>
  </si>
  <si>
    <t>CNBRS2Q114</t>
  </si>
  <si>
    <t>BIBLIOTECA MUNICIPAL BENITO JUAREZ</t>
  </si>
  <si>
    <t>CM-5151000147-58</t>
  </si>
  <si>
    <t>EV-1015</t>
  </si>
  <si>
    <t>202405090007</t>
  </si>
  <si>
    <t>CM-5151000044-6</t>
  </si>
  <si>
    <t>IMPRESORA MULTIFUNCIONAL HP LASER JET PRO 4103FDW</t>
  </si>
  <si>
    <t>8 CONTACTOS</t>
  </si>
  <si>
    <t>23-06-12550</t>
  </si>
  <si>
    <t>4103 FDW</t>
  </si>
  <si>
    <t>CNCRR677HB</t>
  </si>
  <si>
    <t>BLANCA</t>
  </si>
  <si>
    <t>PC-5491000017-3</t>
  </si>
  <si>
    <t>CB-14</t>
  </si>
  <si>
    <t>ADQ-5641000003-3</t>
  </si>
  <si>
    <t>MERRY TECH</t>
  </si>
  <si>
    <t>K01#340021NM</t>
  </si>
  <si>
    <t>SP-5671000171-15</t>
  </si>
  <si>
    <t>SP-5671000171-16</t>
  </si>
  <si>
    <t>DMA-5671000176-11</t>
  </si>
  <si>
    <t>PS-09</t>
  </si>
  <si>
    <t>P-12009</t>
  </si>
  <si>
    <t>P-12010</t>
  </si>
  <si>
    <t>P-12011</t>
  </si>
  <si>
    <t>CS-01</t>
  </si>
  <si>
    <t>EF-01</t>
  </si>
  <si>
    <t>DIRECCION DE OBRAS PUBLICAS</t>
  </si>
  <si>
    <t>FSF1791</t>
  </si>
  <si>
    <t>TELEFONO CELULAR</t>
  </si>
  <si>
    <t>PARTCIPACIONES</t>
  </si>
  <si>
    <t>MICROFONO INALAMBRICO SHURE MOD PGXD24/SM58</t>
  </si>
  <si>
    <t>PGXD24/SM58</t>
  </si>
  <si>
    <t>2DB08728055</t>
  </si>
  <si>
    <t>SECRETARIA TECNICA/EVENTOS ESPECIALES</t>
  </si>
  <si>
    <t>ST-5211000101-1</t>
  </si>
  <si>
    <t>ST-5211000101-2</t>
  </si>
  <si>
    <t>2DB08720259</t>
  </si>
  <si>
    <t>SIN-5151000139-45</t>
  </si>
  <si>
    <t>IMPRESORA MULTIFUNCIONAL HP LASER JET ENTERPRISE MFP M430F</t>
  </si>
  <si>
    <t>MFP M430F</t>
  </si>
  <si>
    <t>CNBRS1J08M</t>
  </si>
  <si>
    <t>CS-5151000173-1</t>
  </si>
  <si>
    <t xml:space="preserve">LAPTOP DELL LATITUDE 7430 CORE I5-1245U 512GB SSD 16GB RAM 14" </t>
  </si>
  <si>
    <t>LAT7430I516512T-CTO</t>
  </si>
  <si>
    <t>CS-5151000139-46</t>
  </si>
  <si>
    <t>IMPRESORA MULTIFUNCIONAL HP LASERJET PRO 4303DW COLOR LASER 35PPM DUPLEX</t>
  </si>
  <si>
    <t>4303 DW</t>
  </si>
  <si>
    <t>CNBRS2Q1YM</t>
  </si>
  <si>
    <t>DFD-5611000053-2</t>
  </si>
  <si>
    <t>TRACTOR PODADOR</t>
  </si>
  <si>
    <t>COMBUSTIBLE</t>
  </si>
  <si>
    <t>S140</t>
  </si>
  <si>
    <t>1GXS140AHPP200825</t>
  </si>
  <si>
    <t>ELC161H</t>
  </si>
  <si>
    <t>ELC261H44052402937</t>
  </si>
  <si>
    <t>AYC-5641000009-12</t>
  </si>
  <si>
    <t>AYC-5641000009-13</t>
  </si>
  <si>
    <t>ELC261H44052403029</t>
  </si>
  <si>
    <t>CAT-5111000052-3</t>
  </si>
  <si>
    <t>MESA DE JUNTAS</t>
  </si>
  <si>
    <t>CATASTRO MUNICIPAL</t>
  </si>
  <si>
    <t>PARA 10 PERSONAS</t>
  </si>
  <si>
    <t>PC-5491000018-2</t>
  </si>
  <si>
    <t>SPM-0001-0001</t>
  </si>
  <si>
    <t>CS-5231000064-2</t>
  </si>
  <si>
    <t>CS-5231000065-2</t>
  </si>
  <si>
    <t>CS-5231000066-2</t>
  </si>
  <si>
    <t>DTV-5641000010-8</t>
  </si>
  <si>
    <t>JA-5641000010-6</t>
  </si>
  <si>
    <t>S-2023-26-ID-06-2489</t>
  </si>
  <si>
    <t>JA-5641000010-4</t>
  </si>
  <si>
    <t>DTV-5641000009-6</t>
  </si>
  <si>
    <t>K2134G198-01</t>
  </si>
  <si>
    <t>1512FG187</t>
  </si>
  <si>
    <t>202406100024</t>
  </si>
  <si>
    <t>SPM-5231000067-1</t>
  </si>
  <si>
    <t>KIT DE 4 CAMARAS DE 2 MP, INCLUYE: DVR FULL HD 1080P DE ALTA RESOLUCION CON RECONOCIMIENTO FACIAL. ETC</t>
  </si>
  <si>
    <t>DVR: 8K00305PAZA9B66, CAMARA: AB070E0PDDDF305, CAMARA: AB080E0PDD5F011, CAMARA: AB070E0PDD4338B, CAMARA: AB070E0PDD26AA2, DISCO DURO: S169AXYY</t>
  </si>
  <si>
    <t>SPM-5111000116-1</t>
  </si>
  <si>
    <t>SUMINISTRO Y COLOCACION DE MAMPARAS</t>
  </si>
  <si>
    <t>ALUMINIO Y MELAMINA</t>
  </si>
  <si>
    <t>RH-5641000010-12</t>
  </si>
  <si>
    <t>PRIME</t>
  </si>
  <si>
    <t>EMPRN122-T3</t>
  </si>
  <si>
    <t>L-2024-T-2406-ID-02-0837</t>
  </si>
  <si>
    <t>RECURSOS HUMNOS</t>
  </si>
  <si>
    <t>FET-5641000004-21</t>
  </si>
  <si>
    <t>MINISPLIT FRIO/CALOR DE 1 TONELADA</t>
  </si>
  <si>
    <t>FKESOJ122H</t>
  </si>
  <si>
    <t>S-2024-32-ID-07-0337</t>
  </si>
  <si>
    <t>FET-5641000007-14</t>
  </si>
  <si>
    <t>MINISPLIT FRIO/CALOR DE 2 TONELADAS</t>
  </si>
  <si>
    <t>S-2024-32-ID-09-0381</t>
  </si>
  <si>
    <t>SP-5671000206-1</t>
  </si>
  <si>
    <t>MULTIMETRO</t>
  </si>
  <si>
    <t>FLUKE</t>
  </si>
  <si>
    <t>373 TRUE-RMS</t>
  </si>
  <si>
    <t>SP-5671000206-2</t>
  </si>
  <si>
    <t>FSF2047</t>
  </si>
  <si>
    <t>SP-5671000171-17</t>
  </si>
  <si>
    <t>FSF2061</t>
  </si>
  <si>
    <t>FSF2094</t>
  </si>
  <si>
    <t>DMA-5671000171-19</t>
  </si>
  <si>
    <t>DMA-5671000171-20</t>
  </si>
  <si>
    <t>ST-5211000102-1</t>
  </si>
  <si>
    <t>MICROFONO CONDENSADOR CUELLO DE GANSO MARCA SHURE MODELO MX412D/S</t>
  </si>
  <si>
    <t>CUELLO DE GANSO</t>
  </si>
  <si>
    <t>MX412D/S</t>
  </si>
  <si>
    <t>242437734000340</t>
  </si>
  <si>
    <t>RM-5641000013-1</t>
  </si>
  <si>
    <t xml:space="preserve">SUMINISTRO E INSATALCION DE COMPRESOR SEMIHERMETICO DE 10HP 220 VOLTS TRIFASICO </t>
  </si>
  <si>
    <t>INTEC</t>
  </si>
  <si>
    <t>SEMIHERMETICO</t>
  </si>
  <si>
    <t>F1697</t>
  </si>
  <si>
    <t>SRA-5151000172-1</t>
  </si>
  <si>
    <t>CNBRS4L2VM</t>
  </si>
  <si>
    <t>SECRETARIA DEL AYUNTAMIENTOI</t>
  </si>
  <si>
    <t>APC-5151000163-7</t>
  </si>
  <si>
    <t>ESCANER EPSON ES-400</t>
  </si>
  <si>
    <t xml:space="preserve"> ES-400 II</t>
  </si>
  <si>
    <t>X8PZ173860</t>
  </si>
  <si>
    <t>PAGO PE0</t>
  </si>
  <si>
    <t>APC-5151000163-8</t>
  </si>
  <si>
    <t>X8PZ183353</t>
  </si>
  <si>
    <t>APC-5151000163-9</t>
  </si>
  <si>
    <t>X8PZ1787302</t>
  </si>
  <si>
    <t>IMP-5151000136-2</t>
  </si>
  <si>
    <t>CPU CORE CI3 EVOTEC-1004</t>
  </si>
  <si>
    <t>202403100007</t>
  </si>
  <si>
    <t>INSTITUTO DEL ADULTO MAYOR</t>
  </si>
  <si>
    <t>TM-5151000147-59</t>
  </si>
  <si>
    <t>TM-5151000147-60</t>
  </si>
  <si>
    <t>TM-5151000172-2</t>
  </si>
  <si>
    <t>IMPRESORA MULTIFUNCIONAL EPSON MODELO L6270</t>
  </si>
  <si>
    <t>L6270</t>
  </si>
  <si>
    <t>TM-5151000172-3</t>
  </si>
  <si>
    <t>202406090368</t>
  </si>
  <si>
    <t>X8G5094257</t>
  </si>
  <si>
    <t>202403100085</t>
  </si>
  <si>
    <t>X8G5094265</t>
  </si>
  <si>
    <t>EJC121T</t>
  </si>
  <si>
    <t>EJC121T7011902869</t>
  </si>
  <si>
    <t>GREE</t>
  </si>
  <si>
    <t>GWH24QE-D1NNB4A</t>
  </si>
  <si>
    <t>71010 GWH24QE-D1NNB4A/1</t>
  </si>
  <si>
    <t>TM-5641000007-15</t>
  </si>
  <si>
    <t>MINISPLIT FRIO/CALOR  DE 2 TONELADAS, INCLUYE: INSTALACION ELECTRICA Y CAJA DE REGISTRO</t>
  </si>
  <si>
    <t>S-2024-34-ID-09-0096</t>
  </si>
  <si>
    <t>TM-5641000007-16</t>
  </si>
  <si>
    <t>S-2024-34-ID-09-0175</t>
  </si>
  <si>
    <t>LONDON</t>
  </si>
  <si>
    <t>TM-0624-0001-13042-001</t>
  </si>
  <si>
    <t>TM-0624-0001-13042-002</t>
  </si>
  <si>
    <t>TM-0624-0001-13042-003</t>
  </si>
  <si>
    <t>TM-0624-0001-13042-004</t>
  </si>
  <si>
    <t>TM-0624-0001-13042-005</t>
  </si>
  <si>
    <t>TM-0624-0001-13042-006</t>
  </si>
  <si>
    <t>TM-0624-0001-13042-007</t>
  </si>
  <si>
    <t>TM-0624-0001-13042-008</t>
  </si>
  <si>
    <t>TM-0624-0001-13042-009</t>
  </si>
  <si>
    <t>TM-0924-0001-15082</t>
  </si>
  <si>
    <t>TM-0323-0001-4723</t>
  </si>
  <si>
    <t>ESCRITORIO EN L LONDON DE MADERA MELAMINA</t>
  </si>
  <si>
    <t>TM-0124-0002-001</t>
  </si>
  <si>
    <t>KISHNELL</t>
  </si>
  <si>
    <t>KB03</t>
  </si>
  <si>
    <t>CONTADOR DE BILLETES</t>
  </si>
  <si>
    <t>TM-0824-0002-001</t>
  </si>
  <si>
    <t>CAJA FUERTE DIGITAL</t>
  </si>
  <si>
    <t>PROLAMI</t>
  </si>
  <si>
    <t>TM-0824-0002-002</t>
  </si>
  <si>
    <t>DESTRUCTORA AUTOMATICA</t>
  </si>
  <si>
    <t>100X 2.0</t>
  </si>
  <si>
    <t>CO2333900047</t>
  </si>
  <si>
    <t>TM-0223-0001-4716-0001</t>
  </si>
  <si>
    <t>TM-0223-0001-4716-0002</t>
  </si>
  <si>
    <t>TM-0223-0001-4716-0003</t>
  </si>
  <si>
    <t>TM-0223-0001-4716-0004</t>
  </si>
  <si>
    <t>TM-0223-0001-4716-0005</t>
  </si>
  <si>
    <t>TM-0223-0001-4716-0006</t>
  </si>
  <si>
    <t>TM-0223-0001-4716-0007</t>
  </si>
  <si>
    <t>TM-0223-0001-4716-0008</t>
  </si>
  <si>
    <t>TM-0223-0001-4716-0009</t>
  </si>
  <si>
    <t>TM-0223-0001-4716-0010</t>
  </si>
  <si>
    <t>KX-TGB110MEB</t>
  </si>
  <si>
    <t>4ECSD209611</t>
  </si>
  <si>
    <t>TM-0924-0001-15037-0001</t>
  </si>
  <si>
    <t>TM-0924-0001-15037-0002</t>
  </si>
  <si>
    <t>4ECSD210736</t>
  </si>
  <si>
    <t>TM-0924-0001-15037-0003</t>
  </si>
  <si>
    <t>4ECSD209607</t>
  </si>
  <si>
    <t>INTERNATIONAL</t>
  </si>
  <si>
    <t>TRACTOCAMION</t>
  </si>
  <si>
    <t>1HSHXSJR9BJ454453</t>
  </si>
  <si>
    <t>CAMION DE CARGA</t>
  </si>
  <si>
    <t>SPL-5411000003-1</t>
  </si>
  <si>
    <t>LARIAT</t>
  </si>
  <si>
    <t>FORD F-350</t>
  </si>
  <si>
    <t>1FDWW36R29EA90487</t>
  </si>
  <si>
    <t>DOP-5411000003-2</t>
  </si>
  <si>
    <t>CAMIONETA RAM 700 STL REGULAR CAB MOD 2024</t>
  </si>
  <si>
    <t xml:space="preserve">CHRYSLER </t>
  </si>
  <si>
    <t>9BD281GJ8RYF80278</t>
  </si>
  <si>
    <t>SPD-06</t>
  </si>
  <si>
    <t>SPD-5411000022-1</t>
  </si>
  <si>
    <t>9BD281GJ5RYF81744</t>
  </si>
  <si>
    <t>DS-04</t>
  </si>
  <si>
    <t>DS-5411000022-2</t>
  </si>
  <si>
    <t>9BD281GJ9RYF79866</t>
  </si>
  <si>
    <t>DMA-08</t>
  </si>
  <si>
    <t>DMA-5411000022-3</t>
  </si>
  <si>
    <t>9BD281GJ3RYF81922</t>
  </si>
  <si>
    <t>DOP-24</t>
  </si>
  <si>
    <t>DOP-5411000022-4</t>
  </si>
  <si>
    <t>DOP-5411000022-5</t>
  </si>
  <si>
    <t>9BD281GJ3RYF80530</t>
  </si>
  <si>
    <t>DOP-23</t>
  </si>
  <si>
    <t>TYAIP-5111000113-8</t>
  </si>
  <si>
    <t>YJ301M</t>
  </si>
  <si>
    <t>RED TOP VELVET</t>
  </si>
  <si>
    <t>FET-5111000028-6</t>
  </si>
  <si>
    <t>ANKARA</t>
  </si>
  <si>
    <t>EBANO</t>
  </si>
  <si>
    <t>FET-5111000028-7</t>
  </si>
  <si>
    <t>COIRE I7</t>
  </si>
  <si>
    <t>20240500086</t>
  </si>
  <si>
    <t>CAT-5151000147-61</t>
  </si>
  <si>
    <t>TYIP-5151000174-1</t>
  </si>
  <si>
    <t xml:space="preserve">CPU ENSAMBRALO COR I5, RAM 8 GB, DISCO DURO DE 1 TB, GABINETE Y FUENTE DE PODER  </t>
  </si>
  <si>
    <t>202406100068</t>
  </si>
  <si>
    <t>PODADORA</t>
  </si>
  <si>
    <t>SPD-5671000189-1</t>
  </si>
  <si>
    <t>MOTOR A GASOLINA</t>
  </si>
  <si>
    <t>XP160A2112133A0040</t>
  </si>
  <si>
    <t>FSF2346</t>
  </si>
  <si>
    <t>PCIV-5651000112-1</t>
  </si>
  <si>
    <t>RADIO HYTERA</t>
  </si>
  <si>
    <t>PNC380</t>
  </si>
  <si>
    <t>24526A0552</t>
  </si>
  <si>
    <t>PCIV-5651000112-2</t>
  </si>
  <si>
    <t>PCIV-5651000112-3</t>
  </si>
  <si>
    <t>PCIV-5651000112-4</t>
  </si>
  <si>
    <t>PCIV-5651000112-5</t>
  </si>
  <si>
    <t>PCIV-5651000112-6</t>
  </si>
  <si>
    <t>PCIV-5651000112-7</t>
  </si>
  <si>
    <t>PCIV-5651000112-8</t>
  </si>
  <si>
    <t>24526A0550</t>
  </si>
  <si>
    <t>24526A0569</t>
  </si>
  <si>
    <t>24526A0556</t>
  </si>
  <si>
    <t>24526A0570</t>
  </si>
  <si>
    <t>24526A0572</t>
  </si>
  <si>
    <t>24526A0568</t>
  </si>
  <si>
    <t>24526A0549</t>
  </si>
  <si>
    <t>RM-5671000207-1</t>
  </si>
  <si>
    <t>SIERRA SABLE MAKITA</t>
  </si>
  <si>
    <t>MAKITA</t>
  </si>
  <si>
    <t>DFD-5151000139-48</t>
  </si>
  <si>
    <t>CNBRS2Q1XL</t>
  </si>
  <si>
    <t>RL72385</t>
  </si>
  <si>
    <t>CIM-5151000165-5</t>
  </si>
  <si>
    <t>ESCANER EPSON DS-530 II</t>
  </si>
  <si>
    <t>CIM-5151000165-6</t>
  </si>
  <si>
    <t>X8Q2104106</t>
  </si>
  <si>
    <t>X8Q2133270</t>
  </si>
  <si>
    <t>RH-5151000139-49</t>
  </si>
  <si>
    <t>IMPRESORA MULTIFUNCIONAL BROTHER MFC-L6900DW</t>
  </si>
  <si>
    <t>MFC-L6900DW</t>
  </si>
  <si>
    <t>U64209B3N271529</t>
  </si>
  <si>
    <t>DJM-5151000139-47</t>
  </si>
  <si>
    <t>U64209B3N271556</t>
  </si>
  <si>
    <t>DJM-5151000162-24</t>
  </si>
  <si>
    <t>032803254034050</t>
  </si>
  <si>
    <t>DJM-5151000162-25</t>
  </si>
  <si>
    <t>032803254034049</t>
  </si>
  <si>
    <t>DOP-17</t>
  </si>
  <si>
    <t>TM-002</t>
  </si>
  <si>
    <t xml:space="preserve">CALLE ALLENDE NO. 55 PTE. </t>
  </si>
  <si>
    <t>S.T. 1,410.09 M2</t>
  </si>
  <si>
    <t>TERRENO CONSTRUCCION HOSPITAL IMSS</t>
  </si>
  <si>
    <t>CALZADA HERMILA GALINDO S/N FRACC. B DE LA PARCELA 174 P/I/I/Z/1 EX EJIDO LERDO</t>
  </si>
  <si>
    <t>40,000.00 M2</t>
  </si>
  <si>
    <t>TM-5111000113-10</t>
  </si>
  <si>
    <t>CAOBA CON NEGRO</t>
  </si>
  <si>
    <t>TM-5111000113-11</t>
  </si>
  <si>
    <t>SR-5111000113-9</t>
  </si>
  <si>
    <t>ING-5231000068-1</t>
  </si>
  <si>
    <t>1 KIT DE 4 CAMARAS DAHUA BULLET DE 5 MEGAPIXELES CON MICROFONO INTEGRADO</t>
  </si>
  <si>
    <t>DH-HAC-HFW1500CN-A-0280B-52</t>
  </si>
  <si>
    <t>DVR: 9G00071RAZA96F3, CAMARA 1: AB070C5PBVC59BB, CAMARA 2: AB070C5PBV3DB89, CAMARA 3: AB070C5PBVDFE6D, CAMARA4: AB070C5PBV7875B</t>
  </si>
  <si>
    <t>SP-5151000172-4</t>
  </si>
  <si>
    <t>XBBV134038</t>
  </si>
  <si>
    <t>SERVICIOSPUBLICOS</t>
  </si>
  <si>
    <t>SPT-5151000174-3</t>
  </si>
  <si>
    <t xml:space="preserve">CPU ENSAMBLADO CORE I5, RAM 8 GB, DISCO DURO DE 1 TB, GABINETE Y FUENTE DE PODER  </t>
  </si>
  <si>
    <t>202407090131</t>
  </si>
  <si>
    <t>SERVICIOS PUBLICOS/TALLER</t>
  </si>
  <si>
    <t>202406100050</t>
  </si>
  <si>
    <t>MUSEOGRAFIA</t>
  </si>
  <si>
    <t>DS-5151000174-4</t>
  </si>
  <si>
    <t>202406100125</t>
  </si>
  <si>
    <t>IMM-5151000147-62</t>
  </si>
  <si>
    <t>8CQ41506MN</t>
  </si>
  <si>
    <t>8CQ41506ML</t>
  </si>
  <si>
    <t>IMM-5151000147-63</t>
  </si>
  <si>
    <t>IMPRESORA MULTIFUNCIONAL HP COLOR LASERJET PRO 4303 DW</t>
  </si>
  <si>
    <t>CNBRS1D2QS</t>
  </si>
  <si>
    <t>SERVICIOS PUBLICOS / PANTEON</t>
  </si>
  <si>
    <t>SPP-5151000172-5</t>
  </si>
  <si>
    <t>PCIV-5671000208-1</t>
  </si>
  <si>
    <t>MOTOBOMBA EVANS 13HP MOD. MT1AMG1300TH</t>
  </si>
  <si>
    <t>MT1AMG1300TH</t>
  </si>
  <si>
    <t>13 HP</t>
  </si>
  <si>
    <t>PCIV-5671000209-1</t>
  </si>
  <si>
    <t>MOTOBOMBA HONDA MOD. WL30XM</t>
  </si>
  <si>
    <t>GCASH-4088773</t>
  </si>
  <si>
    <t>DOP-5631000115-3</t>
  </si>
  <si>
    <t>AP800</t>
  </si>
  <si>
    <t>36092-5416910448</t>
  </si>
  <si>
    <t>TM-5191000195-1</t>
  </si>
  <si>
    <t>TRITURADORA DE PAPEL</t>
  </si>
  <si>
    <t xml:space="preserve">GBC </t>
  </si>
  <si>
    <t>414F02657240100008</t>
  </si>
  <si>
    <t>ST-5111000117-1</t>
  </si>
  <si>
    <t>PODIUM METALICO COLOR NEGRO</t>
  </si>
  <si>
    <t>ST-5111000118-1</t>
  </si>
  <si>
    <t>ST-5151000127-1</t>
  </si>
  <si>
    <t>CPU CON PROCESADOR CORE  C15 CON 8GB DE MEMORIA RAM, DISCO DURO SOLIDO M.2 DE 1 TB, GABINETE CON FUENTE DE 600W ENSAMBLADO</t>
  </si>
  <si>
    <t>202407090113</t>
  </si>
  <si>
    <t>SECRETARIA TECNICA/EVENTOS ESPECIALED</t>
  </si>
  <si>
    <t>MONITOR DE 32 PULGADAS</t>
  </si>
  <si>
    <t>MMTD4AA00132100FC33E00</t>
  </si>
  <si>
    <t>TECLADO Y MOUSE</t>
  </si>
  <si>
    <t>MK120</t>
  </si>
  <si>
    <t>TECLADO: 2420LO301U88, MOUSE 2414AP034XD8</t>
  </si>
  <si>
    <t xml:space="preserve">8 CONTACTOS </t>
  </si>
  <si>
    <t>24-01-35816</t>
  </si>
  <si>
    <t>AYC-5151000176-1</t>
  </si>
  <si>
    <t>LAPTOP MARCA ACER MODELO ASPIRE LITE</t>
  </si>
  <si>
    <t>TH45H2T0BH</t>
  </si>
  <si>
    <t>INYECCION</t>
  </si>
  <si>
    <t>SMART TANK 520</t>
  </si>
  <si>
    <t xml:space="preserve">ARTE Y CULTURA  </t>
  </si>
  <si>
    <t>NXK58AL00241400B0B4500</t>
  </si>
  <si>
    <t>DTV-5151000175-1</t>
  </si>
  <si>
    <t>IMPRESORA ZEBRA ZQ320</t>
  </si>
  <si>
    <t>XXZHN242400631</t>
  </si>
  <si>
    <t>XXZHN242400622</t>
  </si>
  <si>
    <t>DTV-5151000175-2</t>
  </si>
  <si>
    <t>DTV-5151000175-3</t>
  </si>
  <si>
    <t>XXZHN242400602</t>
  </si>
  <si>
    <t>DTV-5151000175-4</t>
  </si>
  <si>
    <t>XXZFJ213401980</t>
  </si>
  <si>
    <t>CPU C15-10400 2.90 GHZ</t>
  </si>
  <si>
    <t>GC240</t>
  </si>
  <si>
    <t>032803254032959</t>
  </si>
  <si>
    <t>CIM-5151000127-2</t>
  </si>
  <si>
    <t>CIM-5151000127-3</t>
  </si>
  <si>
    <t>032803254037427</t>
  </si>
  <si>
    <t>19M38H</t>
  </si>
  <si>
    <t>311NTEPAJ868</t>
  </si>
  <si>
    <t>311NTSUAJ886</t>
  </si>
  <si>
    <t>USB</t>
  </si>
  <si>
    <t>MS116</t>
  </si>
  <si>
    <t>CN-081FT1-LO300-44B-0B92</t>
  </si>
  <si>
    <t>CN-081FT1-LO300-44T-0CXZ</t>
  </si>
  <si>
    <t>KB216</t>
  </si>
  <si>
    <t>CN-005MTH-PRC00-46B-A7DV</t>
  </si>
  <si>
    <t>CDP R2C-AVR 1008</t>
  </si>
  <si>
    <t>240807-2082416</t>
  </si>
  <si>
    <t>240807-2081600</t>
  </si>
  <si>
    <t>VOLTAJE</t>
  </si>
  <si>
    <t>SP-5671000210-1</t>
  </si>
  <si>
    <t>MOTOBOMBA HONDA MOD.WL20XM-MFX 2"</t>
  </si>
  <si>
    <t>WL20XM</t>
  </si>
  <si>
    <t>WABL-1068828</t>
  </si>
  <si>
    <t>FSF2741</t>
  </si>
  <si>
    <t>SP-5671000210-2</t>
  </si>
  <si>
    <t>WABL-1086650</t>
  </si>
  <si>
    <t>FSF2743</t>
  </si>
  <si>
    <t>SP-5671000210-3</t>
  </si>
  <si>
    <t>WABL-1086644</t>
  </si>
  <si>
    <t>FSF2745</t>
  </si>
  <si>
    <t>SP-5671000210-4</t>
  </si>
  <si>
    <t>WABL-1069819</t>
  </si>
  <si>
    <t>FSF2746</t>
  </si>
  <si>
    <t>CIM-5151000130-1</t>
  </si>
  <si>
    <t>CPU CORE I7</t>
  </si>
  <si>
    <t>202409120078</t>
  </si>
  <si>
    <t>RL73025</t>
  </si>
  <si>
    <t>XAGZB03821</t>
  </si>
  <si>
    <t>XAGZB04078</t>
  </si>
  <si>
    <t>XAGZB04064</t>
  </si>
  <si>
    <t>SPL-45</t>
  </si>
  <si>
    <t>CHERRY/NEGRO</t>
  </si>
  <si>
    <t xml:space="preserve">AQUISICIONES </t>
  </si>
  <si>
    <t>CONJUNTO EJECUTIVO TROT CHERRY NEGRO</t>
  </si>
  <si>
    <t>GI480</t>
  </si>
  <si>
    <t>3719351401138</t>
  </si>
  <si>
    <t>SP-5671000171-21</t>
  </si>
  <si>
    <t>FSF2545</t>
  </si>
  <si>
    <t>RM-5671000171-22</t>
  </si>
  <si>
    <t>FSF2846</t>
  </si>
  <si>
    <t>SM-5311000291-3</t>
  </si>
  <si>
    <t xml:space="preserve">MESA DE TRABAJO DE ACERO INOXIDABLE </t>
  </si>
  <si>
    <t>SIRENA SPEAKER AMPLIFICADOR/PARLANTE TIPO GANZO PARA PATRULLA</t>
  </si>
  <si>
    <t>DTV-5491000019-1</t>
  </si>
  <si>
    <t>DTV-5491000019-2</t>
  </si>
  <si>
    <t>DTV-5491000019-3</t>
  </si>
  <si>
    <t>V-40</t>
  </si>
  <si>
    <t>V-41</t>
  </si>
  <si>
    <t>V-42</t>
  </si>
  <si>
    <t>DS-5151000147-64</t>
  </si>
  <si>
    <t>SPD-02</t>
  </si>
  <si>
    <t>MM-5151000174-2</t>
  </si>
  <si>
    <t>SERVICIOS PUBLICOS/VILLA LA LOMA</t>
  </si>
  <si>
    <t>SIERRA RECIPROCA</t>
  </si>
  <si>
    <t>JR3051T</t>
  </si>
  <si>
    <t>856M30A5</t>
  </si>
  <si>
    <t>L-2023-T-2316-ID-01-3396</t>
  </si>
  <si>
    <t>EMPRN121-K</t>
  </si>
  <si>
    <t>TM-02</t>
  </si>
  <si>
    <t>DOP-21</t>
  </si>
  <si>
    <t>SPT-5111000113-12</t>
  </si>
  <si>
    <t>PERA</t>
  </si>
  <si>
    <t>DSPM-5111000052-4</t>
  </si>
  <si>
    <t>DIRECCION DE SEGURIDAD PUBLICA MUNICIPAL</t>
  </si>
  <si>
    <t>CONJUNTO EJECUTIVO</t>
  </si>
  <si>
    <t>CHERRY NEGRO</t>
  </si>
  <si>
    <t>DSPM-5151000147-65</t>
  </si>
  <si>
    <t>DSPM-5151000147-66</t>
  </si>
  <si>
    <t>DSPM-5151000147-67</t>
  </si>
  <si>
    <t>DSPM-5151000147-68</t>
  </si>
  <si>
    <t>DSPM-5151000147-69</t>
  </si>
  <si>
    <t>DSPM-5151000147-70</t>
  </si>
  <si>
    <t>032803254038368</t>
  </si>
  <si>
    <t>032803254038336</t>
  </si>
  <si>
    <t>032803254038343</t>
  </si>
  <si>
    <t>032803254038328</t>
  </si>
  <si>
    <t>032803254038327</t>
  </si>
  <si>
    <t>032803254038334</t>
  </si>
  <si>
    <t>SPL-5151000147-71</t>
  </si>
  <si>
    <t>ACTECK KIOTO</t>
  </si>
  <si>
    <t>SERVICIOS PUBLICOS/LIMPIEZA</t>
  </si>
  <si>
    <t>SPL-5151000147-72</t>
  </si>
  <si>
    <t>SPL-5151000147-73</t>
  </si>
  <si>
    <t>032803254038335</t>
  </si>
  <si>
    <t>032803254038362</t>
  </si>
  <si>
    <t>03280325438329</t>
  </si>
  <si>
    <t>SPP-5151000044-7</t>
  </si>
  <si>
    <t>MFP-M430F</t>
  </si>
  <si>
    <t>CNBRS5F7X2</t>
  </si>
  <si>
    <t>SPP-5151000127-4</t>
  </si>
  <si>
    <t>D15U</t>
  </si>
  <si>
    <t>7737830356</t>
  </si>
  <si>
    <t>TM-5151000165-8</t>
  </si>
  <si>
    <t>X8Q2147983</t>
  </si>
  <si>
    <t>X8Q2148642</t>
  </si>
  <si>
    <t>TM-5151000165-9</t>
  </si>
  <si>
    <t>ST-5211000106-1</t>
  </si>
  <si>
    <t>MEZCLADORA PROFESIONAL 10CH CON EFECTOS Y USB MARCA MACKIE MOD. PROFX10V3</t>
  </si>
  <si>
    <t>MACKIE</t>
  </si>
  <si>
    <t>PROFX10V3</t>
  </si>
  <si>
    <t>2053405EGPL0887</t>
  </si>
  <si>
    <t>ST-5211000105-1</t>
  </si>
  <si>
    <t>BOCINA PROFESIONAL (BAFLE ACTIVO 15" 1400W MARCA MACKIE MOD. THUMP215</t>
  </si>
  <si>
    <t>THUMP215</t>
  </si>
  <si>
    <t>2055690AKQQ1340</t>
  </si>
  <si>
    <t>ST-5211000105-2</t>
  </si>
  <si>
    <t>ST-5211000105-3</t>
  </si>
  <si>
    <t>ST-5211000105-4</t>
  </si>
  <si>
    <t>2055690AKQQ1507</t>
  </si>
  <si>
    <t>2055690AKQQ1533</t>
  </si>
  <si>
    <t>2055690AKQQ1543</t>
  </si>
  <si>
    <t>DSPM-5211000103-11</t>
  </si>
  <si>
    <t>PANTALLA TV LG DE 43"</t>
  </si>
  <si>
    <t>412MXNU3W975</t>
  </si>
  <si>
    <t>DSPM-5211000103-12</t>
  </si>
  <si>
    <t>DSPM-5211000103-13</t>
  </si>
  <si>
    <t>DSPM-5211000103-14</t>
  </si>
  <si>
    <t>DSPM-5211000103-15</t>
  </si>
  <si>
    <t>DSPM-5211000103-16</t>
  </si>
  <si>
    <t>DSPM-5211000103-17</t>
  </si>
  <si>
    <t>DSPM-5211000103-18</t>
  </si>
  <si>
    <t>DSPM-5211000103-19</t>
  </si>
  <si>
    <t>DSPM-5211000103-20</t>
  </si>
  <si>
    <t>412MXUN3Z150</t>
  </si>
  <si>
    <t>412MXUN3W974</t>
  </si>
  <si>
    <t>412MXKD3Z149</t>
  </si>
  <si>
    <t>412MXKD3W973</t>
  </si>
  <si>
    <t>412MXMT3Z147</t>
  </si>
  <si>
    <t>412MXEZ3W972</t>
  </si>
  <si>
    <t>412MXDM3Z146</t>
  </si>
  <si>
    <t>412MXNMT3W971</t>
  </si>
  <si>
    <t>412MXAY3W976</t>
  </si>
  <si>
    <t>DSPM-5211000104-6</t>
  </si>
  <si>
    <t>PANTALLA TV DE 100" HISENSE</t>
  </si>
  <si>
    <t>A0N24300AH00382</t>
  </si>
  <si>
    <t>DSPM-5211000104-2</t>
  </si>
  <si>
    <t>PANTALLA TV DE 65" SAMSUNG</t>
  </si>
  <si>
    <t>UN65DU8200F</t>
  </si>
  <si>
    <t>0GQM3CUX801057A</t>
  </si>
  <si>
    <t>SIS-5211000104-3</t>
  </si>
  <si>
    <t>PANTALLA TV SAMSUNG DE 43"</t>
  </si>
  <si>
    <t>SIS-5211000104-4</t>
  </si>
  <si>
    <t>SIS-5211000104-5</t>
  </si>
  <si>
    <t>0GS43CHXB01159Y</t>
  </si>
  <si>
    <t>0GS43CHXB01158N</t>
  </si>
  <si>
    <t>0GS43CHXB00974R</t>
  </si>
  <si>
    <t>SPL-5211000059-2</t>
  </si>
  <si>
    <t>PANTALLA TV LG DE 86"</t>
  </si>
  <si>
    <t>408RMXX8W794</t>
  </si>
  <si>
    <t>SERVICIOS PUBLICOS / LIMPIEZA</t>
  </si>
  <si>
    <t>SM-5311000292-1</t>
  </si>
  <si>
    <t>SM-5311000293-1</t>
  </si>
  <si>
    <t xml:space="preserve">CAMA HOSPITALARIA ELECTRICA </t>
  </si>
  <si>
    <t>DSPM-5411000024-1</t>
  </si>
  <si>
    <t xml:space="preserve">CAMIONETA RAM 1500 SIT CREW CAB V8 4X2 MODELO 2023 </t>
  </si>
  <si>
    <t>3C6SRADT3PG572637</t>
  </si>
  <si>
    <t>DSPM-5411000024-2</t>
  </si>
  <si>
    <t>3C6SRADT8PG572567</t>
  </si>
  <si>
    <t>DSPM-5411000024-3</t>
  </si>
  <si>
    <t>3C6SRADT6PG572566</t>
  </si>
  <si>
    <t>OP-5611000054-1</t>
  </si>
  <si>
    <t>OP-5671000074-6</t>
  </si>
  <si>
    <t xml:space="preserve">MOTOSIERRA  </t>
  </si>
  <si>
    <t>DFD-5611000054-2</t>
  </si>
  <si>
    <t>DFD-5671000173-6</t>
  </si>
  <si>
    <t>SERVICIOS PUBLICOS/ALUMBRADO</t>
  </si>
  <si>
    <t>SALA ESQUINERA VINIL PIEL EN L</t>
  </si>
  <si>
    <t>DSPM-5111000119-1</t>
  </si>
  <si>
    <t>SIS-5111000054-1</t>
  </si>
  <si>
    <t>MESA DE TRABAJO DE MADERA</t>
  </si>
  <si>
    <t>TIPO RECTO</t>
  </si>
  <si>
    <t xml:space="preserve">GABINETE DE ACERO HORIZONATL </t>
  </si>
  <si>
    <t>SERVICIOS PUBLICOS/TALLER MUNICIPAL</t>
  </si>
  <si>
    <t>CNBRS952WL</t>
  </si>
  <si>
    <t>SERVCIOS PUBLICOS</t>
  </si>
  <si>
    <t>SP-5151000044-8</t>
  </si>
  <si>
    <t>SP-5151000085-1</t>
  </si>
  <si>
    <t>IMPRESORA HP COLOR LASER JET PRO MFP 4303 FDW</t>
  </si>
  <si>
    <t>8XQ2148345</t>
  </si>
  <si>
    <t>SPP-5151000165-7</t>
  </si>
  <si>
    <t>ESCANER EPSON DS530II</t>
  </si>
  <si>
    <t>DS530II</t>
  </si>
  <si>
    <t xml:space="preserve">ESCANER EPSON DS530II </t>
  </si>
  <si>
    <t>DS53II</t>
  </si>
  <si>
    <t>X8Q2147647</t>
  </si>
  <si>
    <t>DOP-5151000044-9</t>
  </si>
  <si>
    <t>U64646L3F224904</t>
  </si>
  <si>
    <t>MFC-L8700CDW</t>
  </si>
  <si>
    <t>ICD-5151000139-50</t>
  </si>
  <si>
    <t>IMPRESORA MULTIFUNCIONAL HP COLOR LASER JET PRO M4303DW</t>
  </si>
  <si>
    <t>CNBRSBH1LY</t>
  </si>
  <si>
    <t>ACTEK KIOTO</t>
  </si>
  <si>
    <t>032803254037611</t>
  </si>
  <si>
    <t>CAT-5151000147-77</t>
  </si>
  <si>
    <t>CAT-5151000172-6</t>
  </si>
  <si>
    <t>MFP 4103FDW</t>
  </si>
  <si>
    <t>CNCRSC46JK</t>
  </si>
  <si>
    <t>SPP-5231000070-2</t>
  </si>
  <si>
    <t>JUEGO DE 6 CAMARAS Y 1 DVR</t>
  </si>
  <si>
    <t>DVR: AB07051PAZE6F53</t>
  </si>
  <si>
    <t>SERVICIOS PUBLICOS/PANTEON</t>
  </si>
  <si>
    <t>FET-5231000071-2</t>
  </si>
  <si>
    <t xml:space="preserve">JUEGO DE CAMARAS Y DVR </t>
  </si>
  <si>
    <t>DVR: AB07051PAZ82D37</t>
  </si>
  <si>
    <t xml:space="preserve">JUEGO DE 8 CAMARAS Y 1 DVR </t>
  </si>
  <si>
    <t>DVR: AB07051PAZE37C2</t>
  </si>
  <si>
    <t>PS-5231000071-1</t>
  </si>
  <si>
    <t>CAT-5231000070-3</t>
  </si>
  <si>
    <t>DVR: AB07051PAZ2D480</t>
  </si>
  <si>
    <t>DVR: AB07051PAZB4990</t>
  </si>
  <si>
    <t>DTV-5231000070-5</t>
  </si>
  <si>
    <t>KIT DE 24 CAMARAS Y 1 DVR MARCA DAHUA</t>
  </si>
  <si>
    <t>DVR: 9E0218EPAZ299B7</t>
  </si>
  <si>
    <t>DSPM-5231000069-2</t>
  </si>
  <si>
    <t>DVR: AB07051PAZECC05</t>
  </si>
  <si>
    <t>ING-5231000070-4</t>
  </si>
  <si>
    <t>SPA-5411000005-1</t>
  </si>
  <si>
    <t>CAMIONETA GMC SIERRA</t>
  </si>
  <si>
    <t>GMC</t>
  </si>
  <si>
    <t>SIERRA</t>
  </si>
  <si>
    <t>2GTEK19V941270035</t>
  </si>
  <si>
    <t>HIDROLAVADORA DE GASOLINA</t>
  </si>
  <si>
    <t>CHAM</t>
  </si>
  <si>
    <t>CAT-5651000111-1</t>
  </si>
  <si>
    <t>GPS TIPO GNSS MARCA SOUTH, MODELO GALAXY G3</t>
  </si>
  <si>
    <t>GALAXY G3</t>
  </si>
  <si>
    <t>EMISOR: NN16CC0D0935951 RECEPTOR: S913D8148685327NKA</t>
  </si>
  <si>
    <t>DSPM-5691000302-2</t>
  </si>
  <si>
    <t>CHAPA ELECTRONICA ( CONTROL DE ACCESO PROFESIONAL DE HUELLA )</t>
  </si>
  <si>
    <t>ZKTECO</t>
  </si>
  <si>
    <t>ELECTRONICA HUELLA</t>
  </si>
  <si>
    <t>LM-2805:3002181824030136</t>
  </si>
  <si>
    <t>DSPM-5151000163-10</t>
  </si>
  <si>
    <t>ESCANER HP SCANJET</t>
  </si>
  <si>
    <t>2000 S2</t>
  </si>
  <si>
    <t>CN493B204F</t>
  </si>
  <si>
    <t>DSPM-5151000163-11</t>
  </si>
  <si>
    <t>CN492B2030</t>
  </si>
  <si>
    <t>3AM68529150038108</t>
  </si>
  <si>
    <t>CAMIONETA FORD EXPEDITION</t>
  </si>
  <si>
    <t>EXPEDITION</t>
  </si>
  <si>
    <t>1FMFU19537LA00906</t>
  </si>
  <si>
    <t>PYM-5151000168-10</t>
  </si>
  <si>
    <t>IMPRESORA PORTATIL ZEBRA ZQ31</t>
  </si>
  <si>
    <t>ZQ31</t>
  </si>
  <si>
    <t>XXZGN2434015</t>
  </si>
  <si>
    <t>DMA-5151000165-11</t>
  </si>
  <si>
    <t>ESCANER EPSON DS530 II DUPLEX</t>
  </si>
  <si>
    <t>X8Q2148340</t>
  </si>
  <si>
    <t>DMA-5151000165-10</t>
  </si>
  <si>
    <t>X8Q2148637</t>
  </si>
  <si>
    <t>SPT-5151000147-74</t>
  </si>
  <si>
    <t>032803254042082</t>
  </si>
  <si>
    <t>SPT-5151000147-75</t>
  </si>
  <si>
    <t>032803254042095</t>
  </si>
  <si>
    <t>CIM-5151000147-76</t>
  </si>
  <si>
    <t>SPA-5151000165-12</t>
  </si>
  <si>
    <t>X8Q2161968</t>
  </si>
  <si>
    <t>REGULADOR DE AIRE PRIMERA Y SEGUNDA ETAPA</t>
  </si>
  <si>
    <t>TANQUE DE BUCEO</t>
  </si>
  <si>
    <t>CHALECO ARNES</t>
  </si>
  <si>
    <t>PCIV-5651000028-1</t>
  </si>
  <si>
    <t>PCIV-5311000282-1</t>
  </si>
  <si>
    <t>PCIV-5311000070-1</t>
  </si>
  <si>
    <t>AS0926785, AS092668</t>
  </si>
  <si>
    <t>CRESSI</t>
  </si>
  <si>
    <t>C0223M0801, C0323M0313</t>
  </si>
  <si>
    <t>10028524, 10001820</t>
  </si>
  <si>
    <t>032803254041425</t>
  </si>
  <si>
    <t>DSPM-5151000127-5</t>
  </si>
  <si>
    <t>SERVICIO DE BALIZADA EN CAMIONETAS RAM INCLUYE: PINTURA GENERAL, ROTULACION COMPLETA, INSTALACION DE ROLL BAR  Y TORRETA COMPLETA</t>
  </si>
  <si>
    <t>DSPM-5491000020-2</t>
  </si>
  <si>
    <t>DSPM-5491000020-3</t>
  </si>
  <si>
    <t>P-481</t>
  </si>
  <si>
    <t>P-482</t>
  </si>
  <si>
    <t>P-483</t>
  </si>
  <si>
    <t>SR-5151000139-52</t>
  </si>
  <si>
    <t>4103FDW</t>
  </si>
  <si>
    <t>CNCRT191QW</t>
  </si>
  <si>
    <t>SPL-5151000139-51</t>
  </si>
  <si>
    <t>M430FDW</t>
  </si>
  <si>
    <t>CNBRS5G008</t>
  </si>
  <si>
    <t>PC-5151000127-6</t>
  </si>
  <si>
    <t>282411120066</t>
  </si>
  <si>
    <t>SPL-5641000007-17</t>
  </si>
  <si>
    <t>EMPRN242-E2</t>
  </si>
  <si>
    <t>G309020074786474070400A1</t>
  </si>
  <si>
    <t>SPL-5641000007-18</t>
  </si>
  <si>
    <t>G309020074786474070400AR</t>
  </si>
  <si>
    <t>OP-5641000004-27</t>
  </si>
  <si>
    <t>EMPRN122-E2</t>
  </si>
  <si>
    <t>G3090286710807240716011X</t>
  </si>
  <si>
    <t>OP-5641000004-28</t>
  </si>
  <si>
    <t>G309028671080724071600BV</t>
  </si>
  <si>
    <t>SPL-5611000054-3</t>
  </si>
  <si>
    <t>SPL-5611000054-4</t>
  </si>
  <si>
    <t>SPP-5611000054-5</t>
  </si>
  <si>
    <t>SPP-5611000054-6</t>
  </si>
  <si>
    <t>SPP-5611000054-7</t>
  </si>
  <si>
    <t>SPP-5611000054-8</t>
  </si>
  <si>
    <t>196170678</t>
  </si>
  <si>
    <t>196165126</t>
  </si>
  <si>
    <t>196170639</t>
  </si>
  <si>
    <t>196170463</t>
  </si>
  <si>
    <t>DOP-5631000115-4</t>
  </si>
  <si>
    <t xml:space="preserve">COMPACTADORA DE PLACA </t>
  </si>
  <si>
    <t>HNX1961BA</t>
  </si>
  <si>
    <t>SPT-5671000045-1</t>
  </si>
  <si>
    <t>GATO (HIDRÁULICO Y MECÁNICO)</t>
  </si>
  <si>
    <t>MIKELS</t>
  </si>
  <si>
    <t>HIDRAULICO MECANICO</t>
  </si>
  <si>
    <t>SLD24079875</t>
  </si>
  <si>
    <t xml:space="preserve"> SERVICIOS PUBLICOS/TALLER</t>
  </si>
  <si>
    <t>SPT-5671000045-2</t>
  </si>
  <si>
    <t>7501081090193</t>
  </si>
  <si>
    <t>DSPM-5641000007-19</t>
  </si>
  <si>
    <t xml:space="preserve">MINISPLIT DE 2 TONELADAS </t>
  </si>
  <si>
    <t>DSPM-5641000007-20</t>
  </si>
  <si>
    <t>DSPM-5641000007-21</t>
  </si>
  <si>
    <t>DSPM-5641000007-22</t>
  </si>
  <si>
    <t>DSPM-5641000007-23</t>
  </si>
  <si>
    <t>DSPM-5641000007-24</t>
  </si>
  <si>
    <t>DSPM-5641000007-25</t>
  </si>
  <si>
    <t>DSPM-5641000007-26</t>
  </si>
  <si>
    <t>DSPM-5641000007-27</t>
  </si>
  <si>
    <t>DSPM-5641000007-28</t>
  </si>
  <si>
    <t>L-2024-TI-2418-ID-04-0549</t>
  </si>
  <si>
    <t>L-2024-TI-2418-ID-04-0548</t>
  </si>
  <si>
    <t>L-2024-TI-2418-ID-04-0520</t>
  </si>
  <si>
    <t>L-2024-TI-2418-ID-04-331</t>
  </si>
  <si>
    <t>G3090271739410940909009D</t>
  </si>
  <si>
    <t>G30902717394109409090044</t>
  </si>
  <si>
    <t>G3090271739410940909009H</t>
  </si>
  <si>
    <t>G3090271739410940909003Q</t>
  </si>
  <si>
    <t>G30902717394109409090088</t>
  </si>
  <si>
    <t>G3090271739410940909008C</t>
  </si>
  <si>
    <t>SPM-5641000004-22</t>
  </si>
  <si>
    <t>1TON</t>
  </si>
  <si>
    <t>SPM-5641000004-23</t>
  </si>
  <si>
    <t>SPM-5641000004-24</t>
  </si>
  <si>
    <t>SPM-5641000004-25</t>
  </si>
  <si>
    <t>SPM-5641000004-26</t>
  </si>
  <si>
    <t>G30902867108072407160021</t>
  </si>
  <si>
    <t>G309028671080724071600U5</t>
  </si>
  <si>
    <t>G309028671080724071600X2</t>
  </si>
  <si>
    <t>G309028671080724071600BW</t>
  </si>
  <si>
    <t>G309028671080724071600JW</t>
  </si>
  <si>
    <t>TM-20084-2025-2003-0001</t>
  </si>
  <si>
    <t>KIT DE TECLADO Y MOUSE</t>
  </si>
  <si>
    <t>MK270</t>
  </si>
  <si>
    <t>2441SYU2E9M9</t>
  </si>
  <si>
    <t>TM-5151000130-2</t>
  </si>
  <si>
    <t>CPU CI7</t>
  </si>
  <si>
    <t>202411100008</t>
  </si>
  <si>
    <t>TM-20082-2025-2003-0001</t>
  </si>
  <si>
    <t>PCIV-5111000120-1</t>
  </si>
  <si>
    <t>ESCRITORIO EN "U" CON MODULO</t>
  </si>
  <si>
    <t>ESCRITORIO EN "U"</t>
  </si>
  <si>
    <t>TROT</t>
  </si>
  <si>
    <t>CHERRYNEGRO</t>
  </si>
  <si>
    <t>PCIV-5111000120-2</t>
  </si>
  <si>
    <t>RESBALADILLA</t>
  </si>
  <si>
    <t>DOP-5291000091-1</t>
  </si>
  <si>
    <t>DOP-5291000091-2</t>
  </si>
  <si>
    <t>DOP-5291000098-1</t>
  </si>
  <si>
    <t>SUBE Y BAJA</t>
  </si>
  <si>
    <t>DOP-5291000098-2</t>
  </si>
  <si>
    <t>DOP-5291000035-1</t>
  </si>
  <si>
    <t>COLUMPIO</t>
  </si>
  <si>
    <t>DOP-5291000035-2</t>
  </si>
  <si>
    <t>DOP-5291000081-1</t>
  </si>
  <si>
    <t>PASAMANOS</t>
  </si>
  <si>
    <t>DOP-5291000081-2</t>
  </si>
  <si>
    <t>ESTUFA COCINA (GAS O ELÉCTRICA)</t>
  </si>
  <si>
    <t>PCIV-5191000066-1</t>
  </si>
  <si>
    <t>ELECTRICA/GAS</t>
  </si>
  <si>
    <t>PROTECCION CIVIL/BOMBEROS</t>
  </si>
  <si>
    <t>CSM-5311000294-1</t>
  </si>
  <si>
    <t>CENTRO DE SALUD MUNICIPAL 6 DE ENERO</t>
  </si>
  <si>
    <t>UNIDAD DENTAL AZUL LOBO SPECTRUM</t>
  </si>
  <si>
    <t>196165136</t>
  </si>
  <si>
    <t>DMA-5671000159-9</t>
  </si>
  <si>
    <t>DMA-5671000176-13</t>
  </si>
  <si>
    <t>866922074</t>
  </si>
  <si>
    <t>DTV-5151000172-7</t>
  </si>
  <si>
    <t>IMPRESORA  MULTIFUNCIONAL HP COLOR LASER JET PRO MFP 4303FDW, COLOR</t>
  </si>
  <si>
    <t>MFP 4303FDW</t>
  </si>
  <si>
    <t>CNBR59X609</t>
  </si>
  <si>
    <t>SRA-5151000139-53</t>
  </si>
  <si>
    <t>IMPRESORA MULTIFUNCIONAL LASER BROTHER MFC-L8900CDW</t>
  </si>
  <si>
    <t>MFC-L8900CDW</t>
  </si>
  <si>
    <t>U64646G4F336137</t>
  </si>
  <si>
    <t>SEECRETARIA DEL AYUNTAMIENTO</t>
  </si>
  <si>
    <t xml:space="preserve"> SERVICIOS PUBLICOS</t>
  </si>
  <si>
    <t>HUSCUVARNA</t>
  </si>
  <si>
    <t>LFV80</t>
  </si>
  <si>
    <t>IMPRESORA HP LASER JET ENTERPRISE MFP M430</t>
  </si>
  <si>
    <t>TM-15021-2024-01</t>
  </si>
  <si>
    <t>TM-5151000165-13</t>
  </si>
  <si>
    <t>ESCANER EPSON</t>
  </si>
  <si>
    <t>X8Q2148359</t>
  </si>
  <si>
    <t>BLAMCO</t>
  </si>
  <si>
    <t>AYC-5641000014-2</t>
  </si>
  <si>
    <t>MINISPLIT FRIO/CALOR DE 3 TONELADAS</t>
  </si>
  <si>
    <t>EMPRN362-L</t>
  </si>
  <si>
    <t>G3090307074362541114002X</t>
  </si>
  <si>
    <t>AYC-5641000014-1</t>
  </si>
  <si>
    <t>G30903070743625411140024</t>
  </si>
  <si>
    <t>AYC-5641000004-41</t>
  </si>
  <si>
    <t>MINISPLIT FRIO/CALOR DE 1 TON.</t>
  </si>
  <si>
    <t>EMPRN122T-3</t>
  </si>
  <si>
    <t>L-2024-T-2416-ID-01-0035</t>
  </si>
  <si>
    <t>AYC-5641000004-40</t>
  </si>
  <si>
    <t>L-2024-T-2416-ID-01-0127</t>
  </si>
  <si>
    <t>AYC-5641000004-39</t>
  </si>
  <si>
    <t>L-2024-T-2416-ID-01-0070</t>
  </si>
  <si>
    <t>AYC-5641000004-38</t>
  </si>
  <si>
    <t>L-2024-T-2416-ID-01-0914</t>
  </si>
  <si>
    <t>AYC-5641000004-37</t>
  </si>
  <si>
    <t>L-2024-T-2416-ID-01-0364</t>
  </si>
  <si>
    <t>REQ</t>
  </si>
  <si>
    <t>FAC</t>
  </si>
  <si>
    <t>SPL-5411000003-3</t>
  </si>
  <si>
    <t>CARGA</t>
  </si>
  <si>
    <t>SERVICIOS PUBLICOS/LIMPEZA</t>
  </si>
  <si>
    <t>CAMION FREIGHTLINER-DINA (ARMADO)</t>
  </si>
  <si>
    <t>DEM-5641000007-35</t>
  </si>
  <si>
    <t>PCIV-5641000007-45</t>
  </si>
  <si>
    <t>EMPRN242-T3</t>
  </si>
  <si>
    <t>L-2024-T-24-16-ID-03-0170</t>
  </si>
  <si>
    <t>PCIV-5641000004-36</t>
  </si>
  <si>
    <t>L-2024-T-2406-ID-02-0266</t>
  </si>
  <si>
    <t>PCIV-5641000007-39</t>
  </si>
  <si>
    <t>PCIV-5641000007-40</t>
  </si>
  <si>
    <t>PCIV-5641000007-41</t>
  </si>
  <si>
    <t>PCIV-5641000007-42</t>
  </si>
  <si>
    <t>PCIV-5641000007-43</t>
  </si>
  <si>
    <t>PCIV-5641000007-44</t>
  </si>
  <si>
    <t>L-2024-T-2416-ID-03-0157</t>
  </si>
  <si>
    <t>L-2024-T-2416-ID-03-0178</t>
  </si>
  <si>
    <t>L-2024-T-2416-ID-03-0106</t>
  </si>
  <si>
    <t>L-2024-T-2416-ID-03-0097</t>
  </si>
  <si>
    <t>L-2024-T-2416-ID-03-0396</t>
  </si>
  <si>
    <t>L-2024-T-2416-ID-03-0404</t>
  </si>
  <si>
    <t>SPT-5641000004-33</t>
  </si>
  <si>
    <t>G3090286710807240716028A</t>
  </si>
  <si>
    <t>G30902867108072407160285</t>
  </si>
  <si>
    <t>G309028671080724071600LG</t>
  </si>
  <si>
    <t>SPT-5641000004-34</t>
  </si>
  <si>
    <t>SPT-5641000004-35</t>
  </si>
  <si>
    <t>VJEG-5641000007-47</t>
  </si>
  <si>
    <t>VILLA JUUAN E. GARCIA</t>
  </si>
  <si>
    <t>VJEG-5641000007-48</t>
  </si>
  <si>
    <t>VJEG-5641000007-49</t>
  </si>
  <si>
    <t>L-2024-T-2416-ID-03-0447</t>
  </si>
  <si>
    <t>L-2024-T-2416-ID-03-0470</t>
  </si>
  <si>
    <t>S-2024-42-ID-09-0141</t>
  </si>
  <si>
    <t>VJEG-5641000004-42</t>
  </si>
  <si>
    <t>VJEG-5641000004-43</t>
  </si>
  <si>
    <t>VJEG-5641000004-44</t>
  </si>
  <si>
    <t>L-2024-T-2416-ID-01-0062</t>
  </si>
  <si>
    <t>L-2024-T-2416-ID-01-0578</t>
  </si>
  <si>
    <t>L-2024-T-2416-ID-01-0562</t>
  </si>
  <si>
    <t>VLL-5641000004-46</t>
  </si>
  <si>
    <t>VLL-5641000004-47</t>
  </si>
  <si>
    <t>VLL-5641000004-45</t>
  </si>
  <si>
    <t>L-2025-T-2504-ID-02-0591</t>
  </si>
  <si>
    <t>L-2025-T-2504-ID-02-0359</t>
  </si>
  <si>
    <t>L-2025-T-2504-ID-02-0318</t>
  </si>
  <si>
    <t>VLL-5641000007-49</t>
  </si>
  <si>
    <t>VLL-5641000007-50</t>
  </si>
  <si>
    <t>VLL-5641000007-51</t>
  </si>
  <si>
    <t>MOTOBOMBA  EVANS 2HP</t>
  </si>
  <si>
    <t>CENTRIFUGA</t>
  </si>
  <si>
    <t>SPP-5671000211-2</t>
  </si>
  <si>
    <t>SPP-5671000211-1</t>
  </si>
  <si>
    <t>5HME200</t>
  </si>
  <si>
    <t>795577009173</t>
  </si>
  <si>
    <t>SERVICIOS PUBLICOS/PARQUES Y JARDINES</t>
  </si>
  <si>
    <t>VLL-5641000007-52</t>
  </si>
  <si>
    <t>L-2024-T-2416-ID-03-0477</t>
  </si>
  <si>
    <t>L-2024-T-2416-ID-03-0448</t>
  </si>
  <si>
    <t>L-2024-T-2416-ID-03-0300</t>
  </si>
  <si>
    <t>L-2024-T-2416-ID-03-0484</t>
  </si>
  <si>
    <t>PCIV-5641000007-37</t>
  </si>
  <si>
    <t>L-2024-T-2416-ID-03-0096</t>
  </si>
  <si>
    <t>PCIV-5641000007-38</t>
  </si>
  <si>
    <t>L-2024-T-2416-ID-03-0149</t>
  </si>
  <si>
    <t>79557700977</t>
  </si>
  <si>
    <t>SECRETARIA PARTICULAR/SAPAL</t>
  </si>
  <si>
    <t>SPPM-5151000162-2</t>
  </si>
  <si>
    <t>SERIE</t>
  </si>
  <si>
    <t>CAMION BARREDORA</t>
  </si>
  <si>
    <t>JOHNSTON</t>
  </si>
  <si>
    <t>BARREDORA</t>
  </si>
  <si>
    <t>1J9VM3H69YC172059</t>
  </si>
  <si>
    <t>SEVICIOS PUBLICOS/LIMPIEZA</t>
  </si>
  <si>
    <t>SPL-5411000025-1</t>
  </si>
  <si>
    <t>CAMION GRUA</t>
  </si>
  <si>
    <t>FERIGTHLINER</t>
  </si>
  <si>
    <t>GRUA HIDRAULICA</t>
  </si>
  <si>
    <t>1FVACWDT4CDBD8305</t>
  </si>
  <si>
    <t>DTV-5411000026-1</t>
  </si>
  <si>
    <t>CAMION PIPA  15,000 LTS</t>
  </si>
  <si>
    <t>VOLVO</t>
  </si>
  <si>
    <t>PIPA 15,000 LTS</t>
  </si>
  <si>
    <t>4V4MC9DF2BN296256</t>
  </si>
  <si>
    <t>PCIV-5411000027-1</t>
  </si>
  <si>
    <t>DIRECCION DE PROTECCION CIVIL</t>
  </si>
  <si>
    <t>DMA-5671000176-14</t>
  </si>
  <si>
    <t>MS-462</t>
  </si>
  <si>
    <t>195931956</t>
  </si>
  <si>
    <t>SPPJ-5671000211-3</t>
  </si>
  <si>
    <t>0924-278056</t>
  </si>
  <si>
    <t>X2ME100E</t>
  </si>
  <si>
    <t>BIBLIOTECA</t>
  </si>
  <si>
    <t>JULIO</t>
  </si>
  <si>
    <t>REGULADOR 700W 8 CONTACTOS</t>
  </si>
  <si>
    <t>AYC-1241-1-385</t>
  </si>
  <si>
    <t>AYC-1241-1-380</t>
  </si>
  <si>
    <t>AYC-1241-1-383</t>
  </si>
  <si>
    <t>AYC-1241-1-382</t>
  </si>
  <si>
    <t>AYC-1241-1-386</t>
  </si>
  <si>
    <t>AYC-1241-1-381</t>
  </si>
  <si>
    <t>AYC-1241-1-384</t>
  </si>
  <si>
    <t>SPP-5641000007-53</t>
  </si>
  <si>
    <t>S-2025-50-ID-09-0424</t>
  </si>
  <si>
    <t>CIM-5191000196-1</t>
  </si>
  <si>
    <t>C7120_S PRINTER 1TM</t>
  </si>
  <si>
    <t>C05879/P16936</t>
  </si>
  <si>
    <t>DSPM-5411000021-5</t>
  </si>
  <si>
    <t>SERVICIO DE BALIZADA EN CAMIONETA (2 UNIDADES 12-002 Y 472) INCLUYE SERVICIO: PINTURA GENERAL Y ROTULACION COMPLETA, INSTALACIÓN DE ROLL BAR TORRETA COMPLETA Y AUDIBLES</t>
  </si>
  <si>
    <t>DIRECCION DE SEGURIDAD PÚBLICA</t>
  </si>
  <si>
    <t>472 / 12002</t>
  </si>
  <si>
    <t>RM-5611000055-1</t>
  </si>
  <si>
    <t xml:space="preserve">MOTOR DESCUERDA </t>
  </si>
  <si>
    <t>DIVERTER</t>
  </si>
  <si>
    <t xml:space="preserve">ELECTRICO </t>
  </si>
  <si>
    <t>202545972-100 30614547</t>
  </si>
  <si>
    <t>PLOMO</t>
  </si>
  <si>
    <t>C06377/P16905</t>
  </si>
  <si>
    <t>RM-5611000056-1</t>
  </si>
  <si>
    <t>MOTOR MALACATE</t>
  </si>
  <si>
    <t>YALE</t>
  </si>
  <si>
    <t>GJMA0204GH</t>
  </si>
  <si>
    <t>DOP-5621000109-1</t>
  </si>
  <si>
    <t>SOLDADORA INVERSORA</t>
  </si>
  <si>
    <t>AXT-257LCD-C3</t>
  </si>
  <si>
    <t>80834-06A-240704660</t>
  </si>
  <si>
    <t>P16165</t>
  </si>
  <si>
    <t>DSPM-5641000007-54</t>
  </si>
  <si>
    <t>EHC261T</t>
  </si>
  <si>
    <t>EHC261T09012502548</t>
  </si>
  <si>
    <t>DSPM-5641000007-55</t>
  </si>
  <si>
    <t>EHC261T09042503235</t>
  </si>
  <si>
    <t>DSPM-5641000004-48</t>
  </si>
  <si>
    <t>FKEMAJ122H</t>
  </si>
  <si>
    <t>S-2025-45-ID-07-0703</t>
  </si>
  <si>
    <t>P17096</t>
  </si>
  <si>
    <t>P18312</t>
  </si>
  <si>
    <t>OP- 5671000035-1</t>
  </si>
  <si>
    <t xml:space="preserve">ESCALERA DE EXTENSION DE FIBRA DE VIDRIO </t>
  </si>
  <si>
    <t>7506240635895</t>
  </si>
  <si>
    <t>OP-5671000035-2</t>
  </si>
  <si>
    <t>P01819</t>
  </si>
  <si>
    <t>P01822</t>
  </si>
  <si>
    <t>DI-5151000165-14</t>
  </si>
  <si>
    <t>DI-5151000165-15</t>
  </si>
  <si>
    <t>X8Q2169470</t>
  </si>
  <si>
    <t>X8Q2180256</t>
  </si>
  <si>
    <t>P19766</t>
  </si>
  <si>
    <t>BAFLE ELECTROVOICE</t>
  </si>
  <si>
    <t>EVERSE 12</t>
  </si>
  <si>
    <t>MICROFONO SENNHEISER IN. EW-D 835-S SET</t>
  </si>
  <si>
    <t>C07897</t>
  </si>
  <si>
    <t>ST-5211000011-1</t>
  </si>
  <si>
    <t>ST-5211000099-2</t>
  </si>
  <si>
    <t>MONITOR DE SIGNOS VITALES DE USO VETERINARIO</t>
  </si>
  <si>
    <t>CMS6000</t>
  </si>
  <si>
    <t>PS-5321000588-1</t>
  </si>
  <si>
    <t>P20677/C07891</t>
  </si>
  <si>
    <t>PS-5321000589-1</t>
  </si>
  <si>
    <t>PS-5321000589-2</t>
  </si>
  <si>
    <t>0148899-1</t>
  </si>
  <si>
    <t>0182452-2</t>
  </si>
  <si>
    <t>TERMONEUBOLIZADORA PARA FUMIGACION SUPER 2000 GOLD</t>
  </si>
  <si>
    <t>GRIS/NARANJA</t>
  </si>
  <si>
    <t>5164083129 / 5164057600</t>
  </si>
  <si>
    <t>P20236/C07605</t>
  </si>
  <si>
    <t>SERVICIOS PUBLICOS / PARQUES Y JARDINES</t>
  </si>
  <si>
    <t>SPPJ-5671000176-15</t>
  </si>
  <si>
    <t>SPPJ-5671000171-23</t>
  </si>
  <si>
    <t>SPPJ-5671000171-24</t>
  </si>
  <si>
    <t>SPPJ-5671000171-25</t>
  </si>
  <si>
    <t>SP-5671000171-26</t>
  </si>
  <si>
    <t>P20389/C07606</t>
  </si>
  <si>
    <t>P20656/C07608</t>
  </si>
  <si>
    <t>SPP-5671000171-27</t>
  </si>
  <si>
    <t>SPP-5671000171-28</t>
  </si>
  <si>
    <t>P020998/C07609</t>
  </si>
  <si>
    <t>SPP-5671000171-29</t>
  </si>
  <si>
    <t>SPP-5671000171-30</t>
  </si>
  <si>
    <t>P21109/C07644</t>
  </si>
  <si>
    <t>SP-5671000171-31</t>
  </si>
  <si>
    <t>SP-5671000171-32</t>
  </si>
  <si>
    <t>P20679/C07892</t>
  </si>
  <si>
    <t>PS-5311000034-1</t>
  </si>
  <si>
    <t>BIOMBO</t>
  </si>
  <si>
    <t>PS-5311000188-3</t>
  </si>
  <si>
    <t>MESA DE EXPLORACION DE USO VETERINARIO</t>
  </si>
  <si>
    <t xml:space="preserve">TANQUE HIDRONEUMATICO 250 LTS </t>
  </si>
  <si>
    <t>EQTH-250</t>
  </si>
  <si>
    <t>´795577032959</t>
  </si>
  <si>
    <t>P20590/C07607</t>
  </si>
  <si>
    <t>SP-5621000301-1</t>
  </si>
  <si>
    <t>8AFER5AD4A6309147</t>
  </si>
  <si>
    <t>DONACION</t>
  </si>
  <si>
    <t xml:space="preserve">AMBULANCIA GMC ROJO </t>
  </si>
  <si>
    <t>GENERAL MOTORS</t>
  </si>
  <si>
    <t>1GDKG316791148884</t>
  </si>
  <si>
    <t>CB-A-15</t>
  </si>
  <si>
    <t>PIPA INTERNATIONAL F4370 AÑO1974</t>
  </si>
  <si>
    <t>F4370</t>
  </si>
  <si>
    <t>43747DYB14266</t>
  </si>
  <si>
    <t>CB-17</t>
  </si>
  <si>
    <t>CAMION DE BOMBEROS</t>
  </si>
  <si>
    <t>1FDYD80UOLVA35729</t>
  </si>
  <si>
    <t>VERDE LIMON</t>
  </si>
  <si>
    <t>BURNO</t>
  </si>
  <si>
    <t xml:space="preserve">CB-18 </t>
  </si>
  <si>
    <t>CAMION BOMBEROS</t>
  </si>
  <si>
    <t>PIERCE</t>
  </si>
  <si>
    <t>4PICA01D9MA000582</t>
  </si>
  <si>
    <t>CB-19</t>
  </si>
  <si>
    <t>REMOLQUE UTILITARIO</t>
  </si>
  <si>
    <t>FOREST RIVER</t>
  </si>
  <si>
    <t>5NHUEHV295T404042</t>
  </si>
  <si>
    <t>PC-15</t>
  </si>
  <si>
    <t>DAPM-5491000020-1</t>
  </si>
  <si>
    <t>TM-5151000130-3</t>
  </si>
  <si>
    <t>COMPUTADORA LENOVO THINKCENTRE M70S GEN 4. INTEL CORE i7-13700</t>
  </si>
  <si>
    <t>LENOVO TKINKCENTRE</t>
  </si>
  <si>
    <t>M70S</t>
  </si>
  <si>
    <t>GEN 4</t>
  </si>
  <si>
    <t>P20396/C07610</t>
  </si>
  <si>
    <t>RH-5151000139-54</t>
  </si>
  <si>
    <t>MULTIFUNCIONAL EPSON L5590</t>
  </si>
  <si>
    <t>XBBV282066</t>
  </si>
  <si>
    <t>P20971/C07610</t>
  </si>
  <si>
    <t>MZ00DDAF</t>
  </si>
  <si>
    <t>MXL53531L5</t>
  </si>
  <si>
    <t>INSTITUTO MUNICIPAL PARA PERSONAS CON DISCAPACIDAD</t>
  </si>
  <si>
    <t>CD-5151000177-1</t>
  </si>
  <si>
    <t>COMPUTADORA HP PRO SSF 400 G9</t>
  </si>
  <si>
    <t>SSF 400 G9</t>
  </si>
  <si>
    <t>P21270/C07741</t>
  </si>
  <si>
    <t>405602243900130807</t>
  </si>
  <si>
    <t>HUSQVARNA</t>
  </si>
  <si>
    <t>SP-5631000115-5</t>
  </si>
  <si>
    <t xml:space="preserve">ESCALERA DE TIJERA </t>
  </si>
  <si>
    <t>II</t>
  </si>
  <si>
    <t>C-3017-12N</t>
  </si>
  <si>
    <t>SP-5671000212-1</t>
  </si>
  <si>
    <t>P22668</t>
  </si>
  <si>
    <t>PERTIGA TELESCOPICA</t>
  </si>
  <si>
    <t>HETSA</t>
  </si>
  <si>
    <t>TELESCOPICA DE PLASTICO</t>
  </si>
  <si>
    <t>SERVICIOS PUBLICOS / ALUMBRADO</t>
  </si>
  <si>
    <t>SPA-5671000201-3</t>
  </si>
  <si>
    <t>SPA-5671000201-4</t>
  </si>
  <si>
    <t>P22683</t>
  </si>
  <si>
    <t>PC GAMER MONITOR 32" CURVO</t>
  </si>
  <si>
    <t>76385211025310</t>
  </si>
  <si>
    <t>P21957 / C08555</t>
  </si>
  <si>
    <t>76385211025472</t>
  </si>
  <si>
    <t>P21966 / C08557</t>
  </si>
  <si>
    <t>OP-5151000147-78</t>
  </si>
  <si>
    <t>OP-5151000147-79</t>
  </si>
  <si>
    <t>AMARILLA</t>
  </si>
  <si>
    <t>IR-10</t>
  </si>
  <si>
    <t>PT-01</t>
  </si>
  <si>
    <t>GAMING NACEB</t>
  </si>
  <si>
    <t>PM-5411000017-1</t>
  </si>
  <si>
    <t>PM-01</t>
  </si>
  <si>
    <t>PM-5411000005-2</t>
  </si>
  <si>
    <t>PM-02</t>
  </si>
  <si>
    <t>DODGE JOURNEY GT PLUS SUV</t>
  </si>
  <si>
    <t xml:space="preserve">JOURNEY </t>
  </si>
  <si>
    <t>LMWDT1G83R1149017</t>
  </si>
  <si>
    <t>P-485</t>
  </si>
  <si>
    <t>DODGE JOURNEY SXT</t>
  </si>
  <si>
    <t>LMWDT1G89S1151036</t>
  </si>
  <si>
    <t>P-486</t>
  </si>
  <si>
    <t>LMWDT1G88R1149014</t>
  </si>
  <si>
    <t>P-484</t>
  </si>
  <si>
    <t>P26121/C09538</t>
  </si>
  <si>
    <t>P26115/C09539</t>
  </si>
  <si>
    <t>CPU GAMER</t>
  </si>
  <si>
    <t>NA281125402181</t>
  </si>
  <si>
    <t>GAMER</t>
  </si>
  <si>
    <t>THINKCENTRE</t>
  </si>
  <si>
    <t>YLT16LQA</t>
  </si>
  <si>
    <t>MA-5671000171-33</t>
  </si>
  <si>
    <t>FS-235</t>
  </si>
  <si>
    <t>P24087</t>
  </si>
  <si>
    <t>MA-5671000176-16</t>
  </si>
  <si>
    <t>MS-310</t>
  </si>
  <si>
    <t>SPP-01</t>
  </si>
  <si>
    <t>SPP-02</t>
  </si>
  <si>
    <t>SPP-03</t>
  </si>
  <si>
    <t>DU-02</t>
  </si>
  <si>
    <t>DU-01</t>
  </si>
  <si>
    <t>SPB-02</t>
  </si>
  <si>
    <t>SPB-01</t>
  </si>
  <si>
    <t>PC-A-16</t>
  </si>
  <si>
    <t>SA-01</t>
  </si>
  <si>
    <t>5411000005-80</t>
  </si>
  <si>
    <t>JC-01</t>
  </si>
  <si>
    <t>SM-01</t>
  </si>
  <si>
    <t>SPB-03</t>
  </si>
  <si>
    <t>DSPM-5491000021-1</t>
  </si>
  <si>
    <t>KIT DE ALARMA, INCLUYE: HUB DE CONEXION, 1 SENSOR DE PUERTA, SIRENA CON ESTROBO Y CONFIGURACION CON APLICACION MOVIL Y NOTIFICACION</t>
  </si>
  <si>
    <t>DSPM-5491000021-2</t>
  </si>
  <si>
    <t>DSPM-5411000029-1</t>
  </si>
  <si>
    <t>EQUIPAMIENTO DE UNIDADES PARA SEGURIDAD PUBLICA INCLUYE: BARRA LED SIRENA DE ALTO RENDIMIENTO BOCINA DE USO RUDO</t>
  </si>
  <si>
    <t>P-484 / P-485 / P-486</t>
  </si>
  <si>
    <t>SP-5151000128-2</t>
  </si>
  <si>
    <t>OP-5151000128-1</t>
  </si>
  <si>
    <t>P00373</t>
  </si>
  <si>
    <t xml:space="preserve">COMPUTADORA LANIX TITAN MINI </t>
  </si>
  <si>
    <t>LANIX</t>
  </si>
  <si>
    <t xml:space="preserve">TITAN MINI </t>
  </si>
  <si>
    <t>2508210000063</t>
  </si>
  <si>
    <t>2508210000665</t>
  </si>
  <si>
    <t>DOP-01</t>
  </si>
  <si>
    <t>PM- 5411000028-3</t>
  </si>
  <si>
    <t>CAMIONETA THAOE PREMIER</t>
  </si>
  <si>
    <t>1GNSK8KD5PR213217</t>
  </si>
  <si>
    <t>PM-03</t>
  </si>
  <si>
    <t>REHABILITACION DE OFICINA DE DIRECCION DE DESARROLLO RURAK EN SKATE PARK EN CALLE RAMON LEYVA ENTRE CALLE RAYON Y TOPE CON CANAL SAN FERNANDO EN LA COLONIA SAN ISISDRO DE CD LERDO, DGO.</t>
  </si>
  <si>
    <t>REHABILITACION DE OFICINA DE DIRECCION DE DESARROLLO</t>
  </si>
  <si>
    <t>CONSTRUCCION DE DOMO METALICO EN CANCHA DE USOS MULTIPLES EN LA COLONIA CESAR G MERAZ EN CIUDAD LERDO, DGO.</t>
  </si>
  <si>
    <t>CONSTRUCCION DE DOMO METALICO EN CANCHA DE USOS</t>
  </si>
  <si>
    <t>REHABILITACION DE DIRECCION DE SEGURIDAD PUBLICA EN AMPLIACION FRANCISCO VILLA SUR DE CIUDAD LERDO, DGO.</t>
  </si>
  <si>
    <t xml:space="preserve">REHABILITACION DE DIRECCION DE SUGURIDAD PUBLICA </t>
  </si>
  <si>
    <t>CONSTRUCCION DE CORRALON PARA CAMIONES DE RECOLECCION DE RESIDUOS, SEGUNDA ETAPA EN AV. TECNOLOGICO S/N A UN COSTADO DEL SNTE EN LA COLONIA EX EJIDO LERDO DE CD. LERDO, DGO.</t>
  </si>
  <si>
    <t xml:space="preserve">CONSTRUCCION DE CORRALON PARA CAMIONES </t>
  </si>
  <si>
    <t>CONSTRUCCION DE OFICINAS DE CATASTRO Y JURIDICO EN AV. FCO. SARABIA ENTRE CALLE MORELOS Y CALLE GUERRERO EN LA COL. CENTRO DE CD. LERDO, DGO.</t>
  </si>
  <si>
    <t>CONSTRUCCION DE OFICINAS DE CATASTRO Y JURIDICO</t>
  </si>
  <si>
    <t>CONSTRUCCION DE CENTRO DE SALUD EN EL EJIDO 6 DE ENERO, MPIO. DE LERDO, DGO.</t>
  </si>
  <si>
    <t>CONSTRUCCION DE CENTRO DE SALUD EN EL EJIDO 6 DE ENERO</t>
  </si>
  <si>
    <t>CONSTRUCCION DE EDIFICIO DE PROTECCION CIVIL Y CENTRAL DE BOMBEROS EN PERIFERICO EN LA COL. CERRO DE LA CRUZ DE CD. LERDO, DGO.</t>
  </si>
  <si>
    <t>CONSTRUCCION DE EDIFICIO DE PROTECCION CIVIL Y CENTRAL DE BOMBEROS</t>
  </si>
  <si>
    <t>CONSTRUCCION DE UNIDAD DEPORTIVA MEXICO 98, SEGUNDA ETAPA EN AV. TECNOLOGICO S/N EN EL FRACCIONAMIENTO EL ROSARIO DE CD. LERDO, DGO.</t>
  </si>
  <si>
    <t>CONSTRUCCION DE UNIDAD DEPORTIVA MEXICO 98</t>
  </si>
  <si>
    <t>CONSTRUCCION DE BARDA PERIMETRAL, CASETA DE ACCESO Y TERRACERIAS DE CORRALON MUNICIPAL EN PERIFERICO S/N EN LA COL. AMPLIACION FCO. VILLA SUR DE CD. LERDO, DGO.</t>
  </si>
  <si>
    <t>CONSTRUCCION DE BARDA PERIMETRAL Y CASETA</t>
  </si>
  <si>
    <t>REHABILITACION DEL EDIFICIO DE LA CLINICA DE SALUD MUNICIPAL EN CALZADA GUADALUPE VICTORIA EN LA COLONIA LAS BRISAS DE CD. LERDO, DGO.</t>
  </si>
  <si>
    <t>REHABILITACION DEL EDIFICIO DE LA CLINICA DE SALUD</t>
  </si>
  <si>
    <t>DTV-5651000016-1</t>
  </si>
  <si>
    <t>CONMUTADOR</t>
  </si>
  <si>
    <t>KX-TA6161A</t>
  </si>
  <si>
    <t>PM-5151000147-80</t>
  </si>
  <si>
    <t>ADQ-5151000128-4</t>
  </si>
  <si>
    <t>ADQ-5151000128-3</t>
  </si>
  <si>
    <t>ALL IN ONE HP PRO STUDIO G1 2.8" INTEL CORE ULTRA 7</t>
  </si>
  <si>
    <t>HP PRO</t>
  </si>
  <si>
    <t>8CN535075H</t>
  </si>
  <si>
    <t>P02108</t>
  </si>
  <si>
    <t>WINDOWS PRO 11</t>
  </si>
  <si>
    <t>C00495 / P00737</t>
  </si>
  <si>
    <t>DSPM-5151000175-5</t>
  </si>
  <si>
    <t>DSPM-5151000175-6</t>
  </si>
  <si>
    <t>DSPM-5151000175-7</t>
  </si>
  <si>
    <t>C01063 / P02188</t>
  </si>
  <si>
    <t>TM-5151000128-7</t>
  </si>
  <si>
    <t>C01063 / P02182</t>
  </si>
  <si>
    <t>RH-5151000128-6</t>
  </si>
  <si>
    <t>C01067 / P02122</t>
  </si>
  <si>
    <t>DJM-5151000128-5</t>
  </si>
  <si>
    <t>C01087 / P01970</t>
  </si>
  <si>
    <t>SRA-5151000139-55</t>
  </si>
  <si>
    <t>COMPUTADORA VORAGA SLIMBAY 5 RYZEN</t>
  </si>
  <si>
    <t>VORAGA SLIMBAY</t>
  </si>
  <si>
    <t>RYZEN 5</t>
  </si>
  <si>
    <t>PC160126118</t>
  </si>
  <si>
    <t>PC160126104</t>
  </si>
  <si>
    <t>PC160126107</t>
  </si>
  <si>
    <t xml:space="preserve">MULTIFUNCIONAL BROTHER </t>
  </si>
  <si>
    <t>MFCL8900CDW</t>
  </si>
  <si>
    <t>U64646L5F572657</t>
  </si>
  <si>
    <t>MA-5671000176-17</t>
  </si>
  <si>
    <t>MS-194</t>
  </si>
  <si>
    <t>C00493 / P00050</t>
  </si>
  <si>
    <t>MA-5671000171-34</t>
  </si>
  <si>
    <t>MA-5671000171-35</t>
  </si>
  <si>
    <t>MA-5671000171-36</t>
  </si>
  <si>
    <t>HP FS460</t>
  </si>
  <si>
    <t>C00772 / P00320</t>
  </si>
  <si>
    <t>SP-5671000171-37</t>
  </si>
  <si>
    <t>SP-5671000171-38</t>
  </si>
  <si>
    <t>SP-5671000171-39</t>
  </si>
  <si>
    <t>SP-5671000171-40</t>
  </si>
  <si>
    <t>SP-5671000171-41</t>
  </si>
  <si>
    <t>SP-5671000171-42</t>
  </si>
  <si>
    <t>SP-5671000171-43</t>
  </si>
  <si>
    <t>SP-5671000171-44</t>
  </si>
  <si>
    <t>SP-5671000171-45</t>
  </si>
  <si>
    <t>SP-5671000171-46</t>
  </si>
  <si>
    <t>SUMINISTRO E INSTALACION DE JAULA Y ARMADO DE ESTRUCTURA Y RESGUARDO DE ARMAS, 2 ALARMAS AUDITIVAS, 1 ALARMA VISUAL, 6 CANDADOS, 3 ESTRUCTURAS DE BASES PARA ARMAS, 3 EXTINTORES 1 CAMARA ROUTER</t>
  </si>
  <si>
    <t>DSPM-5511000063-2</t>
  </si>
  <si>
    <t>XXZHN253100449</t>
  </si>
  <si>
    <t>XXZHN253100456</t>
  </si>
  <si>
    <t>XXZHN253100452</t>
  </si>
  <si>
    <t>MOTOCICLETA MARCA HONDA MOD: CB160F</t>
  </si>
  <si>
    <t>3H1KC3884RD501927</t>
  </si>
  <si>
    <t>3H1KC3887RD501954</t>
  </si>
  <si>
    <t>3H1KC3883RD501711</t>
  </si>
  <si>
    <t>3H1KC3889RD501759</t>
  </si>
  <si>
    <t>3H1KC3887RD501713</t>
  </si>
  <si>
    <t>CM-5651000120-1</t>
  </si>
  <si>
    <t>TORRE Z45 DE 24 MTS</t>
  </si>
  <si>
    <t>CM-5151000178-1</t>
  </si>
  <si>
    <t>SWITCH 24 PTS 10/100/1000 ADMINISTRABLE CORE</t>
  </si>
  <si>
    <t>CM-5111000122-1</t>
  </si>
  <si>
    <t>GABINETE PROFUNDO 42 UR</t>
  </si>
  <si>
    <t>CM-5111000122-2</t>
  </si>
  <si>
    <t>CM-5651000118-2</t>
  </si>
  <si>
    <t>UPS DE 3000 VA</t>
  </si>
  <si>
    <t>P04379 / C02060</t>
  </si>
  <si>
    <t>C01371 / P02738</t>
  </si>
  <si>
    <t>ST-5111000117-2</t>
  </si>
  <si>
    <t>EVENTOS ESPECIALES / SECRETARIA TECNICA</t>
  </si>
  <si>
    <t>CM-5111000121-1</t>
  </si>
  <si>
    <t>GABINETE DE PARED 24 UR</t>
  </si>
  <si>
    <t>P04323 / C02061</t>
  </si>
  <si>
    <t>SRA-5151000128-10</t>
  </si>
  <si>
    <t>5 RYZEN</t>
  </si>
  <si>
    <t>PC160126123</t>
  </si>
  <si>
    <t>P02630 / C01068</t>
  </si>
  <si>
    <t>CM-5151000165-16</t>
  </si>
  <si>
    <t>CM-5151000165-17</t>
  </si>
  <si>
    <t>CM-5151000165-18</t>
  </si>
  <si>
    <t>CM-5151000165-19</t>
  </si>
  <si>
    <t>CM-5151000165-20</t>
  </si>
  <si>
    <t>CM-5151000165-21</t>
  </si>
  <si>
    <t>CM-5151000165-22</t>
  </si>
  <si>
    <t>DS-530</t>
  </si>
  <si>
    <t>P02914 / C01956</t>
  </si>
  <si>
    <t>X8Q2195097</t>
  </si>
  <si>
    <t>X8Q2195380</t>
  </si>
  <si>
    <t>X8Q2199080</t>
  </si>
  <si>
    <t>X8Q2193506</t>
  </si>
  <si>
    <t>X8Q2193519</t>
  </si>
  <si>
    <t>X8Q2193531</t>
  </si>
  <si>
    <t>X8Q2193552</t>
  </si>
  <si>
    <t>CM-5151000165-23</t>
  </si>
  <si>
    <t>X8Q2193554</t>
  </si>
  <si>
    <t>P02543 / C01070</t>
  </si>
  <si>
    <t>PC160126117</t>
  </si>
  <si>
    <t>P02560 / C01072</t>
  </si>
  <si>
    <t>P02672 / C01095</t>
  </si>
  <si>
    <t>DE-5151000128-8</t>
  </si>
  <si>
    <t>IMM-5151000128-9</t>
  </si>
  <si>
    <t>PC160126103</t>
  </si>
  <si>
    <t>SM-5151000128-11</t>
  </si>
  <si>
    <t>PC160126114</t>
  </si>
  <si>
    <t>ST-5211000095-2</t>
  </si>
  <si>
    <t>ST-5211000095-3</t>
  </si>
  <si>
    <t>MICROFONO</t>
  </si>
  <si>
    <t>SLXD24/SM58</t>
  </si>
  <si>
    <t>6EG011174152</t>
  </si>
  <si>
    <t>6EF14724464</t>
  </si>
  <si>
    <t>P02234 / C00771</t>
  </si>
  <si>
    <t>ST-5211000011-2</t>
  </si>
  <si>
    <t>EVERSE</t>
  </si>
  <si>
    <t>405602247300140072</t>
  </si>
  <si>
    <t>ROUTER BALANCEADOR 8 PUERTOS</t>
  </si>
  <si>
    <t>CM-5651000113-1</t>
  </si>
  <si>
    <t>CM-5651000113-2</t>
  </si>
  <si>
    <t>CM-5651000113-3</t>
  </si>
  <si>
    <t>CM-5651000114-1</t>
  </si>
  <si>
    <t>CM-5651000115-1</t>
  </si>
  <si>
    <t>BRAZO LATERAL DE 4 SECTORES Z45</t>
  </si>
  <si>
    <t>CM-5651000116-1</t>
  </si>
  <si>
    <t>ENLACE INALAMBRICO SECTORIAL CON ANTENA 90°</t>
  </si>
  <si>
    <t>CM-5651000117-1</t>
  </si>
  <si>
    <t>ACOMETIDA SITE</t>
  </si>
  <si>
    <t>CM-5651000118-1</t>
  </si>
  <si>
    <t>CM-5651000119-1</t>
  </si>
  <si>
    <t>PARARRAYOS PARA TORRE</t>
  </si>
  <si>
    <t>P04352</t>
  </si>
  <si>
    <t>P02236 / C00770</t>
  </si>
  <si>
    <t>P01946 / C01093</t>
  </si>
  <si>
    <t>PS-5691000303-1</t>
  </si>
  <si>
    <t xml:space="preserve">CASH PISTOLA CAUTIVA ATURDIDOR </t>
  </si>
  <si>
    <t>4100R</t>
  </si>
  <si>
    <t>C01086 / P02034</t>
  </si>
  <si>
    <t>SERVICIOS PUBLICOS / TALLER MUNICIPAL</t>
  </si>
  <si>
    <t>´660731128369</t>
  </si>
  <si>
    <t>HL728</t>
  </si>
  <si>
    <t>HIDROLAVADORA ELECTRICA</t>
  </si>
  <si>
    <t>SPT-5671000170-1</t>
  </si>
  <si>
    <t>P03849</t>
  </si>
  <si>
    <t>P04270</t>
  </si>
  <si>
    <t xml:space="preserve">LAPTOP DELL 16 CON PANTALLA TACTIL, INTEL CORE 7 </t>
  </si>
  <si>
    <t>SECRETARIA TECNICA / EVENTOS ESPECIALES</t>
  </si>
  <si>
    <t>P06896</t>
  </si>
  <si>
    <t>SERVICIOS PUBLICOS / TALLER MPAL</t>
  </si>
  <si>
    <t>P06850</t>
  </si>
  <si>
    <t>PROPIOS</t>
  </si>
  <si>
    <t>PC160126120</t>
  </si>
  <si>
    <t>DI-5151000128-12</t>
  </si>
  <si>
    <t>P05930 / C02676</t>
  </si>
  <si>
    <t>X8Q2198918</t>
  </si>
  <si>
    <t>X8Q2198900</t>
  </si>
  <si>
    <t>X8Q2198141</t>
  </si>
  <si>
    <t>X8Q2198899</t>
  </si>
  <si>
    <t>ADQ-5151000165-28</t>
  </si>
  <si>
    <t>ADQ-5151000165-29</t>
  </si>
  <si>
    <t>ADQ-5151000165-30</t>
  </si>
  <si>
    <t>ADQ-5151000165-31</t>
  </si>
  <si>
    <t>PC160126124</t>
  </si>
  <si>
    <t>ADQ-5151000128-13</t>
  </si>
  <si>
    <t>ST-5151000179-1</t>
  </si>
  <si>
    <t>89HD1H4</t>
  </si>
  <si>
    <t xml:space="preserve">COLOR LASER JET PRO </t>
  </si>
  <si>
    <t>THBGV3R462</t>
  </si>
  <si>
    <t>SPT-5151000044-10</t>
  </si>
  <si>
    <t>SP-5651000121-1</t>
  </si>
  <si>
    <t>SP-5651000121-2</t>
  </si>
  <si>
    <t>SP-5651000121-3</t>
  </si>
  <si>
    <t>SP-5651000121-4</t>
  </si>
  <si>
    <t>EQUIPO DE RADIO PARA COMUNICACIÓN</t>
  </si>
  <si>
    <t>25D19A1382</t>
  </si>
  <si>
    <t>25314A1297</t>
  </si>
  <si>
    <t>25515A0172</t>
  </si>
  <si>
    <t>25D19A1383</t>
  </si>
  <si>
    <t>P06365 / C02911</t>
  </si>
  <si>
    <t>SP-5671000176-18</t>
  </si>
  <si>
    <t>SP-5671000176-19</t>
  </si>
  <si>
    <t>P05341/ C03046</t>
  </si>
  <si>
    <t>P05341 / C03046</t>
  </si>
  <si>
    <t>SP-5671000173-7</t>
  </si>
  <si>
    <t>SP-5671000173-8</t>
  </si>
  <si>
    <t>P05271 / C03046</t>
  </si>
  <si>
    <t>SP-5671000176-20</t>
  </si>
  <si>
    <t>SP-5671000176-21</t>
  </si>
  <si>
    <t>P05442 / C03046</t>
  </si>
  <si>
    <t>P09061</t>
  </si>
  <si>
    <t>TV-5151000128-14</t>
  </si>
  <si>
    <t>PC160126128</t>
  </si>
  <si>
    <t>P09114</t>
  </si>
  <si>
    <t>PS-5151000128-15</t>
  </si>
  <si>
    <t>PC160126125</t>
  </si>
  <si>
    <t>P07764</t>
  </si>
  <si>
    <t>DSJ-5151000172-8</t>
  </si>
  <si>
    <t>IMPRESORA HP LASER  JET PRO MFP 4103FDWE</t>
  </si>
  <si>
    <t>LASER JET PRO</t>
  </si>
  <si>
    <t>THBGT93070</t>
  </si>
  <si>
    <t>P07762</t>
  </si>
  <si>
    <t>DESARROLLO URBANO / OBRAS PUBLICAS</t>
  </si>
  <si>
    <t>OP-5151000044-11</t>
  </si>
  <si>
    <t>IMPRESORA HP MULTIFUNCIONAL LASER JET PRO MFP 4303D</t>
  </si>
  <si>
    <t>MULTIFUNCIONAL LASER JET PRO</t>
  </si>
  <si>
    <t>MFP 4303DW</t>
  </si>
  <si>
    <t>THBGV3R458</t>
  </si>
  <si>
    <t>P08053</t>
  </si>
  <si>
    <t>CM-5151000180-1</t>
  </si>
  <si>
    <t>SERVIDORP75341-DM5 HPE PROLIANT ML350 GEN11 4410Y 2GHZ 12C 1P 64 GB-R 8SFF MR408I-O SSD 2X960GB Y FUENTE REDUNDANTE 2X800W LA</t>
  </si>
  <si>
    <t>P09127</t>
  </si>
  <si>
    <t>PC160126130</t>
  </si>
  <si>
    <t>PC160126127</t>
  </si>
  <si>
    <t>DDR-5151000128-16</t>
  </si>
  <si>
    <t>DDR-5151000128-17</t>
  </si>
  <si>
    <t>P09133</t>
  </si>
  <si>
    <t>PC-5151000128-18</t>
  </si>
  <si>
    <t>PC160126109</t>
  </si>
  <si>
    <t>SP-5231000001-1</t>
  </si>
  <si>
    <t>LENTE NIKKOR Z 24 70mm f 2.8S</t>
  </si>
  <si>
    <t>NIKKOR</t>
  </si>
  <si>
    <t>SP-5231000001-2</t>
  </si>
  <si>
    <t>CAMARA NIKON Z7 II FX BODY W 24 70mm F4s</t>
  </si>
  <si>
    <t>C03204</t>
  </si>
  <si>
    <t>DTV-5511000064-1</t>
  </si>
  <si>
    <t>ALCOHOLIMETRO PROFESIONAL</t>
  </si>
  <si>
    <t>ALCOPATROL</t>
  </si>
  <si>
    <t>BLUTOOTH</t>
  </si>
  <si>
    <t>DD-5611000054-9</t>
  </si>
  <si>
    <t>P07390</t>
  </si>
  <si>
    <t>MOTORDE 45.6 CM</t>
  </si>
  <si>
    <t>PC160126126</t>
  </si>
  <si>
    <t>P09264</t>
  </si>
  <si>
    <t>PC160126102</t>
  </si>
  <si>
    <t>P09284</t>
  </si>
  <si>
    <t>PC160126110</t>
  </si>
  <si>
    <t>P09287</t>
  </si>
  <si>
    <t>P09289</t>
  </si>
  <si>
    <t>SRA-5151000128-23</t>
  </si>
  <si>
    <t>SP-5151000128-25</t>
  </si>
  <si>
    <t>AC-5151000128-26</t>
  </si>
  <si>
    <t>OP-5151000128-27</t>
  </si>
  <si>
    <t>P09291</t>
  </si>
  <si>
    <t>P09299</t>
  </si>
  <si>
    <t>P09307</t>
  </si>
  <si>
    <t>P09312</t>
  </si>
  <si>
    <t>P09318</t>
  </si>
  <si>
    <t>P09259</t>
  </si>
  <si>
    <t>P09270</t>
  </si>
  <si>
    <t>P09314</t>
  </si>
  <si>
    <t>P09217</t>
  </si>
  <si>
    <t>PC160126113</t>
  </si>
  <si>
    <t>DEM-5151000128-28</t>
  </si>
  <si>
    <t>PC160126121</t>
  </si>
  <si>
    <t>JUZGADO CIVICO</t>
  </si>
  <si>
    <t>JC-5151000128-29</t>
  </si>
  <si>
    <t>PC160126105</t>
  </si>
  <si>
    <t>AYC-5151000128-30</t>
  </si>
  <si>
    <t>PC160126108</t>
  </si>
  <si>
    <t>JC-5151000128-31</t>
  </si>
  <si>
    <t>PC160126101</t>
  </si>
  <si>
    <t xml:space="preserve">TURISMO </t>
  </si>
  <si>
    <t>FET-5151000128-34</t>
  </si>
  <si>
    <t>PC160126115</t>
  </si>
  <si>
    <t>DMA-5151000128-22</t>
  </si>
  <si>
    <t>PC160126106</t>
  </si>
  <si>
    <t>DMA-5151000128-24</t>
  </si>
  <si>
    <t>PC160126112</t>
  </si>
  <si>
    <t>ST-5151000128-32</t>
  </si>
  <si>
    <t>PC160126122</t>
  </si>
  <si>
    <t>IMP-5151000128-21</t>
  </si>
  <si>
    <t>D2L1C64</t>
  </si>
  <si>
    <t>P09320</t>
  </si>
  <si>
    <t>P09189</t>
  </si>
  <si>
    <t>P09316</t>
  </si>
  <si>
    <t>P09136</t>
  </si>
  <si>
    <t>ST-5151000181-1</t>
  </si>
  <si>
    <t>PC160126129</t>
  </si>
  <si>
    <t xml:space="preserve">INSTITUTO MUNICIPAL DE PLANEACION </t>
  </si>
  <si>
    <t>IMPLAN-5151000128-20</t>
  </si>
  <si>
    <t>PC160126111</t>
  </si>
  <si>
    <t>IMPLAN-5151000128-33</t>
  </si>
  <si>
    <t>PC160126119</t>
  </si>
  <si>
    <t>OP-5151000128-19</t>
  </si>
  <si>
    <t>SP-5491000022-1</t>
  </si>
  <si>
    <t>SUMINISTRO E INSTALACION BOCINA,TORRETA,ESTROBO,</t>
  </si>
  <si>
    <t>P04786</t>
  </si>
  <si>
    <t>TV-5151000165-32</t>
  </si>
  <si>
    <t>X8Q2212701</t>
  </si>
  <si>
    <t>2532APENBUH8</t>
  </si>
  <si>
    <t>TYV-5151000147-81</t>
  </si>
  <si>
    <t>ADQ-5151000085-2</t>
  </si>
  <si>
    <t>ADQ-5151000085-3</t>
  </si>
  <si>
    <t>X8Q2211980</t>
  </si>
  <si>
    <t>X8Q2213339</t>
  </si>
  <si>
    <t>LAPTOP AOC AP15PRO</t>
  </si>
  <si>
    <t>P10576</t>
  </si>
  <si>
    <t>P10240/C04530</t>
  </si>
  <si>
    <t>P10544/C04530</t>
  </si>
  <si>
    <t>CM-5151000182-1</t>
  </si>
  <si>
    <t>CNUJX0805004202509190075</t>
  </si>
  <si>
    <t>P10567</t>
  </si>
  <si>
    <t>P10623</t>
  </si>
  <si>
    <t>DSPM-5151000128-35</t>
  </si>
  <si>
    <t>P10633</t>
  </si>
  <si>
    <t>DSPM-5151000128-36</t>
  </si>
  <si>
    <t>C04081</t>
  </si>
  <si>
    <t>SP-5231000011-1</t>
  </si>
  <si>
    <t>C04082</t>
  </si>
  <si>
    <t>SP-5231000065-3</t>
  </si>
  <si>
    <t>P09934/C03881</t>
  </si>
  <si>
    <t>SRA-5211000107-1</t>
  </si>
  <si>
    <t>PANTALLA SMART TV DE 70"</t>
  </si>
  <si>
    <t>P09940/C03885</t>
  </si>
  <si>
    <t>SM-5191000096-1</t>
  </si>
  <si>
    <t>MIRAGE INVERTER</t>
  </si>
  <si>
    <t>P09990/C04327</t>
  </si>
  <si>
    <t>SRA-5641000007-56</t>
  </si>
  <si>
    <t>MINISPLIT DE 1 TONELADA</t>
  </si>
  <si>
    <t>DEM-5641000004-54</t>
  </si>
  <si>
    <t>DIRECCION DE EDUCACION MUNICIPAL / BIBLIOTECA</t>
  </si>
  <si>
    <t>DS-5641000007-59</t>
  </si>
  <si>
    <t>SECRETARIA DEL AYUNTAMIENTO / SALA DE REGIDORES</t>
  </si>
  <si>
    <t>SRA5641000007-60</t>
  </si>
  <si>
    <t>P10442/C04327</t>
  </si>
  <si>
    <t>P10452/C04327</t>
  </si>
  <si>
    <t>P10574</t>
  </si>
  <si>
    <t>P09327</t>
  </si>
  <si>
    <t>D03111</t>
  </si>
  <si>
    <t>DR-5691000304-1</t>
  </si>
  <si>
    <t>KIT DE BOQUILLAS T100</t>
  </si>
  <si>
    <t>9U9SN4A0030137</t>
  </si>
  <si>
    <t>TANQUE GRANULADO T100</t>
  </si>
  <si>
    <t xml:space="preserve">PRESIDENCIA </t>
  </si>
  <si>
    <t>SPL-5411000030-3</t>
  </si>
  <si>
    <t>MECRA MOTORS</t>
  </si>
  <si>
    <t>SITRAK 4X2 290HP LNG MT</t>
  </si>
  <si>
    <t>LZZ8BC3F8TC792285</t>
  </si>
  <si>
    <t>SPL-5411000030-4</t>
  </si>
  <si>
    <t>LZZ8BC3F6TC792284</t>
  </si>
  <si>
    <t>SPL-5411000030-5</t>
  </si>
  <si>
    <t>LZZ8BC3FXTC792286</t>
  </si>
  <si>
    <t>SPL-5411000030-6</t>
  </si>
  <si>
    <t>LZZ8BC3F1TC792287</t>
  </si>
  <si>
    <t>SPL-5411000030-7</t>
  </si>
  <si>
    <t>LZZ8BC3F3TC792288</t>
  </si>
  <si>
    <t>SPL-5411000030-8</t>
  </si>
  <si>
    <t>LZZ8BC3F5TC792289</t>
  </si>
  <si>
    <t>SPL-5411000030-9</t>
  </si>
  <si>
    <t>LZZ8BC3F1TC792290</t>
  </si>
  <si>
    <t>SPL-5411000030-10</t>
  </si>
  <si>
    <t>LZZ8BC3F3TC792291</t>
  </si>
  <si>
    <t>SPL-5411000030-11</t>
  </si>
  <si>
    <t>LIZZ8BC3F5TC792292</t>
  </si>
  <si>
    <t>SPL-5411000030-12</t>
  </si>
  <si>
    <t>LZZ8BC3F5TC788047</t>
  </si>
  <si>
    <t>EQUIPO AEROESPACIAL</t>
  </si>
  <si>
    <t>NOTA: EL IMPORTE DEL FORMATO DEBERÁ COINCIDIR CON LA CUENTA 1244-3  REGISTRADA EN EL  ESTADO DE SITUACIÓN FINANCIERA</t>
  </si>
  <si>
    <t>DR-5431000007-1</t>
  </si>
  <si>
    <t>AERONAVE T100, GENERADOR Y 3 BATERIAS, KIT BASICO AGRAS T100</t>
  </si>
  <si>
    <t>INVENTARIO ACTUALIZADO DE BIENES MUEBLES AL 30 DE JUNIO DEL 2026</t>
  </si>
  <si>
    <t>INVENTARIO ACTUALIZADO DE BIENES INMUEBLES AL 30 DE JUNIO DEL 2026</t>
  </si>
  <si>
    <t>SALDO DE LA BALANZA AL MES DE MAYO</t>
  </si>
  <si>
    <t>MOVIMIENTOS MES DE JUNIO</t>
  </si>
  <si>
    <t>SALDO FINAL MES DE JUNIO</t>
  </si>
  <si>
    <t>DESGLOSE INVENTARIO</t>
  </si>
  <si>
    <t>CUENTA</t>
  </si>
  <si>
    <t xml:space="preserve">DESCRIPCIÓN </t>
  </si>
  <si>
    <t>1244-3</t>
  </si>
  <si>
    <t xml:space="preserve">SUMA TOTAL JUNIO </t>
  </si>
  <si>
    <t>1244-1-5411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</si>
</sst>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\ &quot;€&quot;"/>
    <numFmt numFmtId="165" formatCode="0.000"/>
    <numFmt numFmtId="166" formatCode="&quot;$&quot;#,##0.00"/>
    <numFmt numFmtId="167" formatCode="000"/>
    <numFmt numFmtId="168" formatCode="_-* #,##0.00\ [$€]_-;\-* #,##0.00\ [$€]_-;_-* &quot;-&quot;??\ [$€]_-;_-@_-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color theme="1"/>
      <name val="Arial Black"/>
      <family val="2"/>
    </font>
    <font>
      <b/>
      <sz val="14"/>
      <color theme="1"/>
      <name val="Arial Black"/>
      <family val="2"/>
    </font>
    <font>
      <b/>
      <sz val="11"/>
      <name val="Arial Black"/>
      <family val="2"/>
    </font>
    <font>
      <sz val="11"/>
      <color theme="1"/>
      <name val="Arial Black"/>
      <family val="2"/>
    </font>
    <font>
      <i/>
      <sz val="8"/>
      <color theme="1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theme="1"/>
      <name val="Arial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rgb="FFAAE57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20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9" fillId="0" borderId="0"/>
    <xf numFmtId="168" fontId="50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2">
    <xf numFmtId="0" fontId="0" fillId="0" borderId="0" xfId="0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44" fontId="1" fillId="0" borderId="0" xfId="1" applyFont="1"/>
    <xf numFmtId="0" fontId="8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2" fillId="2" borderId="0" xfId="2" applyFont="1" applyFill="1" applyAlignment="1">
      <alignment vertical="center"/>
    </xf>
    <xf numFmtId="0" fontId="4" fillId="0" borderId="0" xfId="0" applyFont="1" applyAlignment="1">
      <alignment horizontal="left"/>
    </xf>
    <xf numFmtId="0" fontId="12" fillId="2" borderId="0" xfId="4" applyFont="1" applyFill="1" applyAlignment="1">
      <alignment vertical="center"/>
    </xf>
    <xf numFmtId="44" fontId="12" fillId="2" borderId="0" xfId="1" applyFont="1" applyFill="1" applyBorder="1" applyAlignment="1">
      <alignment vertical="center"/>
    </xf>
    <xf numFmtId="44" fontId="12" fillId="2" borderId="0" xfId="1" applyFont="1" applyFill="1" applyAlignment="1">
      <alignment vertical="center"/>
    </xf>
    <xf numFmtId="44" fontId="12" fillId="2" borderId="0" xfId="4" applyNumberFormat="1" applyFont="1" applyFill="1" applyAlignment="1">
      <alignment vertical="center"/>
    </xf>
    <xf numFmtId="44" fontId="1" fillId="0" borderId="0" xfId="1" applyFont="1" applyAlignment="1"/>
    <xf numFmtId="0" fontId="0" fillId="4" borderId="0" xfId="0" applyFill="1" applyAlignment="1">
      <alignment vertical="center"/>
    </xf>
    <xf numFmtId="0" fontId="1" fillId="4" borderId="0" xfId="0" applyFont="1" applyFill="1"/>
    <xf numFmtId="44" fontId="1" fillId="4" borderId="0" xfId="0" applyNumberFormat="1" applyFont="1" applyFill="1"/>
    <xf numFmtId="0" fontId="12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 wrapText="1"/>
    </xf>
    <xf numFmtId="44" fontId="1" fillId="0" borderId="0" xfId="0" applyNumberFormat="1" applyFont="1"/>
    <xf numFmtId="44" fontId="4" fillId="0" borderId="0" xfId="1" applyFont="1"/>
    <xf numFmtId="0" fontId="0" fillId="0" borderId="0" xfId="0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2" borderId="0" xfId="0" applyFont="1" applyFill="1"/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4" fontId="0" fillId="2" borderId="1" xfId="1" applyFont="1" applyFill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4" fontId="0" fillId="2" borderId="0" xfId="1" applyFont="1" applyFill="1" applyAlignment="1">
      <alignment horizontal="center" vertical="center" wrapText="1"/>
    </xf>
    <xf numFmtId="0" fontId="19" fillId="2" borderId="0" xfId="0" applyFont="1" applyFill="1" applyAlignment="1">
      <alignment vertical="center"/>
    </xf>
    <xf numFmtId="0" fontId="20" fillId="3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/>
    </xf>
    <xf numFmtId="44" fontId="19" fillId="0" borderId="0" xfId="1" applyFont="1"/>
    <xf numFmtId="0" fontId="1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44" fontId="4" fillId="2" borderId="0" xfId="1" applyFont="1" applyFill="1" applyBorder="1" applyAlignment="1">
      <alignment horizontal="center" vertical="center" wrapText="1"/>
    </xf>
    <xf numFmtId="44" fontId="19" fillId="2" borderId="0" xfId="1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4" fontId="20" fillId="0" borderId="0" xfId="1" applyFont="1" applyFill="1" applyBorder="1" applyAlignment="1">
      <alignment horizontal="center" vertical="center" wrapText="1"/>
    </xf>
    <xf numFmtId="0" fontId="22" fillId="2" borderId="0" xfId="1" applyNumberFormat="1" applyFont="1" applyFill="1" applyBorder="1" applyAlignment="1">
      <alignment vertical="center"/>
    </xf>
    <xf numFmtId="0" fontId="22" fillId="2" borderId="0" xfId="1" applyNumberFormat="1" applyFont="1" applyFill="1" applyBorder="1" applyAlignment="1">
      <alignment horizontal="center" vertical="center"/>
    </xf>
    <xf numFmtId="44" fontId="22" fillId="2" borderId="0" xfId="1" applyFont="1" applyFill="1" applyBorder="1"/>
    <xf numFmtId="0" fontId="5" fillId="2" borderId="0" xfId="1" applyNumberFormat="1" applyFont="1" applyFill="1" applyBorder="1" applyAlignment="1">
      <alignment horizontal="center" vertical="center" wrapText="1"/>
    </xf>
    <xf numFmtId="44" fontId="14" fillId="2" borderId="0" xfId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9" fillId="2" borderId="0" xfId="4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4" fillId="0" borderId="0" xfId="0" applyFont="1"/>
    <xf numFmtId="0" fontId="25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2" borderId="0" xfId="0" applyFont="1" applyFill="1"/>
    <xf numFmtId="44" fontId="24" fillId="0" borderId="0" xfId="1" applyFont="1"/>
    <xf numFmtId="0" fontId="25" fillId="2" borderId="0" xfId="0" applyFont="1" applyFill="1" applyAlignment="1">
      <alignment horizontal="center" vertical="center" wrapText="1"/>
    </xf>
    <xf numFmtId="44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6" fillId="2" borderId="0" xfId="2" applyFont="1" applyFill="1" applyAlignment="1">
      <alignment horizontal="center" vertical="center" wrapText="1"/>
    </xf>
    <xf numFmtId="0" fontId="25" fillId="0" borderId="0" xfId="0" applyFont="1"/>
    <xf numFmtId="0" fontId="25" fillId="0" borderId="0" xfId="0" applyFont="1" applyAlignment="1">
      <alignment vertical="center" wrapText="1"/>
    </xf>
    <xf numFmtId="0" fontId="1" fillId="2" borderId="0" xfId="0" applyFont="1" applyFill="1"/>
    <xf numFmtId="44" fontId="1" fillId="2" borderId="0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44" fontId="5" fillId="2" borderId="0" xfId="1" applyFont="1" applyFill="1" applyBorder="1" applyAlignment="1">
      <alignment horizontal="center" vertical="center" wrapText="1"/>
    </xf>
    <xf numFmtId="9" fontId="1" fillId="2" borderId="0" xfId="0" applyNumberFormat="1" applyFont="1" applyFill="1" applyAlignment="1">
      <alignment horizontal="center" vertical="center" wrapText="1"/>
    </xf>
    <xf numFmtId="44" fontId="1" fillId="2" borderId="0" xfId="0" applyNumberFormat="1" applyFont="1" applyFill="1" applyAlignment="1">
      <alignment horizontal="center" vertical="center" wrapText="1"/>
    </xf>
    <xf numFmtId="0" fontId="6" fillId="2" borderId="0" xfId="4" applyFont="1" applyFill="1" applyAlignment="1">
      <alignment horizontal="center" vertical="center" wrapText="1"/>
    </xf>
    <xf numFmtId="15" fontId="5" fillId="2" borderId="0" xfId="2" applyNumberFormat="1" applyFont="1" applyFill="1" applyAlignment="1">
      <alignment horizontal="center" vertical="center" wrapText="1"/>
    </xf>
    <xf numFmtId="0" fontId="20" fillId="2" borderId="0" xfId="0" applyFont="1" applyFill="1" applyAlignme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1" fillId="2" borderId="1" xfId="2" applyFont="1" applyFill="1" applyBorder="1" applyAlignment="1">
      <alignment horizontal="center" vertical="center" wrapText="1"/>
    </xf>
    <xf numFmtId="0" fontId="31" fillId="2" borderId="3" xfId="2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31" fillId="2" borderId="1" xfId="11" applyFont="1" applyFill="1" applyBorder="1" applyAlignment="1">
      <alignment horizontal="center" vertical="center" wrapText="1"/>
    </xf>
    <xf numFmtId="0" fontId="31" fillId="0" borderId="1" xfId="2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1" xfId="11" applyFont="1" applyBorder="1" applyAlignment="1">
      <alignment horizontal="center" vertical="center" wrapText="1"/>
    </xf>
    <xf numFmtId="44" fontId="32" fillId="0" borderId="1" xfId="9" applyFont="1" applyFill="1" applyBorder="1" applyAlignment="1">
      <alignment horizontal="center" vertical="center" wrapText="1"/>
    </xf>
    <xf numFmtId="0" fontId="31" fillId="0" borderId="0" xfId="2" applyFont="1" applyAlignment="1">
      <alignment horizontal="center" vertical="center" wrapText="1"/>
    </xf>
    <xf numFmtId="0" fontId="31" fillId="0" borderId="2" xfId="11" applyFont="1" applyBorder="1" applyAlignment="1">
      <alignment horizontal="center" vertical="center" wrapText="1"/>
    </xf>
    <xf numFmtId="49" fontId="32" fillId="0" borderId="1" xfId="2" applyNumberFormat="1" applyFont="1" applyBorder="1" applyAlignment="1">
      <alignment horizontal="center" vertical="center" wrapText="1"/>
    </xf>
    <xf numFmtId="44" fontId="30" fillId="0" borderId="1" xfId="9" applyFont="1" applyFill="1" applyBorder="1" applyAlignment="1">
      <alignment horizontal="center" vertical="center" wrapText="1"/>
    </xf>
    <xf numFmtId="0" fontId="30" fillId="0" borderId="1" xfId="11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 wrapText="1"/>
    </xf>
    <xf numFmtId="0" fontId="31" fillId="2" borderId="0" xfId="2" applyFont="1" applyFill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36" fillId="0" borderId="1" xfId="2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11" applyFont="1" applyBorder="1" applyAlignment="1">
      <alignment horizontal="center" vertical="center" wrapText="1"/>
    </xf>
    <xf numFmtId="0" fontId="33" fillId="0" borderId="1" xfId="11" applyFont="1" applyBorder="1" applyAlignment="1">
      <alignment horizontal="center" vertical="center" wrapText="1"/>
    </xf>
    <xf numFmtId="1" fontId="34" fillId="0" borderId="1" xfId="0" applyNumberFormat="1" applyFont="1" applyBorder="1" applyAlignment="1">
      <alignment horizontal="center" vertical="center" wrapText="1"/>
    </xf>
    <xf numFmtId="0" fontId="33" fillId="0" borderId="1" xfId="2" applyFont="1" applyBorder="1" applyAlignment="1">
      <alignment horizontal="center" vertical="center" wrapText="1"/>
    </xf>
    <xf numFmtId="49" fontId="33" fillId="0" borderId="1" xfId="2" applyNumberFormat="1" applyFont="1" applyBorder="1" applyAlignment="1">
      <alignment horizontal="center" vertical="center" wrapText="1"/>
    </xf>
    <xf numFmtId="1" fontId="36" fillId="0" borderId="1" xfId="0" applyNumberFormat="1" applyFont="1" applyBorder="1" applyAlignment="1" applyProtection="1">
      <alignment horizontal="center" vertical="center" wrapText="1"/>
      <protection locked="0"/>
    </xf>
    <xf numFmtId="0" fontId="36" fillId="0" borderId="1" xfId="2" applyFont="1" applyBorder="1" applyAlignment="1" applyProtection="1">
      <alignment horizontal="center" vertical="center" wrapText="1"/>
      <protection locked="0"/>
    </xf>
    <xf numFmtId="49" fontId="34" fillId="0" borderId="1" xfId="0" applyNumberFormat="1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15" fontId="36" fillId="0" borderId="1" xfId="2" applyNumberFormat="1" applyFont="1" applyBorder="1" applyAlignment="1">
      <alignment horizontal="center" vertical="center" wrapText="1"/>
    </xf>
    <xf numFmtId="166" fontId="36" fillId="0" borderId="1" xfId="2" applyNumberFormat="1" applyFont="1" applyBorder="1" applyAlignment="1">
      <alignment horizontal="center" vertical="center" wrapText="1"/>
    </xf>
    <xf numFmtId="0" fontId="36" fillId="0" borderId="1" xfId="0" applyFont="1" applyBorder="1" applyAlignment="1" applyProtection="1">
      <alignment horizontal="center" vertical="center" wrapText="1"/>
      <protection locked="0"/>
    </xf>
    <xf numFmtId="164" fontId="33" fillId="0" borderId="1" xfId="2" applyNumberFormat="1" applyFont="1" applyBorder="1" applyAlignment="1">
      <alignment horizontal="center" vertical="center" wrapText="1"/>
    </xf>
    <xf numFmtId="0" fontId="37" fillId="0" borderId="1" xfId="2" applyFont="1" applyBorder="1" applyAlignment="1">
      <alignment horizontal="center" vertical="center" wrapText="1"/>
    </xf>
    <xf numFmtId="1" fontId="36" fillId="0" borderId="1" xfId="2" applyNumberFormat="1" applyFont="1" applyBorder="1" applyAlignment="1">
      <alignment horizontal="center" vertical="center" wrapText="1"/>
    </xf>
    <xf numFmtId="0" fontId="36" fillId="2" borderId="1" xfId="2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6" fillId="2" borderId="1" xfId="11" applyFont="1" applyFill="1" applyBorder="1" applyAlignment="1">
      <alignment horizontal="center" vertical="center" wrapText="1"/>
    </xf>
    <xf numFmtId="0" fontId="36" fillId="2" borderId="3" xfId="2" applyFont="1" applyFill="1" applyBorder="1" applyAlignment="1">
      <alignment horizontal="center" vertical="center" wrapText="1"/>
    </xf>
    <xf numFmtId="0" fontId="31" fillId="2" borderId="2" xfId="11" applyFont="1" applyFill="1" applyBorder="1" applyAlignment="1">
      <alignment horizontal="center" vertical="center" wrapText="1"/>
    </xf>
    <xf numFmtId="49" fontId="32" fillId="2" borderId="3" xfId="2" applyNumberFormat="1" applyFont="1" applyFill="1" applyBorder="1" applyAlignment="1">
      <alignment horizontal="center" vertical="center" wrapText="1"/>
    </xf>
    <xf numFmtId="49" fontId="32" fillId="2" borderId="1" xfId="2" applyNumberFormat="1" applyFont="1" applyFill="1" applyBorder="1" applyAlignment="1">
      <alignment horizontal="center" vertical="center" wrapText="1"/>
    </xf>
    <xf numFmtId="0" fontId="34" fillId="2" borderId="3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4" fillId="0" borderId="1" xfId="0" applyFont="1" applyBorder="1"/>
    <xf numFmtId="0" fontId="34" fillId="0" borderId="1" xfId="0" applyFont="1" applyBorder="1" applyAlignment="1">
      <alignment horizontal="center"/>
    </xf>
    <xf numFmtId="0" fontId="34" fillId="2" borderId="1" xfId="0" applyFont="1" applyFill="1" applyBorder="1"/>
    <xf numFmtId="0" fontId="36" fillId="2" borderId="1" xfId="2" applyFont="1" applyFill="1" applyBorder="1" applyAlignment="1">
      <alignment vertical="center"/>
    </xf>
    <xf numFmtId="0" fontId="34" fillId="2" borderId="1" xfId="0" applyFont="1" applyFill="1" applyBorder="1" applyAlignment="1">
      <alignment horizontal="center"/>
    </xf>
    <xf numFmtId="0" fontId="33" fillId="2" borderId="1" xfId="11" applyFont="1" applyFill="1" applyBorder="1" applyAlignment="1">
      <alignment horizontal="center" vertical="center" wrapText="1"/>
    </xf>
    <xf numFmtId="0" fontId="5" fillId="0" borderId="1" xfId="1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0" fontId="9" fillId="2" borderId="0" xfId="2" applyFont="1" applyFill="1" applyAlignment="1">
      <alignment horizontal="center" vertical="center" wrapText="1"/>
    </xf>
    <xf numFmtId="0" fontId="30" fillId="0" borderId="1" xfId="2" applyFont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44" fontId="31" fillId="2" borderId="0" xfId="1" applyFont="1" applyFill="1" applyBorder="1" applyAlignment="1">
      <alignment horizontal="center" vertical="center" wrapText="1"/>
    </xf>
    <xf numFmtId="44" fontId="32" fillId="2" borderId="0" xfId="1" applyFont="1" applyFill="1" applyBorder="1" applyAlignment="1">
      <alignment horizontal="center" vertical="center" wrapText="1"/>
    </xf>
    <xf numFmtId="49" fontId="29" fillId="2" borderId="0" xfId="2" applyNumberFormat="1" applyFont="1" applyFill="1" applyAlignment="1">
      <alignment horizontal="center" vertical="center" wrapText="1"/>
    </xf>
    <xf numFmtId="44" fontId="29" fillId="2" borderId="0" xfId="1" applyFont="1" applyFill="1" applyBorder="1" applyAlignment="1">
      <alignment horizontal="center" vertical="center" wrapText="1"/>
    </xf>
    <xf numFmtId="49" fontId="32" fillId="2" borderId="0" xfId="2" applyNumberFormat="1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164" fontId="32" fillId="2" borderId="0" xfId="2" applyNumberFormat="1" applyFont="1" applyFill="1" applyAlignment="1">
      <alignment horizontal="center" vertical="center" wrapText="1"/>
    </xf>
    <xf numFmtId="44" fontId="9" fillId="2" borderId="0" xfId="1" applyFont="1" applyFill="1" applyBorder="1" applyAlignment="1">
      <alignment horizontal="center" vertical="center" wrapText="1"/>
    </xf>
    <xf numFmtId="165" fontId="30" fillId="2" borderId="0" xfId="0" applyNumberFormat="1" applyFont="1" applyFill="1" applyAlignment="1">
      <alignment horizontal="center" vertical="center" wrapText="1"/>
    </xf>
    <xf numFmtId="9" fontId="30" fillId="2" borderId="0" xfId="0" applyNumberFormat="1" applyFont="1" applyFill="1" applyAlignment="1">
      <alignment horizontal="center" vertical="center" wrapText="1"/>
    </xf>
    <xf numFmtId="44" fontId="30" fillId="2" borderId="0" xfId="0" applyNumberFormat="1" applyFont="1" applyFill="1" applyAlignment="1">
      <alignment horizontal="center" vertical="center" wrapText="1"/>
    </xf>
    <xf numFmtId="44" fontId="30" fillId="2" borderId="0" xfId="1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center" vertical="center" wrapText="1"/>
    </xf>
    <xf numFmtId="0" fontId="30" fillId="2" borderId="0" xfId="2" applyFont="1" applyFill="1" applyAlignment="1">
      <alignment horizontal="center" vertical="center" wrapText="1"/>
    </xf>
    <xf numFmtId="44" fontId="8" fillId="2" borderId="0" xfId="0" applyNumberFormat="1" applyFont="1" applyFill="1" applyAlignment="1">
      <alignment horizontal="center" vertical="center" wrapText="1"/>
    </xf>
    <xf numFmtId="9" fontId="31" fillId="2" borderId="0" xfId="0" applyNumberFormat="1" applyFont="1" applyFill="1" applyAlignment="1">
      <alignment horizontal="center" vertical="center" wrapText="1"/>
    </xf>
    <xf numFmtId="165" fontId="31" fillId="2" borderId="0" xfId="0" applyNumberFormat="1" applyFont="1" applyFill="1" applyAlignment="1">
      <alignment horizontal="center" vertical="center" wrapText="1"/>
    </xf>
    <xf numFmtId="44" fontId="31" fillId="2" borderId="0" xfId="0" applyNumberFormat="1" applyFont="1" applyFill="1" applyAlignment="1">
      <alignment horizontal="center" vertical="center" wrapText="1"/>
    </xf>
    <xf numFmtId="165" fontId="8" fillId="2" borderId="0" xfId="0" applyNumberFormat="1" applyFont="1" applyFill="1" applyAlignment="1">
      <alignment horizontal="center" vertical="center" wrapText="1"/>
    </xf>
    <xf numFmtId="44" fontId="8" fillId="2" borderId="0" xfId="1" applyFont="1" applyFill="1" applyBorder="1" applyAlignment="1">
      <alignment horizontal="center" vertical="center" wrapText="1"/>
    </xf>
    <xf numFmtId="44" fontId="31" fillId="2" borderId="1" xfId="1" applyFont="1" applyFill="1" applyBorder="1" applyAlignment="1">
      <alignment horizontal="center" vertical="center" wrapText="1"/>
    </xf>
    <xf numFmtId="44" fontId="32" fillId="0" borderId="1" xfId="1" applyFont="1" applyFill="1" applyBorder="1" applyAlignment="1">
      <alignment horizontal="center" vertical="center" wrapText="1"/>
    </xf>
    <xf numFmtId="44" fontId="36" fillId="0" borderId="1" xfId="1" applyFont="1" applyFill="1" applyBorder="1" applyAlignment="1">
      <alignment horizontal="center" vertical="center" wrapText="1"/>
    </xf>
    <xf numFmtId="44" fontId="33" fillId="0" borderId="1" xfId="1" applyFont="1" applyFill="1" applyBorder="1" applyAlignment="1">
      <alignment horizontal="center" vertical="center" wrapText="1"/>
    </xf>
    <xf numFmtId="44" fontId="36" fillId="0" borderId="1" xfId="0" applyNumberFormat="1" applyFont="1" applyBorder="1" applyAlignment="1">
      <alignment horizontal="center" vertical="center" wrapText="1"/>
    </xf>
    <xf numFmtId="44" fontId="34" fillId="0" borderId="1" xfId="0" applyNumberFormat="1" applyFont="1" applyBorder="1" applyAlignment="1">
      <alignment horizontal="center" vertical="center" wrapText="1"/>
    </xf>
    <xf numFmtId="44" fontId="36" fillId="0" borderId="1" xfId="2" applyNumberFormat="1" applyFont="1" applyBorder="1" applyAlignment="1">
      <alignment horizontal="center" vertical="center" wrapText="1"/>
    </xf>
    <xf numFmtId="44" fontId="34" fillId="0" borderId="1" xfId="1" applyFont="1" applyFill="1" applyBorder="1" applyAlignment="1">
      <alignment horizontal="center" vertical="center" wrapText="1"/>
    </xf>
    <xf numFmtId="44" fontId="37" fillId="0" borderId="1" xfId="1" applyFont="1" applyFill="1" applyBorder="1" applyAlignment="1">
      <alignment horizontal="center" vertical="center" wrapText="1"/>
    </xf>
    <xf numFmtId="44" fontId="36" fillId="2" borderId="1" xfId="1" applyFont="1" applyFill="1" applyBorder="1" applyAlignment="1">
      <alignment horizontal="center" vertical="center" wrapText="1"/>
    </xf>
    <xf numFmtId="44" fontId="32" fillId="2" borderId="1" xfId="1" applyFont="1" applyFill="1" applyBorder="1" applyAlignment="1">
      <alignment horizontal="center" vertical="center" wrapText="1"/>
    </xf>
    <xf numFmtId="44" fontId="34" fillId="2" borderId="1" xfId="0" applyNumberFormat="1" applyFont="1" applyFill="1" applyBorder="1" applyAlignment="1">
      <alignment horizontal="center" vertical="center" wrapText="1"/>
    </xf>
    <xf numFmtId="44" fontId="34" fillId="2" borderId="1" xfId="1" applyFont="1" applyFill="1" applyBorder="1" applyAlignment="1">
      <alignment horizontal="center" vertical="center" wrapText="1"/>
    </xf>
    <xf numFmtId="44" fontId="34" fillId="0" borderId="1" xfId="1" applyFont="1" applyBorder="1"/>
    <xf numFmtId="44" fontId="36" fillId="2" borderId="1" xfId="1" applyFont="1" applyFill="1" applyBorder="1" applyAlignment="1">
      <alignment vertical="center"/>
    </xf>
    <xf numFmtId="44" fontId="1" fillId="2" borderId="1" xfId="1" applyFont="1" applyFill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44" fontId="5" fillId="0" borderId="1" xfId="1" applyFont="1" applyFill="1" applyBorder="1" applyAlignment="1">
      <alignment horizontal="center" vertical="center" wrapText="1"/>
    </xf>
    <xf numFmtId="44" fontId="8" fillId="0" borderId="0" xfId="0" applyNumberFormat="1" applyFont="1" applyAlignment="1">
      <alignment horizontal="center" vertical="center" wrapText="1"/>
    </xf>
    <xf numFmtId="44" fontId="30" fillId="0" borderId="1" xfId="0" applyNumberFormat="1" applyFont="1" applyBorder="1" applyAlignment="1">
      <alignment horizontal="center" vertical="center" wrapText="1"/>
    </xf>
    <xf numFmtId="44" fontId="30" fillId="0" borderId="0" xfId="0" applyNumberFormat="1" applyFont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31" fillId="3" borderId="1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1" xfId="11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15" fontId="5" fillId="2" borderId="5" xfId="2" applyNumberFormat="1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1" xfId="11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15" fontId="5" fillId="2" borderId="1" xfId="2" applyNumberFormat="1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44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4" fillId="0" borderId="0" xfId="0" applyFont="1" applyAlignment="1">
      <alignment wrapText="1"/>
    </xf>
    <xf numFmtId="0" fontId="24" fillId="2" borderId="0" xfId="0" applyFont="1" applyFill="1" applyAlignment="1">
      <alignment wrapText="1"/>
    </xf>
    <xf numFmtId="0" fontId="25" fillId="0" borderId="0" xfId="0" applyFont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2" fillId="2" borderId="0" xfId="4" applyFont="1" applyFill="1" applyAlignment="1">
      <alignment horizontal="center" vertical="center" wrapText="1"/>
    </xf>
    <xf numFmtId="44" fontId="0" fillId="0" borderId="0" xfId="0" applyNumberFormat="1" applyAlignment="1">
      <alignment wrapText="1"/>
    </xf>
    <xf numFmtId="0" fontId="4" fillId="0" borderId="0" xfId="0" applyFont="1" applyAlignment="1">
      <alignment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2" xfId="4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4" fontId="24" fillId="2" borderId="0" xfId="1" applyFont="1" applyFill="1" applyBorder="1" applyAlignment="1">
      <alignment wrapText="1"/>
    </xf>
    <xf numFmtId="0" fontId="24" fillId="0" borderId="0" xfId="0" applyFont="1" applyAlignment="1">
      <alignment horizontal="center" wrapText="1"/>
    </xf>
    <xf numFmtId="44" fontId="24" fillId="0" borderId="0" xfId="1" applyFont="1" applyAlignment="1">
      <alignment wrapText="1"/>
    </xf>
    <xf numFmtId="0" fontId="24" fillId="2" borderId="0" xfId="0" applyFont="1" applyFill="1" applyAlignment="1">
      <alignment vertical="center" wrapText="1"/>
    </xf>
    <xf numFmtId="0" fontId="25" fillId="2" borderId="0" xfId="0" applyFont="1" applyFill="1" applyAlignment="1">
      <alignment wrapText="1"/>
    </xf>
    <xf numFmtId="44" fontId="24" fillId="0" borderId="1" xfId="1" applyFont="1" applyBorder="1" applyAlignment="1">
      <alignment horizontal="center" vertical="center" wrapText="1"/>
    </xf>
    <xf numFmtId="0" fontId="24" fillId="0" borderId="1" xfId="0" applyFont="1" applyBorder="1" applyAlignment="1">
      <alignment wrapText="1"/>
    </xf>
    <xf numFmtId="0" fontId="4" fillId="0" borderId="0" xfId="0" applyFont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vertical="center" wrapText="1"/>
    </xf>
    <xf numFmtId="0" fontId="23" fillId="4" borderId="0" xfId="0" applyFont="1" applyFill="1" applyAlignment="1">
      <alignment vertical="center" wrapText="1"/>
    </xf>
    <xf numFmtId="0" fontId="23" fillId="0" borderId="0" xfId="0" applyFont="1" applyAlignment="1">
      <alignment vertical="center" wrapText="1"/>
    </xf>
    <xf numFmtId="0" fontId="24" fillId="4" borderId="0" xfId="0" applyFont="1" applyFill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4" borderId="0" xfId="0" applyFont="1" applyFill="1" applyAlignment="1">
      <alignment wrapText="1"/>
    </xf>
    <xf numFmtId="0" fontId="39" fillId="2" borderId="1" xfId="2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wrapText="1"/>
    </xf>
    <xf numFmtId="0" fontId="39" fillId="2" borderId="1" xfId="11" applyFont="1" applyFill="1" applyBorder="1" applyAlignment="1">
      <alignment horizontal="center" wrapText="1"/>
    </xf>
    <xf numFmtId="44" fontId="39" fillId="2" borderId="1" xfId="1" applyFont="1" applyFill="1" applyBorder="1" applyAlignment="1">
      <alignment horizontal="center" vertical="center" wrapText="1"/>
    </xf>
    <xf numFmtId="0" fontId="39" fillId="2" borderId="1" xfId="2" applyFont="1" applyFill="1" applyBorder="1" applyAlignment="1">
      <alignment horizontal="center" wrapText="1"/>
    </xf>
    <xf numFmtId="0" fontId="39" fillId="2" borderId="1" xfId="11" applyFont="1" applyFill="1" applyBorder="1" applyAlignment="1">
      <alignment horizontal="center" vertical="center" wrapText="1"/>
    </xf>
    <xf numFmtId="0" fontId="40" fillId="2" borderId="1" xfId="11" applyFont="1" applyFill="1" applyBorder="1" applyAlignment="1">
      <alignment horizontal="center" vertical="center" wrapText="1"/>
    </xf>
    <xf numFmtId="44" fontId="40" fillId="2" borderId="1" xfId="1" applyFont="1" applyFill="1" applyBorder="1" applyAlignment="1">
      <alignment horizontal="center" vertical="center" wrapText="1"/>
    </xf>
    <xf numFmtId="1" fontId="24" fillId="2" borderId="1" xfId="0" applyNumberFormat="1" applyFont="1" applyFill="1" applyBorder="1" applyAlignment="1">
      <alignment horizontal="center" wrapText="1"/>
    </xf>
    <xf numFmtId="44" fontId="39" fillId="2" borderId="1" xfId="1" applyFont="1" applyFill="1" applyBorder="1" applyAlignment="1">
      <alignment horizontal="center" wrapText="1"/>
    </xf>
    <xf numFmtId="0" fontId="39" fillId="0" borderId="1" xfId="2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  <xf numFmtId="0" fontId="39" fillId="0" borderId="1" xfId="11" applyFont="1" applyBorder="1" applyAlignment="1">
      <alignment horizontal="center" vertical="center" wrapText="1"/>
    </xf>
    <xf numFmtId="44" fontId="39" fillId="0" borderId="1" xfId="1" applyFont="1" applyFill="1" applyBorder="1" applyAlignment="1">
      <alignment horizontal="center" vertical="center" wrapText="1"/>
    </xf>
    <xf numFmtId="49" fontId="40" fillId="2" borderId="1" xfId="2" applyNumberFormat="1" applyFont="1" applyFill="1" applyBorder="1" applyAlignment="1">
      <alignment horizontal="center" vertical="center" wrapText="1"/>
    </xf>
    <xf numFmtId="49" fontId="40" fillId="0" borderId="1" xfId="2" applyNumberFormat="1" applyFont="1" applyBorder="1" applyAlignment="1">
      <alignment horizontal="center" vertical="center" wrapText="1"/>
    </xf>
    <xf numFmtId="0" fontId="39" fillId="0" borderId="1" xfId="11" applyFont="1" applyBorder="1" applyAlignment="1">
      <alignment horizontal="center" wrapText="1"/>
    </xf>
    <xf numFmtId="0" fontId="40" fillId="0" borderId="1" xfId="11" applyFont="1" applyBorder="1" applyAlignment="1">
      <alignment horizontal="center" vertical="center" wrapText="1"/>
    </xf>
    <xf numFmtId="44" fontId="24" fillId="0" borderId="1" xfId="0" applyNumberFormat="1" applyFont="1" applyBorder="1" applyAlignment="1">
      <alignment horizontal="center" wrapText="1"/>
    </xf>
    <xf numFmtId="167" fontId="39" fillId="0" borderId="1" xfId="2" applyNumberFormat="1" applyFont="1" applyBorder="1" applyAlignment="1">
      <alignment horizontal="center" vertical="center" wrapText="1"/>
    </xf>
    <xf numFmtId="0" fontId="39" fillId="0" borderId="1" xfId="2" applyFont="1" applyBorder="1" applyAlignment="1">
      <alignment horizontal="center" wrapText="1"/>
    </xf>
    <xf numFmtId="44" fontId="24" fillId="0" borderId="1" xfId="1" applyFont="1" applyFill="1" applyBorder="1" applyAlignment="1">
      <alignment horizontal="center" wrapText="1"/>
    </xf>
    <xf numFmtId="44" fontId="24" fillId="2" borderId="1" xfId="1" applyFont="1" applyFill="1" applyBorder="1" applyAlignment="1">
      <alignment horizontal="center" wrapText="1"/>
    </xf>
    <xf numFmtId="1" fontId="24" fillId="0" borderId="1" xfId="0" applyNumberFormat="1" applyFont="1" applyBorder="1" applyAlignment="1">
      <alignment horizontal="center" wrapText="1"/>
    </xf>
    <xf numFmtId="0" fontId="39" fillId="0" borderId="1" xfId="0" applyFont="1" applyBorder="1" applyAlignment="1">
      <alignment horizontal="center" wrapText="1"/>
    </xf>
    <xf numFmtId="44" fontId="39" fillId="0" borderId="1" xfId="1" applyFont="1" applyFill="1" applyBorder="1" applyAlignment="1">
      <alignment horizontal="center" wrapText="1"/>
    </xf>
    <xf numFmtId="44" fontId="30" fillId="0" borderId="1" xfId="1" applyFont="1" applyFill="1" applyBorder="1" applyAlignment="1" applyProtection="1">
      <alignment horizontal="center" vertical="center"/>
      <protection hidden="1"/>
    </xf>
    <xf numFmtId="44" fontId="0" fillId="0" borderId="1" xfId="1" applyFont="1" applyFill="1" applyBorder="1" applyAlignment="1">
      <alignment vertical="center"/>
    </xf>
    <xf numFmtId="0" fontId="25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0" fontId="5" fillId="2" borderId="2" xfId="11" applyFont="1" applyFill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 wrapText="1"/>
    </xf>
    <xf numFmtId="44" fontId="41" fillId="0" borderId="0" xfId="0" applyNumberFormat="1" applyFont="1" applyAlignment="1">
      <alignment horizontal="center" wrapText="1"/>
    </xf>
    <xf numFmtId="0" fontId="41" fillId="0" borderId="0" xfId="0" applyFont="1" applyAlignment="1">
      <alignment horizontal="center" wrapText="1"/>
    </xf>
    <xf numFmtId="44" fontId="41" fillId="0" borderId="0" xfId="1" applyFont="1" applyAlignment="1">
      <alignment horizontal="center" wrapText="1"/>
    </xf>
    <xf numFmtId="44" fontId="42" fillId="0" borderId="0" xfId="0" applyNumberFormat="1" applyFont="1" applyAlignment="1">
      <alignment horizontal="center" wrapText="1"/>
    </xf>
    <xf numFmtId="44" fontId="24" fillId="0" borderId="0" xfId="1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8" fillId="0" borderId="0" xfId="0" applyFont="1" applyAlignment="1">
      <alignment horizontal="center" vertical="center" wrapText="1"/>
    </xf>
    <xf numFmtId="44" fontId="38" fillId="0" borderId="0" xfId="0" applyNumberFormat="1" applyFont="1" applyAlignment="1">
      <alignment horizontal="center" vertical="center" wrapText="1"/>
    </xf>
    <xf numFmtId="0" fontId="30" fillId="0" borderId="0" xfId="2" applyFont="1" applyAlignment="1">
      <alignment horizontal="center" vertical="center"/>
    </xf>
    <xf numFmtId="44" fontId="30" fillId="0" borderId="0" xfId="9" applyFont="1" applyFill="1" applyBorder="1" applyAlignment="1">
      <alignment horizontal="center" vertical="center" wrapText="1"/>
    </xf>
    <xf numFmtId="0" fontId="30" fillId="0" borderId="0" xfId="12" applyFont="1" applyAlignment="1">
      <alignment horizontal="center" vertical="center" wrapText="1"/>
    </xf>
    <xf numFmtId="44" fontId="31" fillId="0" borderId="0" xfId="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top" wrapText="1"/>
    </xf>
    <xf numFmtId="44" fontId="32" fillId="0" borderId="0" xfId="9" applyFont="1" applyFill="1" applyBorder="1" applyAlignment="1">
      <alignment horizontal="center" vertical="center" wrapText="1"/>
    </xf>
    <xf numFmtId="44" fontId="24" fillId="0" borderId="0" xfId="0" applyNumberFormat="1" applyFont="1" applyAlignment="1">
      <alignment horizontal="center" wrapText="1"/>
    </xf>
    <xf numFmtId="44" fontId="24" fillId="0" borderId="1" xfId="0" applyNumberFormat="1" applyFont="1" applyBorder="1" applyAlignment="1">
      <alignment horizontal="center" vertical="center" wrapText="1"/>
    </xf>
    <xf numFmtId="44" fontId="43" fillId="0" borderId="0" xfId="0" applyNumberFormat="1" applyFont="1" applyAlignment="1">
      <alignment horizontal="center" wrapText="1"/>
    </xf>
    <xf numFmtId="0" fontId="43" fillId="0" borderId="0" xfId="0" applyFont="1" applyAlignment="1">
      <alignment horizontal="center" wrapText="1"/>
    </xf>
    <xf numFmtId="44" fontId="44" fillId="0" borderId="0" xfId="0" applyNumberFormat="1" applyFont="1" applyAlignment="1">
      <alignment horizontal="center" wrapText="1"/>
    </xf>
    <xf numFmtId="44" fontId="31" fillId="0" borderId="1" xfId="2" applyNumberFormat="1" applyFont="1" applyBorder="1" applyAlignment="1">
      <alignment horizontal="center" vertical="center" wrapText="1"/>
    </xf>
    <xf numFmtId="4" fontId="34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45" fillId="3" borderId="1" xfId="0" applyFont="1" applyFill="1" applyBorder="1" applyAlignment="1">
      <alignment horizontal="center" vertical="center" wrapText="1"/>
    </xf>
    <xf numFmtId="0" fontId="45" fillId="2" borderId="0" xfId="0" applyFont="1" applyFill="1" applyAlignment="1">
      <alignment horizontal="center" vertical="center" wrapText="1"/>
    </xf>
    <xf numFmtId="0" fontId="46" fillId="2" borderId="0" xfId="4" applyFont="1" applyFill="1" applyAlignment="1">
      <alignment horizontal="center" vertical="center" wrapText="1"/>
    </xf>
    <xf numFmtId="44" fontId="45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24" fillId="0" borderId="0" xfId="0" applyFont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6" fillId="2" borderId="1" xfId="1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6" fillId="2" borderId="1" xfId="2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0" fillId="2" borderId="0" xfId="0" applyFont="1" applyFill="1"/>
    <xf numFmtId="49" fontId="0" fillId="0" borderId="1" xfId="0" applyNumberFormat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2" fillId="2" borderId="0" xfId="2" applyFont="1" applyFill="1" applyAlignment="1">
      <alignment vertical="center" wrapText="1"/>
    </xf>
    <xf numFmtId="0" fontId="22" fillId="0" borderId="0" xfId="1" applyNumberFormat="1" applyFont="1" applyFill="1" applyBorder="1" applyAlignment="1">
      <alignment vertical="center"/>
    </xf>
    <xf numFmtId="0" fontId="22" fillId="0" borderId="0" xfId="1" applyNumberFormat="1" applyFont="1" applyFill="1" applyBorder="1" applyAlignment="1">
      <alignment horizontal="center" vertical="center"/>
    </xf>
    <xf numFmtId="44" fontId="22" fillId="0" borderId="0" xfId="1" applyFont="1" applyFill="1" applyBorder="1"/>
    <xf numFmtId="4" fontId="25" fillId="0" borderId="0" xfId="0" applyNumberFormat="1" applyFont="1" applyAlignment="1">
      <alignment horizontal="center" wrapText="1"/>
    </xf>
    <xf numFmtId="44" fontId="24" fillId="0" borderId="1" xfId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 vertical="center" shrinkToFit="1"/>
    </xf>
    <xf numFmtId="0" fontId="30" fillId="0" borderId="1" xfId="12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164" fontId="30" fillId="0" borderId="1" xfId="2" applyNumberFormat="1" applyFont="1" applyBorder="1" applyAlignment="1">
      <alignment horizontal="center" vertical="center" wrapText="1"/>
    </xf>
    <xf numFmtId="49" fontId="30" fillId="0" borderId="1" xfId="2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3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left" vertical="center" wrapText="1"/>
    </xf>
    <xf numFmtId="44" fontId="24" fillId="0" borderId="0" xfId="1" applyFont="1" applyAlignment="1">
      <alignment horizontal="left" wrapText="1"/>
    </xf>
    <xf numFmtId="0" fontId="24" fillId="0" borderId="0" xfId="0" applyFont="1" applyAlignment="1">
      <alignment horizontal="left" vertical="center" wrapText="1"/>
    </xf>
    <xf numFmtId="44" fontId="41" fillId="0" borderId="0" xfId="1" applyFont="1" applyAlignment="1">
      <alignment horizontal="left" wrapText="1"/>
    </xf>
    <xf numFmtId="15" fontId="39" fillId="2" borderId="1" xfId="2" applyNumberFormat="1" applyFont="1" applyFill="1" applyBorder="1" applyAlignment="1">
      <alignment horizontal="center" vertical="center" wrapText="1"/>
    </xf>
    <xf numFmtId="1" fontId="39" fillId="2" borderId="1" xfId="2" applyNumberFormat="1" applyFont="1" applyFill="1" applyBorder="1" applyAlignment="1">
      <alignment horizontal="center" vertical="center" wrapText="1"/>
    </xf>
    <xf numFmtId="44" fontId="24" fillId="2" borderId="1" xfId="0" applyNumberFormat="1" applyFont="1" applyFill="1" applyBorder="1" applyAlignment="1">
      <alignment horizontal="center" wrapText="1"/>
    </xf>
    <xf numFmtId="0" fontId="25" fillId="3" borderId="1" xfId="0" applyFont="1" applyFill="1" applyBorder="1" applyAlignment="1">
      <alignment vertical="center" wrapText="1"/>
    </xf>
    <xf numFmtId="0" fontId="36" fillId="0" borderId="0" xfId="1" applyNumberFormat="1" applyFont="1" applyFill="1" applyBorder="1" applyAlignment="1">
      <alignment vertical="center"/>
    </xf>
    <xf numFmtId="0" fontId="36" fillId="0" borderId="0" xfId="1" applyNumberFormat="1" applyFont="1" applyFill="1" applyBorder="1" applyAlignment="1">
      <alignment horizontal="center" vertical="center"/>
    </xf>
    <xf numFmtId="44" fontId="36" fillId="0" borderId="0" xfId="1" applyFont="1" applyFill="1" applyBorder="1"/>
    <xf numFmtId="0" fontId="30" fillId="0" borderId="0" xfId="0" applyFont="1"/>
    <xf numFmtId="0" fontId="5" fillId="0" borderId="1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44" fontId="0" fillId="0" borderId="1" xfId="1" applyFont="1" applyFill="1" applyBorder="1" applyAlignment="1">
      <alignment horizontal="center" vertical="center" wrapText="1"/>
    </xf>
    <xf numFmtId="0" fontId="31" fillId="0" borderId="0" xfId="12" applyFont="1" applyAlignment="1">
      <alignment horizontal="center" vertical="center" wrapText="1"/>
    </xf>
    <xf numFmtId="44" fontId="24" fillId="0" borderId="1" xfId="1" applyFont="1" applyBorder="1" applyAlignment="1">
      <alignment horizontal="right" vertical="center" wrapText="1"/>
    </xf>
    <xf numFmtId="0" fontId="31" fillId="0" borderId="12" xfId="16" applyFont="1" applyBorder="1" applyAlignment="1">
      <alignment horizontal="center" vertical="center" wrapText="1"/>
    </xf>
    <xf numFmtId="4" fontId="36" fillId="0" borderId="1" xfId="2" applyNumberFormat="1" applyFont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/>
    </xf>
    <xf numFmtId="0" fontId="36" fillId="0" borderId="0" xfId="2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0" fontId="36" fillId="0" borderId="6" xfId="11" applyFont="1" applyBorder="1" applyAlignment="1">
      <alignment horizontal="center" vertical="center" wrapText="1"/>
    </xf>
    <xf numFmtId="44" fontId="34" fillId="0" borderId="6" xfId="1" applyFont="1" applyFill="1" applyBorder="1" applyAlignment="1">
      <alignment horizontal="center" vertical="center" wrapText="1"/>
    </xf>
    <xf numFmtId="0" fontId="17" fillId="2" borderId="1" xfId="0" applyFont="1" applyFill="1" applyBorder="1"/>
    <xf numFmtId="0" fontId="12" fillId="2" borderId="8" xfId="4" applyFont="1" applyFill="1" applyBorder="1" applyAlignment="1">
      <alignment horizontal="center" vertical="center" wrapText="1"/>
    </xf>
    <xf numFmtId="44" fontId="4" fillId="0" borderId="8" xfId="0" applyNumberFormat="1" applyFont="1" applyBorder="1" applyAlignment="1">
      <alignment horizontal="center" vertical="center" wrapText="1"/>
    </xf>
    <xf numFmtId="44" fontId="52" fillId="0" borderId="8" xfId="0" applyNumberFormat="1" applyFont="1" applyBorder="1" applyAlignment="1">
      <alignment wrapText="1"/>
    </xf>
    <xf numFmtId="0" fontId="4" fillId="0" borderId="8" xfId="0" applyFont="1" applyBorder="1" applyAlignment="1">
      <alignment wrapText="1"/>
    </xf>
    <xf numFmtId="44" fontId="14" fillId="2" borderId="8" xfId="1" applyFont="1" applyFill="1" applyBorder="1" applyAlignment="1">
      <alignment horizontal="left" vertical="center" wrapText="1"/>
    </xf>
    <xf numFmtId="0" fontId="31" fillId="2" borderId="6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44" fontId="29" fillId="2" borderId="8" xfId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right" vertical="center" wrapText="1"/>
    </xf>
    <xf numFmtId="0" fontId="30" fillId="0" borderId="0" xfId="0" applyFont="1" applyAlignment="1">
      <alignment vertical="center" wrapText="1"/>
    </xf>
    <xf numFmtId="44" fontId="45" fillId="0" borderId="8" xfId="0" applyNumberFormat="1" applyFont="1" applyBorder="1"/>
    <xf numFmtId="44" fontId="8" fillId="0" borderId="8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right" vertical="center" wrapText="1"/>
    </xf>
    <xf numFmtId="44" fontId="48" fillId="0" borderId="8" xfId="0" applyNumberFormat="1" applyFont="1" applyBorder="1"/>
    <xf numFmtId="0" fontId="25" fillId="0" borderId="8" xfId="0" applyFont="1" applyBorder="1" applyAlignment="1">
      <alignment horizontal="center" vertical="center" wrapText="1"/>
    </xf>
    <xf numFmtId="4" fontId="25" fillId="0" borderId="8" xfId="0" applyNumberFormat="1" applyFont="1" applyBorder="1" applyAlignment="1">
      <alignment horizontal="center" wrapText="1"/>
    </xf>
    <xf numFmtId="44" fontId="25" fillId="0" borderId="8" xfId="0" applyNumberFormat="1" applyFont="1" applyBorder="1" applyAlignment="1">
      <alignment horizontal="center" wrapText="1"/>
    </xf>
    <xf numFmtId="0" fontId="25" fillId="0" borderId="8" xfId="0" applyFont="1" applyBorder="1" applyAlignment="1">
      <alignment horizontal="left" wrapText="1"/>
    </xf>
    <xf numFmtId="44" fontId="51" fillId="0" borderId="8" xfId="0" applyNumberFormat="1" applyFont="1" applyBorder="1" applyAlignment="1">
      <alignment horizontal="center" wrapText="1"/>
    </xf>
    <xf numFmtId="44" fontId="25" fillId="0" borderId="8" xfId="0" applyNumberFormat="1" applyFont="1" applyBorder="1"/>
    <xf numFmtId="49" fontId="0" fillId="0" borderId="0" xfId="0" applyNumberFormat="1" applyAlignment="1">
      <alignment horizontal="center" vertical="center"/>
    </xf>
    <xf numFmtId="44" fontId="1" fillId="0" borderId="0" xfId="1" applyFont="1" applyBorder="1" applyAlignment="1">
      <alignment horizontal="center" vertical="center"/>
    </xf>
    <xf numFmtId="44" fontId="4" fillId="0" borderId="8" xfId="1" applyFont="1" applyBorder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4" fontId="1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2" applyNumberFormat="1" applyFont="1" applyFill="1" applyBorder="1" applyAlignment="1">
      <alignment horizontal="center" vertical="center" wrapText="1"/>
    </xf>
    <xf numFmtId="44" fontId="12" fillId="3" borderId="1" xfId="1" applyFont="1" applyFill="1" applyBorder="1" applyAlignment="1">
      <alignment horizontal="center" vertical="center" wrapText="1"/>
    </xf>
    <xf numFmtId="0" fontId="0" fillId="2" borderId="0" xfId="0" applyFill="1"/>
    <xf numFmtId="44" fontId="0" fillId="0" borderId="0" xfId="0" applyNumberFormat="1" applyAlignment="1">
      <alignment horizontal="center" vertical="center"/>
    </xf>
    <xf numFmtId="0" fontId="6" fillId="0" borderId="0" xfId="0" applyFont="1"/>
    <xf numFmtId="0" fontId="14" fillId="2" borderId="0" xfId="0" applyFont="1" applyFill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44" fontId="5" fillId="0" borderId="5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4" fontId="5" fillId="0" borderId="10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44" fontId="0" fillId="2" borderId="1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6" fillId="0" borderId="1" xfId="11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49" fontId="6" fillId="0" borderId="3" xfId="2" applyNumberFormat="1" applyFont="1" applyBorder="1" applyAlignment="1">
      <alignment horizontal="center" vertical="center" wrapText="1"/>
    </xf>
    <xf numFmtId="0" fontId="5" fillId="0" borderId="2" xfId="11" applyFont="1" applyBorder="1" applyAlignment="1">
      <alignment horizontal="center" vertical="center" wrapText="1"/>
    </xf>
    <xf numFmtId="15" fontId="5" fillId="0" borderId="1" xfId="2" applyNumberFormat="1" applyFont="1" applyBorder="1" applyAlignment="1">
      <alignment horizontal="center" vertical="center" wrapText="1"/>
    </xf>
    <xf numFmtId="15" fontId="5" fillId="0" borderId="5" xfId="2" applyNumberFormat="1" applyFont="1" applyBorder="1" applyAlignment="1">
      <alignment horizontal="center" vertical="center" wrapText="1"/>
    </xf>
    <xf numFmtId="44" fontId="5" fillId="0" borderId="5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5" fillId="0" borderId="3" xfId="2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0" fillId="0" borderId="1" xfId="11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44" fontId="5" fillId="0" borderId="2" xfId="1" applyFont="1" applyFill="1" applyBorder="1" applyAlignment="1">
      <alignment horizontal="center" vertical="center" wrapText="1"/>
    </xf>
    <xf numFmtId="15" fontId="5" fillId="0" borderId="7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wrapText="1"/>
    </xf>
    <xf numFmtId="4" fontId="24" fillId="0" borderId="1" xfId="0" applyNumberFormat="1" applyFont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4" fontId="4" fillId="0" borderId="0" xfId="1" applyFont="1" applyAlignment="1">
      <alignment wrapText="1"/>
    </xf>
    <xf numFmtId="0" fontId="30" fillId="0" borderId="10" xfId="0" applyFont="1" applyBorder="1" applyAlignment="1">
      <alignment horizontal="center" vertical="center" wrapText="1"/>
    </xf>
    <xf numFmtId="44" fontId="32" fillId="2" borderId="10" xfId="1" applyFont="1" applyFill="1" applyBorder="1" applyAlignment="1">
      <alignment horizontal="center" vertical="center" wrapText="1"/>
    </xf>
    <xf numFmtId="0" fontId="31" fillId="0" borderId="1" xfId="16" applyFont="1" applyBorder="1" applyAlignment="1">
      <alignment horizontal="center" vertical="center" wrapText="1"/>
    </xf>
    <xf numFmtId="49" fontId="34" fillId="2" borderId="1" xfId="0" applyNumberFormat="1" applyFont="1" applyFill="1" applyBorder="1" applyAlignment="1">
      <alignment horizontal="center" vertical="center" wrapText="1"/>
    </xf>
    <xf numFmtId="44" fontId="1" fillId="0" borderId="1" xfId="19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1" fillId="2" borderId="1" xfId="16" applyFont="1" applyFill="1" applyBorder="1" applyAlignment="1">
      <alignment horizontal="center" vertical="center" wrapText="1"/>
    </xf>
    <xf numFmtId="0" fontId="30" fillId="2" borderId="0" xfId="0" applyFont="1" applyFill="1" applyAlignment="1">
      <alignment vertical="center"/>
    </xf>
    <xf numFmtId="0" fontId="24" fillId="2" borderId="0" xfId="0" applyFont="1" applyFill="1" applyAlignment="1">
      <alignment horizontal="left" wrapText="1"/>
    </xf>
    <xf numFmtId="0" fontId="24" fillId="2" borderId="1" xfId="0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 vertical="center" wrapText="1"/>
    </xf>
    <xf numFmtId="44" fontId="24" fillId="2" borderId="1" xfId="1" applyFont="1" applyFill="1" applyBorder="1" applyAlignment="1">
      <alignment horizontal="center" vertical="center" wrapText="1"/>
    </xf>
    <xf numFmtId="44" fontId="24" fillId="2" borderId="1" xfId="0" applyNumberFormat="1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44" fontId="24" fillId="2" borderId="0" xfId="1" applyFont="1" applyFill="1" applyBorder="1" applyAlignment="1">
      <alignment horizontal="center" vertical="center" wrapText="1"/>
    </xf>
    <xf numFmtId="44" fontId="24" fillId="4" borderId="1" xfId="1" applyFont="1" applyFill="1" applyBorder="1" applyAlignment="1">
      <alignment horizontal="center" vertical="center" wrapText="1"/>
    </xf>
    <xf numFmtId="0" fontId="24" fillId="4" borderId="0" xfId="0" applyFont="1" applyFill="1" applyAlignment="1">
      <alignment horizontal="left" wrapText="1"/>
    </xf>
    <xf numFmtId="0" fontId="24" fillId="4" borderId="0" xfId="0" applyFont="1" applyFill="1" applyAlignment="1">
      <alignment horizontal="center" vertical="center" wrapText="1"/>
    </xf>
    <xf numFmtId="0" fontId="30" fillId="0" borderId="10" xfId="2" applyFont="1" applyBorder="1" applyAlignment="1">
      <alignment horizontal="center" vertical="center" wrapText="1"/>
    </xf>
    <xf numFmtId="0" fontId="30" fillId="0" borderId="10" xfId="11" applyFont="1" applyBorder="1" applyAlignment="1">
      <alignment horizontal="center" vertical="center" wrapText="1"/>
    </xf>
    <xf numFmtId="44" fontId="30" fillId="0" borderId="10" xfId="9" applyFont="1" applyFill="1" applyBorder="1" applyAlignment="1">
      <alignment horizontal="center" vertical="center" wrapText="1"/>
    </xf>
    <xf numFmtId="0" fontId="31" fillId="0" borderId="10" xfId="2" applyFont="1" applyBorder="1" applyAlignment="1">
      <alignment horizontal="center" vertical="center" wrapText="1"/>
    </xf>
    <xf numFmtId="44" fontId="31" fillId="0" borderId="10" xfId="2" applyNumberFormat="1" applyFont="1" applyBorder="1" applyAlignment="1">
      <alignment horizontal="center" vertical="center" wrapText="1"/>
    </xf>
    <xf numFmtId="0" fontId="31" fillId="2" borderId="0" xfId="11" applyFont="1" applyFill="1" applyAlignment="1">
      <alignment horizontal="center" vertical="center" wrapText="1"/>
    </xf>
    <xf numFmtId="0" fontId="29" fillId="2" borderId="0" xfId="11" applyFont="1" applyFill="1" applyAlignment="1">
      <alignment horizontal="center" vertical="center" wrapText="1"/>
    </xf>
    <xf numFmtId="0" fontId="9" fillId="2" borderId="0" xfId="11" applyFont="1" applyFill="1" applyAlignment="1">
      <alignment horizontal="center" vertical="center" wrapText="1"/>
    </xf>
    <xf numFmtId="0" fontId="31" fillId="2" borderId="0" xfId="12" applyFont="1" applyFill="1" applyAlignment="1">
      <alignment horizontal="center" vertical="center" wrapText="1"/>
    </xf>
    <xf numFmtId="0" fontId="9" fillId="2" borderId="0" xfId="12" applyFont="1" applyFill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1" fillId="0" borderId="15" xfId="2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5" xfId="11" applyFont="1" applyBorder="1" applyAlignment="1">
      <alignment horizontal="center" vertical="center" wrapText="1"/>
    </xf>
    <xf numFmtId="44" fontId="31" fillId="0" borderId="15" xfId="2" applyNumberFormat="1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44" fontId="30" fillId="0" borderId="22" xfId="0" applyNumberFormat="1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56" fillId="2" borderId="0" xfId="0" applyFont="1" applyFill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4" fontId="29" fillId="0" borderId="0" xfId="1" applyFont="1" applyFill="1" applyBorder="1" applyAlignment="1">
      <alignment horizontal="center" vertical="center" wrapText="1"/>
    </xf>
    <xf numFmtId="44" fontId="9" fillId="0" borderId="0" xfId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4" fontId="4" fillId="0" borderId="8" xfId="1" applyFont="1" applyBorder="1" applyAlignment="1">
      <alignment horizontal="center" vertical="center" wrapText="1"/>
    </xf>
    <xf numFmtId="0" fontId="36" fillId="0" borderId="3" xfId="2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44" fontId="0" fillId="0" borderId="1" xfId="1" applyFont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0" fontId="30" fillId="4" borderId="1" xfId="2" applyFont="1" applyFill="1" applyBorder="1" applyAlignment="1">
      <alignment horizontal="center" vertical="center" wrapText="1"/>
    </xf>
    <xf numFmtId="0" fontId="30" fillId="4" borderId="1" xfId="11" applyFont="1" applyFill="1" applyBorder="1" applyAlignment="1">
      <alignment horizontal="center" vertical="center" wrapText="1"/>
    </xf>
    <xf numFmtId="44" fontId="30" fillId="4" borderId="1" xfId="9" applyFont="1" applyFill="1" applyBorder="1" applyAlignment="1">
      <alignment horizontal="center" vertical="center" wrapText="1"/>
    </xf>
    <xf numFmtId="44" fontId="30" fillId="4" borderId="1" xfId="1" applyFont="1" applyFill="1" applyBorder="1" applyAlignment="1" applyProtection="1">
      <alignment horizontal="center" vertical="center"/>
      <protection hidden="1"/>
    </xf>
    <xf numFmtId="0" fontId="30" fillId="6" borderId="1" xfId="0" applyFont="1" applyFill="1" applyBorder="1" applyAlignment="1">
      <alignment horizontal="center" vertical="center" wrapText="1"/>
    </xf>
    <xf numFmtId="0" fontId="30" fillId="7" borderId="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7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7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44" fontId="60" fillId="2" borderId="1" xfId="1" applyFont="1" applyFill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44" fontId="0" fillId="0" borderId="0" xfId="1" applyFont="1" applyAlignment="1">
      <alignment vertical="center"/>
    </xf>
    <xf numFmtId="44" fontId="0" fillId="0" borderId="4" xfId="1" applyFont="1" applyBorder="1" applyAlignment="1">
      <alignment vertical="center"/>
    </xf>
    <xf numFmtId="0" fontId="4" fillId="0" borderId="0" xfId="0" applyFont="1" applyAlignment="1">
      <alignment horizontal="center"/>
    </xf>
    <xf numFmtId="8" fontId="0" fillId="0" borderId="0" xfId="0" applyNumberFormat="1"/>
    <xf numFmtId="44" fontId="0" fillId="0" borderId="4" xfId="1" applyFont="1" applyBorder="1"/>
    <xf numFmtId="8" fontId="4" fillId="0" borderId="0" xfId="0" applyNumberFormat="1" applyFont="1"/>
    <xf numFmtId="44" fontId="0" fillId="0" borderId="0" xfId="1" applyFont="1"/>
    <xf numFmtId="44" fontId="4" fillId="0" borderId="0" xfId="1" applyFont="1" applyAlignment="1">
      <alignment vertic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2" fillId="3" borderId="3" xfId="4" applyFont="1" applyFill="1" applyBorder="1" applyAlignment="1">
      <alignment horizontal="center" vertical="center" wrapText="1"/>
    </xf>
    <xf numFmtId="0" fontId="12" fillId="3" borderId="2" xfId="4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21" fillId="2" borderId="0" xfId="4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21" fillId="3" borderId="1" xfId="4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30" fillId="2" borderId="0" xfId="0" applyFont="1" applyFill="1" applyAlignment="1">
      <alignment horizontal="center" vertical="center"/>
    </xf>
    <xf numFmtId="0" fontId="59" fillId="2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9" fillId="3" borderId="3" xfId="4" applyFont="1" applyFill="1" applyBorder="1" applyAlignment="1">
      <alignment horizontal="center" vertical="center" wrapText="1"/>
    </xf>
    <xf numFmtId="0" fontId="9" fillId="3" borderId="2" xfId="4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5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45" fillId="0" borderId="4" xfId="0" applyFont="1" applyBorder="1" applyAlignment="1">
      <alignment horizontal="center" vertical="center" wrapText="1"/>
    </xf>
    <xf numFmtId="0" fontId="46" fillId="3" borderId="3" xfId="4" applyFont="1" applyFill="1" applyBorder="1" applyAlignment="1">
      <alignment horizontal="center" vertical="center" wrapText="1"/>
    </xf>
    <xf numFmtId="0" fontId="46" fillId="3" borderId="2" xfId="4" applyFont="1" applyFill="1" applyBorder="1" applyAlignment="1">
      <alignment horizontal="center" vertical="center" wrapText="1"/>
    </xf>
    <xf numFmtId="0" fontId="45" fillId="0" borderId="8" xfId="0" applyFont="1" applyBorder="1" applyAlignment="1">
      <alignment horizontal="right" vertical="center" wrapText="1"/>
    </xf>
    <xf numFmtId="0" fontId="9" fillId="3" borderId="3" xfId="11" applyFont="1" applyFill="1" applyBorder="1" applyAlignment="1">
      <alignment horizontal="center" vertical="center" wrapText="1"/>
    </xf>
    <xf numFmtId="0" fontId="9" fillId="3" borderId="2" xfId="1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4" fontId="53" fillId="2" borderId="8" xfId="1" applyFont="1" applyFill="1" applyBorder="1" applyAlignment="1">
      <alignment horizontal="right" vertical="center" wrapText="1"/>
    </xf>
    <xf numFmtId="44" fontId="51" fillId="2" borderId="8" xfId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4" fillId="0" borderId="13" xfId="0" applyFont="1" applyBorder="1" applyAlignment="1">
      <alignment horizontal="center" vertical="center" wrapText="1"/>
    </xf>
    <xf numFmtId="0" fontId="47" fillId="0" borderId="0" xfId="0" applyFont="1" applyAlignment="1">
      <alignment horizontal="left" wrapText="1"/>
    </xf>
    <xf numFmtId="0" fontId="54" fillId="0" borderId="8" xfId="0" applyFont="1" applyBorder="1" applyAlignment="1">
      <alignment horizontal="center" wrapText="1"/>
    </xf>
    <xf numFmtId="0" fontId="11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2" fillId="3" borderId="1" xfId="4" applyFont="1" applyFill="1" applyBorder="1" applyAlignment="1">
      <alignment horizontal="center" vertical="center" wrapText="1"/>
    </xf>
    <xf numFmtId="0" fontId="12" fillId="2" borderId="0" xfId="2" applyFont="1" applyFill="1" applyAlignment="1">
      <alignment horizontal="center" vertical="center"/>
    </xf>
  </cellXfs>
  <cellStyles count="20">
    <cellStyle name="Euro" xfId="17" xr:uid="{6E5FF3A7-C49F-40DD-8F56-0137FAEC609F}"/>
    <cellStyle name="Millares 2" xfId="7" xr:uid="{00000000-0005-0000-0000-000000000000}"/>
    <cellStyle name="Millares 2 2" xfId="14" xr:uid="{00000000-0005-0000-0000-000001000000}"/>
    <cellStyle name="Moneda" xfId="1" builtinId="4"/>
    <cellStyle name="Moneda 2" xfId="3" xr:uid="{00000000-0005-0000-0000-000003000000}"/>
    <cellStyle name="Moneda 2 2" xfId="10" xr:uid="{00000000-0005-0000-0000-000004000000}"/>
    <cellStyle name="Moneda 3" xfId="9" xr:uid="{00000000-0005-0000-0000-000005000000}"/>
    <cellStyle name="Moneda 4" xfId="18" xr:uid="{8FD69208-0676-46E7-A57B-F5281DB112D4}"/>
    <cellStyle name="Moneda 5" xfId="19" xr:uid="{7CD6F882-ECE3-4DCC-B609-5D101BFCFDFD}"/>
    <cellStyle name="Normal" xfId="0" builtinId="0"/>
    <cellStyle name="Normal 2" xfId="4" xr:uid="{00000000-0005-0000-0000-000007000000}"/>
    <cellStyle name="Normal 2 2" xfId="11" xr:uid="{00000000-0005-0000-0000-000008000000}"/>
    <cellStyle name="Normal 3" xfId="5" xr:uid="{00000000-0005-0000-0000-000009000000}"/>
    <cellStyle name="Normal 3 2" xfId="12" xr:uid="{00000000-0005-0000-0000-00000A000000}"/>
    <cellStyle name="Normal 4" xfId="2" xr:uid="{00000000-0005-0000-0000-00000B000000}"/>
    <cellStyle name="Normal 4 2" xfId="8" xr:uid="{00000000-0005-0000-0000-00000C000000}"/>
    <cellStyle name="Normal 4 2 2" xfId="15" xr:uid="{00000000-0005-0000-0000-00000D000000}"/>
    <cellStyle name="Normal 5" xfId="16" xr:uid="{D376C08E-BC81-4809-8960-4342067AC273}"/>
    <cellStyle name="Porcentaje 2" xfId="6" xr:uid="{00000000-0005-0000-0000-00000E000000}"/>
    <cellStyle name="Porcentaje 2 2" xfId="13" xr:uid="{00000000-0005-0000-0000-00000F000000}"/>
  </cellStyles>
  <dxfs count="90"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1245</xdr:row>
      <xdr:rowOff>0</xdr:rowOff>
    </xdr:from>
    <xdr:to>
      <xdr:col>6</xdr:col>
      <xdr:colOff>599826</xdr:colOff>
      <xdr:row>1318</xdr:row>
      <xdr:rowOff>84719</xdr:rowOff>
    </xdr:to>
    <xdr:pic>
      <xdr:nvPicPr>
        <xdr:cNvPr id="2" name="Imagen 1" descr="C:\Users\DIANA\Desktop\OFICIOS RECIBIDOS ADMON. 2022-2025\Nueva carpeta\Nueva carpeta\RECLASIFICACION CTA. 1246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828362"/>
          <a:ext cx="8055602" cy="106388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1244</xdr:row>
      <xdr:rowOff>3</xdr:rowOff>
    </xdr:from>
    <xdr:to>
      <xdr:col>14</xdr:col>
      <xdr:colOff>639926</xdr:colOff>
      <xdr:row>1312</xdr:row>
      <xdr:rowOff>63503</xdr:rowOff>
    </xdr:to>
    <xdr:pic>
      <xdr:nvPicPr>
        <xdr:cNvPr id="3" name="Imagen 2" descr="C:\Users\DIANA\Desktop\OFICIOS RECIBIDOS ADMON. 2022-2025\2024\ABRIL 2024\16 ABRIL 2024\NOTA ACLARATORIA.jp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9741" y="258390262"/>
          <a:ext cx="7635875" cy="990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29996</xdr:colOff>
      <xdr:row>1</xdr:row>
      <xdr:rowOff>156122</xdr:rowOff>
    </xdr:from>
    <xdr:ext cx="806485" cy="839532"/>
    <xdr:pic>
      <xdr:nvPicPr>
        <xdr:cNvPr id="3" name="Picture 2" descr="Escudo de Lerd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996" y="346622"/>
          <a:ext cx="806485" cy="8395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viramontes13\Desktop\INVENTARIOS%20GENERALES%20DEL%20MUNICIPIO\CALCULO%20DE%20DEPRECIACION\INVENTARIO%202019\BIENES%20INMUEBLES%202019\BIENES%20INMUEBLES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M ENE 2019"/>
      <sheetName val="INM FEB 2019 "/>
      <sheetName val="INM MZO 2019  "/>
      <sheetName val="INM ABR 2019   "/>
      <sheetName val="INM MAY 2019    "/>
      <sheetName val="INM JUN 2019  "/>
      <sheetName val="INM JUL 2019   "/>
      <sheetName val="INM AGO 2019"/>
    </sheetNames>
    <sheetDataSet>
      <sheetData sheetId="0" refreshError="1"/>
      <sheetData sheetId="1" refreshError="1"/>
      <sheetData sheetId="2" refreshError="1">
        <row r="17">
          <cell r="E17">
            <v>8022969.5300000003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6D2DF-E8C7-457E-91C0-DA64AFFDDA7C}">
  <sheetPr>
    <tabColor rgb="FF00B050"/>
    <pageSetUpPr fitToPage="1"/>
  </sheetPr>
  <dimension ref="A1:I101"/>
  <sheetViews>
    <sheetView topLeftCell="A2" zoomScaleNormal="100" workbookViewId="0">
      <pane xSplit="3" ySplit="9" topLeftCell="D101" activePane="bottomRight" state="frozen"/>
      <selection activeCell="A2" sqref="A2"/>
      <selection pane="topRight" activeCell="D2" sqref="D2"/>
      <selection pane="bottomLeft" activeCell="A11" sqref="A11"/>
      <selection pane="bottomRight" activeCell="A4" sqref="A4"/>
    </sheetView>
  </sheetViews>
  <sheetFormatPr baseColWidth="10" defaultRowHeight="15" x14ac:dyDescent="0.25"/>
  <cols>
    <col min="1" max="1" width="4.140625" style="34" customWidth="1"/>
    <col min="2" max="2" width="39.85546875" style="34" bestFit="1" customWidth="1"/>
    <col min="3" max="3" width="41.7109375" style="34" customWidth="1"/>
    <col min="4" max="4" width="26.5703125" style="34" customWidth="1"/>
    <col min="5" max="5" width="22.5703125" style="34" customWidth="1"/>
    <col min="6" max="6" width="23.5703125" style="395" customWidth="1"/>
  </cols>
  <sheetData>
    <row r="1" spans="1:9" hidden="1" x14ac:dyDescent="0.25">
      <c r="A1" s="528" t="s">
        <v>13</v>
      </c>
      <c r="B1" s="528"/>
      <c r="C1" s="528"/>
      <c r="D1" s="528"/>
      <c r="E1" s="528"/>
      <c r="F1" s="528"/>
      <c r="G1" s="396"/>
      <c r="H1" s="396"/>
      <c r="I1" s="396"/>
    </row>
    <row r="2" spans="1:9" x14ac:dyDescent="0.25">
      <c r="A2" s="529" t="s">
        <v>38</v>
      </c>
      <c r="B2" s="529"/>
      <c r="C2" s="529"/>
      <c r="D2" s="529"/>
      <c r="E2" s="529"/>
      <c r="F2" s="529"/>
      <c r="G2" s="397"/>
      <c r="H2" s="397"/>
      <c r="I2" s="398"/>
    </row>
    <row r="3" spans="1:9" x14ac:dyDescent="0.25">
      <c r="A3" s="528" t="s">
        <v>15961</v>
      </c>
      <c r="B3" s="528"/>
      <c r="C3" s="528"/>
      <c r="D3" s="528"/>
      <c r="E3" s="528"/>
      <c r="F3" s="528"/>
      <c r="G3" s="399"/>
      <c r="H3" s="399"/>
      <c r="I3" s="398"/>
    </row>
    <row r="5" spans="1:9" x14ac:dyDescent="0.25">
      <c r="A5" s="530" t="s">
        <v>30</v>
      </c>
      <c r="B5" s="530"/>
      <c r="C5" s="530"/>
      <c r="D5" s="530"/>
      <c r="E5" s="530"/>
      <c r="F5" s="530"/>
      <c r="G5" s="1"/>
      <c r="H5" s="1"/>
      <c r="I5" s="1"/>
    </row>
    <row r="7" spans="1:9" x14ac:dyDescent="0.25">
      <c r="A7" s="33" t="s">
        <v>26</v>
      </c>
      <c r="B7" s="33" t="s">
        <v>7</v>
      </c>
      <c r="C7" s="33" t="s">
        <v>31</v>
      </c>
      <c r="D7" s="33" t="s">
        <v>32</v>
      </c>
      <c r="E7" s="33" t="s">
        <v>33</v>
      </c>
      <c r="F7" s="35" t="s">
        <v>34</v>
      </c>
    </row>
    <row r="8" spans="1:9" s="394" customFormat="1" ht="30" x14ac:dyDescent="0.25">
      <c r="A8" s="400">
        <v>1</v>
      </c>
      <c r="B8" s="401" t="s">
        <v>677</v>
      </c>
      <c r="C8" s="401" t="s">
        <v>678</v>
      </c>
      <c r="D8" s="401" t="s">
        <v>679</v>
      </c>
      <c r="E8" s="402">
        <v>32542</v>
      </c>
      <c r="F8" s="403">
        <v>24916094.800000001</v>
      </c>
    </row>
    <row r="9" spans="1:9" s="394" customFormat="1" ht="30" x14ac:dyDescent="0.25">
      <c r="A9" s="96">
        <v>2</v>
      </c>
      <c r="B9" s="389" t="s">
        <v>680</v>
      </c>
      <c r="C9" s="389" t="s">
        <v>681</v>
      </c>
      <c r="D9" s="389" t="s">
        <v>682</v>
      </c>
      <c r="E9" s="404">
        <v>32542</v>
      </c>
      <c r="F9" s="405">
        <v>413820</v>
      </c>
    </row>
    <row r="10" spans="1:9" s="394" customFormat="1" ht="30" x14ac:dyDescent="0.25">
      <c r="A10" s="96">
        <v>3</v>
      </c>
      <c r="B10" s="389" t="s">
        <v>683</v>
      </c>
      <c r="C10" s="389" t="s">
        <v>684</v>
      </c>
      <c r="D10" s="389" t="s">
        <v>685</v>
      </c>
      <c r="E10" s="404">
        <v>32542</v>
      </c>
      <c r="F10" s="405">
        <v>2628296</v>
      </c>
    </row>
    <row r="11" spans="1:9" s="394" customFormat="1" ht="45" x14ac:dyDescent="0.25">
      <c r="A11" s="96">
        <v>4</v>
      </c>
      <c r="B11" s="389" t="s">
        <v>686</v>
      </c>
      <c r="C11" s="389" t="s">
        <v>687</v>
      </c>
      <c r="D11" s="389" t="s">
        <v>688</v>
      </c>
      <c r="E11" s="404">
        <v>32542</v>
      </c>
      <c r="F11" s="405">
        <v>686457</v>
      </c>
    </row>
    <row r="12" spans="1:9" s="394" customFormat="1" ht="45" x14ac:dyDescent="0.25">
      <c r="A12" s="96">
        <v>5</v>
      </c>
      <c r="B12" s="389" t="s">
        <v>689</v>
      </c>
      <c r="C12" s="389" t="s">
        <v>690</v>
      </c>
      <c r="D12" s="389" t="s">
        <v>691</v>
      </c>
      <c r="E12" s="404">
        <v>32771</v>
      </c>
      <c r="F12" s="405">
        <v>62640</v>
      </c>
    </row>
    <row r="13" spans="1:9" s="394" customFormat="1" ht="30" x14ac:dyDescent="0.25">
      <c r="A13" s="96">
        <v>6</v>
      </c>
      <c r="B13" s="389" t="s">
        <v>692</v>
      </c>
      <c r="C13" s="389" t="s">
        <v>693</v>
      </c>
      <c r="D13" s="389" t="s">
        <v>694</v>
      </c>
      <c r="E13" s="404">
        <v>45199</v>
      </c>
      <c r="F13" s="405">
        <v>240976</v>
      </c>
    </row>
    <row r="14" spans="1:9" s="394" customFormat="1" ht="30" x14ac:dyDescent="0.25">
      <c r="A14" s="96">
        <v>7</v>
      </c>
      <c r="B14" s="389" t="s">
        <v>695</v>
      </c>
      <c r="C14" s="389" t="s">
        <v>696</v>
      </c>
      <c r="D14" s="389" t="s">
        <v>697</v>
      </c>
      <c r="E14" s="404">
        <v>32771</v>
      </c>
      <c r="F14" s="405">
        <v>226665</v>
      </c>
    </row>
    <row r="15" spans="1:9" ht="45" x14ac:dyDescent="0.25">
      <c r="A15" s="96">
        <v>8</v>
      </c>
      <c r="B15" s="389" t="s">
        <v>698</v>
      </c>
      <c r="C15" s="389" t="s">
        <v>699</v>
      </c>
      <c r="D15" s="389" t="s">
        <v>700</v>
      </c>
      <c r="E15" s="404">
        <v>34177</v>
      </c>
      <c r="F15" s="405">
        <v>538110</v>
      </c>
      <c r="G15" s="394"/>
    </row>
    <row r="16" spans="1:9" s="394" customFormat="1" ht="30" x14ac:dyDescent="0.25">
      <c r="A16" s="96">
        <v>9</v>
      </c>
      <c r="B16" s="389" t="s">
        <v>701</v>
      </c>
      <c r="C16" s="389" t="s">
        <v>702</v>
      </c>
      <c r="D16" s="389" t="s">
        <v>703</v>
      </c>
      <c r="E16" s="404">
        <v>36396</v>
      </c>
      <c r="F16" s="405">
        <v>51517.83</v>
      </c>
    </row>
    <row r="17" spans="1:6" s="394" customFormat="1" ht="30" x14ac:dyDescent="0.25">
      <c r="A17" s="96">
        <v>10</v>
      </c>
      <c r="B17" s="406" t="s">
        <v>704</v>
      </c>
      <c r="C17" s="406" t="s">
        <v>705</v>
      </c>
      <c r="D17" s="406" t="s">
        <v>706</v>
      </c>
      <c r="E17" s="404">
        <v>32771</v>
      </c>
      <c r="F17" s="403">
        <v>912840</v>
      </c>
    </row>
    <row r="18" spans="1:6" s="394" customFormat="1" ht="30" x14ac:dyDescent="0.25">
      <c r="A18" s="96">
        <v>11</v>
      </c>
      <c r="B18" s="389" t="s">
        <v>707</v>
      </c>
      <c r="C18" s="389" t="s">
        <v>708</v>
      </c>
      <c r="D18" s="389" t="s">
        <v>709</v>
      </c>
      <c r="E18" s="404">
        <v>32771</v>
      </c>
      <c r="F18" s="405">
        <v>122536</v>
      </c>
    </row>
    <row r="19" spans="1:6" s="394" customFormat="1" ht="30" x14ac:dyDescent="0.25">
      <c r="A19" s="96">
        <v>12</v>
      </c>
      <c r="B19" s="407" t="s">
        <v>710</v>
      </c>
      <c r="C19" s="408" t="s">
        <v>711</v>
      </c>
      <c r="D19" s="408" t="s">
        <v>712</v>
      </c>
      <c r="E19" s="404">
        <v>32771</v>
      </c>
      <c r="F19" s="409">
        <v>29724</v>
      </c>
    </row>
    <row r="20" spans="1:6" s="394" customFormat="1" ht="45" x14ac:dyDescent="0.25">
      <c r="A20" s="96">
        <v>13</v>
      </c>
      <c r="B20" s="401" t="s">
        <v>713</v>
      </c>
      <c r="C20" s="401" t="s">
        <v>714</v>
      </c>
      <c r="D20" s="401" t="s">
        <v>715</v>
      </c>
      <c r="E20" s="404">
        <v>32771</v>
      </c>
      <c r="F20" s="403">
        <v>52410</v>
      </c>
    </row>
    <row r="21" spans="1:6" s="394" customFormat="1" ht="45" x14ac:dyDescent="0.25">
      <c r="A21" s="96">
        <v>14</v>
      </c>
      <c r="B21" s="389" t="s">
        <v>716</v>
      </c>
      <c r="C21" s="389" t="s">
        <v>717</v>
      </c>
      <c r="D21" s="389" t="s">
        <v>718</v>
      </c>
      <c r="E21" s="404">
        <v>32771</v>
      </c>
      <c r="F21" s="405">
        <v>396900</v>
      </c>
    </row>
    <row r="22" spans="1:6" s="394" customFormat="1" ht="30" x14ac:dyDescent="0.25">
      <c r="A22" s="96">
        <v>15</v>
      </c>
      <c r="B22" s="389" t="s">
        <v>719</v>
      </c>
      <c r="C22" s="389" t="s">
        <v>720</v>
      </c>
      <c r="D22" s="389" t="s">
        <v>721</v>
      </c>
      <c r="E22" s="96"/>
      <c r="F22" s="405">
        <v>1</v>
      </c>
    </row>
    <row r="23" spans="1:6" s="394" customFormat="1" ht="30" x14ac:dyDescent="0.25">
      <c r="A23" s="96">
        <v>16</v>
      </c>
      <c r="B23" s="389" t="s">
        <v>722</v>
      </c>
      <c r="C23" s="389" t="s">
        <v>723</v>
      </c>
      <c r="D23" s="389" t="s">
        <v>724</v>
      </c>
      <c r="E23" s="404">
        <v>32542</v>
      </c>
      <c r="F23" s="405">
        <f>'[1]INM MZO 2019  '!$E$17+291568.92</f>
        <v>8314538.4500000002</v>
      </c>
    </row>
    <row r="24" spans="1:6" s="394" customFormat="1" ht="30" x14ac:dyDescent="0.25">
      <c r="A24" s="96">
        <v>17</v>
      </c>
      <c r="B24" s="389" t="s">
        <v>725</v>
      </c>
      <c r="C24" s="389" t="s">
        <v>726</v>
      </c>
      <c r="D24" s="389" t="s">
        <v>727</v>
      </c>
      <c r="E24" s="404">
        <v>32542</v>
      </c>
      <c r="F24" s="405">
        <v>2909970.47</v>
      </c>
    </row>
    <row r="25" spans="1:6" s="394" customFormat="1" x14ac:dyDescent="0.25">
      <c r="A25" s="96">
        <v>18</v>
      </c>
      <c r="B25" s="389" t="s">
        <v>728</v>
      </c>
      <c r="C25" s="389" t="s">
        <v>726</v>
      </c>
      <c r="D25" s="389" t="s">
        <v>729</v>
      </c>
      <c r="E25" s="404">
        <v>32542</v>
      </c>
      <c r="F25" s="405">
        <v>280512</v>
      </c>
    </row>
    <row r="26" spans="1:6" s="394" customFormat="1" ht="30" x14ac:dyDescent="0.25">
      <c r="A26" s="96">
        <v>19</v>
      </c>
      <c r="B26" s="389" t="s">
        <v>730</v>
      </c>
      <c r="C26" s="389" t="s">
        <v>731</v>
      </c>
      <c r="D26" s="389" t="s">
        <v>732</v>
      </c>
      <c r="E26" s="404">
        <v>32542</v>
      </c>
      <c r="F26" s="405">
        <v>3586029</v>
      </c>
    </row>
    <row r="27" spans="1:6" s="394" customFormat="1" ht="30" x14ac:dyDescent="0.25">
      <c r="A27" s="96">
        <v>20</v>
      </c>
      <c r="B27" s="389" t="s">
        <v>733</v>
      </c>
      <c r="C27" s="389" t="s">
        <v>734</v>
      </c>
      <c r="D27" s="389" t="s">
        <v>735</v>
      </c>
      <c r="E27" s="404">
        <v>32845</v>
      </c>
      <c r="F27" s="405">
        <v>17741199</v>
      </c>
    </row>
    <row r="28" spans="1:6" s="394" customFormat="1" ht="30" x14ac:dyDescent="0.25">
      <c r="A28" s="96">
        <v>21</v>
      </c>
      <c r="B28" s="389" t="s">
        <v>736</v>
      </c>
      <c r="C28" s="389" t="s">
        <v>737</v>
      </c>
      <c r="D28" s="389" t="s">
        <v>738</v>
      </c>
      <c r="E28" s="404">
        <v>32177</v>
      </c>
      <c r="F28" s="405">
        <v>375447</v>
      </c>
    </row>
    <row r="29" spans="1:6" s="394" customFormat="1" ht="30" x14ac:dyDescent="0.25">
      <c r="A29" s="96">
        <v>22</v>
      </c>
      <c r="B29" s="389" t="s">
        <v>739</v>
      </c>
      <c r="C29" s="389" t="s">
        <v>740</v>
      </c>
      <c r="D29" s="389" t="s">
        <v>741</v>
      </c>
      <c r="E29" s="404">
        <v>32542</v>
      </c>
      <c r="F29" s="405">
        <v>1518928</v>
      </c>
    </row>
    <row r="30" spans="1:6" s="394" customFormat="1" ht="30" x14ac:dyDescent="0.25">
      <c r="A30" s="96">
        <v>23</v>
      </c>
      <c r="B30" s="410" t="s">
        <v>742</v>
      </c>
      <c r="C30" s="410" t="s">
        <v>743</v>
      </c>
      <c r="D30" s="410" t="s">
        <v>744</v>
      </c>
      <c r="E30" s="404">
        <v>32542</v>
      </c>
      <c r="F30" s="411">
        <v>6743709</v>
      </c>
    </row>
    <row r="31" spans="1:6" s="394" customFormat="1" ht="30" x14ac:dyDescent="0.25">
      <c r="A31" s="96">
        <v>24</v>
      </c>
      <c r="B31" s="389" t="s">
        <v>745</v>
      </c>
      <c r="C31" s="389" t="s">
        <v>746</v>
      </c>
      <c r="D31" s="389" t="s">
        <v>747</v>
      </c>
      <c r="E31" s="404">
        <v>32542</v>
      </c>
      <c r="F31" s="405">
        <v>3157432</v>
      </c>
    </row>
    <row r="32" spans="1:6" s="394" customFormat="1" ht="30" x14ac:dyDescent="0.25">
      <c r="A32" s="96">
        <v>25</v>
      </c>
      <c r="B32" s="401" t="s">
        <v>748</v>
      </c>
      <c r="C32" s="401" t="s">
        <v>749</v>
      </c>
      <c r="D32" s="401" t="s">
        <v>750</v>
      </c>
      <c r="E32" s="404">
        <v>32771</v>
      </c>
      <c r="F32" s="403">
        <v>575515</v>
      </c>
    </row>
    <row r="33" spans="1:6" s="394" customFormat="1" ht="30" x14ac:dyDescent="0.25">
      <c r="A33" s="96">
        <v>26</v>
      </c>
      <c r="B33" s="389" t="s">
        <v>751</v>
      </c>
      <c r="C33" s="389" t="s">
        <v>752</v>
      </c>
      <c r="D33" s="389" t="s">
        <v>753</v>
      </c>
      <c r="E33" s="404">
        <v>32542</v>
      </c>
      <c r="F33" s="405">
        <v>449748</v>
      </c>
    </row>
    <row r="34" spans="1:6" s="394" customFormat="1" ht="30" x14ac:dyDescent="0.25">
      <c r="A34" s="96">
        <v>27</v>
      </c>
      <c r="B34" s="389" t="s">
        <v>754</v>
      </c>
      <c r="C34" s="389" t="s">
        <v>755</v>
      </c>
      <c r="D34" s="389" t="s">
        <v>756</v>
      </c>
      <c r="E34" s="404">
        <v>35954</v>
      </c>
      <c r="F34" s="405">
        <v>24840</v>
      </c>
    </row>
    <row r="35" spans="1:6" s="394" customFormat="1" ht="30" x14ac:dyDescent="0.25">
      <c r="A35" s="96">
        <v>28</v>
      </c>
      <c r="B35" s="389" t="s">
        <v>757</v>
      </c>
      <c r="C35" s="389" t="s">
        <v>758</v>
      </c>
      <c r="D35" s="389" t="s">
        <v>759</v>
      </c>
      <c r="E35" s="404">
        <v>35748</v>
      </c>
      <c r="F35" s="405">
        <v>47628</v>
      </c>
    </row>
    <row r="36" spans="1:6" s="394" customFormat="1" ht="30" x14ac:dyDescent="0.25">
      <c r="A36" s="96">
        <v>29</v>
      </c>
      <c r="B36" s="389" t="s">
        <v>760</v>
      </c>
      <c r="C36" s="389" t="s">
        <v>761</v>
      </c>
      <c r="D36" s="389" t="s">
        <v>762</v>
      </c>
      <c r="E36" s="404">
        <v>32771</v>
      </c>
      <c r="F36" s="405">
        <v>266310</v>
      </c>
    </row>
    <row r="37" spans="1:6" s="394" customFormat="1" ht="30" x14ac:dyDescent="0.25">
      <c r="A37" s="96">
        <v>30</v>
      </c>
      <c r="B37" s="389" t="s">
        <v>763</v>
      </c>
      <c r="C37" s="389" t="s">
        <v>764</v>
      </c>
      <c r="D37" s="389" t="s">
        <v>765</v>
      </c>
      <c r="E37" s="404">
        <v>35806</v>
      </c>
      <c r="F37" s="405">
        <v>423225</v>
      </c>
    </row>
    <row r="38" spans="1:6" s="394" customFormat="1" ht="30" x14ac:dyDescent="0.25">
      <c r="A38" s="96">
        <v>31</v>
      </c>
      <c r="B38" s="389" t="s">
        <v>766</v>
      </c>
      <c r="C38" s="389" t="s">
        <v>767</v>
      </c>
      <c r="D38" s="389" t="s">
        <v>768</v>
      </c>
      <c r="E38" s="404">
        <v>34337</v>
      </c>
      <c r="F38" s="405">
        <v>1259919.1000000001</v>
      </c>
    </row>
    <row r="39" spans="1:6" s="394" customFormat="1" x14ac:dyDescent="0.25">
      <c r="A39" s="96">
        <v>32</v>
      </c>
      <c r="B39" s="389" t="s">
        <v>677</v>
      </c>
      <c r="C39" s="389" t="s">
        <v>769</v>
      </c>
      <c r="D39" s="389" t="s">
        <v>770</v>
      </c>
      <c r="E39" s="404">
        <v>36644</v>
      </c>
      <c r="F39" s="405">
        <v>2809255.8</v>
      </c>
    </row>
    <row r="40" spans="1:6" s="394" customFormat="1" ht="30" x14ac:dyDescent="0.25">
      <c r="A40" s="96">
        <v>33</v>
      </c>
      <c r="B40" s="389" t="s">
        <v>771</v>
      </c>
      <c r="C40" s="389" t="s">
        <v>772</v>
      </c>
      <c r="D40" s="389" t="s">
        <v>773</v>
      </c>
      <c r="E40" s="404">
        <v>36505</v>
      </c>
      <c r="F40" s="405">
        <v>880001</v>
      </c>
    </row>
    <row r="41" spans="1:6" s="394" customFormat="1" x14ac:dyDescent="0.25">
      <c r="A41" s="96">
        <v>34</v>
      </c>
      <c r="B41" s="412" t="s">
        <v>771</v>
      </c>
      <c r="C41" s="412" t="s">
        <v>774</v>
      </c>
      <c r="D41" s="412" t="s">
        <v>775</v>
      </c>
      <c r="E41" s="96"/>
      <c r="F41" s="405">
        <v>413557</v>
      </c>
    </row>
    <row r="42" spans="1:6" s="394" customFormat="1" ht="30" x14ac:dyDescent="0.25">
      <c r="A42" s="96">
        <v>35</v>
      </c>
      <c r="B42" s="410" t="s">
        <v>776</v>
      </c>
      <c r="C42" s="410" t="s">
        <v>13732</v>
      </c>
      <c r="D42" s="410" t="s">
        <v>777</v>
      </c>
      <c r="E42" s="413">
        <v>36355</v>
      </c>
      <c r="F42" s="411">
        <v>720019.2</v>
      </c>
    </row>
    <row r="43" spans="1:6" ht="30" x14ac:dyDescent="0.25">
      <c r="A43" s="96">
        <v>36</v>
      </c>
      <c r="B43" s="389" t="s">
        <v>778</v>
      </c>
      <c r="C43" s="389" t="s">
        <v>779</v>
      </c>
      <c r="D43" s="389" t="s">
        <v>780</v>
      </c>
      <c r="E43" s="404"/>
      <c r="F43" s="405">
        <v>384639.86</v>
      </c>
    </row>
    <row r="44" spans="1:6" s="394" customFormat="1" x14ac:dyDescent="0.25">
      <c r="A44" s="96">
        <v>37</v>
      </c>
      <c r="B44" s="401" t="s">
        <v>781</v>
      </c>
      <c r="C44" s="401" t="s">
        <v>14754</v>
      </c>
      <c r="D44" s="401" t="s">
        <v>782</v>
      </c>
      <c r="E44" s="402">
        <v>37487</v>
      </c>
      <c r="F44" s="403">
        <v>8217430.5599999996</v>
      </c>
    </row>
    <row r="45" spans="1:6" s="394" customFormat="1" ht="60" x14ac:dyDescent="0.25">
      <c r="A45" s="96">
        <v>38</v>
      </c>
      <c r="B45" s="389" t="s">
        <v>783</v>
      </c>
      <c r="C45" s="389" t="s">
        <v>784</v>
      </c>
      <c r="D45" s="389" t="s">
        <v>785</v>
      </c>
      <c r="E45" s="404">
        <v>32552</v>
      </c>
      <c r="F45" s="405">
        <f>1533150+58500+1039590+385830</f>
        <v>3017070</v>
      </c>
    </row>
    <row r="46" spans="1:6" s="394" customFormat="1" ht="30" x14ac:dyDescent="0.25">
      <c r="A46" s="96">
        <v>39</v>
      </c>
      <c r="B46" s="389" t="s">
        <v>786</v>
      </c>
      <c r="C46" s="389" t="s">
        <v>787</v>
      </c>
      <c r="D46" s="389" t="s">
        <v>788</v>
      </c>
      <c r="E46" s="96"/>
      <c r="F46" s="405">
        <v>60000</v>
      </c>
    </row>
    <row r="47" spans="1:6" s="394" customFormat="1" x14ac:dyDescent="0.25">
      <c r="A47" s="96">
        <v>40</v>
      </c>
      <c r="B47" s="401" t="s">
        <v>789</v>
      </c>
      <c r="C47" s="401" t="s">
        <v>790</v>
      </c>
      <c r="D47" s="401" t="s">
        <v>791</v>
      </c>
      <c r="E47" s="96"/>
      <c r="F47" s="403">
        <v>395760.45</v>
      </c>
    </row>
    <row r="48" spans="1:6" s="394" customFormat="1" ht="45" x14ac:dyDescent="0.25">
      <c r="A48" s="96">
        <v>41</v>
      </c>
      <c r="B48" s="401" t="s">
        <v>792</v>
      </c>
      <c r="C48" s="401" t="s">
        <v>793</v>
      </c>
      <c r="D48" s="401" t="s">
        <v>794</v>
      </c>
      <c r="E48" s="404">
        <v>34396</v>
      </c>
      <c r="F48" s="403">
        <v>113712.1</v>
      </c>
    </row>
    <row r="49" spans="1:6" s="394" customFormat="1" ht="30" x14ac:dyDescent="0.25">
      <c r="A49" s="96">
        <v>42</v>
      </c>
      <c r="B49" s="389" t="s">
        <v>795</v>
      </c>
      <c r="C49" s="389" t="s">
        <v>796</v>
      </c>
      <c r="D49" s="389" t="s">
        <v>797</v>
      </c>
      <c r="E49" s="404">
        <v>34337</v>
      </c>
      <c r="F49" s="405">
        <v>77328</v>
      </c>
    </row>
    <row r="50" spans="1:6" s="394" customFormat="1" ht="30" x14ac:dyDescent="0.25">
      <c r="A50" s="96">
        <v>43</v>
      </c>
      <c r="B50" s="389" t="s">
        <v>798</v>
      </c>
      <c r="C50" s="389" t="s">
        <v>799</v>
      </c>
      <c r="D50" s="389" t="s">
        <v>800</v>
      </c>
      <c r="E50" s="404">
        <v>34337</v>
      </c>
      <c r="F50" s="405">
        <v>238176</v>
      </c>
    </row>
    <row r="51" spans="1:6" s="394" customFormat="1" ht="30" x14ac:dyDescent="0.25">
      <c r="A51" s="96">
        <v>44</v>
      </c>
      <c r="B51" s="401" t="s">
        <v>801</v>
      </c>
      <c r="C51" s="401" t="s">
        <v>802</v>
      </c>
      <c r="D51" s="401" t="s">
        <v>803</v>
      </c>
      <c r="E51" s="404">
        <v>38889</v>
      </c>
      <c r="F51" s="405">
        <f>380693.25+60492.6</f>
        <v>441185.85</v>
      </c>
    </row>
    <row r="52" spans="1:6" s="394" customFormat="1" x14ac:dyDescent="0.25">
      <c r="A52" s="96">
        <v>45</v>
      </c>
      <c r="B52" s="389" t="s">
        <v>804</v>
      </c>
      <c r="C52" s="389" t="s">
        <v>805</v>
      </c>
      <c r="D52" s="414" t="s">
        <v>806</v>
      </c>
      <c r="E52" s="404">
        <v>39639</v>
      </c>
      <c r="F52" s="405">
        <v>227006.85</v>
      </c>
    </row>
    <row r="53" spans="1:6" s="394" customFormat="1" ht="45" x14ac:dyDescent="0.25">
      <c r="A53" s="96">
        <v>46</v>
      </c>
      <c r="B53" s="389" t="s">
        <v>807</v>
      </c>
      <c r="C53" s="389" t="s">
        <v>808</v>
      </c>
      <c r="D53" s="414" t="s">
        <v>809</v>
      </c>
      <c r="E53" s="404">
        <v>39554</v>
      </c>
      <c r="F53" s="195">
        <v>433810.65</v>
      </c>
    </row>
    <row r="54" spans="1:6" s="394" customFormat="1" x14ac:dyDescent="0.25">
      <c r="A54" s="96">
        <v>47</v>
      </c>
      <c r="B54" s="389" t="s">
        <v>810</v>
      </c>
      <c r="C54" s="389" t="s">
        <v>811</v>
      </c>
      <c r="D54" s="389" t="s">
        <v>812</v>
      </c>
      <c r="E54" s="404">
        <v>39520</v>
      </c>
      <c r="F54" s="195">
        <v>132939.45000000001</v>
      </c>
    </row>
    <row r="55" spans="1:6" s="394" customFormat="1" x14ac:dyDescent="0.25">
      <c r="A55" s="96">
        <v>48</v>
      </c>
      <c r="B55" s="389" t="s">
        <v>813</v>
      </c>
      <c r="C55" s="389" t="s">
        <v>814</v>
      </c>
      <c r="D55" s="389" t="s">
        <v>815</v>
      </c>
      <c r="E55" s="404">
        <v>34187</v>
      </c>
      <c r="F55" s="195">
        <v>841260</v>
      </c>
    </row>
    <row r="56" spans="1:6" s="394" customFormat="1" ht="30" x14ac:dyDescent="0.25">
      <c r="A56" s="96">
        <v>49</v>
      </c>
      <c r="B56" s="389" t="s">
        <v>816</v>
      </c>
      <c r="C56" s="389" t="s">
        <v>817</v>
      </c>
      <c r="D56" s="389" t="s">
        <v>818</v>
      </c>
      <c r="E56" s="404"/>
      <c r="F56" s="195">
        <v>0</v>
      </c>
    </row>
    <row r="57" spans="1:6" s="394" customFormat="1" x14ac:dyDescent="0.25">
      <c r="A57" s="96">
        <v>50</v>
      </c>
      <c r="B57" s="407" t="s">
        <v>819</v>
      </c>
      <c r="C57" s="389" t="s">
        <v>820</v>
      </c>
      <c r="D57" s="389" t="s">
        <v>14755</v>
      </c>
      <c r="E57" s="404">
        <v>39609</v>
      </c>
      <c r="F57" s="195">
        <v>197400</v>
      </c>
    </row>
    <row r="58" spans="1:6" s="394" customFormat="1" x14ac:dyDescent="0.25">
      <c r="A58" s="96">
        <v>51</v>
      </c>
      <c r="B58" s="415" t="s">
        <v>821</v>
      </c>
      <c r="C58" s="415" t="s">
        <v>822</v>
      </c>
      <c r="D58" s="408" t="s">
        <v>823</v>
      </c>
      <c r="E58" s="404">
        <v>39899</v>
      </c>
      <c r="F58" s="195">
        <v>217789.05</v>
      </c>
    </row>
    <row r="59" spans="1:6" s="394" customFormat="1" x14ac:dyDescent="0.25">
      <c r="A59" s="96">
        <v>52</v>
      </c>
      <c r="B59" s="389" t="s">
        <v>824</v>
      </c>
      <c r="C59" s="389" t="s">
        <v>825</v>
      </c>
      <c r="D59" s="389" t="s">
        <v>826</v>
      </c>
      <c r="E59" s="404">
        <v>38962</v>
      </c>
      <c r="F59" s="195">
        <v>3000000</v>
      </c>
    </row>
    <row r="60" spans="1:6" s="394" customFormat="1" x14ac:dyDescent="0.25">
      <c r="A60" s="96">
        <v>53</v>
      </c>
      <c r="B60" s="416" t="s">
        <v>827</v>
      </c>
      <c r="C60" s="412" t="s">
        <v>828</v>
      </c>
      <c r="D60" s="412" t="s">
        <v>829</v>
      </c>
      <c r="E60" s="404">
        <v>41239</v>
      </c>
      <c r="F60" s="195">
        <v>100000</v>
      </c>
    </row>
    <row r="61" spans="1:6" s="394" customFormat="1" x14ac:dyDescent="0.25">
      <c r="A61" s="96">
        <v>54</v>
      </c>
      <c r="B61" s="412" t="s">
        <v>830</v>
      </c>
      <c r="C61" s="412" t="s">
        <v>831</v>
      </c>
      <c r="D61" s="412" t="s">
        <v>832</v>
      </c>
      <c r="E61" s="404">
        <v>41843</v>
      </c>
      <c r="F61" s="195">
        <v>921501</v>
      </c>
    </row>
    <row r="62" spans="1:6" s="394" customFormat="1" x14ac:dyDescent="0.25">
      <c r="A62" s="96">
        <v>55</v>
      </c>
      <c r="B62" s="412" t="s">
        <v>830</v>
      </c>
      <c r="C62" s="412" t="s">
        <v>833</v>
      </c>
      <c r="D62" s="412" t="s">
        <v>834</v>
      </c>
      <c r="E62" s="404">
        <v>41796</v>
      </c>
      <c r="F62" s="195">
        <v>664472.9</v>
      </c>
    </row>
    <row r="63" spans="1:6" s="394" customFormat="1" ht="30" x14ac:dyDescent="0.25">
      <c r="A63" s="96">
        <v>56</v>
      </c>
      <c r="B63" s="389" t="s">
        <v>835</v>
      </c>
      <c r="C63" s="389" t="s">
        <v>836</v>
      </c>
      <c r="D63" s="414" t="s">
        <v>837</v>
      </c>
      <c r="E63" s="404"/>
      <c r="F63" s="405">
        <v>70000</v>
      </c>
    </row>
    <row r="64" spans="1:6" s="394" customFormat="1" ht="30" x14ac:dyDescent="0.25">
      <c r="A64" s="96">
        <v>57</v>
      </c>
      <c r="B64" s="389" t="s">
        <v>838</v>
      </c>
      <c r="C64" s="389" t="s">
        <v>838</v>
      </c>
      <c r="D64" s="389" t="s">
        <v>839</v>
      </c>
      <c r="E64" s="404">
        <v>41423</v>
      </c>
      <c r="F64" s="195">
        <v>138000</v>
      </c>
    </row>
    <row r="65" spans="1:7" s="394" customFormat="1" x14ac:dyDescent="0.25">
      <c r="A65" s="96">
        <v>58</v>
      </c>
      <c r="B65" s="389" t="s">
        <v>830</v>
      </c>
      <c r="C65" s="389" t="s">
        <v>840</v>
      </c>
      <c r="D65" s="389" t="s">
        <v>841</v>
      </c>
      <c r="E65" s="404">
        <v>39225</v>
      </c>
      <c r="F65" s="195">
        <v>365513.6</v>
      </c>
    </row>
    <row r="66" spans="1:7" s="394" customFormat="1" x14ac:dyDescent="0.25">
      <c r="A66" s="96">
        <v>59</v>
      </c>
      <c r="B66" s="389" t="s">
        <v>830</v>
      </c>
      <c r="C66" s="389" t="s">
        <v>842</v>
      </c>
      <c r="D66" s="389" t="s">
        <v>843</v>
      </c>
      <c r="E66" s="404">
        <v>41025</v>
      </c>
      <c r="F66" s="195">
        <v>1097822.8799999999</v>
      </c>
    </row>
    <row r="67" spans="1:7" s="394" customFormat="1" x14ac:dyDescent="0.25">
      <c r="A67" s="96">
        <v>60</v>
      </c>
      <c r="B67" s="389" t="s">
        <v>830</v>
      </c>
      <c r="C67" s="389" t="s">
        <v>844</v>
      </c>
      <c r="D67" s="389" t="s">
        <v>845</v>
      </c>
      <c r="E67" s="404">
        <v>40325</v>
      </c>
      <c r="F67" s="195">
        <v>364960.05</v>
      </c>
    </row>
    <row r="68" spans="1:7" ht="30" x14ac:dyDescent="0.25">
      <c r="A68" s="96">
        <v>61</v>
      </c>
      <c r="B68" s="389" t="s">
        <v>830</v>
      </c>
      <c r="C68" s="389" t="s">
        <v>846</v>
      </c>
      <c r="D68" s="389" t="s">
        <v>847</v>
      </c>
      <c r="E68" s="404">
        <v>42486</v>
      </c>
      <c r="F68" s="195">
        <v>47000</v>
      </c>
      <c r="G68" s="394"/>
    </row>
    <row r="69" spans="1:7" s="394" customFormat="1" ht="30" x14ac:dyDescent="0.25">
      <c r="A69" s="96">
        <v>62</v>
      </c>
      <c r="B69" s="389" t="s">
        <v>13733</v>
      </c>
      <c r="C69" s="389" t="s">
        <v>846</v>
      </c>
      <c r="D69" s="389" t="s">
        <v>848</v>
      </c>
      <c r="E69" s="404">
        <v>41975</v>
      </c>
      <c r="F69" s="195">
        <v>60500</v>
      </c>
    </row>
    <row r="70" spans="1:7" s="394" customFormat="1" x14ac:dyDescent="0.25">
      <c r="A70" s="96">
        <v>63</v>
      </c>
      <c r="B70" s="389" t="s">
        <v>849</v>
      </c>
      <c r="C70" s="389" t="s">
        <v>849</v>
      </c>
      <c r="D70" s="389" t="s">
        <v>850</v>
      </c>
      <c r="E70" s="315" t="s">
        <v>13783</v>
      </c>
      <c r="F70" s="195">
        <v>6300000</v>
      </c>
    </row>
    <row r="71" spans="1:7" s="394" customFormat="1" x14ac:dyDescent="0.25">
      <c r="A71" s="400">
        <v>64</v>
      </c>
      <c r="B71" s="401" t="s">
        <v>851</v>
      </c>
      <c r="C71" s="401" t="s">
        <v>852</v>
      </c>
      <c r="D71" s="401" t="s">
        <v>853</v>
      </c>
      <c r="E71" s="402">
        <v>42275</v>
      </c>
      <c r="F71" s="403">
        <f>1426426.99+80000</f>
        <v>1506426.99</v>
      </c>
    </row>
    <row r="72" spans="1:7" s="394" customFormat="1" ht="30" x14ac:dyDescent="0.25">
      <c r="A72" s="96">
        <v>65</v>
      </c>
      <c r="B72" s="389" t="s">
        <v>854</v>
      </c>
      <c r="C72" s="389" t="s">
        <v>855</v>
      </c>
      <c r="D72" s="389" t="s">
        <v>856</v>
      </c>
      <c r="E72" s="404">
        <v>42269</v>
      </c>
      <c r="F72" s="405">
        <v>884833.91</v>
      </c>
    </row>
    <row r="73" spans="1:7" s="394" customFormat="1" ht="30" x14ac:dyDescent="0.25">
      <c r="A73" s="96">
        <v>66</v>
      </c>
      <c r="B73" s="389" t="s">
        <v>857</v>
      </c>
      <c r="C73" s="389" t="s">
        <v>858</v>
      </c>
      <c r="D73" s="389" t="s">
        <v>859</v>
      </c>
      <c r="E73" s="404">
        <v>42275</v>
      </c>
      <c r="F73" s="405">
        <v>1526692.32</v>
      </c>
    </row>
    <row r="74" spans="1:7" s="394" customFormat="1" x14ac:dyDescent="0.25">
      <c r="A74" s="96">
        <v>67</v>
      </c>
      <c r="B74" s="389" t="s">
        <v>860</v>
      </c>
      <c r="C74" s="389" t="s">
        <v>861</v>
      </c>
      <c r="D74" s="389" t="s">
        <v>862</v>
      </c>
      <c r="E74" s="404">
        <v>42275</v>
      </c>
      <c r="F74" s="405">
        <v>8413769.2100000009</v>
      </c>
    </row>
    <row r="75" spans="1:7" s="394" customFormat="1" x14ac:dyDescent="0.25">
      <c r="A75" s="96">
        <v>68</v>
      </c>
      <c r="B75" s="389" t="s">
        <v>863</v>
      </c>
      <c r="C75" s="389" t="s">
        <v>864</v>
      </c>
      <c r="D75" s="389" t="s">
        <v>865</v>
      </c>
      <c r="E75" s="404">
        <v>42275</v>
      </c>
      <c r="F75" s="405">
        <v>138811</v>
      </c>
    </row>
    <row r="76" spans="1:7" s="394" customFormat="1" x14ac:dyDescent="0.25">
      <c r="A76" s="96">
        <v>69</v>
      </c>
      <c r="B76" s="389" t="s">
        <v>866</v>
      </c>
      <c r="C76" s="389" t="s">
        <v>867</v>
      </c>
      <c r="D76" s="389" t="s">
        <v>868</v>
      </c>
      <c r="E76" s="404">
        <v>36753</v>
      </c>
      <c r="F76" s="405">
        <f>32027.4+85015.5+55256.4</f>
        <v>172299.3</v>
      </c>
    </row>
    <row r="77" spans="1:7" s="394" customFormat="1" x14ac:dyDescent="0.25">
      <c r="A77" s="96">
        <v>70</v>
      </c>
      <c r="B77" s="410" t="s">
        <v>869</v>
      </c>
      <c r="C77" s="410" t="s">
        <v>870</v>
      </c>
      <c r="D77" s="410" t="s">
        <v>871</v>
      </c>
      <c r="E77" s="96"/>
      <c r="F77" s="411">
        <v>63050</v>
      </c>
    </row>
    <row r="78" spans="1:7" x14ac:dyDescent="0.25">
      <c r="A78" s="96">
        <v>71</v>
      </c>
      <c r="B78" s="389" t="s">
        <v>766</v>
      </c>
      <c r="C78" s="389" t="s">
        <v>872</v>
      </c>
      <c r="D78" s="414" t="s">
        <v>873</v>
      </c>
      <c r="E78" s="96"/>
      <c r="F78" s="195">
        <v>3901211.06</v>
      </c>
    </row>
    <row r="79" spans="1:7" ht="30" x14ac:dyDescent="0.25">
      <c r="A79" s="96">
        <v>72</v>
      </c>
      <c r="B79" s="389" t="s">
        <v>874</v>
      </c>
      <c r="C79" s="389" t="s">
        <v>872</v>
      </c>
      <c r="D79" s="389" t="s">
        <v>873</v>
      </c>
      <c r="E79" s="96"/>
      <c r="F79" s="195">
        <v>9461457.5800000001</v>
      </c>
    </row>
    <row r="80" spans="1:7" ht="30" x14ac:dyDescent="0.25">
      <c r="A80" s="96">
        <v>73</v>
      </c>
      <c r="B80" s="389" t="s">
        <v>875</v>
      </c>
      <c r="C80" s="389" t="s">
        <v>872</v>
      </c>
      <c r="D80" s="389" t="s">
        <v>873</v>
      </c>
      <c r="E80" s="96"/>
      <c r="F80" s="195">
        <v>686966.5</v>
      </c>
    </row>
    <row r="81" spans="1:6" ht="30" x14ac:dyDescent="0.25">
      <c r="A81" s="96">
        <v>74</v>
      </c>
      <c r="B81" s="389" t="s">
        <v>876</v>
      </c>
      <c r="C81" s="389" t="s">
        <v>872</v>
      </c>
      <c r="D81" s="389" t="s">
        <v>873</v>
      </c>
      <c r="E81" s="96"/>
      <c r="F81" s="195">
        <v>892131.5</v>
      </c>
    </row>
    <row r="82" spans="1:6" x14ac:dyDescent="0.25">
      <c r="A82" s="96">
        <v>75</v>
      </c>
      <c r="B82" s="389" t="s">
        <v>877</v>
      </c>
      <c r="C82" s="389" t="s">
        <v>878</v>
      </c>
      <c r="D82" s="389" t="s">
        <v>873</v>
      </c>
      <c r="E82" s="96"/>
      <c r="F82" s="195">
        <v>93927</v>
      </c>
    </row>
    <row r="83" spans="1:6" s="394" customFormat="1" ht="24.75" customHeight="1" x14ac:dyDescent="0.25">
      <c r="A83" s="96">
        <v>76</v>
      </c>
      <c r="B83" s="410" t="s">
        <v>879</v>
      </c>
      <c r="C83" s="410" t="s">
        <v>880</v>
      </c>
      <c r="D83" s="410" t="s">
        <v>881</v>
      </c>
      <c r="E83" s="404">
        <v>39253</v>
      </c>
      <c r="F83" s="195">
        <v>110000</v>
      </c>
    </row>
    <row r="84" spans="1:6" s="394" customFormat="1" x14ac:dyDescent="0.25">
      <c r="A84" s="96">
        <v>77</v>
      </c>
      <c r="B84" s="389" t="s">
        <v>882</v>
      </c>
      <c r="C84" s="389" t="s">
        <v>882</v>
      </c>
      <c r="D84" s="389" t="s">
        <v>883</v>
      </c>
      <c r="E84" s="404">
        <v>43196</v>
      </c>
      <c r="F84" s="195">
        <v>2000000</v>
      </c>
    </row>
    <row r="85" spans="1:6" s="394" customFormat="1" ht="30" x14ac:dyDescent="0.25">
      <c r="A85" s="96">
        <v>78</v>
      </c>
      <c r="B85" s="389" t="s">
        <v>884</v>
      </c>
      <c r="C85" s="389" t="s">
        <v>885</v>
      </c>
      <c r="D85" s="389" t="s">
        <v>873</v>
      </c>
      <c r="E85" s="404">
        <v>42954</v>
      </c>
      <c r="F85" s="195">
        <v>3558803.69</v>
      </c>
    </row>
    <row r="86" spans="1:6" s="394" customFormat="1" ht="30" x14ac:dyDescent="0.25">
      <c r="A86" s="96">
        <v>79</v>
      </c>
      <c r="B86" s="389" t="s">
        <v>14124</v>
      </c>
      <c r="C86" s="389" t="s">
        <v>14126</v>
      </c>
      <c r="D86" s="389" t="s">
        <v>14125</v>
      </c>
      <c r="E86" s="404">
        <v>45273</v>
      </c>
      <c r="F86" s="195">
        <v>4000000</v>
      </c>
    </row>
    <row r="87" spans="1:6" s="394" customFormat="1" x14ac:dyDescent="0.25">
      <c r="A87" s="417">
        <v>80</v>
      </c>
      <c r="B87" s="417" t="s">
        <v>14148</v>
      </c>
      <c r="C87" s="417" t="s">
        <v>14149</v>
      </c>
      <c r="D87" s="417" t="s">
        <v>14150</v>
      </c>
      <c r="E87" s="418">
        <v>45321</v>
      </c>
      <c r="F87" s="419">
        <v>250000</v>
      </c>
    </row>
    <row r="88" spans="1:6" ht="30" x14ac:dyDescent="0.25">
      <c r="A88" s="96">
        <v>81</v>
      </c>
      <c r="B88" s="96" t="s">
        <v>14756</v>
      </c>
      <c r="C88" s="96" t="s">
        <v>14757</v>
      </c>
      <c r="D88" s="96" t="s">
        <v>14758</v>
      </c>
      <c r="E88" s="404">
        <v>45588</v>
      </c>
      <c r="F88" s="279">
        <v>10560089.550000001</v>
      </c>
    </row>
    <row r="89" spans="1:6" s="215" customFormat="1" ht="75" x14ac:dyDescent="0.25">
      <c r="A89" s="96">
        <v>82</v>
      </c>
      <c r="B89" s="96" t="s">
        <v>15579</v>
      </c>
      <c r="C89" s="96" t="s">
        <v>15580</v>
      </c>
      <c r="E89" s="404">
        <v>45930</v>
      </c>
      <c r="F89" s="279">
        <v>318747.71999999997</v>
      </c>
    </row>
    <row r="90" spans="1:6" s="215" customFormat="1" ht="60" x14ac:dyDescent="0.25">
      <c r="A90" s="98">
        <v>83</v>
      </c>
      <c r="B90" s="96" t="s">
        <v>15581</v>
      </c>
      <c r="C90" s="96" t="s">
        <v>15582</v>
      </c>
      <c r="D90" s="96"/>
      <c r="E90" s="404">
        <v>45807</v>
      </c>
      <c r="F90" s="279">
        <v>2294512.19</v>
      </c>
    </row>
    <row r="91" spans="1:6" s="215" customFormat="1" ht="60" x14ac:dyDescent="0.25">
      <c r="A91" s="96">
        <v>84</v>
      </c>
      <c r="B91" s="96" t="s">
        <v>15583</v>
      </c>
      <c r="C91" s="96" t="s">
        <v>15584</v>
      </c>
      <c r="D91" s="96"/>
      <c r="E91" s="404">
        <v>45779</v>
      </c>
      <c r="F91" s="279">
        <v>1591566.03</v>
      </c>
    </row>
    <row r="92" spans="1:6" s="215" customFormat="1" ht="75" x14ac:dyDescent="0.25">
      <c r="A92" s="96">
        <v>85</v>
      </c>
      <c r="B92" s="96" t="s">
        <v>15585</v>
      </c>
      <c r="C92" s="96" t="s">
        <v>15586</v>
      </c>
      <c r="D92" s="96"/>
      <c r="E92" s="404">
        <v>45866</v>
      </c>
      <c r="F92" s="279">
        <v>813996.16</v>
      </c>
    </row>
    <row r="93" spans="1:6" s="215" customFormat="1" ht="60" x14ac:dyDescent="0.25">
      <c r="A93" s="98">
        <v>86</v>
      </c>
      <c r="B93" s="96" t="s">
        <v>15587</v>
      </c>
      <c r="C93" s="96" t="s">
        <v>15588</v>
      </c>
      <c r="D93" s="96"/>
      <c r="E93" s="404">
        <v>45481</v>
      </c>
      <c r="F93" s="279">
        <v>4636975.4000000004</v>
      </c>
    </row>
    <row r="94" spans="1:6" s="215" customFormat="1" ht="45" x14ac:dyDescent="0.25">
      <c r="A94" s="96">
        <v>87</v>
      </c>
      <c r="B94" s="96" t="s">
        <v>15589</v>
      </c>
      <c r="C94" s="96" t="s">
        <v>15590</v>
      </c>
      <c r="D94" s="96"/>
      <c r="E94" s="404">
        <v>45642</v>
      </c>
      <c r="F94" s="279">
        <v>2515894.7599999998</v>
      </c>
    </row>
    <row r="95" spans="1:6" s="215" customFormat="1" ht="60" x14ac:dyDescent="0.25">
      <c r="A95" s="96">
        <v>88</v>
      </c>
      <c r="B95" s="96" t="s">
        <v>15591</v>
      </c>
      <c r="C95" s="96" t="s">
        <v>15592</v>
      </c>
      <c r="D95" s="96"/>
      <c r="E95" s="404">
        <v>45639</v>
      </c>
      <c r="F95" s="279">
        <v>7222197.9299999997</v>
      </c>
    </row>
    <row r="96" spans="1:6" s="215" customFormat="1" ht="75" x14ac:dyDescent="0.25">
      <c r="A96" s="98">
        <v>89</v>
      </c>
      <c r="B96" s="96" t="s">
        <v>15593</v>
      </c>
      <c r="C96" s="96" t="s">
        <v>15594</v>
      </c>
      <c r="D96" s="96"/>
      <c r="E96" s="404">
        <v>45639</v>
      </c>
      <c r="F96" s="279">
        <v>12466058.810000001</v>
      </c>
    </row>
    <row r="97" spans="1:6" s="215" customFormat="1" ht="75" x14ac:dyDescent="0.25">
      <c r="A97" s="96">
        <v>90</v>
      </c>
      <c r="B97" s="96" t="s">
        <v>15595</v>
      </c>
      <c r="C97" s="96" t="s">
        <v>15596</v>
      </c>
      <c r="D97" s="96"/>
      <c r="E97" s="404">
        <v>45103</v>
      </c>
      <c r="F97" s="279">
        <v>4195282.66</v>
      </c>
    </row>
    <row r="98" spans="1:6" s="215" customFormat="1" ht="60" x14ac:dyDescent="0.25">
      <c r="A98" s="96">
        <v>91</v>
      </c>
      <c r="B98" s="96" t="s">
        <v>15597</v>
      </c>
      <c r="C98" s="96" t="s">
        <v>15598</v>
      </c>
      <c r="D98" s="96"/>
      <c r="E98" s="404">
        <v>45198</v>
      </c>
      <c r="F98" s="279">
        <v>4514387.17</v>
      </c>
    </row>
    <row r="99" spans="1:6" s="215" customFormat="1" x14ac:dyDescent="0.25">
      <c r="A99" s="38"/>
      <c r="B99" s="38"/>
      <c r="C99" s="38"/>
      <c r="D99" s="38"/>
      <c r="E99" s="38"/>
      <c r="F99" s="42"/>
    </row>
    <row r="100" spans="1:6" s="215" customFormat="1" x14ac:dyDescent="0.25">
      <c r="A100" s="38"/>
      <c r="B100" s="38"/>
      <c r="C100" s="38"/>
      <c r="D100" s="38"/>
      <c r="E100" s="38"/>
      <c r="F100" s="42"/>
    </row>
    <row r="101" spans="1:6" s="215" customFormat="1" x14ac:dyDescent="0.25">
      <c r="A101" s="38"/>
      <c r="B101" s="38"/>
      <c r="C101" s="38"/>
      <c r="D101" s="38"/>
      <c r="E101" s="498" t="s">
        <v>24</v>
      </c>
      <c r="F101" s="499">
        <f>SUM(F8:F98)</f>
        <v>200692138.33999994</v>
      </c>
    </row>
  </sheetData>
  <mergeCells count="4">
    <mergeCell ref="A1:F1"/>
    <mergeCell ref="A2:F2"/>
    <mergeCell ref="A3:F3"/>
    <mergeCell ref="A5:F5"/>
  </mergeCells>
  <pageMargins left="0.9055118110236221" right="0.70866141732283472" top="0.74803149606299213" bottom="0.74803149606299213" header="0.31496062992125984" footer="0.31496062992125984"/>
  <pageSetup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FF0000"/>
    <pageSetUpPr fitToPage="1"/>
  </sheetPr>
  <dimension ref="A1:Q1226"/>
  <sheetViews>
    <sheetView zoomScale="60" zoomScaleNormal="60" workbookViewId="0">
      <pane xSplit="6" ySplit="13" topLeftCell="G1215" activePane="bottomRight" state="frozen"/>
      <selection pane="topRight" activeCell="G1" sqref="G1"/>
      <selection pane="bottomLeft" activeCell="A14" sqref="A14"/>
      <selection pane="bottomRight" activeCell="E1016" sqref="E1016"/>
    </sheetView>
  </sheetViews>
  <sheetFormatPr baseColWidth="10" defaultRowHeight="15" x14ac:dyDescent="0.25"/>
  <cols>
    <col min="1" max="1" width="6.28515625" style="38" customWidth="1"/>
    <col min="2" max="2" width="25.7109375" style="38" customWidth="1"/>
    <col min="3" max="3" width="29.5703125" style="38" customWidth="1"/>
    <col min="4" max="5" width="16" style="38" customWidth="1"/>
    <col min="6" max="6" width="29.5703125" style="38" customWidth="1"/>
    <col min="7" max="7" width="16.28515625" style="38" customWidth="1"/>
    <col min="8" max="8" width="14.140625" style="38" customWidth="1"/>
    <col min="9" max="9" width="23" style="38" customWidth="1"/>
    <col min="10" max="10" width="13.140625" style="38" customWidth="1"/>
    <col min="11" max="11" width="8.85546875" style="38" customWidth="1"/>
    <col min="12" max="12" width="12.7109375" style="38" customWidth="1"/>
    <col min="13" max="13" width="19.7109375" style="38" customWidth="1"/>
    <col min="14" max="14" width="11.42578125" style="38"/>
    <col min="15" max="16" width="14.140625" style="38" bestFit="1" customWidth="1"/>
    <col min="17" max="17" width="11.42578125" style="38"/>
    <col min="18" max="16384" width="11.42578125" style="215"/>
  </cols>
  <sheetData>
    <row r="1" spans="1:16" ht="14.25" customHeight="1" x14ac:dyDescent="0.25">
      <c r="C1" s="3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</row>
    <row r="2" spans="1:16" ht="14.25" customHeight="1" x14ac:dyDescent="0.25">
      <c r="A2" s="535" t="s">
        <v>39</v>
      </c>
      <c r="B2" s="535"/>
      <c r="C2" s="535"/>
      <c r="D2" s="535"/>
      <c r="E2" s="535"/>
      <c r="F2" s="535"/>
      <c r="G2" s="535"/>
      <c r="H2" s="535"/>
      <c r="I2" s="535"/>
      <c r="J2" s="535"/>
      <c r="K2" s="535"/>
      <c r="L2" s="535"/>
      <c r="M2" s="535"/>
      <c r="N2" s="65"/>
      <c r="O2" s="65"/>
      <c r="P2" s="65"/>
    </row>
    <row r="3" spans="1:16" ht="14.25" customHeight="1" x14ac:dyDescent="0.25">
      <c r="A3" s="535" t="s">
        <v>15960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65"/>
      <c r="O3" s="65"/>
      <c r="P3" s="65"/>
    </row>
    <row r="4" spans="1:16" ht="14.25" customHeight="1" x14ac:dyDescent="0.25">
      <c r="C4" s="39"/>
      <c r="D4" s="39"/>
      <c r="E4" s="39"/>
      <c r="F4" s="39"/>
      <c r="G4" s="39"/>
      <c r="H4" s="39"/>
      <c r="I4" s="39"/>
      <c r="J4" s="40" t="s">
        <v>35</v>
      </c>
      <c r="K4" s="39"/>
      <c r="L4" s="39"/>
      <c r="M4" s="39"/>
      <c r="N4" s="39"/>
      <c r="O4" s="39"/>
      <c r="P4" s="39"/>
    </row>
    <row r="5" spans="1:16" ht="14.25" customHeight="1" x14ac:dyDescent="0.25">
      <c r="A5" s="535" t="s">
        <v>41</v>
      </c>
      <c r="B5" s="535"/>
      <c r="C5" s="535"/>
      <c r="D5" s="535"/>
      <c r="E5" s="535"/>
      <c r="F5" s="535"/>
      <c r="G5" s="535"/>
      <c r="H5" s="535"/>
      <c r="I5" s="535"/>
      <c r="J5" s="535"/>
      <c r="K5" s="535"/>
      <c r="L5" s="535"/>
      <c r="M5" s="535"/>
      <c r="N5" s="65"/>
      <c r="O5" s="65"/>
      <c r="P5" s="65"/>
    </row>
    <row r="6" spans="1:16" ht="14.25" customHeight="1" x14ac:dyDescent="0.25"/>
    <row r="7" spans="1:16" ht="41.25" customHeight="1" x14ac:dyDescent="0.25">
      <c r="A7" s="36" t="s">
        <v>12</v>
      </c>
      <c r="B7" s="36" t="s">
        <v>8</v>
      </c>
      <c r="C7" s="36" t="s">
        <v>7</v>
      </c>
      <c r="D7" s="36" t="s">
        <v>0</v>
      </c>
      <c r="E7" s="36" t="s">
        <v>1</v>
      </c>
      <c r="F7" s="36" t="s">
        <v>2</v>
      </c>
      <c r="G7" s="36" t="s">
        <v>3</v>
      </c>
      <c r="H7" s="36" t="s">
        <v>15331</v>
      </c>
      <c r="I7" s="36" t="s">
        <v>10</v>
      </c>
      <c r="J7" s="36" t="s">
        <v>4</v>
      </c>
      <c r="K7" s="533" t="s">
        <v>6</v>
      </c>
      <c r="L7" s="534"/>
      <c r="M7" s="36" t="s">
        <v>5</v>
      </c>
    </row>
    <row r="8" spans="1:16" ht="30.75" customHeight="1" x14ac:dyDescent="0.25">
      <c r="A8" s="95">
        <v>1</v>
      </c>
      <c r="B8" s="95" t="s">
        <v>886</v>
      </c>
      <c r="C8" s="201" t="s">
        <v>887</v>
      </c>
      <c r="D8" s="98" t="s">
        <v>261</v>
      </c>
      <c r="E8" s="98" t="s">
        <v>888</v>
      </c>
      <c r="F8" s="98" t="s">
        <v>889</v>
      </c>
      <c r="G8" s="98" t="s">
        <v>890</v>
      </c>
      <c r="H8" s="204"/>
      <c r="I8" s="204" t="s">
        <v>891</v>
      </c>
      <c r="J8" s="98" t="s">
        <v>92</v>
      </c>
      <c r="K8" s="202">
        <v>5</v>
      </c>
      <c r="L8" s="210">
        <v>2014</v>
      </c>
      <c r="M8" s="194">
        <v>3442.88</v>
      </c>
      <c r="O8" s="42"/>
    </row>
    <row r="9" spans="1:16" ht="30.75" customHeight="1" x14ac:dyDescent="0.25">
      <c r="A9" s="95">
        <v>2</v>
      </c>
      <c r="B9" s="95" t="s">
        <v>892</v>
      </c>
      <c r="C9" s="201" t="s">
        <v>893</v>
      </c>
      <c r="D9" s="98" t="s">
        <v>261</v>
      </c>
      <c r="E9" s="98" t="s">
        <v>894</v>
      </c>
      <c r="F9" s="98" t="s">
        <v>261</v>
      </c>
      <c r="G9" s="204" t="s">
        <v>470</v>
      </c>
      <c r="H9" s="204"/>
      <c r="I9" s="204" t="s">
        <v>891</v>
      </c>
      <c r="J9" s="98" t="s">
        <v>92</v>
      </c>
      <c r="K9" s="202">
        <v>2</v>
      </c>
      <c r="L9" s="210">
        <v>2017</v>
      </c>
      <c r="M9" s="194">
        <f>10440/6</f>
        <v>1740</v>
      </c>
      <c r="O9" s="42"/>
    </row>
    <row r="10" spans="1:16" ht="30.75" customHeight="1" x14ac:dyDescent="0.25">
      <c r="A10" s="95">
        <v>3</v>
      </c>
      <c r="B10" s="95" t="s">
        <v>895</v>
      </c>
      <c r="C10" s="201" t="s">
        <v>893</v>
      </c>
      <c r="D10" s="98" t="s">
        <v>261</v>
      </c>
      <c r="E10" s="98" t="s">
        <v>894</v>
      </c>
      <c r="F10" s="98" t="s">
        <v>261</v>
      </c>
      <c r="G10" s="204" t="s">
        <v>470</v>
      </c>
      <c r="H10" s="204"/>
      <c r="I10" s="204" t="s">
        <v>891</v>
      </c>
      <c r="J10" s="98" t="s">
        <v>92</v>
      </c>
      <c r="K10" s="202">
        <v>2</v>
      </c>
      <c r="L10" s="210">
        <v>2017</v>
      </c>
      <c r="M10" s="194">
        <v>1740</v>
      </c>
      <c r="O10" s="42"/>
    </row>
    <row r="11" spans="1:16" ht="30.75" customHeight="1" x14ac:dyDescent="0.25">
      <c r="A11" s="95">
        <v>4</v>
      </c>
      <c r="B11" s="95" t="s">
        <v>896</v>
      </c>
      <c r="C11" s="201" t="s">
        <v>893</v>
      </c>
      <c r="D11" s="98" t="s">
        <v>261</v>
      </c>
      <c r="E11" s="98" t="s">
        <v>894</v>
      </c>
      <c r="F11" s="98" t="s">
        <v>261</v>
      </c>
      <c r="G11" s="204" t="s">
        <v>470</v>
      </c>
      <c r="H11" s="204"/>
      <c r="I11" s="204" t="s">
        <v>891</v>
      </c>
      <c r="J11" s="98" t="s">
        <v>92</v>
      </c>
      <c r="K11" s="202">
        <v>2</v>
      </c>
      <c r="L11" s="210">
        <v>2017</v>
      </c>
      <c r="M11" s="194">
        <v>1740</v>
      </c>
      <c r="O11" s="42"/>
    </row>
    <row r="12" spans="1:16" ht="30.75" customHeight="1" x14ac:dyDescent="0.25">
      <c r="A12" s="95">
        <v>5</v>
      </c>
      <c r="B12" s="95" t="s">
        <v>897</v>
      </c>
      <c r="C12" s="201" t="s">
        <v>893</v>
      </c>
      <c r="D12" s="98" t="s">
        <v>261</v>
      </c>
      <c r="E12" s="98" t="s">
        <v>894</v>
      </c>
      <c r="F12" s="98" t="s">
        <v>261</v>
      </c>
      <c r="G12" s="204" t="s">
        <v>470</v>
      </c>
      <c r="H12" s="204"/>
      <c r="I12" s="204" t="s">
        <v>891</v>
      </c>
      <c r="J12" s="98" t="s">
        <v>92</v>
      </c>
      <c r="K12" s="202">
        <v>2</v>
      </c>
      <c r="L12" s="210">
        <v>2017</v>
      </c>
      <c r="M12" s="194">
        <v>1740</v>
      </c>
      <c r="O12" s="42"/>
    </row>
    <row r="13" spans="1:16" ht="30.75" customHeight="1" x14ac:dyDescent="0.25">
      <c r="A13" s="95">
        <v>6</v>
      </c>
      <c r="B13" s="95" t="s">
        <v>898</v>
      </c>
      <c r="C13" s="201" t="s">
        <v>893</v>
      </c>
      <c r="D13" s="98" t="s">
        <v>261</v>
      </c>
      <c r="E13" s="98" t="s">
        <v>894</v>
      </c>
      <c r="F13" s="98" t="s">
        <v>261</v>
      </c>
      <c r="G13" s="204" t="s">
        <v>470</v>
      </c>
      <c r="H13" s="204"/>
      <c r="I13" s="204" t="s">
        <v>891</v>
      </c>
      <c r="J13" s="98" t="s">
        <v>92</v>
      </c>
      <c r="K13" s="202">
        <v>2</v>
      </c>
      <c r="L13" s="210">
        <v>2017</v>
      </c>
      <c r="M13" s="194">
        <v>1740</v>
      </c>
      <c r="O13" s="42"/>
    </row>
    <row r="14" spans="1:16" ht="30.75" customHeight="1" x14ac:dyDescent="0.25">
      <c r="A14" s="95">
        <v>7</v>
      </c>
      <c r="B14" s="95" t="s">
        <v>899</v>
      </c>
      <c r="C14" s="201" t="s">
        <v>893</v>
      </c>
      <c r="D14" s="98" t="s">
        <v>261</v>
      </c>
      <c r="E14" s="98" t="s">
        <v>894</v>
      </c>
      <c r="F14" s="98" t="s">
        <v>261</v>
      </c>
      <c r="G14" s="204" t="s">
        <v>470</v>
      </c>
      <c r="H14" s="204"/>
      <c r="I14" s="204" t="s">
        <v>891</v>
      </c>
      <c r="J14" s="98" t="s">
        <v>92</v>
      </c>
      <c r="K14" s="202">
        <v>2</v>
      </c>
      <c r="L14" s="210">
        <v>2017</v>
      </c>
      <c r="M14" s="194">
        <v>1740</v>
      </c>
      <c r="O14" s="42"/>
    </row>
    <row r="15" spans="1:16" ht="30.75" customHeight="1" x14ac:dyDescent="0.25">
      <c r="A15" s="95">
        <v>8</v>
      </c>
      <c r="B15" s="201" t="s">
        <v>900</v>
      </c>
      <c r="C15" s="201" t="s">
        <v>901</v>
      </c>
      <c r="D15" s="204" t="s">
        <v>261</v>
      </c>
      <c r="E15" s="204" t="s">
        <v>902</v>
      </c>
      <c r="F15" s="204" t="s">
        <v>261</v>
      </c>
      <c r="G15" s="204" t="s">
        <v>903</v>
      </c>
      <c r="H15" s="204"/>
      <c r="I15" s="204" t="s">
        <v>891</v>
      </c>
      <c r="J15" s="98" t="s">
        <v>92</v>
      </c>
      <c r="K15" s="202">
        <v>3</v>
      </c>
      <c r="L15" s="210">
        <v>2018</v>
      </c>
      <c r="M15" s="194">
        <v>4293.16</v>
      </c>
      <c r="O15" s="42"/>
    </row>
    <row r="16" spans="1:16" ht="30.75" customHeight="1" x14ac:dyDescent="0.25">
      <c r="A16" s="95">
        <v>9</v>
      </c>
      <c r="B16" s="201" t="s">
        <v>904</v>
      </c>
      <c r="C16" s="201" t="s">
        <v>905</v>
      </c>
      <c r="D16" s="204" t="s">
        <v>261</v>
      </c>
      <c r="E16" s="204" t="s">
        <v>888</v>
      </c>
      <c r="F16" s="204" t="s">
        <v>261</v>
      </c>
      <c r="G16" s="204" t="s">
        <v>906</v>
      </c>
      <c r="H16" s="204"/>
      <c r="I16" s="204" t="s">
        <v>891</v>
      </c>
      <c r="J16" s="98" t="s">
        <v>92</v>
      </c>
      <c r="K16" s="202">
        <v>4</v>
      </c>
      <c r="L16" s="210">
        <v>2018</v>
      </c>
      <c r="M16" s="194">
        <v>2694.68</v>
      </c>
      <c r="O16" s="42"/>
    </row>
    <row r="17" spans="1:15" ht="30.75" customHeight="1" x14ac:dyDescent="0.25">
      <c r="A17" s="95">
        <v>10</v>
      </c>
      <c r="B17" s="201" t="s">
        <v>907</v>
      </c>
      <c r="C17" s="95" t="s">
        <v>908</v>
      </c>
      <c r="D17" s="204" t="s">
        <v>261</v>
      </c>
      <c r="E17" s="204" t="s">
        <v>902</v>
      </c>
      <c r="F17" s="204" t="s">
        <v>261</v>
      </c>
      <c r="G17" s="98" t="s">
        <v>470</v>
      </c>
      <c r="H17" s="204"/>
      <c r="I17" s="204" t="s">
        <v>891</v>
      </c>
      <c r="J17" s="98" t="s">
        <v>92</v>
      </c>
      <c r="K17" s="98">
        <v>9</v>
      </c>
      <c r="L17" s="210">
        <v>2019</v>
      </c>
      <c r="M17" s="41">
        <v>3130.84</v>
      </c>
      <c r="O17" s="42"/>
    </row>
    <row r="18" spans="1:15" ht="30.75" customHeight="1" x14ac:dyDescent="0.25">
      <c r="A18" s="95">
        <v>11</v>
      </c>
      <c r="B18" s="201" t="s">
        <v>909</v>
      </c>
      <c r="C18" s="201" t="s">
        <v>910</v>
      </c>
      <c r="D18" s="204" t="s">
        <v>261</v>
      </c>
      <c r="E18" s="204" t="s">
        <v>902</v>
      </c>
      <c r="F18" s="204" t="s">
        <v>261</v>
      </c>
      <c r="G18" s="204" t="s">
        <v>903</v>
      </c>
      <c r="H18" s="204"/>
      <c r="I18" s="204" t="s">
        <v>891</v>
      </c>
      <c r="J18" s="98" t="s">
        <v>92</v>
      </c>
      <c r="K18" s="98">
        <v>9</v>
      </c>
      <c r="L18" s="210">
        <v>2019</v>
      </c>
      <c r="M18" s="41">
        <v>4290.84</v>
      </c>
      <c r="O18" s="42"/>
    </row>
    <row r="19" spans="1:15" ht="30.75" customHeight="1" x14ac:dyDescent="0.25">
      <c r="A19" s="95">
        <v>12</v>
      </c>
      <c r="B19" s="201" t="s">
        <v>911</v>
      </c>
      <c r="C19" s="201" t="s">
        <v>912</v>
      </c>
      <c r="D19" s="204" t="s">
        <v>261</v>
      </c>
      <c r="E19" s="204" t="s">
        <v>888</v>
      </c>
      <c r="F19" s="204" t="s">
        <v>889</v>
      </c>
      <c r="G19" s="204" t="s">
        <v>470</v>
      </c>
      <c r="H19" s="204"/>
      <c r="I19" s="204" t="s">
        <v>891</v>
      </c>
      <c r="J19" s="98" t="s">
        <v>92</v>
      </c>
      <c r="K19" s="98">
        <v>8</v>
      </c>
      <c r="L19" s="210">
        <v>2020</v>
      </c>
      <c r="M19" s="41">
        <v>5879</v>
      </c>
      <c r="O19" s="42"/>
    </row>
    <row r="20" spans="1:15" ht="30.75" customHeight="1" x14ac:dyDescent="0.25">
      <c r="A20" s="95">
        <v>13</v>
      </c>
      <c r="B20" s="95" t="s">
        <v>913</v>
      </c>
      <c r="C20" s="201" t="s">
        <v>914</v>
      </c>
      <c r="D20" s="204" t="s">
        <v>261</v>
      </c>
      <c r="E20" s="98" t="s">
        <v>915</v>
      </c>
      <c r="F20" s="98" t="s">
        <v>261</v>
      </c>
      <c r="G20" s="98" t="s">
        <v>890</v>
      </c>
      <c r="H20" s="204"/>
      <c r="I20" s="204" t="s">
        <v>916</v>
      </c>
      <c r="J20" s="98" t="s">
        <v>92</v>
      </c>
      <c r="K20" s="202">
        <v>12</v>
      </c>
      <c r="L20" s="210">
        <v>2013</v>
      </c>
      <c r="M20" s="194">
        <v>2300</v>
      </c>
      <c r="O20" s="42"/>
    </row>
    <row r="21" spans="1:15" ht="30.75" customHeight="1" x14ac:dyDescent="0.25">
      <c r="A21" s="95">
        <v>14</v>
      </c>
      <c r="B21" s="95" t="s">
        <v>917</v>
      </c>
      <c r="C21" s="201" t="s">
        <v>918</v>
      </c>
      <c r="D21" s="204" t="s">
        <v>261</v>
      </c>
      <c r="E21" s="98" t="s">
        <v>919</v>
      </c>
      <c r="F21" s="98" t="s">
        <v>261</v>
      </c>
      <c r="G21" s="98" t="s">
        <v>906</v>
      </c>
      <c r="H21" s="204"/>
      <c r="I21" s="204" t="s">
        <v>916</v>
      </c>
      <c r="J21" s="98" t="s">
        <v>92</v>
      </c>
      <c r="K21" s="202">
        <v>12</v>
      </c>
      <c r="L21" s="210">
        <v>2013</v>
      </c>
      <c r="M21" s="194">
        <v>4000</v>
      </c>
      <c r="O21" s="42"/>
    </row>
    <row r="22" spans="1:15" ht="30.75" customHeight="1" x14ac:dyDescent="0.25">
      <c r="A22" s="95">
        <v>15</v>
      </c>
      <c r="B22" s="95" t="s">
        <v>920</v>
      </c>
      <c r="C22" s="201" t="s">
        <v>921</v>
      </c>
      <c r="D22" s="204" t="s">
        <v>261</v>
      </c>
      <c r="E22" s="98" t="s">
        <v>922</v>
      </c>
      <c r="F22" s="98" t="s">
        <v>261</v>
      </c>
      <c r="G22" s="98" t="s">
        <v>906</v>
      </c>
      <c r="H22" s="204"/>
      <c r="I22" s="204" t="s">
        <v>916</v>
      </c>
      <c r="J22" s="98" t="s">
        <v>92</v>
      </c>
      <c r="K22" s="202">
        <v>12</v>
      </c>
      <c r="L22" s="210">
        <v>2013</v>
      </c>
      <c r="M22" s="194">
        <v>2250</v>
      </c>
      <c r="O22" s="42"/>
    </row>
    <row r="23" spans="1:15" ht="30.75" customHeight="1" x14ac:dyDescent="0.25">
      <c r="A23" s="95">
        <v>16</v>
      </c>
      <c r="B23" s="95" t="s">
        <v>923</v>
      </c>
      <c r="C23" s="201" t="s">
        <v>924</v>
      </c>
      <c r="D23" s="204" t="s">
        <v>925</v>
      </c>
      <c r="E23" s="98" t="s">
        <v>926</v>
      </c>
      <c r="F23" s="98" t="s">
        <v>261</v>
      </c>
      <c r="G23" s="98" t="s">
        <v>890</v>
      </c>
      <c r="H23" s="204"/>
      <c r="I23" s="204" t="s">
        <v>916</v>
      </c>
      <c r="J23" s="98" t="s">
        <v>92</v>
      </c>
      <c r="K23" s="202">
        <v>12</v>
      </c>
      <c r="L23" s="210">
        <v>2013</v>
      </c>
      <c r="M23" s="194">
        <f>96769.88</f>
        <v>96769.88</v>
      </c>
      <c r="O23" s="42"/>
    </row>
    <row r="24" spans="1:15" ht="30.75" customHeight="1" x14ac:dyDescent="0.25">
      <c r="A24" s="95">
        <v>17</v>
      </c>
      <c r="B24" s="95" t="s">
        <v>927</v>
      </c>
      <c r="C24" s="201" t="s">
        <v>887</v>
      </c>
      <c r="D24" s="204" t="s">
        <v>261</v>
      </c>
      <c r="E24" s="98" t="s">
        <v>888</v>
      </c>
      <c r="F24" s="98" t="s">
        <v>889</v>
      </c>
      <c r="G24" s="98" t="s">
        <v>470</v>
      </c>
      <c r="H24" s="204"/>
      <c r="I24" s="204" t="s">
        <v>916</v>
      </c>
      <c r="J24" s="98" t="s">
        <v>92</v>
      </c>
      <c r="K24" s="202">
        <v>8</v>
      </c>
      <c r="L24" s="210">
        <v>2014</v>
      </c>
      <c r="M24" s="194">
        <v>3983.9966666666664</v>
      </c>
      <c r="O24" s="42"/>
    </row>
    <row r="25" spans="1:15" ht="30.75" customHeight="1" x14ac:dyDescent="0.25">
      <c r="A25" s="95">
        <v>18</v>
      </c>
      <c r="B25" s="95" t="s">
        <v>928</v>
      </c>
      <c r="C25" s="201" t="s">
        <v>887</v>
      </c>
      <c r="D25" s="204" t="s">
        <v>261</v>
      </c>
      <c r="E25" s="98" t="s">
        <v>888</v>
      </c>
      <c r="F25" s="98" t="s">
        <v>929</v>
      </c>
      <c r="G25" s="98" t="s">
        <v>470</v>
      </c>
      <c r="H25" s="204"/>
      <c r="I25" s="204" t="s">
        <v>916</v>
      </c>
      <c r="J25" s="98" t="s">
        <v>92</v>
      </c>
      <c r="K25" s="202">
        <v>8</v>
      </c>
      <c r="L25" s="210">
        <v>2014</v>
      </c>
      <c r="M25" s="194">
        <v>3984</v>
      </c>
      <c r="O25" s="42"/>
    </row>
    <row r="26" spans="1:15" ht="30.75" customHeight="1" x14ac:dyDescent="0.25">
      <c r="A26" s="95">
        <v>19</v>
      </c>
      <c r="B26" s="95" t="s">
        <v>930</v>
      </c>
      <c r="C26" s="201" t="s">
        <v>887</v>
      </c>
      <c r="D26" s="204" t="s">
        <v>261</v>
      </c>
      <c r="E26" s="98" t="s">
        <v>888</v>
      </c>
      <c r="F26" s="98" t="s">
        <v>931</v>
      </c>
      <c r="G26" s="98" t="s">
        <v>470</v>
      </c>
      <c r="H26" s="204"/>
      <c r="I26" s="204" t="s">
        <v>916</v>
      </c>
      <c r="J26" s="98" t="s">
        <v>92</v>
      </c>
      <c r="K26" s="202">
        <v>8</v>
      </c>
      <c r="L26" s="210">
        <v>2014</v>
      </c>
      <c r="M26" s="194">
        <v>3984</v>
      </c>
      <c r="O26" s="42"/>
    </row>
    <row r="27" spans="1:15" ht="30.75" customHeight="1" x14ac:dyDescent="0.25">
      <c r="A27" s="152">
        <v>20</v>
      </c>
      <c r="B27" s="152" t="s">
        <v>932</v>
      </c>
      <c r="C27" s="421" t="s">
        <v>887</v>
      </c>
      <c r="D27" s="97" t="s">
        <v>261</v>
      </c>
      <c r="E27" s="96" t="s">
        <v>888</v>
      </c>
      <c r="F27" s="96" t="s">
        <v>933</v>
      </c>
      <c r="G27" s="96" t="s">
        <v>470</v>
      </c>
      <c r="H27" s="97"/>
      <c r="I27" s="97" t="s">
        <v>916</v>
      </c>
      <c r="J27" s="96" t="s">
        <v>92</v>
      </c>
      <c r="K27" s="151">
        <v>8</v>
      </c>
      <c r="L27" s="422">
        <v>2014</v>
      </c>
      <c r="M27" s="195">
        <v>3984</v>
      </c>
      <c r="O27" s="42"/>
    </row>
    <row r="28" spans="1:15" ht="30.75" customHeight="1" x14ac:dyDescent="0.25">
      <c r="A28" s="152">
        <v>21</v>
      </c>
      <c r="B28" s="152" t="s">
        <v>934</v>
      </c>
      <c r="C28" s="421" t="s">
        <v>887</v>
      </c>
      <c r="D28" s="97" t="s">
        <v>261</v>
      </c>
      <c r="E28" s="96" t="s">
        <v>888</v>
      </c>
      <c r="F28" s="96" t="s">
        <v>935</v>
      </c>
      <c r="G28" s="96" t="s">
        <v>470</v>
      </c>
      <c r="H28" s="97"/>
      <c r="I28" s="97" t="s">
        <v>916</v>
      </c>
      <c r="J28" s="96" t="s">
        <v>92</v>
      </c>
      <c r="K28" s="151">
        <v>8</v>
      </c>
      <c r="L28" s="422">
        <v>2014</v>
      </c>
      <c r="M28" s="195">
        <v>3984</v>
      </c>
      <c r="O28" s="42"/>
    </row>
    <row r="29" spans="1:15" ht="30.75" customHeight="1" x14ac:dyDescent="0.25">
      <c r="A29" s="152">
        <v>22</v>
      </c>
      <c r="B29" s="152" t="s">
        <v>936</v>
      </c>
      <c r="C29" s="421" t="s">
        <v>887</v>
      </c>
      <c r="D29" s="97" t="s">
        <v>261</v>
      </c>
      <c r="E29" s="96" t="s">
        <v>888</v>
      </c>
      <c r="F29" s="96" t="s">
        <v>937</v>
      </c>
      <c r="G29" s="96" t="s">
        <v>470</v>
      </c>
      <c r="H29" s="97"/>
      <c r="I29" s="97" t="s">
        <v>916</v>
      </c>
      <c r="J29" s="96" t="s">
        <v>92</v>
      </c>
      <c r="K29" s="151">
        <v>8</v>
      </c>
      <c r="L29" s="422">
        <v>2014</v>
      </c>
      <c r="M29" s="195">
        <v>3984</v>
      </c>
      <c r="O29" s="42"/>
    </row>
    <row r="30" spans="1:15" ht="30.75" customHeight="1" x14ac:dyDescent="0.25">
      <c r="A30" s="152">
        <v>23</v>
      </c>
      <c r="B30" s="152" t="s">
        <v>938</v>
      </c>
      <c r="C30" s="421" t="s">
        <v>887</v>
      </c>
      <c r="D30" s="97" t="s">
        <v>261</v>
      </c>
      <c r="E30" s="96" t="s">
        <v>888</v>
      </c>
      <c r="F30" s="96" t="s">
        <v>939</v>
      </c>
      <c r="G30" s="96" t="s">
        <v>470</v>
      </c>
      <c r="H30" s="97"/>
      <c r="I30" s="97" t="s">
        <v>916</v>
      </c>
      <c r="J30" s="96" t="s">
        <v>92</v>
      </c>
      <c r="K30" s="151">
        <v>8</v>
      </c>
      <c r="L30" s="422">
        <v>2014</v>
      </c>
      <c r="M30" s="195">
        <v>3984</v>
      </c>
      <c r="O30" s="42"/>
    </row>
    <row r="31" spans="1:15" ht="30.75" customHeight="1" x14ac:dyDescent="0.25">
      <c r="A31" s="152">
        <v>24</v>
      </c>
      <c r="B31" s="152" t="s">
        <v>940</v>
      </c>
      <c r="C31" s="421" t="s">
        <v>887</v>
      </c>
      <c r="D31" s="97" t="s">
        <v>261</v>
      </c>
      <c r="E31" s="96" t="s">
        <v>888</v>
      </c>
      <c r="F31" s="96" t="s">
        <v>941</v>
      </c>
      <c r="G31" s="96" t="s">
        <v>470</v>
      </c>
      <c r="H31" s="97"/>
      <c r="I31" s="97" t="s">
        <v>916</v>
      </c>
      <c r="J31" s="96" t="s">
        <v>92</v>
      </c>
      <c r="K31" s="151">
        <v>8</v>
      </c>
      <c r="L31" s="422">
        <v>2014</v>
      </c>
      <c r="M31" s="195">
        <v>3984</v>
      </c>
      <c r="O31" s="42"/>
    </row>
    <row r="32" spans="1:15" ht="30.75" customHeight="1" x14ac:dyDescent="0.25">
      <c r="A32" s="152">
        <v>25</v>
      </c>
      <c r="B32" s="152" t="s">
        <v>942</v>
      </c>
      <c r="C32" s="421" t="s">
        <v>943</v>
      </c>
      <c r="D32" s="97" t="s">
        <v>261</v>
      </c>
      <c r="E32" s="96" t="s">
        <v>888</v>
      </c>
      <c r="F32" s="96" t="s">
        <v>944</v>
      </c>
      <c r="G32" s="96" t="s">
        <v>906</v>
      </c>
      <c r="H32" s="97"/>
      <c r="I32" s="97" t="s">
        <v>916</v>
      </c>
      <c r="J32" s="96" t="s">
        <v>92</v>
      </c>
      <c r="K32" s="151">
        <v>8</v>
      </c>
      <c r="L32" s="422">
        <v>2014</v>
      </c>
      <c r="M32" s="195">
        <v>10212.530000000001</v>
      </c>
      <c r="O32" s="42"/>
    </row>
    <row r="33" spans="1:15" ht="30.75" customHeight="1" x14ac:dyDescent="0.25">
      <c r="A33" s="152">
        <v>26</v>
      </c>
      <c r="B33" s="152" t="s">
        <v>945</v>
      </c>
      <c r="C33" s="421" t="s">
        <v>943</v>
      </c>
      <c r="D33" s="97" t="s">
        <v>261</v>
      </c>
      <c r="E33" s="96" t="s">
        <v>888</v>
      </c>
      <c r="F33" s="96" t="s">
        <v>944</v>
      </c>
      <c r="G33" s="96" t="s">
        <v>906</v>
      </c>
      <c r="H33" s="97"/>
      <c r="I33" s="97" t="s">
        <v>916</v>
      </c>
      <c r="J33" s="96" t="s">
        <v>92</v>
      </c>
      <c r="K33" s="151">
        <v>8</v>
      </c>
      <c r="L33" s="422">
        <v>2014</v>
      </c>
      <c r="M33" s="195">
        <v>10212.530000000001</v>
      </c>
      <c r="O33" s="42"/>
    </row>
    <row r="34" spans="1:15" ht="30.75" customHeight="1" x14ac:dyDescent="0.25">
      <c r="A34" s="152">
        <v>27</v>
      </c>
      <c r="B34" s="152" t="s">
        <v>946</v>
      </c>
      <c r="C34" s="421" t="s">
        <v>943</v>
      </c>
      <c r="D34" s="97" t="s">
        <v>261</v>
      </c>
      <c r="E34" s="96" t="s">
        <v>888</v>
      </c>
      <c r="F34" s="96" t="s">
        <v>944</v>
      </c>
      <c r="G34" s="96" t="s">
        <v>906</v>
      </c>
      <c r="H34" s="97"/>
      <c r="I34" s="97" t="s">
        <v>916</v>
      </c>
      <c r="J34" s="96" t="s">
        <v>92</v>
      </c>
      <c r="K34" s="151">
        <v>8</v>
      </c>
      <c r="L34" s="422">
        <v>2014</v>
      </c>
      <c r="M34" s="195">
        <v>10212.530000000001</v>
      </c>
      <c r="O34" s="42"/>
    </row>
    <row r="35" spans="1:15" ht="30.75" customHeight="1" x14ac:dyDescent="0.25">
      <c r="A35" s="152">
        <v>28</v>
      </c>
      <c r="B35" s="152" t="s">
        <v>947</v>
      </c>
      <c r="C35" s="421" t="s">
        <v>943</v>
      </c>
      <c r="D35" s="97" t="s">
        <v>261</v>
      </c>
      <c r="E35" s="96" t="s">
        <v>888</v>
      </c>
      <c r="F35" s="96" t="s">
        <v>944</v>
      </c>
      <c r="G35" s="96" t="s">
        <v>906</v>
      </c>
      <c r="H35" s="97"/>
      <c r="I35" s="97" t="s">
        <v>916</v>
      </c>
      <c r="J35" s="96" t="s">
        <v>92</v>
      </c>
      <c r="K35" s="151">
        <v>8</v>
      </c>
      <c r="L35" s="422">
        <v>2014</v>
      </c>
      <c r="M35" s="195">
        <v>10212.530000000001</v>
      </c>
      <c r="O35" s="42"/>
    </row>
    <row r="36" spans="1:15" ht="30.75" customHeight="1" x14ac:dyDescent="0.25">
      <c r="A36" s="152">
        <v>29</v>
      </c>
      <c r="B36" s="152" t="s">
        <v>948</v>
      </c>
      <c r="C36" s="421" t="s">
        <v>943</v>
      </c>
      <c r="D36" s="97" t="s">
        <v>261</v>
      </c>
      <c r="E36" s="96" t="s">
        <v>888</v>
      </c>
      <c r="F36" s="96" t="s">
        <v>944</v>
      </c>
      <c r="G36" s="96" t="s">
        <v>906</v>
      </c>
      <c r="H36" s="97"/>
      <c r="I36" s="97" t="s">
        <v>916</v>
      </c>
      <c r="J36" s="96" t="s">
        <v>92</v>
      </c>
      <c r="K36" s="151">
        <v>8</v>
      </c>
      <c r="L36" s="422">
        <v>2014</v>
      </c>
      <c r="M36" s="195">
        <v>10212.530000000001</v>
      </c>
      <c r="O36" s="42"/>
    </row>
    <row r="37" spans="1:15" ht="30.75" customHeight="1" x14ac:dyDescent="0.25">
      <c r="A37" s="152">
        <v>30</v>
      </c>
      <c r="B37" s="152" t="s">
        <v>949</v>
      </c>
      <c r="C37" s="421" t="s">
        <v>943</v>
      </c>
      <c r="D37" s="97" t="s">
        <v>261</v>
      </c>
      <c r="E37" s="96" t="s">
        <v>888</v>
      </c>
      <c r="F37" s="96" t="s">
        <v>944</v>
      </c>
      <c r="G37" s="96" t="s">
        <v>906</v>
      </c>
      <c r="H37" s="97"/>
      <c r="I37" s="97" t="s">
        <v>916</v>
      </c>
      <c r="J37" s="96" t="s">
        <v>92</v>
      </c>
      <c r="K37" s="151">
        <v>8</v>
      </c>
      <c r="L37" s="422">
        <v>2014</v>
      </c>
      <c r="M37" s="195">
        <v>10212.530000000001</v>
      </c>
      <c r="O37" s="42"/>
    </row>
    <row r="38" spans="1:15" ht="30.75" customHeight="1" x14ac:dyDescent="0.25">
      <c r="A38" s="152">
        <v>31</v>
      </c>
      <c r="B38" s="152" t="s">
        <v>950</v>
      </c>
      <c r="C38" s="421" t="s">
        <v>943</v>
      </c>
      <c r="D38" s="97" t="s">
        <v>261</v>
      </c>
      <c r="E38" s="96" t="s">
        <v>888</v>
      </c>
      <c r="F38" s="96" t="s">
        <v>944</v>
      </c>
      <c r="G38" s="96" t="s">
        <v>906</v>
      </c>
      <c r="H38" s="97"/>
      <c r="I38" s="97" t="s">
        <v>916</v>
      </c>
      <c r="J38" s="96" t="s">
        <v>92</v>
      </c>
      <c r="K38" s="151">
        <v>8</v>
      </c>
      <c r="L38" s="422">
        <v>2014</v>
      </c>
      <c r="M38" s="195">
        <v>10212.530000000001</v>
      </c>
      <c r="O38" s="42"/>
    </row>
    <row r="39" spans="1:15" ht="30.75" customHeight="1" x14ac:dyDescent="0.25">
      <c r="A39" s="152">
        <v>32</v>
      </c>
      <c r="B39" s="152" t="s">
        <v>951</v>
      </c>
      <c r="C39" s="421" t="s">
        <v>943</v>
      </c>
      <c r="D39" s="97" t="s">
        <v>261</v>
      </c>
      <c r="E39" s="96" t="s">
        <v>888</v>
      </c>
      <c r="F39" s="96" t="s">
        <v>944</v>
      </c>
      <c r="G39" s="96" t="s">
        <v>906</v>
      </c>
      <c r="H39" s="97"/>
      <c r="I39" s="97" t="s">
        <v>916</v>
      </c>
      <c r="J39" s="96" t="s">
        <v>92</v>
      </c>
      <c r="K39" s="151">
        <v>8</v>
      </c>
      <c r="L39" s="422">
        <v>2014</v>
      </c>
      <c r="M39" s="195">
        <v>10212.530000000001</v>
      </c>
      <c r="O39" s="42"/>
    </row>
    <row r="40" spans="1:15" ht="30.75" customHeight="1" x14ac:dyDescent="0.25">
      <c r="A40" s="152">
        <v>33</v>
      </c>
      <c r="B40" s="152" t="s">
        <v>952</v>
      </c>
      <c r="C40" s="421" t="s">
        <v>943</v>
      </c>
      <c r="D40" s="97" t="s">
        <v>261</v>
      </c>
      <c r="E40" s="96" t="s">
        <v>888</v>
      </c>
      <c r="F40" s="96" t="s">
        <v>944</v>
      </c>
      <c r="G40" s="96" t="s">
        <v>906</v>
      </c>
      <c r="H40" s="97"/>
      <c r="I40" s="97" t="s">
        <v>916</v>
      </c>
      <c r="J40" s="96" t="s">
        <v>92</v>
      </c>
      <c r="K40" s="151">
        <v>8</v>
      </c>
      <c r="L40" s="422">
        <v>2014</v>
      </c>
      <c r="M40" s="195">
        <v>10212.530000000001</v>
      </c>
      <c r="O40" s="42"/>
    </row>
    <row r="41" spans="1:15" ht="30.75" customHeight="1" x14ac:dyDescent="0.25">
      <c r="A41" s="152">
        <v>34</v>
      </c>
      <c r="B41" s="152" t="s">
        <v>953</v>
      </c>
      <c r="C41" s="421" t="s">
        <v>943</v>
      </c>
      <c r="D41" s="97" t="s">
        <v>261</v>
      </c>
      <c r="E41" s="96" t="s">
        <v>888</v>
      </c>
      <c r="F41" s="96" t="s">
        <v>944</v>
      </c>
      <c r="G41" s="96" t="s">
        <v>906</v>
      </c>
      <c r="H41" s="97"/>
      <c r="I41" s="97" t="s">
        <v>916</v>
      </c>
      <c r="J41" s="96" t="s">
        <v>92</v>
      </c>
      <c r="K41" s="151">
        <v>8</v>
      </c>
      <c r="L41" s="422">
        <v>2014</v>
      </c>
      <c r="M41" s="195">
        <v>10212.530000000001</v>
      </c>
      <c r="O41" s="42"/>
    </row>
    <row r="42" spans="1:15" ht="30.75" customHeight="1" x14ac:dyDescent="0.25">
      <c r="A42" s="152">
        <v>35</v>
      </c>
      <c r="B42" s="152" t="s">
        <v>954</v>
      </c>
      <c r="C42" s="421" t="s">
        <v>943</v>
      </c>
      <c r="D42" s="97" t="s">
        <v>261</v>
      </c>
      <c r="E42" s="96" t="s">
        <v>888</v>
      </c>
      <c r="F42" s="96" t="s">
        <v>944</v>
      </c>
      <c r="G42" s="96" t="s">
        <v>906</v>
      </c>
      <c r="H42" s="97"/>
      <c r="I42" s="97" t="s">
        <v>916</v>
      </c>
      <c r="J42" s="96" t="s">
        <v>92</v>
      </c>
      <c r="K42" s="151">
        <v>8</v>
      </c>
      <c r="L42" s="422">
        <v>2014</v>
      </c>
      <c r="M42" s="195">
        <v>10212.530000000001</v>
      </c>
      <c r="O42" s="42"/>
    </row>
    <row r="43" spans="1:15" ht="30.75" customHeight="1" x14ac:dyDescent="0.25">
      <c r="A43" s="152">
        <v>36</v>
      </c>
      <c r="B43" s="152" t="s">
        <v>955</v>
      </c>
      <c r="C43" s="421" t="s">
        <v>943</v>
      </c>
      <c r="D43" s="97" t="s">
        <v>261</v>
      </c>
      <c r="E43" s="96" t="s">
        <v>888</v>
      </c>
      <c r="F43" s="96" t="s">
        <v>944</v>
      </c>
      <c r="G43" s="96" t="s">
        <v>906</v>
      </c>
      <c r="H43" s="97"/>
      <c r="I43" s="97" t="s">
        <v>916</v>
      </c>
      <c r="J43" s="96" t="s">
        <v>92</v>
      </c>
      <c r="K43" s="151">
        <v>8</v>
      </c>
      <c r="L43" s="422">
        <v>2014</v>
      </c>
      <c r="M43" s="195">
        <v>10212.530000000001</v>
      </c>
      <c r="O43" s="42"/>
    </row>
    <row r="44" spans="1:15" ht="30.75" customHeight="1" x14ac:dyDescent="0.25">
      <c r="A44" s="152">
        <v>37</v>
      </c>
      <c r="B44" s="152" t="s">
        <v>956</v>
      </c>
      <c r="C44" s="421" t="s">
        <v>943</v>
      </c>
      <c r="D44" s="97" t="s">
        <v>261</v>
      </c>
      <c r="E44" s="96" t="s">
        <v>888</v>
      </c>
      <c r="F44" s="96" t="s">
        <v>944</v>
      </c>
      <c r="G44" s="96" t="s">
        <v>906</v>
      </c>
      <c r="H44" s="97"/>
      <c r="I44" s="97" t="s">
        <v>916</v>
      </c>
      <c r="J44" s="96" t="s">
        <v>92</v>
      </c>
      <c r="K44" s="151">
        <v>8</v>
      </c>
      <c r="L44" s="422">
        <v>2014</v>
      </c>
      <c r="M44" s="195">
        <v>10212.530000000001</v>
      </c>
      <c r="O44" s="42"/>
    </row>
    <row r="45" spans="1:15" ht="30.75" customHeight="1" x14ac:dyDescent="0.25">
      <c r="A45" s="152">
        <v>38</v>
      </c>
      <c r="B45" s="152" t="s">
        <v>957</v>
      </c>
      <c r="C45" s="421" t="s">
        <v>943</v>
      </c>
      <c r="D45" s="97" t="s">
        <v>261</v>
      </c>
      <c r="E45" s="96" t="s">
        <v>888</v>
      </c>
      <c r="F45" s="96" t="s">
        <v>944</v>
      </c>
      <c r="G45" s="96" t="s">
        <v>906</v>
      </c>
      <c r="H45" s="97"/>
      <c r="I45" s="97" t="s">
        <v>916</v>
      </c>
      <c r="J45" s="96" t="s">
        <v>92</v>
      </c>
      <c r="K45" s="151">
        <v>8</v>
      </c>
      <c r="L45" s="422">
        <v>2014</v>
      </c>
      <c r="M45" s="195">
        <v>10212.530000000001</v>
      </c>
      <c r="O45" s="42"/>
    </row>
    <row r="46" spans="1:15" ht="30.75" customHeight="1" x14ac:dyDescent="0.25">
      <c r="A46" s="152">
        <v>39</v>
      </c>
      <c r="B46" s="152" t="s">
        <v>958</v>
      </c>
      <c r="C46" s="421" t="s">
        <v>943</v>
      </c>
      <c r="D46" s="97" t="s">
        <v>261</v>
      </c>
      <c r="E46" s="96" t="s">
        <v>888</v>
      </c>
      <c r="F46" s="96" t="s">
        <v>944</v>
      </c>
      <c r="G46" s="96" t="s">
        <v>906</v>
      </c>
      <c r="H46" s="97"/>
      <c r="I46" s="97" t="s">
        <v>916</v>
      </c>
      <c r="J46" s="96" t="s">
        <v>92</v>
      </c>
      <c r="K46" s="151">
        <v>8</v>
      </c>
      <c r="L46" s="422">
        <v>2014</v>
      </c>
      <c r="M46" s="195">
        <v>10212.530000000001</v>
      </c>
      <c r="O46" s="42"/>
    </row>
    <row r="47" spans="1:15" ht="30.75" customHeight="1" x14ac:dyDescent="0.25">
      <c r="A47" s="152">
        <v>40</v>
      </c>
      <c r="B47" s="152" t="s">
        <v>959</v>
      </c>
      <c r="C47" s="421" t="s">
        <v>960</v>
      </c>
      <c r="D47" s="97" t="s">
        <v>261</v>
      </c>
      <c r="E47" s="96" t="s">
        <v>888</v>
      </c>
      <c r="F47" s="96" t="s">
        <v>894</v>
      </c>
      <c r="G47" s="96" t="s">
        <v>906</v>
      </c>
      <c r="H47" s="97"/>
      <c r="I47" s="97" t="s">
        <v>916</v>
      </c>
      <c r="J47" s="96" t="s">
        <v>92</v>
      </c>
      <c r="K47" s="151">
        <v>8</v>
      </c>
      <c r="L47" s="422">
        <v>2014</v>
      </c>
      <c r="M47" s="195">
        <v>4126.72</v>
      </c>
      <c r="O47" s="42"/>
    </row>
    <row r="48" spans="1:15" ht="30.75" customHeight="1" x14ac:dyDescent="0.25">
      <c r="A48" s="152">
        <v>41</v>
      </c>
      <c r="B48" s="152" t="s">
        <v>961</v>
      </c>
      <c r="C48" s="421" t="s">
        <v>960</v>
      </c>
      <c r="D48" s="97" t="s">
        <v>261</v>
      </c>
      <c r="E48" s="96" t="s">
        <v>888</v>
      </c>
      <c r="F48" s="96" t="s">
        <v>894</v>
      </c>
      <c r="G48" s="96" t="s">
        <v>906</v>
      </c>
      <c r="H48" s="97"/>
      <c r="I48" s="97" t="s">
        <v>916</v>
      </c>
      <c r="J48" s="96" t="s">
        <v>92</v>
      </c>
      <c r="K48" s="151">
        <v>8</v>
      </c>
      <c r="L48" s="422">
        <v>2014</v>
      </c>
      <c r="M48" s="195">
        <v>4126.72</v>
      </c>
      <c r="O48" s="42"/>
    </row>
    <row r="49" spans="1:15" ht="30.75" customHeight="1" x14ac:dyDescent="0.25">
      <c r="A49" s="152">
        <v>42</v>
      </c>
      <c r="B49" s="152" t="s">
        <v>962</v>
      </c>
      <c r="C49" s="421" t="s">
        <v>960</v>
      </c>
      <c r="D49" s="97" t="s">
        <v>261</v>
      </c>
      <c r="E49" s="96" t="s">
        <v>888</v>
      </c>
      <c r="F49" s="96" t="s">
        <v>894</v>
      </c>
      <c r="G49" s="96" t="s">
        <v>906</v>
      </c>
      <c r="H49" s="97"/>
      <c r="I49" s="97" t="s">
        <v>916</v>
      </c>
      <c r="J49" s="96" t="s">
        <v>92</v>
      </c>
      <c r="K49" s="151">
        <v>8</v>
      </c>
      <c r="L49" s="422">
        <v>2014</v>
      </c>
      <c r="M49" s="195">
        <v>4126.72</v>
      </c>
      <c r="O49" s="42"/>
    </row>
    <row r="50" spans="1:15" ht="30.75" customHeight="1" x14ac:dyDescent="0.25">
      <c r="A50" s="152">
        <v>43</v>
      </c>
      <c r="B50" s="152" t="s">
        <v>963</v>
      </c>
      <c r="C50" s="421" t="s">
        <v>960</v>
      </c>
      <c r="D50" s="97" t="s">
        <v>261</v>
      </c>
      <c r="E50" s="96" t="s">
        <v>888</v>
      </c>
      <c r="F50" s="96" t="s">
        <v>894</v>
      </c>
      <c r="G50" s="96" t="s">
        <v>906</v>
      </c>
      <c r="H50" s="97"/>
      <c r="I50" s="97" t="s">
        <v>916</v>
      </c>
      <c r="J50" s="96" t="s">
        <v>92</v>
      </c>
      <c r="K50" s="151">
        <v>8</v>
      </c>
      <c r="L50" s="422">
        <v>2014</v>
      </c>
      <c r="M50" s="195">
        <v>4126.72</v>
      </c>
      <c r="O50" s="42"/>
    </row>
    <row r="51" spans="1:15" ht="30.75" customHeight="1" x14ac:dyDescent="0.25">
      <c r="A51" s="152">
        <v>44</v>
      </c>
      <c r="B51" s="152" t="s">
        <v>964</v>
      </c>
      <c r="C51" s="421" t="s">
        <v>960</v>
      </c>
      <c r="D51" s="97" t="s">
        <v>261</v>
      </c>
      <c r="E51" s="96" t="s">
        <v>888</v>
      </c>
      <c r="F51" s="96" t="s">
        <v>894</v>
      </c>
      <c r="G51" s="96" t="s">
        <v>906</v>
      </c>
      <c r="H51" s="97"/>
      <c r="I51" s="97" t="s">
        <v>916</v>
      </c>
      <c r="J51" s="96" t="s">
        <v>92</v>
      </c>
      <c r="K51" s="151">
        <v>8</v>
      </c>
      <c r="L51" s="422">
        <v>2014</v>
      </c>
      <c r="M51" s="195">
        <v>4126.72</v>
      </c>
      <c r="O51" s="42"/>
    </row>
    <row r="52" spans="1:15" ht="30.75" customHeight="1" x14ac:dyDescent="0.25">
      <c r="A52" s="152">
        <v>45</v>
      </c>
      <c r="B52" s="152" t="s">
        <v>965</v>
      </c>
      <c r="C52" s="421" t="s">
        <v>960</v>
      </c>
      <c r="D52" s="97" t="s">
        <v>261</v>
      </c>
      <c r="E52" s="96" t="s">
        <v>888</v>
      </c>
      <c r="F52" s="96" t="s">
        <v>894</v>
      </c>
      <c r="G52" s="96" t="s">
        <v>906</v>
      </c>
      <c r="H52" s="97"/>
      <c r="I52" s="97" t="s">
        <v>916</v>
      </c>
      <c r="J52" s="96" t="s">
        <v>92</v>
      </c>
      <c r="K52" s="151">
        <v>8</v>
      </c>
      <c r="L52" s="422">
        <v>2014</v>
      </c>
      <c r="M52" s="195">
        <v>4126.75</v>
      </c>
      <c r="O52" s="42"/>
    </row>
    <row r="53" spans="1:15" ht="30.75" customHeight="1" x14ac:dyDescent="0.25">
      <c r="A53" s="152">
        <v>46</v>
      </c>
      <c r="B53" s="152" t="s">
        <v>966</v>
      </c>
      <c r="C53" s="421" t="s">
        <v>967</v>
      </c>
      <c r="D53" s="96" t="s">
        <v>968</v>
      </c>
      <c r="E53" s="96" t="s">
        <v>888</v>
      </c>
      <c r="F53" s="96" t="s">
        <v>889</v>
      </c>
      <c r="G53" s="96" t="s">
        <v>890</v>
      </c>
      <c r="H53" s="97"/>
      <c r="I53" s="97" t="s">
        <v>916</v>
      </c>
      <c r="J53" s="96" t="s">
        <v>92</v>
      </c>
      <c r="K53" s="151">
        <v>11</v>
      </c>
      <c r="L53" s="422">
        <v>2014</v>
      </c>
      <c r="M53" s="195">
        <v>3979.2640000000001</v>
      </c>
      <c r="O53" s="42"/>
    </row>
    <row r="54" spans="1:15" ht="30.75" customHeight="1" x14ac:dyDescent="0.25">
      <c r="A54" s="152">
        <v>47</v>
      </c>
      <c r="B54" s="152" t="s">
        <v>969</v>
      </c>
      <c r="C54" s="421" t="s">
        <v>967</v>
      </c>
      <c r="D54" s="96" t="s">
        <v>968</v>
      </c>
      <c r="E54" s="96" t="s">
        <v>888</v>
      </c>
      <c r="F54" s="96" t="s">
        <v>929</v>
      </c>
      <c r="G54" s="96" t="s">
        <v>890</v>
      </c>
      <c r="H54" s="97"/>
      <c r="I54" s="97" t="s">
        <v>916</v>
      </c>
      <c r="J54" s="96" t="s">
        <v>92</v>
      </c>
      <c r="K54" s="151">
        <v>11</v>
      </c>
      <c r="L54" s="422">
        <v>2014</v>
      </c>
      <c r="M54" s="195">
        <v>3979.26</v>
      </c>
      <c r="O54" s="42"/>
    </row>
    <row r="55" spans="1:15" ht="30.75" customHeight="1" x14ac:dyDescent="0.25">
      <c r="A55" s="152">
        <v>48</v>
      </c>
      <c r="B55" s="152" t="s">
        <v>970</v>
      </c>
      <c r="C55" s="421" t="s">
        <v>967</v>
      </c>
      <c r="D55" s="96" t="s">
        <v>968</v>
      </c>
      <c r="E55" s="96" t="s">
        <v>888</v>
      </c>
      <c r="F55" s="96" t="s">
        <v>931</v>
      </c>
      <c r="G55" s="96" t="s">
        <v>890</v>
      </c>
      <c r="H55" s="97"/>
      <c r="I55" s="97" t="s">
        <v>916</v>
      </c>
      <c r="J55" s="96" t="s">
        <v>92</v>
      </c>
      <c r="K55" s="151">
        <v>11</v>
      </c>
      <c r="L55" s="422">
        <v>2014</v>
      </c>
      <c r="M55" s="195">
        <v>3979.26</v>
      </c>
      <c r="O55" s="42"/>
    </row>
    <row r="56" spans="1:15" ht="30.75" customHeight="1" x14ac:dyDescent="0.25">
      <c r="A56" s="152">
        <v>49</v>
      </c>
      <c r="B56" s="152" t="s">
        <v>927</v>
      </c>
      <c r="C56" s="421" t="s">
        <v>967</v>
      </c>
      <c r="D56" s="96" t="s">
        <v>968</v>
      </c>
      <c r="E56" s="96" t="s">
        <v>888</v>
      </c>
      <c r="F56" s="96" t="s">
        <v>933</v>
      </c>
      <c r="G56" s="96" t="s">
        <v>890</v>
      </c>
      <c r="H56" s="97"/>
      <c r="I56" s="97" t="s">
        <v>916</v>
      </c>
      <c r="J56" s="96" t="s">
        <v>92</v>
      </c>
      <c r="K56" s="151">
        <v>11</v>
      </c>
      <c r="L56" s="422">
        <v>2014</v>
      </c>
      <c r="M56" s="195">
        <v>3979.26</v>
      </c>
      <c r="O56" s="42"/>
    </row>
    <row r="57" spans="1:15" ht="30.75" customHeight="1" x14ac:dyDescent="0.25">
      <c r="A57" s="152">
        <v>50</v>
      </c>
      <c r="B57" s="152" t="s">
        <v>928</v>
      </c>
      <c r="C57" s="421" t="s">
        <v>967</v>
      </c>
      <c r="D57" s="96" t="s">
        <v>968</v>
      </c>
      <c r="E57" s="96" t="s">
        <v>888</v>
      </c>
      <c r="F57" s="96" t="s">
        <v>935</v>
      </c>
      <c r="G57" s="96" t="s">
        <v>890</v>
      </c>
      <c r="H57" s="97"/>
      <c r="I57" s="97" t="s">
        <v>916</v>
      </c>
      <c r="J57" s="96" t="s">
        <v>92</v>
      </c>
      <c r="K57" s="151">
        <v>11</v>
      </c>
      <c r="L57" s="422">
        <v>2014</v>
      </c>
      <c r="M57" s="195">
        <v>3979.26</v>
      </c>
      <c r="O57" s="42"/>
    </row>
    <row r="58" spans="1:15" ht="30.75" customHeight="1" x14ac:dyDescent="0.25">
      <c r="A58" s="152">
        <v>51</v>
      </c>
      <c r="B58" s="152" t="s">
        <v>930</v>
      </c>
      <c r="C58" s="421" t="s">
        <v>971</v>
      </c>
      <c r="D58" s="97" t="s">
        <v>261</v>
      </c>
      <c r="E58" s="96" t="s">
        <v>902</v>
      </c>
      <c r="F58" s="96" t="s">
        <v>261</v>
      </c>
      <c r="G58" s="96" t="s">
        <v>470</v>
      </c>
      <c r="H58" s="97"/>
      <c r="I58" s="97" t="s">
        <v>916</v>
      </c>
      <c r="J58" s="96" t="s">
        <v>92</v>
      </c>
      <c r="K58" s="151">
        <v>9</v>
      </c>
      <c r="L58" s="422">
        <v>2015</v>
      </c>
      <c r="M58" s="195">
        <v>1939.21</v>
      </c>
      <c r="O58" s="42"/>
    </row>
    <row r="59" spans="1:15" ht="30.75" customHeight="1" x14ac:dyDescent="0.25">
      <c r="A59" s="152">
        <v>52</v>
      </c>
      <c r="B59" s="152" t="s">
        <v>932</v>
      </c>
      <c r="C59" s="421" t="s">
        <v>972</v>
      </c>
      <c r="D59" s="97" t="s">
        <v>261</v>
      </c>
      <c r="E59" s="97" t="s">
        <v>973</v>
      </c>
      <c r="F59" s="97" t="s">
        <v>974</v>
      </c>
      <c r="G59" s="97" t="s">
        <v>470</v>
      </c>
      <c r="H59" s="97"/>
      <c r="I59" s="97" t="s">
        <v>916</v>
      </c>
      <c r="J59" s="96" t="s">
        <v>92</v>
      </c>
      <c r="K59" s="151">
        <v>10</v>
      </c>
      <c r="L59" s="422">
        <v>2016</v>
      </c>
      <c r="M59" s="195">
        <v>2748.04</v>
      </c>
      <c r="O59" s="42"/>
    </row>
    <row r="60" spans="1:15" ht="30.75" customHeight="1" x14ac:dyDescent="0.25">
      <c r="A60" s="152">
        <v>53</v>
      </c>
      <c r="B60" s="152" t="s">
        <v>934</v>
      </c>
      <c r="C60" s="421" t="s">
        <v>887</v>
      </c>
      <c r="D60" s="97" t="s">
        <v>261</v>
      </c>
      <c r="E60" s="97" t="s">
        <v>888</v>
      </c>
      <c r="F60" s="97" t="s">
        <v>889</v>
      </c>
      <c r="G60" s="97" t="s">
        <v>470</v>
      </c>
      <c r="H60" s="97"/>
      <c r="I60" s="97" t="s">
        <v>916</v>
      </c>
      <c r="J60" s="96" t="s">
        <v>92</v>
      </c>
      <c r="K60" s="151">
        <v>11</v>
      </c>
      <c r="L60" s="422">
        <v>2016</v>
      </c>
      <c r="M60" s="195">
        <v>5510</v>
      </c>
      <c r="O60" s="42"/>
    </row>
    <row r="61" spans="1:15" ht="30.75" customHeight="1" x14ac:dyDescent="0.25">
      <c r="A61" s="152">
        <v>54</v>
      </c>
      <c r="B61" s="152" t="s">
        <v>936</v>
      </c>
      <c r="C61" s="421" t="s">
        <v>975</v>
      </c>
      <c r="D61" s="97" t="s">
        <v>976</v>
      </c>
      <c r="E61" s="97" t="s">
        <v>391</v>
      </c>
      <c r="F61" s="97" t="s">
        <v>261</v>
      </c>
      <c r="G61" s="97" t="s">
        <v>90</v>
      </c>
      <c r="H61" s="97"/>
      <c r="I61" s="97" t="s">
        <v>916</v>
      </c>
      <c r="J61" s="96" t="s">
        <v>92</v>
      </c>
      <c r="K61" s="151">
        <v>12</v>
      </c>
      <c r="L61" s="422">
        <v>2017</v>
      </c>
      <c r="M61" s="195">
        <v>2318.84</v>
      </c>
      <c r="O61" s="42"/>
    </row>
    <row r="62" spans="1:15" ht="30.75" customHeight="1" x14ac:dyDescent="0.25">
      <c r="A62" s="152">
        <v>55</v>
      </c>
      <c r="B62" s="152" t="s">
        <v>938</v>
      </c>
      <c r="C62" s="421" t="s">
        <v>977</v>
      </c>
      <c r="D62" s="97" t="s">
        <v>261</v>
      </c>
      <c r="E62" s="97" t="s">
        <v>978</v>
      </c>
      <c r="F62" s="97" t="s">
        <v>979</v>
      </c>
      <c r="G62" s="97" t="s">
        <v>980</v>
      </c>
      <c r="H62" s="97"/>
      <c r="I62" s="97" t="s">
        <v>916</v>
      </c>
      <c r="J62" s="96" t="s">
        <v>92</v>
      </c>
      <c r="K62" s="151">
        <v>5</v>
      </c>
      <c r="L62" s="422">
        <v>2020</v>
      </c>
      <c r="M62" s="195">
        <v>52200</v>
      </c>
      <c r="O62" s="42"/>
    </row>
    <row r="63" spans="1:15" ht="30.75" customHeight="1" x14ac:dyDescent="0.25">
      <c r="A63" s="152">
        <v>56</v>
      </c>
      <c r="B63" s="152" t="s">
        <v>981</v>
      </c>
      <c r="C63" s="421" t="s">
        <v>982</v>
      </c>
      <c r="D63" s="96" t="s">
        <v>983</v>
      </c>
      <c r="E63" s="96" t="s">
        <v>984</v>
      </c>
      <c r="F63" s="96" t="s">
        <v>261</v>
      </c>
      <c r="G63" s="96" t="s">
        <v>890</v>
      </c>
      <c r="H63" s="97"/>
      <c r="I63" s="97" t="s">
        <v>98</v>
      </c>
      <c r="J63" s="96" t="s">
        <v>92</v>
      </c>
      <c r="K63" s="151">
        <v>12</v>
      </c>
      <c r="L63" s="422">
        <v>2013</v>
      </c>
      <c r="M63" s="195">
        <v>2500</v>
      </c>
      <c r="O63" s="42"/>
    </row>
    <row r="64" spans="1:15" ht="30.75" customHeight="1" x14ac:dyDescent="0.25">
      <c r="A64" s="152">
        <v>57</v>
      </c>
      <c r="B64" s="152" t="s">
        <v>985</v>
      </c>
      <c r="C64" s="421" t="s">
        <v>986</v>
      </c>
      <c r="D64" s="96" t="s">
        <v>987</v>
      </c>
      <c r="E64" s="96" t="s">
        <v>988</v>
      </c>
      <c r="F64" s="96" t="s">
        <v>261</v>
      </c>
      <c r="G64" s="96" t="s">
        <v>890</v>
      </c>
      <c r="H64" s="97"/>
      <c r="I64" s="97" t="s">
        <v>98</v>
      </c>
      <c r="J64" s="96" t="s">
        <v>92</v>
      </c>
      <c r="K64" s="151">
        <v>12</v>
      </c>
      <c r="L64" s="422">
        <v>2013</v>
      </c>
      <c r="M64" s="195">
        <v>2500</v>
      </c>
      <c r="O64" s="42"/>
    </row>
    <row r="65" spans="1:15" ht="30.75" customHeight="1" x14ac:dyDescent="0.25">
      <c r="A65" s="152">
        <v>58</v>
      </c>
      <c r="B65" s="152" t="s">
        <v>989</v>
      </c>
      <c r="C65" s="421" t="s">
        <v>990</v>
      </c>
      <c r="D65" s="96" t="s">
        <v>991</v>
      </c>
      <c r="E65" s="96" t="s">
        <v>894</v>
      </c>
      <c r="F65" s="96" t="s">
        <v>261</v>
      </c>
      <c r="G65" s="96" t="s">
        <v>470</v>
      </c>
      <c r="H65" s="97"/>
      <c r="I65" s="97" t="s">
        <v>98</v>
      </c>
      <c r="J65" s="96" t="s">
        <v>92</v>
      </c>
      <c r="K65" s="151">
        <v>12</v>
      </c>
      <c r="L65" s="422">
        <v>2013</v>
      </c>
      <c r="M65" s="195">
        <v>2550</v>
      </c>
      <c r="O65" s="42"/>
    </row>
    <row r="66" spans="1:15" ht="30.75" customHeight="1" x14ac:dyDescent="0.25">
      <c r="A66" s="152">
        <v>59</v>
      </c>
      <c r="B66" s="152" t="s">
        <v>992</v>
      </c>
      <c r="C66" s="421" t="s">
        <v>990</v>
      </c>
      <c r="D66" s="96" t="s">
        <v>991</v>
      </c>
      <c r="E66" s="96" t="s">
        <v>894</v>
      </c>
      <c r="F66" s="96" t="s">
        <v>261</v>
      </c>
      <c r="G66" s="96" t="s">
        <v>470</v>
      </c>
      <c r="H66" s="97"/>
      <c r="I66" s="97" t="s">
        <v>98</v>
      </c>
      <c r="J66" s="96" t="s">
        <v>92</v>
      </c>
      <c r="K66" s="151">
        <v>12</v>
      </c>
      <c r="L66" s="422">
        <v>2013</v>
      </c>
      <c r="M66" s="195">
        <v>2550</v>
      </c>
      <c r="O66" s="42"/>
    </row>
    <row r="67" spans="1:15" ht="30.75" customHeight="1" x14ac:dyDescent="0.25">
      <c r="A67" s="152">
        <v>60</v>
      </c>
      <c r="B67" s="152" t="s">
        <v>993</v>
      </c>
      <c r="C67" s="421" t="s">
        <v>994</v>
      </c>
      <c r="D67" s="96" t="s">
        <v>995</v>
      </c>
      <c r="E67" s="96" t="s">
        <v>888</v>
      </c>
      <c r="F67" s="96" t="s">
        <v>889</v>
      </c>
      <c r="G67" s="96" t="s">
        <v>470</v>
      </c>
      <c r="H67" s="97"/>
      <c r="I67" s="97" t="s">
        <v>98</v>
      </c>
      <c r="J67" s="96" t="s">
        <v>92</v>
      </c>
      <c r="K67" s="151">
        <v>12</v>
      </c>
      <c r="L67" s="422">
        <v>2013</v>
      </c>
      <c r="M67" s="195">
        <v>2700.01</v>
      </c>
      <c r="O67" s="42"/>
    </row>
    <row r="68" spans="1:15" ht="30.75" customHeight="1" x14ac:dyDescent="0.25">
      <c r="A68" s="152">
        <v>61</v>
      </c>
      <c r="B68" s="152" t="s">
        <v>996</v>
      </c>
      <c r="C68" s="421" t="s">
        <v>994</v>
      </c>
      <c r="D68" s="96" t="s">
        <v>995</v>
      </c>
      <c r="E68" s="96" t="s">
        <v>888</v>
      </c>
      <c r="F68" s="96" t="s">
        <v>889</v>
      </c>
      <c r="G68" s="96" t="s">
        <v>470</v>
      </c>
      <c r="H68" s="97"/>
      <c r="I68" s="97" t="s">
        <v>98</v>
      </c>
      <c r="J68" s="96" t="s">
        <v>92</v>
      </c>
      <c r="K68" s="151">
        <v>12</v>
      </c>
      <c r="L68" s="422">
        <v>2013</v>
      </c>
      <c r="M68" s="195">
        <v>2700.01</v>
      </c>
      <c r="O68" s="42"/>
    </row>
    <row r="69" spans="1:15" ht="30.75" customHeight="1" x14ac:dyDescent="0.25">
      <c r="A69" s="152">
        <v>62</v>
      </c>
      <c r="B69" s="152" t="s">
        <v>997</v>
      </c>
      <c r="C69" s="421" t="s">
        <v>998</v>
      </c>
      <c r="D69" s="96" t="s">
        <v>991</v>
      </c>
      <c r="E69" s="96" t="s">
        <v>894</v>
      </c>
      <c r="F69" s="96" t="s">
        <v>261</v>
      </c>
      <c r="G69" s="96" t="s">
        <v>470</v>
      </c>
      <c r="H69" s="97"/>
      <c r="I69" s="97" t="s">
        <v>98</v>
      </c>
      <c r="J69" s="96" t="s">
        <v>92</v>
      </c>
      <c r="K69" s="151">
        <v>12</v>
      </c>
      <c r="L69" s="422">
        <v>2013</v>
      </c>
      <c r="M69" s="195">
        <v>2550</v>
      </c>
      <c r="O69" s="42"/>
    </row>
    <row r="70" spans="1:15" ht="30.75" customHeight="1" x14ac:dyDescent="0.25">
      <c r="A70" s="152">
        <v>63</v>
      </c>
      <c r="B70" s="152" t="s">
        <v>999</v>
      </c>
      <c r="C70" s="421" t="s">
        <v>1000</v>
      </c>
      <c r="D70" s="97" t="s">
        <v>1001</v>
      </c>
      <c r="E70" s="97" t="s">
        <v>1002</v>
      </c>
      <c r="F70" s="97" t="s">
        <v>261</v>
      </c>
      <c r="G70" s="97" t="s">
        <v>90</v>
      </c>
      <c r="H70" s="97"/>
      <c r="I70" s="97" t="s">
        <v>98</v>
      </c>
      <c r="J70" s="97" t="s">
        <v>92</v>
      </c>
      <c r="K70" s="151">
        <v>7</v>
      </c>
      <c r="L70" s="422">
        <v>2013</v>
      </c>
      <c r="M70" s="195">
        <v>9476.01</v>
      </c>
      <c r="O70" s="42"/>
    </row>
    <row r="71" spans="1:15" ht="30.75" customHeight="1" x14ac:dyDescent="0.25">
      <c r="A71" s="152">
        <v>64</v>
      </c>
      <c r="B71" s="152" t="s">
        <v>1003</v>
      </c>
      <c r="C71" s="421" t="s">
        <v>1004</v>
      </c>
      <c r="D71" s="96" t="s">
        <v>261</v>
      </c>
      <c r="E71" s="96" t="s">
        <v>888</v>
      </c>
      <c r="F71" s="96" t="s">
        <v>889</v>
      </c>
      <c r="G71" s="96" t="s">
        <v>1005</v>
      </c>
      <c r="H71" s="97"/>
      <c r="I71" s="97" t="s">
        <v>1006</v>
      </c>
      <c r="J71" s="96" t="s">
        <v>92</v>
      </c>
      <c r="K71" s="151">
        <v>12</v>
      </c>
      <c r="L71" s="422">
        <v>2013</v>
      </c>
      <c r="M71" s="195">
        <v>2200</v>
      </c>
      <c r="O71" s="42"/>
    </row>
    <row r="72" spans="1:15" ht="30.75" customHeight="1" x14ac:dyDescent="0.25">
      <c r="A72" s="152">
        <v>65</v>
      </c>
      <c r="B72" s="152" t="s">
        <v>1007</v>
      </c>
      <c r="C72" s="421" t="s">
        <v>1008</v>
      </c>
      <c r="D72" s="96" t="s">
        <v>261</v>
      </c>
      <c r="E72" s="96" t="s">
        <v>922</v>
      </c>
      <c r="F72" s="96" t="s">
        <v>889</v>
      </c>
      <c r="G72" s="96" t="s">
        <v>1009</v>
      </c>
      <c r="H72" s="97"/>
      <c r="I72" s="97" t="s">
        <v>1006</v>
      </c>
      <c r="J72" s="96" t="s">
        <v>92</v>
      </c>
      <c r="K72" s="151">
        <v>12</v>
      </c>
      <c r="L72" s="422">
        <v>2013</v>
      </c>
      <c r="M72" s="195">
        <v>2200</v>
      </c>
      <c r="O72" s="42"/>
    </row>
    <row r="73" spans="1:15" ht="30.75" customHeight="1" x14ac:dyDescent="0.25">
      <c r="A73" s="152">
        <v>66</v>
      </c>
      <c r="B73" s="152" t="s">
        <v>1010</v>
      </c>
      <c r="C73" s="421" t="s">
        <v>1011</v>
      </c>
      <c r="D73" s="96" t="s">
        <v>261</v>
      </c>
      <c r="E73" s="96" t="s">
        <v>391</v>
      </c>
      <c r="F73" s="96" t="s">
        <v>261</v>
      </c>
      <c r="G73" s="96" t="s">
        <v>292</v>
      </c>
      <c r="H73" s="97"/>
      <c r="I73" s="97" t="s">
        <v>1006</v>
      </c>
      <c r="J73" s="96" t="s">
        <v>92</v>
      </c>
      <c r="K73" s="151">
        <v>12</v>
      </c>
      <c r="L73" s="422">
        <v>2013</v>
      </c>
      <c r="M73" s="195">
        <v>2875</v>
      </c>
      <c r="O73" s="42"/>
    </row>
    <row r="74" spans="1:15" ht="30.75" customHeight="1" x14ac:dyDescent="0.25">
      <c r="A74" s="152">
        <v>67</v>
      </c>
      <c r="B74" s="152" t="s">
        <v>1012</v>
      </c>
      <c r="C74" s="421" t="s">
        <v>967</v>
      </c>
      <c r="D74" s="96" t="s">
        <v>261</v>
      </c>
      <c r="E74" s="96" t="s">
        <v>888</v>
      </c>
      <c r="F74" s="96" t="s">
        <v>889</v>
      </c>
      <c r="G74" s="96" t="s">
        <v>470</v>
      </c>
      <c r="H74" s="97"/>
      <c r="I74" s="97" t="s">
        <v>1006</v>
      </c>
      <c r="J74" s="96" t="s">
        <v>92</v>
      </c>
      <c r="K74" s="151">
        <v>12</v>
      </c>
      <c r="L74" s="422">
        <v>2013</v>
      </c>
      <c r="M74" s="195">
        <v>2200</v>
      </c>
      <c r="O74" s="42"/>
    </row>
    <row r="75" spans="1:15" ht="30.75" customHeight="1" x14ac:dyDescent="0.25">
      <c r="A75" s="152">
        <v>68</v>
      </c>
      <c r="B75" s="152" t="s">
        <v>1013</v>
      </c>
      <c r="C75" s="421" t="s">
        <v>1014</v>
      </c>
      <c r="D75" s="96" t="s">
        <v>1015</v>
      </c>
      <c r="E75" s="96" t="s">
        <v>1016</v>
      </c>
      <c r="F75" s="96" t="s">
        <v>1017</v>
      </c>
      <c r="G75" s="96" t="s">
        <v>890</v>
      </c>
      <c r="H75" s="97"/>
      <c r="I75" s="97" t="s">
        <v>1006</v>
      </c>
      <c r="J75" s="96" t="s">
        <v>92</v>
      </c>
      <c r="K75" s="151">
        <v>12</v>
      </c>
      <c r="L75" s="422">
        <v>2013</v>
      </c>
      <c r="M75" s="195">
        <v>52896</v>
      </c>
      <c r="O75" s="42"/>
    </row>
    <row r="76" spans="1:15" ht="30.75" customHeight="1" x14ac:dyDescent="0.25">
      <c r="A76" s="152">
        <v>69</v>
      </c>
      <c r="B76" s="423" t="s">
        <v>1018</v>
      </c>
      <c r="C76" s="421" t="s">
        <v>1019</v>
      </c>
      <c r="D76" s="96" t="s">
        <v>925</v>
      </c>
      <c r="E76" s="96" t="s">
        <v>391</v>
      </c>
      <c r="F76" s="96" t="s">
        <v>1020</v>
      </c>
      <c r="G76" s="96" t="s">
        <v>890</v>
      </c>
      <c r="H76" s="97"/>
      <c r="I76" s="97" t="s">
        <v>1006</v>
      </c>
      <c r="J76" s="96" t="s">
        <v>92</v>
      </c>
      <c r="K76" s="151">
        <v>12</v>
      </c>
      <c r="L76" s="422">
        <v>2013</v>
      </c>
      <c r="M76" s="195">
        <v>4968</v>
      </c>
      <c r="O76" s="42"/>
    </row>
    <row r="77" spans="1:15" ht="30.75" customHeight="1" x14ac:dyDescent="0.25">
      <c r="A77" s="152">
        <v>70</v>
      </c>
      <c r="B77" s="423" t="s">
        <v>1021</v>
      </c>
      <c r="C77" s="424" t="s">
        <v>1022</v>
      </c>
      <c r="D77" s="96" t="s">
        <v>1023</v>
      </c>
      <c r="E77" s="96" t="s">
        <v>902</v>
      </c>
      <c r="F77" s="96" t="s">
        <v>261</v>
      </c>
      <c r="G77" s="96" t="s">
        <v>470</v>
      </c>
      <c r="H77" s="97"/>
      <c r="I77" s="97" t="s">
        <v>1006</v>
      </c>
      <c r="J77" s="96" t="s">
        <v>92</v>
      </c>
      <c r="K77" s="151">
        <v>12</v>
      </c>
      <c r="L77" s="422">
        <v>2013</v>
      </c>
      <c r="M77" s="195">
        <v>2228</v>
      </c>
      <c r="O77" s="42"/>
    </row>
    <row r="78" spans="1:15" ht="30.75" customHeight="1" x14ac:dyDescent="0.25">
      <c r="A78" s="152">
        <v>71</v>
      </c>
      <c r="B78" s="423" t="s">
        <v>1024</v>
      </c>
      <c r="C78" s="424" t="s">
        <v>1025</v>
      </c>
      <c r="D78" s="96" t="s">
        <v>261</v>
      </c>
      <c r="E78" s="96" t="s">
        <v>1026</v>
      </c>
      <c r="F78" s="96" t="s">
        <v>1027</v>
      </c>
      <c r="G78" s="96" t="s">
        <v>470</v>
      </c>
      <c r="H78" s="97"/>
      <c r="I78" s="97" t="s">
        <v>1006</v>
      </c>
      <c r="J78" s="96" t="s">
        <v>92</v>
      </c>
      <c r="K78" s="151">
        <v>12</v>
      </c>
      <c r="L78" s="422">
        <v>2013</v>
      </c>
      <c r="M78" s="195">
        <v>3611.7</v>
      </c>
      <c r="O78" s="42"/>
    </row>
    <row r="79" spans="1:15" ht="30.75" customHeight="1" x14ac:dyDescent="0.25">
      <c r="A79" s="152">
        <v>72</v>
      </c>
      <c r="B79" s="423" t="s">
        <v>1028</v>
      </c>
      <c r="C79" s="424" t="s">
        <v>1029</v>
      </c>
      <c r="D79" s="96" t="s">
        <v>261</v>
      </c>
      <c r="E79" s="96" t="s">
        <v>1030</v>
      </c>
      <c r="F79" s="96" t="s">
        <v>1031</v>
      </c>
      <c r="G79" s="96" t="s">
        <v>470</v>
      </c>
      <c r="H79" s="97"/>
      <c r="I79" s="97" t="s">
        <v>1006</v>
      </c>
      <c r="J79" s="96" t="s">
        <v>92</v>
      </c>
      <c r="K79" s="151">
        <v>12</v>
      </c>
      <c r="L79" s="422">
        <v>2013</v>
      </c>
      <c r="M79" s="195">
        <v>4037.5</v>
      </c>
      <c r="O79" s="42"/>
    </row>
    <row r="80" spans="1:15" ht="30.75" customHeight="1" x14ac:dyDescent="0.25">
      <c r="A80" s="152">
        <v>73</v>
      </c>
      <c r="B80" s="423" t="s">
        <v>1032</v>
      </c>
      <c r="C80" s="424" t="s">
        <v>1033</v>
      </c>
      <c r="D80" s="96" t="s">
        <v>1034</v>
      </c>
      <c r="E80" s="96" t="s">
        <v>391</v>
      </c>
      <c r="F80" s="96" t="s">
        <v>261</v>
      </c>
      <c r="G80" s="96" t="s">
        <v>292</v>
      </c>
      <c r="H80" s="97"/>
      <c r="I80" s="97" t="s">
        <v>1006</v>
      </c>
      <c r="J80" s="96" t="s">
        <v>92</v>
      </c>
      <c r="K80" s="151">
        <v>12</v>
      </c>
      <c r="L80" s="422">
        <v>2013</v>
      </c>
      <c r="M80" s="195">
        <v>4999</v>
      </c>
      <c r="O80" s="42"/>
    </row>
    <row r="81" spans="1:15" ht="30.75" customHeight="1" x14ac:dyDescent="0.25">
      <c r="A81" s="152">
        <v>74</v>
      </c>
      <c r="B81" s="152" t="s">
        <v>1035</v>
      </c>
      <c r="C81" s="421" t="s">
        <v>1036</v>
      </c>
      <c r="D81" s="96" t="s">
        <v>261</v>
      </c>
      <c r="E81" s="96" t="s">
        <v>391</v>
      </c>
      <c r="F81" s="96" t="s">
        <v>261</v>
      </c>
      <c r="G81" s="96" t="s">
        <v>292</v>
      </c>
      <c r="H81" s="97"/>
      <c r="I81" s="97" t="s">
        <v>1006</v>
      </c>
      <c r="J81" s="96" t="s">
        <v>92</v>
      </c>
      <c r="K81" s="151">
        <v>3</v>
      </c>
      <c r="L81" s="422">
        <v>2014</v>
      </c>
      <c r="M81" s="195">
        <v>2704</v>
      </c>
      <c r="O81" s="42"/>
    </row>
    <row r="82" spans="1:15" ht="30.75" customHeight="1" x14ac:dyDescent="0.25">
      <c r="A82" s="152">
        <v>75</v>
      </c>
      <c r="B82" s="152" t="s">
        <v>1037</v>
      </c>
      <c r="C82" s="421" t="s">
        <v>1038</v>
      </c>
      <c r="D82" s="96" t="s">
        <v>1039</v>
      </c>
      <c r="E82" s="96" t="s">
        <v>391</v>
      </c>
      <c r="F82" s="96" t="s">
        <v>1040</v>
      </c>
      <c r="G82" s="96" t="s">
        <v>890</v>
      </c>
      <c r="H82" s="97"/>
      <c r="I82" s="97" t="s">
        <v>1006</v>
      </c>
      <c r="J82" s="96" t="s">
        <v>92</v>
      </c>
      <c r="K82" s="151">
        <v>12</v>
      </c>
      <c r="L82" s="422">
        <v>2013</v>
      </c>
      <c r="M82" s="195">
        <v>2360.35</v>
      </c>
      <c r="O82" s="42"/>
    </row>
    <row r="83" spans="1:15" ht="30.75" customHeight="1" x14ac:dyDescent="0.25">
      <c r="A83" s="152">
        <v>76</v>
      </c>
      <c r="B83" s="152" t="s">
        <v>1041</v>
      </c>
      <c r="C83" s="421" t="s">
        <v>1042</v>
      </c>
      <c r="D83" s="96" t="s">
        <v>261</v>
      </c>
      <c r="E83" s="96" t="s">
        <v>391</v>
      </c>
      <c r="F83" s="96" t="s">
        <v>261</v>
      </c>
      <c r="G83" s="96" t="s">
        <v>470</v>
      </c>
      <c r="H83" s="97"/>
      <c r="I83" s="97" t="s">
        <v>1006</v>
      </c>
      <c r="J83" s="96" t="s">
        <v>92</v>
      </c>
      <c r="K83" s="151">
        <v>12</v>
      </c>
      <c r="L83" s="422">
        <v>2013</v>
      </c>
      <c r="M83" s="195">
        <v>3387.8</v>
      </c>
      <c r="O83" s="42"/>
    </row>
    <row r="84" spans="1:15" ht="30.75" customHeight="1" x14ac:dyDescent="0.25">
      <c r="A84" s="152">
        <v>77</v>
      </c>
      <c r="B84" s="152" t="s">
        <v>1043</v>
      </c>
      <c r="C84" s="421" t="s">
        <v>1044</v>
      </c>
      <c r="D84" s="96" t="s">
        <v>261</v>
      </c>
      <c r="E84" s="96" t="s">
        <v>391</v>
      </c>
      <c r="F84" s="96" t="s">
        <v>261</v>
      </c>
      <c r="G84" s="96" t="s">
        <v>470</v>
      </c>
      <c r="H84" s="97"/>
      <c r="I84" s="97" t="s">
        <v>1006</v>
      </c>
      <c r="J84" s="96" t="s">
        <v>92</v>
      </c>
      <c r="K84" s="151">
        <v>12</v>
      </c>
      <c r="L84" s="422">
        <v>2013</v>
      </c>
      <c r="M84" s="195">
        <v>3090</v>
      </c>
      <c r="O84" s="42"/>
    </row>
    <row r="85" spans="1:15" ht="30.75" customHeight="1" x14ac:dyDescent="0.25">
      <c r="A85" s="152">
        <v>78</v>
      </c>
      <c r="B85" s="152" t="s">
        <v>1045</v>
      </c>
      <c r="C85" s="421" t="s">
        <v>1046</v>
      </c>
      <c r="D85" s="96" t="s">
        <v>261</v>
      </c>
      <c r="E85" s="96" t="s">
        <v>391</v>
      </c>
      <c r="F85" s="96" t="s">
        <v>261</v>
      </c>
      <c r="G85" s="96" t="s">
        <v>470</v>
      </c>
      <c r="H85" s="97"/>
      <c r="I85" s="97" t="s">
        <v>1006</v>
      </c>
      <c r="J85" s="96" t="s">
        <v>92</v>
      </c>
      <c r="K85" s="151">
        <v>12</v>
      </c>
      <c r="L85" s="422">
        <v>2013</v>
      </c>
      <c r="M85" s="195">
        <v>3690</v>
      </c>
      <c r="O85" s="42"/>
    </row>
    <row r="86" spans="1:15" ht="30.75" customHeight="1" x14ac:dyDescent="0.25">
      <c r="A86" s="152">
        <v>79</v>
      </c>
      <c r="B86" s="152" t="s">
        <v>1047</v>
      </c>
      <c r="C86" s="421" t="s">
        <v>1048</v>
      </c>
      <c r="D86" s="96" t="s">
        <v>261</v>
      </c>
      <c r="E86" s="96" t="s">
        <v>902</v>
      </c>
      <c r="F86" s="96" t="s">
        <v>261</v>
      </c>
      <c r="G86" s="96" t="s">
        <v>890</v>
      </c>
      <c r="H86" s="97"/>
      <c r="I86" s="97" t="s">
        <v>1006</v>
      </c>
      <c r="J86" s="96" t="s">
        <v>92</v>
      </c>
      <c r="K86" s="151">
        <v>12</v>
      </c>
      <c r="L86" s="422">
        <v>2013</v>
      </c>
      <c r="M86" s="195">
        <v>10121.56</v>
      </c>
      <c r="O86" s="42"/>
    </row>
    <row r="87" spans="1:15" ht="30.75" customHeight="1" x14ac:dyDescent="0.25">
      <c r="A87" s="152">
        <v>80</v>
      </c>
      <c r="B87" s="152" t="s">
        <v>1049</v>
      </c>
      <c r="C87" s="421" t="s">
        <v>1048</v>
      </c>
      <c r="D87" s="96" t="s">
        <v>261</v>
      </c>
      <c r="E87" s="96" t="s">
        <v>902</v>
      </c>
      <c r="F87" s="96" t="s">
        <v>261</v>
      </c>
      <c r="G87" s="96" t="s">
        <v>890</v>
      </c>
      <c r="H87" s="97"/>
      <c r="I87" s="97" t="s">
        <v>1006</v>
      </c>
      <c r="J87" s="96" t="s">
        <v>92</v>
      </c>
      <c r="K87" s="151">
        <v>12</v>
      </c>
      <c r="L87" s="422">
        <v>2013</v>
      </c>
      <c r="M87" s="195">
        <v>10121.56</v>
      </c>
      <c r="O87" s="42"/>
    </row>
    <row r="88" spans="1:15" ht="30.75" customHeight="1" x14ac:dyDescent="0.25">
      <c r="A88" s="152">
        <v>81</v>
      </c>
      <c r="B88" s="152" t="s">
        <v>1050</v>
      </c>
      <c r="C88" s="421" t="s">
        <v>1051</v>
      </c>
      <c r="D88" s="96" t="s">
        <v>261</v>
      </c>
      <c r="E88" s="96" t="s">
        <v>902</v>
      </c>
      <c r="F88" s="96" t="s">
        <v>1052</v>
      </c>
      <c r="G88" s="96" t="s">
        <v>470</v>
      </c>
      <c r="H88" s="97"/>
      <c r="I88" s="97" t="s">
        <v>1006</v>
      </c>
      <c r="J88" s="96" t="s">
        <v>92</v>
      </c>
      <c r="K88" s="151">
        <v>11</v>
      </c>
      <c r="L88" s="422">
        <v>2015</v>
      </c>
      <c r="M88" s="195">
        <v>1938.38</v>
      </c>
      <c r="O88" s="42"/>
    </row>
    <row r="89" spans="1:15" ht="30.75" customHeight="1" x14ac:dyDescent="0.25">
      <c r="A89" s="152">
        <v>82</v>
      </c>
      <c r="B89" s="152" t="s">
        <v>1053</v>
      </c>
      <c r="C89" s="421" t="s">
        <v>1054</v>
      </c>
      <c r="D89" s="97" t="s">
        <v>1055</v>
      </c>
      <c r="E89" s="97" t="s">
        <v>1056</v>
      </c>
      <c r="F89" s="97" t="s">
        <v>1057</v>
      </c>
      <c r="G89" s="97" t="s">
        <v>890</v>
      </c>
      <c r="H89" s="97"/>
      <c r="I89" s="97" t="s">
        <v>1006</v>
      </c>
      <c r="J89" s="96" t="s">
        <v>92</v>
      </c>
      <c r="K89" s="151">
        <v>10</v>
      </c>
      <c r="L89" s="422">
        <v>2016</v>
      </c>
      <c r="M89" s="195">
        <v>56144</v>
      </c>
      <c r="O89" s="42"/>
    </row>
    <row r="90" spans="1:15" ht="30.75" customHeight="1" x14ac:dyDescent="0.25">
      <c r="A90" s="152">
        <v>83</v>
      </c>
      <c r="B90" s="152" t="s">
        <v>1058</v>
      </c>
      <c r="C90" s="421" t="s">
        <v>1059</v>
      </c>
      <c r="D90" s="97" t="s">
        <v>261</v>
      </c>
      <c r="E90" s="97" t="s">
        <v>888</v>
      </c>
      <c r="F90" s="97" t="s">
        <v>261</v>
      </c>
      <c r="G90" s="97" t="s">
        <v>292</v>
      </c>
      <c r="H90" s="97"/>
      <c r="I90" s="97" t="s">
        <v>1006</v>
      </c>
      <c r="J90" s="96" t="s">
        <v>92</v>
      </c>
      <c r="K90" s="151">
        <v>10</v>
      </c>
      <c r="L90" s="422">
        <v>2016</v>
      </c>
      <c r="M90" s="195">
        <v>20400</v>
      </c>
      <c r="O90" s="42"/>
    </row>
    <row r="91" spans="1:15" ht="30.75" customHeight="1" x14ac:dyDescent="0.25">
      <c r="A91" s="152">
        <v>84</v>
      </c>
      <c r="B91" s="152" t="s">
        <v>1060</v>
      </c>
      <c r="C91" s="421" t="s">
        <v>1061</v>
      </c>
      <c r="D91" s="97" t="s">
        <v>973</v>
      </c>
      <c r="E91" s="97" t="s">
        <v>974</v>
      </c>
      <c r="F91" s="97" t="s">
        <v>261</v>
      </c>
      <c r="G91" s="97" t="s">
        <v>470</v>
      </c>
      <c r="H91" s="97"/>
      <c r="I91" s="97" t="s">
        <v>1006</v>
      </c>
      <c r="J91" s="96" t="s">
        <v>92</v>
      </c>
      <c r="K91" s="151">
        <v>11</v>
      </c>
      <c r="L91" s="422">
        <v>2016</v>
      </c>
      <c r="M91" s="195">
        <v>2748.04</v>
      </c>
      <c r="O91" s="42"/>
    </row>
    <row r="92" spans="1:15" ht="30.75" customHeight="1" x14ac:dyDescent="0.25">
      <c r="A92" s="152">
        <v>85</v>
      </c>
      <c r="B92" s="152" t="s">
        <v>1062</v>
      </c>
      <c r="C92" s="421" t="s">
        <v>1063</v>
      </c>
      <c r="D92" s="97" t="s">
        <v>261</v>
      </c>
      <c r="E92" s="97" t="s">
        <v>1064</v>
      </c>
      <c r="F92" s="97" t="s">
        <v>261</v>
      </c>
      <c r="G92" s="97" t="s">
        <v>90</v>
      </c>
      <c r="H92" s="97"/>
      <c r="I92" s="97" t="s">
        <v>1006</v>
      </c>
      <c r="J92" s="96" t="s">
        <v>92</v>
      </c>
      <c r="K92" s="151">
        <v>8</v>
      </c>
      <c r="L92" s="422">
        <v>2018</v>
      </c>
      <c r="M92" s="195">
        <v>20298.849999999999</v>
      </c>
      <c r="O92" s="42"/>
    </row>
    <row r="93" spans="1:15" ht="30.75" customHeight="1" x14ac:dyDescent="0.25">
      <c r="A93" s="152">
        <v>86</v>
      </c>
      <c r="B93" s="152" t="s">
        <v>1065</v>
      </c>
      <c r="C93" s="421" t="s">
        <v>1066</v>
      </c>
      <c r="D93" s="97" t="s">
        <v>261</v>
      </c>
      <c r="E93" s="97" t="s">
        <v>1064</v>
      </c>
      <c r="F93" s="97" t="s">
        <v>261</v>
      </c>
      <c r="G93" s="97" t="s">
        <v>90</v>
      </c>
      <c r="H93" s="97"/>
      <c r="I93" s="97" t="s">
        <v>1006</v>
      </c>
      <c r="J93" s="96" t="s">
        <v>92</v>
      </c>
      <c r="K93" s="151">
        <v>8</v>
      </c>
      <c r="L93" s="422">
        <v>2018</v>
      </c>
      <c r="M93" s="195">
        <v>13338.85</v>
      </c>
      <c r="O93" s="42"/>
    </row>
    <row r="94" spans="1:15" ht="30.75" customHeight="1" x14ac:dyDescent="0.25">
      <c r="A94" s="152">
        <v>87</v>
      </c>
      <c r="B94" s="152" t="s">
        <v>1067</v>
      </c>
      <c r="C94" s="421" t="s">
        <v>1068</v>
      </c>
      <c r="D94" s="97" t="s">
        <v>1001</v>
      </c>
      <c r="E94" s="97" t="s">
        <v>1064</v>
      </c>
      <c r="F94" s="97" t="s">
        <v>261</v>
      </c>
      <c r="G94" s="97" t="s">
        <v>90</v>
      </c>
      <c r="H94" s="97"/>
      <c r="I94" s="97" t="s">
        <v>1006</v>
      </c>
      <c r="J94" s="96" t="s">
        <v>92</v>
      </c>
      <c r="K94" s="151">
        <v>12</v>
      </c>
      <c r="L94" s="422">
        <v>2019</v>
      </c>
      <c r="M94" s="195">
        <v>12526.84</v>
      </c>
      <c r="O94" s="42"/>
    </row>
    <row r="95" spans="1:15" ht="30.75" customHeight="1" x14ac:dyDescent="0.25">
      <c r="A95" s="152">
        <v>88</v>
      </c>
      <c r="B95" s="152" t="s">
        <v>1069</v>
      </c>
      <c r="C95" s="421" t="s">
        <v>1070</v>
      </c>
      <c r="D95" s="97" t="s">
        <v>261</v>
      </c>
      <c r="E95" s="97" t="s">
        <v>391</v>
      </c>
      <c r="F95" s="97" t="s">
        <v>261</v>
      </c>
      <c r="G95" s="97" t="s">
        <v>470</v>
      </c>
      <c r="H95" s="97"/>
      <c r="I95" s="97" t="s">
        <v>1006</v>
      </c>
      <c r="J95" s="96" t="s">
        <v>92</v>
      </c>
      <c r="K95" s="151">
        <v>9</v>
      </c>
      <c r="L95" s="422">
        <v>2020</v>
      </c>
      <c r="M95" s="195">
        <v>4948.6499999999996</v>
      </c>
      <c r="O95" s="42"/>
    </row>
    <row r="96" spans="1:15" ht="30.75" customHeight="1" x14ac:dyDescent="0.25">
      <c r="A96" s="152">
        <v>89</v>
      </c>
      <c r="B96" s="152" t="s">
        <v>1071</v>
      </c>
      <c r="C96" s="421" t="s">
        <v>1072</v>
      </c>
      <c r="D96" s="96" t="s">
        <v>1052</v>
      </c>
      <c r="E96" s="96" t="s">
        <v>888</v>
      </c>
      <c r="F96" s="96" t="s">
        <v>889</v>
      </c>
      <c r="G96" s="96" t="s">
        <v>292</v>
      </c>
      <c r="H96" s="97"/>
      <c r="I96" s="97" t="s">
        <v>1073</v>
      </c>
      <c r="J96" s="96" t="s">
        <v>92</v>
      </c>
      <c r="K96" s="151">
        <v>12</v>
      </c>
      <c r="L96" s="422">
        <v>2013</v>
      </c>
      <c r="M96" s="195">
        <v>2200</v>
      </c>
      <c r="O96" s="42"/>
    </row>
    <row r="97" spans="1:15" ht="30.75" customHeight="1" x14ac:dyDescent="0.25">
      <c r="A97" s="152">
        <v>90</v>
      </c>
      <c r="B97" s="152" t="s">
        <v>1074</v>
      </c>
      <c r="C97" s="421" t="s">
        <v>1075</v>
      </c>
      <c r="D97" s="96" t="s">
        <v>1052</v>
      </c>
      <c r="E97" s="96" t="s">
        <v>888</v>
      </c>
      <c r="F97" s="96" t="s">
        <v>889</v>
      </c>
      <c r="G97" s="96" t="s">
        <v>906</v>
      </c>
      <c r="H97" s="97"/>
      <c r="I97" s="97" t="s">
        <v>1073</v>
      </c>
      <c r="J97" s="96" t="s">
        <v>92</v>
      </c>
      <c r="K97" s="151">
        <v>1</v>
      </c>
      <c r="L97" s="422">
        <v>2014</v>
      </c>
      <c r="M97" s="195">
        <v>14622.6</v>
      </c>
      <c r="O97" s="42"/>
    </row>
    <row r="98" spans="1:15" ht="30.75" customHeight="1" x14ac:dyDescent="0.25">
      <c r="A98" s="152">
        <v>91</v>
      </c>
      <c r="B98" s="152" t="s">
        <v>1076</v>
      </c>
      <c r="C98" s="421" t="s">
        <v>1077</v>
      </c>
      <c r="D98" s="96" t="s">
        <v>1052</v>
      </c>
      <c r="E98" s="96" t="s">
        <v>888</v>
      </c>
      <c r="F98" s="96" t="s">
        <v>889</v>
      </c>
      <c r="G98" s="96" t="s">
        <v>906</v>
      </c>
      <c r="H98" s="97"/>
      <c r="I98" s="97" t="s">
        <v>1073</v>
      </c>
      <c r="J98" s="96" t="s">
        <v>92</v>
      </c>
      <c r="K98" s="151">
        <v>1</v>
      </c>
      <c r="L98" s="422">
        <v>2014</v>
      </c>
      <c r="M98" s="195">
        <v>4037.29</v>
      </c>
      <c r="O98" s="42"/>
    </row>
    <row r="99" spans="1:15" ht="30.75" customHeight="1" x14ac:dyDescent="0.25">
      <c r="A99" s="152">
        <v>92</v>
      </c>
      <c r="B99" s="152" t="s">
        <v>1078</v>
      </c>
      <c r="C99" s="421" t="s">
        <v>1079</v>
      </c>
      <c r="D99" s="96" t="s">
        <v>1052</v>
      </c>
      <c r="E99" s="96" t="s">
        <v>888</v>
      </c>
      <c r="F99" s="96" t="s">
        <v>889</v>
      </c>
      <c r="G99" s="96" t="s">
        <v>906</v>
      </c>
      <c r="H99" s="97"/>
      <c r="I99" s="97" t="s">
        <v>1073</v>
      </c>
      <c r="J99" s="96" t="s">
        <v>92</v>
      </c>
      <c r="K99" s="151">
        <v>1</v>
      </c>
      <c r="L99" s="422">
        <v>2014</v>
      </c>
      <c r="M99" s="195">
        <v>3387.49</v>
      </c>
      <c r="O99" s="42"/>
    </row>
    <row r="100" spans="1:15" ht="30.75" customHeight="1" x14ac:dyDescent="0.25">
      <c r="A100" s="152">
        <v>93</v>
      </c>
      <c r="B100" s="152" t="s">
        <v>1080</v>
      </c>
      <c r="C100" s="421" t="s">
        <v>887</v>
      </c>
      <c r="D100" s="97" t="s">
        <v>261</v>
      </c>
      <c r="E100" s="96" t="s">
        <v>888</v>
      </c>
      <c r="F100" s="96" t="s">
        <v>889</v>
      </c>
      <c r="G100" s="96" t="s">
        <v>906</v>
      </c>
      <c r="H100" s="97"/>
      <c r="I100" s="97" t="s">
        <v>1073</v>
      </c>
      <c r="J100" s="96" t="s">
        <v>92</v>
      </c>
      <c r="K100" s="151">
        <v>11</v>
      </c>
      <c r="L100" s="422">
        <v>2017</v>
      </c>
      <c r="M100" s="195">
        <f>14267.65/3</f>
        <v>4755.8833333333332</v>
      </c>
      <c r="O100" s="42"/>
    </row>
    <row r="101" spans="1:15" ht="30.75" customHeight="1" x14ac:dyDescent="0.25">
      <c r="A101" s="152">
        <v>94</v>
      </c>
      <c r="B101" s="152" t="s">
        <v>1081</v>
      </c>
      <c r="C101" s="421" t="s">
        <v>887</v>
      </c>
      <c r="D101" s="97" t="s">
        <v>261</v>
      </c>
      <c r="E101" s="96" t="s">
        <v>888</v>
      </c>
      <c r="F101" s="96" t="s">
        <v>889</v>
      </c>
      <c r="G101" s="96" t="s">
        <v>906</v>
      </c>
      <c r="H101" s="97"/>
      <c r="I101" s="97" t="s">
        <v>1073</v>
      </c>
      <c r="J101" s="96" t="s">
        <v>92</v>
      </c>
      <c r="K101" s="151">
        <v>11</v>
      </c>
      <c r="L101" s="422">
        <v>2017</v>
      </c>
      <c r="M101" s="195">
        <v>4755.88</v>
      </c>
      <c r="O101" s="42"/>
    </row>
    <row r="102" spans="1:15" ht="30.75" customHeight="1" x14ac:dyDescent="0.25">
      <c r="A102" s="152">
        <v>95</v>
      </c>
      <c r="B102" s="152" t="s">
        <v>1082</v>
      </c>
      <c r="C102" s="421" t="s">
        <v>887</v>
      </c>
      <c r="D102" s="97" t="s">
        <v>261</v>
      </c>
      <c r="E102" s="96" t="s">
        <v>888</v>
      </c>
      <c r="F102" s="96" t="s">
        <v>889</v>
      </c>
      <c r="G102" s="96" t="s">
        <v>906</v>
      </c>
      <c r="H102" s="97"/>
      <c r="I102" s="97" t="s">
        <v>1073</v>
      </c>
      <c r="J102" s="96" t="s">
        <v>92</v>
      </c>
      <c r="K102" s="151">
        <v>11</v>
      </c>
      <c r="L102" s="422">
        <v>2017</v>
      </c>
      <c r="M102" s="195">
        <v>4755.8900000000003</v>
      </c>
      <c r="O102" s="42"/>
    </row>
    <row r="103" spans="1:15" ht="30.75" customHeight="1" x14ac:dyDescent="0.25">
      <c r="A103" s="152">
        <v>96</v>
      </c>
      <c r="B103" s="152" t="s">
        <v>1083</v>
      </c>
      <c r="C103" s="421" t="s">
        <v>887</v>
      </c>
      <c r="D103" s="97" t="s">
        <v>261</v>
      </c>
      <c r="E103" s="96" t="s">
        <v>888</v>
      </c>
      <c r="F103" s="96" t="s">
        <v>889</v>
      </c>
      <c r="G103" s="96" t="s">
        <v>906</v>
      </c>
      <c r="H103" s="97"/>
      <c r="I103" s="97" t="s">
        <v>1073</v>
      </c>
      <c r="J103" s="96" t="s">
        <v>92</v>
      </c>
      <c r="K103" s="151">
        <v>11</v>
      </c>
      <c r="L103" s="422">
        <v>2017</v>
      </c>
      <c r="M103" s="195">
        <v>4762.1499999999996</v>
      </c>
      <c r="O103" s="42"/>
    </row>
    <row r="104" spans="1:15" ht="30.75" customHeight="1" x14ac:dyDescent="0.25">
      <c r="A104" s="152">
        <v>97</v>
      </c>
      <c r="B104" s="152" t="s">
        <v>1084</v>
      </c>
      <c r="C104" s="421" t="s">
        <v>1085</v>
      </c>
      <c r="D104" s="96" t="s">
        <v>261</v>
      </c>
      <c r="E104" s="96" t="s">
        <v>922</v>
      </c>
      <c r="F104" s="96" t="s">
        <v>1086</v>
      </c>
      <c r="G104" s="96" t="s">
        <v>1087</v>
      </c>
      <c r="H104" s="97"/>
      <c r="I104" s="97" t="s">
        <v>1088</v>
      </c>
      <c r="J104" s="96" t="s">
        <v>92</v>
      </c>
      <c r="K104" s="151">
        <v>12</v>
      </c>
      <c r="L104" s="422">
        <v>2013</v>
      </c>
      <c r="M104" s="195">
        <v>6210</v>
      </c>
      <c r="O104" s="42"/>
    </row>
    <row r="105" spans="1:15" ht="30.75" customHeight="1" x14ac:dyDescent="0.25">
      <c r="A105" s="152">
        <v>98</v>
      </c>
      <c r="B105" s="152" t="s">
        <v>1089</v>
      </c>
      <c r="C105" s="421" t="s">
        <v>1090</v>
      </c>
      <c r="D105" s="96" t="s">
        <v>1091</v>
      </c>
      <c r="E105" s="96" t="s">
        <v>1092</v>
      </c>
      <c r="F105" s="96" t="s">
        <v>261</v>
      </c>
      <c r="G105" s="96" t="s">
        <v>890</v>
      </c>
      <c r="H105" s="97"/>
      <c r="I105" s="97" t="s">
        <v>1088</v>
      </c>
      <c r="J105" s="96" t="s">
        <v>92</v>
      </c>
      <c r="K105" s="151">
        <v>9</v>
      </c>
      <c r="L105" s="422">
        <v>2015</v>
      </c>
      <c r="M105" s="214">
        <v>9907.56</v>
      </c>
      <c r="O105" s="42"/>
    </row>
    <row r="106" spans="1:15" ht="30.75" customHeight="1" x14ac:dyDescent="0.25">
      <c r="A106" s="152">
        <v>99</v>
      </c>
      <c r="B106" s="152" t="s">
        <v>1093</v>
      </c>
      <c r="C106" s="421" t="s">
        <v>1094</v>
      </c>
      <c r="D106" s="96" t="s">
        <v>261</v>
      </c>
      <c r="E106" s="96" t="s">
        <v>902</v>
      </c>
      <c r="F106" s="96" t="s">
        <v>261</v>
      </c>
      <c r="G106" s="96" t="s">
        <v>470</v>
      </c>
      <c r="H106" s="97"/>
      <c r="I106" s="97" t="s">
        <v>1088</v>
      </c>
      <c r="J106" s="96" t="s">
        <v>92</v>
      </c>
      <c r="K106" s="151">
        <v>12</v>
      </c>
      <c r="L106" s="422">
        <v>2013</v>
      </c>
      <c r="M106" s="195">
        <v>2499</v>
      </c>
      <c r="O106" s="42"/>
    </row>
    <row r="107" spans="1:15" ht="30.75" customHeight="1" x14ac:dyDescent="0.25">
      <c r="A107" s="152">
        <v>100</v>
      </c>
      <c r="B107" s="152" t="s">
        <v>1089</v>
      </c>
      <c r="C107" s="421" t="s">
        <v>1095</v>
      </c>
      <c r="D107" s="96" t="s">
        <v>261</v>
      </c>
      <c r="E107" s="96" t="s">
        <v>1096</v>
      </c>
      <c r="F107" s="96" t="s">
        <v>261</v>
      </c>
      <c r="G107" s="97" t="s">
        <v>890</v>
      </c>
      <c r="H107" s="97"/>
      <c r="I107" s="97" t="s">
        <v>1088</v>
      </c>
      <c r="J107" s="96" t="s">
        <v>92</v>
      </c>
      <c r="K107" s="151">
        <v>6</v>
      </c>
      <c r="L107" s="422">
        <v>2017</v>
      </c>
      <c r="M107" s="195">
        <v>9859.8799999999992</v>
      </c>
      <c r="O107" s="42"/>
    </row>
    <row r="108" spans="1:15" ht="30.75" customHeight="1" x14ac:dyDescent="0.25">
      <c r="A108" s="152">
        <v>101</v>
      </c>
      <c r="B108" s="152" t="s">
        <v>1097</v>
      </c>
      <c r="C108" s="421" t="s">
        <v>1098</v>
      </c>
      <c r="D108" s="96" t="s">
        <v>261</v>
      </c>
      <c r="E108" s="96" t="s">
        <v>391</v>
      </c>
      <c r="F108" s="96" t="s">
        <v>261</v>
      </c>
      <c r="G108" s="97" t="s">
        <v>470</v>
      </c>
      <c r="H108" s="97"/>
      <c r="I108" s="97" t="s">
        <v>1088</v>
      </c>
      <c r="J108" s="96" t="s">
        <v>92</v>
      </c>
      <c r="K108" s="151">
        <v>6</v>
      </c>
      <c r="L108" s="422">
        <v>2017</v>
      </c>
      <c r="M108" s="195">
        <v>3707.36</v>
      </c>
      <c r="O108" s="42"/>
    </row>
    <row r="109" spans="1:15" ht="30.75" customHeight="1" x14ac:dyDescent="0.25">
      <c r="A109" s="152">
        <v>102</v>
      </c>
      <c r="B109" s="152" t="s">
        <v>1099</v>
      </c>
      <c r="C109" s="421" t="s">
        <v>1100</v>
      </c>
      <c r="D109" s="97" t="s">
        <v>976</v>
      </c>
      <c r="E109" s="97" t="s">
        <v>391</v>
      </c>
      <c r="F109" s="97" t="s">
        <v>1101</v>
      </c>
      <c r="G109" s="97" t="s">
        <v>890</v>
      </c>
      <c r="H109" s="97"/>
      <c r="I109" s="97" t="s">
        <v>1088</v>
      </c>
      <c r="J109" s="96" t="s">
        <v>92</v>
      </c>
      <c r="K109" s="151">
        <v>8</v>
      </c>
      <c r="L109" s="422">
        <v>2017</v>
      </c>
      <c r="M109" s="195">
        <v>3710.84</v>
      </c>
      <c r="O109" s="42"/>
    </row>
    <row r="110" spans="1:15" ht="30.75" customHeight="1" x14ac:dyDescent="0.25">
      <c r="A110" s="152">
        <v>103</v>
      </c>
      <c r="B110" s="152" t="s">
        <v>1102</v>
      </c>
      <c r="C110" s="421" t="s">
        <v>1103</v>
      </c>
      <c r="D110" s="96" t="s">
        <v>1104</v>
      </c>
      <c r="E110" s="96" t="s">
        <v>1105</v>
      </c>
      <c r="F110" s="96" t="s">
        <v>261</v>
      </c>
      <c r="G110" s="96" t="s">
        <v>470</v>
      </c>
      <c r="H110" s="97"/>
      <c r="I110" s="97" t="s">
        <v>1088</v>
      </c>
      <c r="J110" s="96" t="s">
        <v>92</v>
      </c>
      <c r="K110" s="151">
        <v>12</v>
      </c>
      <c r="L110" s="422">
        <v>2013</v>
      </c>
      <c r="M110" s="195">
        <v>28175</v>
      </c>
      <c r="O110" s="42"/>
    </row>
    <row r="111" spans="1:15" ht="30.75" customHeight="1" x14ac:dyDescent="0.25">
      <c r="A111" s="152">
        <v>104</v>
      </c>
      <c r="B111" s="152" t="s">
        <v>1106</v>
      </c>
      <c r="C111" s="421" t="s">
        <v>1107</v>
      </c>
      <c r="D111" s="97" t="s">
        <v>1108</v>
      </c>
      <c r="E111" s="97" t="s">
        <v>1109</v>
      </c>
      <c r="F111" s="97" t="s">
        <v>261</v>
      </c>
      <c r="G111" s="97" t="s">
        <v>890</v>
      </c>
      <c r="H111" s="97"/>
      <c r="I111" s="97" t="s">
        <v>121</v>
      </c>
      <c r="J111" s="96" t="s">
        <v>92</v>
      </c>
      <c r="K111" s="151">
        <v>6</v>
      </c>
      <c r="L111" s="422">
        <v>2016</v>
      </c>
      <c r="M111" s="214">
        <f>3598/2</f>
        <v>1799</v>
      </c>
      <c r="O111" s="42"/>
    </row>
    <row r="112" spans="1:15" ht="30.75" customHeight="1" x14ac:dyDescent="0.25">
      <c r="A112" s="152">
        <v>105</v>
      </c>
      <c r="B112" s="152" t="s">
        <v>1110</v>
      </c>
      <c r="C112" s="421" t="s">
        <v>1107</v>
      </c>
      <c r="D112" s="97" t="s">
        <v>1108</v>
      </c>
      <c r="E112" s="97" t="s">
        <v>1109</v>
      </c>
      <c r="F112" s="97" t="s">
        <v>261</v>
      </c>
      <c r="G112" s="97" t="s">
        <v>890</v>
      </c>
      <c r="H112" s="97"/>
      <c r="I112" s="97" t="s">
        <v>121</v>
      </c>
      <c r="J112" s="96" t="s">
        <v>92</v>
      </c>
      <c r="K112" s="151">
        <v>6</v>
      </c>
      <c r="L112" s="422">
        <v>2016</v>
      </c>
      <c r="M112" s="214">
        <v>1799</v>
      </c>
      <c r="O112" s="42"/>
    </row>
    <row r="113" spans="1:15" ht="30.75" customHeight="1" x14ac:dyDescent="0.25">
      <c r="A113" s="152">
        <v>106</v>
      </c>
      <c r="B113" s="152" t="s">
        <v>1111</v>
      </c>
      <c r="C113" s="421" t="s">
        <v>1112</v>
      </c>
      <c r="D113" s="97" t="s">
        <v>261</v>
      </c>
      <c r="E113" s="97" t="s">
        <v>1096</v>
      </c>
      <c r="F113" s="97" t="s">
        <v>261</v>
      </c>
      <c r="G113" s="97" t="s">
        <v>890</v>
      </c>
      <c r="H113" s="97"/>
      <c r="I113" s="97" t="s">
        <v>121</v>
      </c>
      <c r="J113" s="96" t="s">
        <v>92</v>
      </c>
      <c r="K113" s="151">
        <v>6</v>
      </c>
      <c r="L113" s="422">
        <v>2017</v>
      </c>
      <c r="M113" s="214">
        <v>10904</v>
      </c>
      <c r="O113" s="42"/>
    </row>
    <row r="114" spans="1:15" ht="30.75" customHeight="1" x14ac:dyDescent="0.25">
      <c r="A114" s="152">
        <v>107</v>
      </c>
      <c r="B114" s="152" t="s">
        <v>1113</v>
      </c>
      <c r="C114" s="421" t="s">
        <v>1114</v>
      </c>
      <c r="D114" s="96" t="s">
        <v>1091</v>
      </c>
      <c r="E114" s="96" t="s">
        <v>1115</v>
      </c>
      <c r="F114" s="96" t="s">
        <v>261</v>
      </c>
      <c r="G114" s="96" t="s">
        <v>890</v>
      </c>
      <c r="H114" s="96"/>
      <c r="I114" s="96" t="s">
        <v>124</v>
      </c>
      <c r="J114" s="96" t="s">
        <v>92</v>
      </c>
      <c r="K114" s="151">
        <v>12</v>
      </c>
      <c r="L114" s="422">
        <v>2013</v>
      </c>
      <c r="M114" s="195">
        <v>4048</v>
      </c>
      <c r="O114" s="42"/>
    </row>
    <row r="115" spans="1:15" ht="30.75" customHeight="1" x14ac:dyDescent="0.25">
      <c r="A115" s="152">
        <v>108</v>
      </c>
      <c r="B115" s="152" t="s">
        <v>1116</v>
      </c>
      <c r="C115" s="421" t="s">
        <v>1117</v>
      </c>
      <c r="D115" s="96" t="s">
        <v>261</v>
      </c>
      <c r="E115" s="96" t="s">
        <v>888</v>
      </c>
      <c r="F115" s="96" t="s">
        <v>261</v>
      </c>
      <c r="G115" s="96" t="s">
        <v>906</v>
      </c>
      <c r="H115" s="96"/>
      <c r="I115" s="96" t="s">
        <v>124</v>
      </c>
      <c r="J115" s="96" t="s">
        <v>92</v>
      </c>
      <c r="K115" s="151">
        <v>12</v>
      </c>
      <c r="L115" s="422">
        <v>2013</v>
      </c>
      <c r="M115" s="195">
        <v>2645</v>
      </c>
      <c r="O115" s="42"/>
    </row>
    <row r="116" spans="1:15" ht="30.75" customHeight="1" x14ac:dyDescent="0.25">
      <c r="A116" s="152">
        <v>109</v>
      </c>
      <c r="B116" s="152" t="s">
        <v>1118</v>
      </c>
      <c r="C116" s="421" t="s">
        <v>1119</v>
      </c>
      <c r="D116" s="96" t="s">
        <v>261</v>
      </c>
      <c r="E116" s="96" t="s">
        <v>1120</v>
      </c>
      <c r="F116" s="96" t="s">
        <v>261</v>
      </c>
      <c r="G116" s="96" t="s">
        <v>890</v>
      </c>
      <c r="H116" s="96"/>
      <c r="I116" s="96" t="s">
        <v>124</v>
      </c>
      <c r="J116" s="96" t="s">
        <v>92</v>
      </c>
      <c r="K116" s="151">
        <v>12</v>
      </c>
      <c r="L116" s="422">
        <v>2013</v>
      </c>
      <c r="M116" s="195">
        <v>2500</v>
      </c>
      <c r="O116" s="42"/>
    </row>
    <row r="117" spans="1:15" ht="30.75" customHeight="1" x14ac:dyDescent="0.25">
      <c r="A117" s="152">
        <v>110</v>
      </c>
      <c r="B117" s="152" t="s">
        <v>1121</v>
      </c>
      <c r="C117" s="425" t="s">
        <v>1094</v>
      </c>
      <c r="D117" s="97" t="s">
        <v>261</v>
      </c>
      <c r="E117" s="97" t="s">
        <v>902</v>
      </c>
      <c r="F117" s="97" t="s">
        <v>261</v>
      </c>
      <c r="G117" s="97" t="s">
        <v>470</v>
      </c>
      <c r="H117" s="97"/>
      <c r="I117" s="96" t="s">
        <v>124</v>
      </c>
      <c r="J117" s="96" t="s">
        <v>92</v>
      </c>
      <c r="K117" s="151">
        <v>3</v>
      </c>
      <c r="L117" s="422">
        <v>2019</v>
      </c>
      <c r="M117" s="195">
        <v>8352</v>
      </c>
      <c r="O117" s="42"/>
    </row>
    <row r="118" spans="1:15" ht="30.75" customHeight="1" x14ac:dyDescent="0.25">
      <c r="A118" s="152">
        <v>111</v>
      </c>
      <c r="B118" s="152" t="s">
        <v>1122</v>
      </c>
      <c r="C118" s="421" t="s">
        <v>1123</v>
      </c>
      <c r="D118" s="96" t="s">
        <v>261</v>
      </c>
      <c r="E118" s="96" t="s">
        <v>888</v>
      </c>
      <c r="F118" s="96" t="s">
        <v>889</v>
      </c>
      <c r="G118" s="96" t="s">
        <v>1087</v>
      </c>
      <c r="H118" s="96"/>
      <c r="I118" s="96" t="s">
        <v>1124</v>
      </c>
      <c r="J118" s="96" t="s">
        <v>92</v>
      </c>
      <c r="K118" s="151">
        <v>12</v>
      </c>
      <c r="L118" s="422">
        <v>2013</v>
      </c>
      <c r="M118" s="195">
        <v>2197.31</v>
      </c>
      <c r="O118" s="42"/>
    </row>
    <row r="119" spans="1:15" ht="30.75" customHeight="1" x14ac:dyDescent="0.25">
      <c r="A119" s="152">
        <v>112</v>
      </c>
      <c r="B119" s="152" t="s">
        <v>1125</v>
      </c>
      <c r="C119" s="421" t="s">
        <v>1126</v>
      </c>
      <c r="D119" s="96" t="s">
        <v>261</v>
      </c>
      <c r="E119" s="96" t="s">
        <v>1030</v>
      </c>
      <c r="F119" s="96" t="s">
        <v>261</v>
      </c>
      <c r="G119" s="96" t="s">
        <v>906</v>
      </c>
      <c r="H119" s="96"/>
      <c r="I119" s="96" t="s">
        <v>1124</v>
      </c>
      <c r="J119" s="96" t="s">
        <v>92</v>
      </c>
      <c r="K119" s="151">
        <v>12</v>
      </c>
      <c r="L119" s="422">
        <v>2013</v>
      </c>
      <c r="M119" s="195">
        <v>5175</v>
      </c>
      <c r="O119" s="42"/>
    </row>
    <row r="120" spans="1:15" ht="30.75" customHeight="1" x14ac:dyDescent="0.25">
      <c r="A120" s="152">
        <v>113</v>
      </c>
      <c r="B120" s="152" t="s">
        <v>1127</v>
      </c>
      <c r="C120" s="421" t="s">
        <v>1128</v>
      </c>
      <c r="D120" s="96" t="s">
        <v>261</v>
      </c>
      <c r="E120" s="96" t="s">
        <v>902</v>
      </c>
      <c r="F120" s="96" t="s">
        <v>261</v>
      </c>
      <c r="G120" s="96" t="s">
        <v>906</v>
      </c>
      <c r="H120" s="96"/>
      <c r="I120" s="96" t="s">
        <v>1124</v>
      </c>
      <c r="J120" s="96" t="s">
        <v>92</v>
      </c>
      <c r="K120" s="151">
        <v>12</v>
      </c>
      <c r="L120" s="422">
        <v>2013</v>
      </c>
      <c r="M120" s="195">
        <v>2417.3000000000002</v>
      </c>
      <c r="O120" s="42"/>
    </row>
    <row r="121" spans="1:15" ht="30.75" customHeight="1" x14ac:dyDescent="0.25">
      <c r="A121" s="152">
        <v>114</v>
      </c>
      <c r="B121" s="152" t="s">
        <v>1129</v>
      </c>
      <c r="C121" s="421" t="s">
        <v>1130</v>
      </c>
      <c r="D121" s="96" t="s">
        <v>261</v>
      </c>
      <c r="E121" s="96" t="s">
        <v>902</v>
      </c>
      <c r="F121" s="96" t="s">
        <v>261</v>
      </c>
      <c r="G121" s="96" t="s">
        <v>1131</v>
      </c>
      <c r="H121" s="96"/>
      <c r="I121" s="96" t="s">
        <v>1124</v>
      </c>
      <c r="J121" s="96" t="s">
        <v>92</v>
      </c>
      <c r="K121" s="151">
        <v>12</v>
      </c>
      <c r="L121" s="422">
        <v>2013</v>
      </c>
      <c r="M121" s="195">
        <v>5006.12</v>
      </c>
      <c r="O121" s="42"/>
    </row>
    <row r="122" spans="1:15" ht="30.75" customHeight="1" x14ac:dyDescent="0.25">
      <c r="A122" s="152">
        <v>115</v>
      </c>
      <c r="B122" s="152" t="s">
        <v>1132</v>
      </c>
      <c r="C122" s="421" t="s">
        <v>1133</v>
      </c>
      <c r="D122" s="96" t="s">
        <v>261</v>
      </c>
      <c r="E122" s="96" t="s">
        <v>391</v>
      </c>
      <c r="F122" s="96" t="s">
        <v>261</v>
      </c>
      <c r="G122" s="96" t="s">
        <v>1131</v>
      </c>
      <c r="H122" s="96"/>
      <c r="I122" s="96" t="s">
        <v>1124</v>
      </c>
      <c r="J122" s="96" t="s">
        <v>92</v>
      </c>
      <c r="K122" s="151">
        <v>12</v>
      </c>
      <c r="L122" s="422">
        <v>2013</v>
      </c>
      <c r="M122" s="195">
        <v>2645</v>
      </c>
      <c r="O122" s="42"/>
    </row>
    <row r="123" spans="1:15" ht="30.75" customHeight="1" x14ac:dyDescent="0.25">
      <c r="A123" s="152">
        <v>116</v>
      </c>
      <c r="B123" s="152" t="s">
        <v>1134</v>
      </c>
      <c r="C123" s="421" t="s">
        <v>1135</v>
      </c>
      <c r="D123" s="96" t="s">
        <v>1136</v>
      </c>
      <c r="E123" s="96" t="s">
        <v>1096</v>
      </c>
      <c r="F123" s="96" t="s">
        <v>1096</v>
      </c>
      <c r="G123" s="96" t="s">
        <v>890</v>
      </c>
      <c r="H123" s="96"/>
      <c r="I123" s="96" t="s">
        <v>131</v>
      </c>
      <c r="J123" s="96" t="s">
        <v>92</v>
      </c>
      <c r="K123" s="151">
        <v>12</v>
      </c>
      <c r="L123" s="422">
        <v>2013</v>
      </c>
      <c r="M123" s="195">
        <v>6400</v>
      </c>
      <c r="O123" s="42"/>
    </row>
    <row r="124" spans="1:15" ht="30.75" customHeight="1" x14ac:dyDescent="0.25">
      <c r="A124" s="152">
        <v>117</v>
      </c>
      <c r="B124" s="152" t="s">
        <v>1137</v>
      </c>
      <c r="C124" s="421" t="s">
        <v>1138</v>
      </c>
      <c r="D124" s="96" t="s">
        <v>261</v>
      </c>
      <c r="E124" s="96" t="s">
        <v>922</v>
      </c>
      <c r="F124" s="96" t="s">
        <v>1139</v>
      </c>
      <c r="G124" s="96" t="s">
        <v>1131</v>
      </c>
      <c r="H124" s="96"/>
      <c r="I124" s="96" t="s">
        <v>131</v>
      </c>
      <c r="J124" s="96" t="s">
        <v>92</v>
      </c>
      <c r="K124" s="151">
        <v>12</v>
      </c>
      <c r="L124" s="422">
        <v>2013</v>
      </c>
      <c r="M124" s="195">
        <v>3220</v>
      </c>
      <c r="O124" s="42"/>
    </row>
    <row r="125" spans="1:15" ht="30.75" customHeight="1" x14ac:dyDescent="0.25">
      <c r="A125" s="152">
        <v>118</v>
      </c>
      <c r="B125" s="152" t="s">
        <v>1140</v>
      </c>
      <c r="C125" s="421" t="s">
        <v>1141</v>
      </c>
      <c r="D125" s="96" t="s">
        <v>261</v>
      </c>
      <c r="E125" s="96" t="s">
        <v>1142</v>
      </c>
      <c r="F125" s="96" t="s">
        <v>261</v>
      </c>
      <c r="G125" s="96" t="s">
        <v>890</v>
      </c>
      <c r="H125" s="96"/>
      <c r="I125" s="96" t="s">
        <v>131</v>
      </c>
      <c r="J125" s="96" t="s">
        <v>92</v>
      </c>
      <c r="K125" s="151">
        <v>12</v>
      </c>
      <c r="L125" s="422">
        <v>2013</v>
      </c>
      <c r="M125" s="195">
        <v>5473.89</v>
      </c>
      <c r="O125" s="42"/>
    </row>
    <row r="126" spans="1:15" ht="30.75" customHeight="1" x14ac:dyDescent="0.25">
      <c r="A126" s="152">
        <v>119</v>
      </c>
      <c r="B126" s="152" t="s">
        <v>1143</v>
      </c>
      <c r="C126" s="421" t="s">
        <v>1144</v>
      </c>
      <c r="D126" s="96" t="s">
        <v>1145</v>
      </c>
      <c r="E126" s="96" t="s">
        <v>391</v>
      </c>
      <c r="F126" s="96" t="s">
        <v>261</v>
      </c>
      <c r="G126" s="96" t="s">
        <v>90</v>
      </c>
      <c r="H126" s="96"/>
      <c r="I126" s="96" t="s">
        <v>131</v>
      </c>
      <c r="J126" s="96" t="s">
        <v>92</v>
      </c>
      <c r="K126" s="151">
        <v>12</v>
      </c>
      <c r="L126" s="422">
        <v>2013</v>
      </c>
      <c r="M126" s="195">
        <v>3421.25</v>
      </c>
      <c r="O126" s="42"/>
    </row>
    <row r="127" spans="1:15" ht="30.75" customHeight="1" x14ac:dyDescent="0.25">
      <c r="A127" s="152">
        <v>120</v>
      </c>
      <c r="B127" s="152" t="s">
        <v>1146</v>
      </c>
      <c r="C127" s="421" t="s">
        <v>1147</v>
      </c>
      <c r="D127" s="96" t="s">
        <v>1148</v>
      </c>
      <c r="E127" s="96" t="s">
        <v>888</v>
      </c>
      <c r="F127" s="96" t="s">
        <v>889</v>
      </c>
      <c r="G127" s="96" t="s">
        <v>470</v>
      </c>
      <c r="H127" s="96"/>
      <c r="I127" s="96" t="s">
        <v>131</v>
      </c>
      <c r="J127" s="96" t="s">
        <v>92</v>
      </c>
      <c r="K127" s="151">
        <v>12</v>
      </c>
      <c r="L127" s="422">
        <v>2013</v>
      </c>
      <c r="M127" s="195">
        <v>2331.6</v>
      </c>
      <c r="O127" s="42"/>
    </row>
    <row r="128" spans="1:15" ht="30.75" customHeight="1" x14ac:dyDescent="0.25">
      <c r="A128" s="152">
        <v>121</v>
      </c>
      <c r="B128" s="152" t="s">
        <v>1149</v>
      </c>
      <c r="C128" s="421" t="s">
        <v>1147</v>
      </c>
      <c r="D128" s="96" t="s">
        <v>1148</v>
      </c>
      <c r="E128" s="96" t="s">
        <v>888</v>
      </c>
      <c r="F128" s="96" t="s">
        <v>889</v>
      </c>
      <c r="G128" s="96" t="s">
        <v>470</v>
      </c>
      <c r="H128" s="96"/>
      <c r="I128" s="96" t="s">
        <v>131</v>
      </c>
      <c r="J128" s="96" t="s">
        <v>92</v>
      </c>
      <c r="K128" s="151">
        <v>12</v>
      </c>
      <c r="L128" s="422">
        <v>2013</v>
      </c>
      <c r="M128" s="195">
        <v>2331.6</v>
      </c>
      <c r="O128" s="42"/>
    </row>
    <row r="129" spans="1:15" ht="30.75" customHeight="1" x14ac:dyDescent="0.25">
      <c r="A129" s="152">
        <v>122</v>
      </c>
      <c r="B129" s="152" t="s">
        <v>1150</v>
      </c>
      <c r="C129" s="421" t="s">
        <v>1147</v>
      </c>
      <c r="D129" s="96" t="s">
        <v>1148</v>
      </c>
      <c r="E129" s="96" t="s">
        <v>888</v>
      </c>
      <c r="F129" s="96" t="s">
        <v>889</v>
      </c>
      <c r="G129" s="96" t="s">
        <v>470</v>
      </c>
      <c r="H129" s="96"/>
      <c r="I129" s="96" t="s">
        <v>131</v>
      </c>
      <c r="J129" s="96" t="s">
        <v>92</v>
      </c>
      <c r="K129" s="151">
        <v>12</v>
      </c>
      <c r="L129" s="422">
        <v>2013</v>
      </c>
      <c r="M129" s="195">
        <v>2331.6</v>
      </c>
      <c r="O129" s="42"/>
    </row>
    <row r="130" spans="1:15" ht="30.75" customHeight="1" x14ac:dyDescent="0.25">
      <c r="A130" s="152">
        <v>123</v>
      </c>
      <c r="B130" s="152" t="s">
        <v>1151</v>
      </c>
      <c r="C130" s="421" t="s">
        <v>1152</v>
      </c>
      <c r="D130" s="96" t="s">
        <v>1153</v>
      </c>
      <c r="E130" s="96" t="s">
        <v>391</v>
      </c>
      <c r="F130" s="96" t="s">
        <v>261</v>
      </c>
      <c r="G130" s="96" t="s">
        <v>292</v>
      </c>
      <c r="H130" s="96"/>
      <c r="I130" s="96" t="s">
        <v>131</v>
      </c>
      <c r="J130" s="96" t="s">
        <v>92</v>
      </c>
      <c r="K130" s="151">
        <v>12</v>
      </c>
      <c r="L130" s="422">
        <v>2013</v>
      </c>
      <c r="M130" s="195">
        <v>3607.6</v>
      </c>
      <c r="O130" s="42"/>
    </row>
    <row r="131" spans="1:15" ht="30.75" customHeight="1" x14ac:dyDescent="0.25">
      <c r="A131" s="152">
        <v>124</v>
      </c>
      <c r="B131" s="152" t="s">
        <v>1154</v>
      </c>
      <c r="C131" s="421" t="s">
        <v>1155</v>
      </c>
      <c r="D131" s="96" t="s">
        <v>1156</v>
      </c>
      <c r="E131" s="96" t="s">
        <v>1092</v>
      </c>
      <c r="F131" s="96" t="s">
        <v>1092</v>
      </c>
      <c r="G131" s="96" t="s">
        <v>890</v>
      </c>
      <c r="H131" s="96"/>
      <c r="I131" s="96" t="s">
        <v>131</v>
      </c>
      <c r="J131" s="96" t="s">
        <v>92</v>
      </c>
      <c r="K131" s="151">
        <v>12</v>
      </c>
      <c r="L131" s="422">
        <v>2013</v>
      </c>
      <c r="M131" s="195">
        <v>17400</v>
      </c>
      <c r="O131" s="42"/>
    </row>
    <row r="132" spans="1:15" ht="30.75" customHeight="1" x14ac:dyDescent="0.25">
      <c r="A132" s="152">
        <v>125</v>
      </c>
      <c r="B132" s="152" t="s">
        <v>1157</v>
      </c>
      <c r="C132" s="421" t="s">
        <v>1158</v>
      </c>
      <c r="D132" s="96" t="s">
        <v>261</v>
      </c>
      <c r="E132" s="96" t="s">
        <v>391</v>
      </c>
      <c r="F132" s="96" t="s">
        <v>261</v>
      </c>
      <c r="G132" s="96" t="s">
        <v>292</v>
      </c>
      <c r="H132" s="96"/>
      <c r="I132" s="96" t="s">
        <v>131</v>
      </c>
      <c r="J132" s="96" t="s">
        <v>92</v>
      </c>
      <c r="K132" s="151">
        <v>12</v>
      </c>
      <c r="L132" s="422">
        <v>2013</v>
      </c>
      <c r="M132" s="195">
        <v>2500</v>
      </c>
      <c r="O132" s="42"/>
    </row>
    <row r="133" spans="1:15" ht="30.75" customHeight="1" x14ac:dyDescent="0.25">
      <c r="A133" s="152">
        <v>126</v>
      </c>
      <c r="B133" s="152" t="s">
        <v>1159</v>
      </c>
      <c r="C133" s="421" t="s">
        <v>1120</v>
      </c>
      <c r="D133" s="96" t="s">
        <v>1091</v>
      </c>
      <c r="E133" s="96" t="s">
        <v>1115</v>
      </c>
      <c r="F133" s="96" t="s">
        <v>1115</v>
      </c>
      <c r="G133" s="96" t="s">
        <v>890</v>
      </c>
      <c r="H133" s="96"/>
      <c r="I133" s="96" t="s">
        <v>131</v>
      </c>
      <c r="J133" s="96" t="s">
        <v>92</v>
      </c>
      <c r="K133" s="151">
        <v>12</v>
      </c>
      <c r="L133" s="422">
        <v>2013</v>
      </c>
      <c r="M133" s="195">
        <v>4048</v>
      </c>
      <c r="O133" s="42"/>
    </row>
    <row r="134" spans="1:15" ht="30.75" customHeight="1" x14ac:dyDescent="0.25">
      <c r="A134" s="152">
        <v>127</v>
      </c>
      <c r="B134" s="152" t="s">
        <v>1160</v>
      </c>
      <c r="C134" s="421" t="s">
        <v>1011</v>
      </c>
      <c r="D134" s="96" t="s">
        <v>1161</v>
      </c>
      <c r="E134" s="96" t="s">
        <v>391</v>
      </c>
      <c r="F134" s="96" t="s">
        <v>1162</v>
      </c>
      <c r="G134" s="96" t="s">
        <v>890</v>
      </c>
      <c r="H134" s="96"/>
      <c r="I134" s="96" t="s">
        <v>131</v>
      </c>
      <c r="J134" s="96" t="s">
        <v>92</v>
      </c>
      <c r="K134" s="151">
        <v>12</v>
      </c>
      <c r="L134" s="422">
        <v>2013</v>
      </c>
      <c r="M134" s="195">
        <v>5336</v>
      </c>
      <c r="O134" s="42"/>
    </row>
    <row r="135" spans="1:15" ht="30.75" customHeight="1" x14ac:dyDescent="0.25">
      <c r="A135" s="152">
        <v>128</v>
      </c>
      <c r="B135" s="423" t="s">
        <v>1163</v>
      </c>
      <c r="C135" s="421" t="s">
        <v>1164</v>
      </c>
      <c r="D135" s="96" t="s">
        <v>925</v>
      </c>
      <c r="E135" s="96" t="s">
        <v>391</v>
      </c>
      <c r="F135" s="96" t="s">
        <v>1165</v>
      </c>
      <c r="G135" s="96" t="s">
        <v>890</v>
      </c>
      <c r="H135" s="96"/>
      <c r="I135" s="96" t="s">
        <v>131</v>
      </c>
      <c r="J135" s="96" t="s">
        <v>92</v>
      </c>
      <c r="K135" s="151">
        <v>12</v>
      </c>
      <c r="L135" s="422">
        <v>2013</v>
      </c>
      <c r="M135" s="195">
        <v>4520</v>
      </c>
      <c r="O135" s="42"/>
    </row>
    <row r="136" spans="1:15" ht="30.75" customHeight="1" x14ac:dyDescent="0.25">
      <c r="A136" s="152">
        <v>129</v>
      </c>
      <c r="B136" s="426" t="s">
        <v>1166</v>
      </c>
      <c r="C136" s="421" t="s">
        <v>1167</v>
      </c>
      <c r="D136" s="96" t="s">
        <v>1168</v>
      </c>
      <c r="E136" s="96" t="s">
        <v>391</v>
      </c>
      <c r="F136" s="96" t="s">
        <v>1169</v>
      </c>
      <c r="G136" s="96" t="s">
        <v>90</v>
      </c>
      <c r="H136" s="96"/>
      <c r="I136" s="96" t="s">
        <v>131</v>
      </c>
      <c r="J136" s="96" t="s">
        <v>92</v>
      </c>
      <c r="K136" s="151">
        <v>12</v>
      </c>
      <c r="L136" s="422">
        <v>2013</v>
      </c>
      <c r="M136" s="195">
        <v>9999</v>
      </c>
      <c r="O136" s="42"/>
    </row>
    <row r="137" spans="1:15" ht="30.75" customHeight="1" x14ac:dyDescent="0.25">
      <c r="A137" s="152">
        <v>130</v>
      </c>
      <c r="B137" s="426" t="s">
        <v>1170</v>
      </c>
      <c r="C137" s="421" t="s">
        <v>1171</v>
      </c>
      <c r="D137" s="96" t="s">
        <v>261</v>
      </c>
      <c r="E137" s="96" t="s">
        <v>391</v>
      </c>
      <c r="F137" s="96" t="s">
        <v>1052</v>
      </c>
      <c r="G137" s="96" t="s">
        <v>470</v>
      </c>
      <c r="H137" s="96"/>
      <c r="I137" s="96" t="s">
        <v>131</v>
      </c>
      <c r="J137" s="96" t="s">
        <v>92</v>
      </c>
      <c r="K137" s="151">
        <v>11</v>
      </c>
      <c r="L137" s="422">
        <v>2015</v>
      </c>
      <c r="M137" s="195">
        <v>1938.36</v>
      </c>
      <c r="O137" s="42"/>
    </row>
    <row r="138" spans="1:15" ht="30.75" customHeight="1" x14ac:dyDescent="0.25">
      <c r="A138" s="152">
        <v>131</v>
      </c>
      <c r="B138" s="426" t="s">
        <v>1172</v>
      </c>
      <c r="C138" s="421" t="s">
        <v>1173</v>
      </c>
      <c r="D138" s="96" t="s">
        <v>1174</v>
      </c>
      <c r="E138" s="96" t="s">
        <v>1175</v>
      </c>
      <c r="F138" s="96" t="s">
        <v>1176</v>
      </c>
      <c r="G138" s="96" t="s">
        <v>470</v>
      </c>
      <c r="H138" s="96"/>
      <c r="I138" s="96" t="s">
        <v>131</v>
      </c>
      <c r="J138" s="96" t="s">
        <v>92</v>
      </c>
      <c r="K138" s="151">
        <v>11</v>
      </c>
      <c r="L138" s="422">
        <v>2015</v>
      </c>
      <c r="M138" s="195">
        <v>6999.01</v>
      </c>
      <c r="O138" s="42"/>
    </row>
    <row r="139" spans="1:15" ht="30.75" customHeight="1" x14ac:dyDescent="0.25">
      <c r="A139" s="152">
        <v>132</v>
      </c>
      <c r="B139" s="152" t="s">
        <v>1177</v>
      </c>
      <c r="C139" s="427" t="s">
        <v>1178</v>
      </c>
      <c r="D139" s="96" t="s">
        <v>1055</v>
      </c>
      <c r="E139" s="96" t="s">
        <v>1056</v>
      </c>
      <c r="F139" s="96" t="s">
        <v>1179</v>
      </c>
      <c r="G139" s="96" t="s">
        <v>890</v>
      </c>
      <c r="H139" s="96"/>
      <c r="I139" s="96" t="s">
        <v>131</v>
      </c>
      <c r="J139" s="96" t="s">
        <v>92</v>
      </c>
      <c r="K139" s="422">
        <v>11</v>
      </c>
      <c r="L139" s="422">
        <v>2014</v>
      </c>
      <c r="M139" s="214">
        <v>37352</v>
      </c>
      <c r="O139" s="42"/>
    </row>
    <row r="140" spans="1:15" ht="30.75" customHeight="1" x14ac:dyDescent="0.25">
      <c r="A140" s="152">
        <v>133</v>
      </c>
      <c r="B140" s="152" t="s">
        <v>1180</v>
      </c>
      <c r="C140" s="427" t="s">
        <v>1178</v>
      </c>
      <c r="D140" s="97" t="s">
        <v>1055</v>
      </c>
      <c r="E140" s="97" t="s">
        <v>1056</v>
      </c>
      <c r="F140" s="97" t="s">
        <v>1181</v>
      </c>
      <c r="G140" s="97" t="s">
        <v>890</v>
      </c>
      <c r="H140" s="97"/>
      <c r="I140" s="96" t="s">
        <v>131</v>
      </c>
      <c r="J140" s="96" t="s">
        <v>92</v>
      </c>
      <c r="K140" s="422">
        <v>3</v>
      </c>
      <c r="L140" s="422">
        <v>2018</v>
      </c>
      <c r="M140" s="214">
        <v>47096</v>
      </c>
      <c r="O140" s="42"/>
    </row>
    <row r="141" spans="1:15" ht="30.75" customHeight="1" x14ac:dyDescent="0.25">
      <c r="A141" s="152">
        <v>134</v>
      </c>
      <c r="B141" s="152" t="s">
        <v>1182</v>
      </c>
      <c r="C141" s="421" t="s">
        <v>1183</v>
      </c>
      <c r="D141" s="96" t="s">
        <v>1015</v>
      </c>
      <c r="E141" s="96" t="s">
        <v>1184</v>
      </c>
      <c r="F141" s="96" t="s">
        <v>1185</v>
      </c>
      <c r="G141" s="96" t="s">
        <v>890</v>
      </c>
      <c r="H141" s="96"/>
      <c r="I141" s="96" t="s">
        <v>1186</v>
      </c>
      <c r="J141" s="96" t="s">
        <v>92</v>
      </c>
      <c r="K141" s="151">
        <v>12</v>
      </c>
      <c r="L141" s="422">
        <v>2013</v>
      </c>
      <c r="M141" s="195">
        <v>50251.199999999997</v>
      </c>
      <c r="O141" s="42"/>
    </row>
    <row r="142" spans="1:15" ht="30.75" customHeight="1" x14ac:dyDescent="0.25">
      <c r="A142" s="152">
        <v>135</v>
      </c>
      <c r="B142" s="152" t="s">
        <v>1187</v>
      </c>
      <c r="C142" s="421" t="s">
        <v>1188</v>
      </c>
      <c r="D142" s="96" t="s">
        <v>261</v>
      </c>
      <c r="E142" s="96" t="s">
        <v>888</v>
      </c>
      <c r="F142" s="96" t="s">
        <v>889</v>
      </c>
      <c r="G142" s="96" t="s">
        <v>470</v>
      </c>
      <c r="H142" s="96"/>
      <c r="I142" s="96" t="s">
        <v>1186</v>
      </c>
      <c r="J142" s="96" t="s">
        <v>92</v>
      </c>
      <c r="K142" s="151">
        <v>12</v>
      </c>
      <c r="L142" s="422">
        <v>2013</v>
      </c>
      <c r="M142" s="195">
        <v>2299</v>
      </c>
      <c r="O142" s="42"/>
    </row>
    <row r="143" spans="1:15" ht="30.75" customHeight="1" x14ac:dyDescent="0.25">
      <c r="A143" s="152">
        <v>136</v>
      </c>
      <c r="B143" s="152" t="s">
        <v>1189</v>
      </c>
      <c r="C143" s="421" t="s">
        <v>1188</v>
      </c>
      <c r="D143" s="96" t="s">
        <v>261</v>
      </c>
      <c r="E143" s="96" t="s">
        <v>888</v>
      </c>
      <c r="F143" s="96" t="s">
        <v>889</v>
      </c>
      <c r="G143" s="96" t="s">
        <v>470</v>
      </c>
      <c r="H143" s="96"/>
      <c r="I143" s="96" t="s">
        <v>1186</v>
      </c>
      <c r="J143" s="96" t="s">
        <v>92</v>
      </c>
      <c r="K143" s="151">
        <v>12</v>
      </c>
      <c r="L143" s="422">
        <v>2013</v>
      </c>
      <c r="M143" s="195">
        <v>2299</v>
      </c>
      <c r="O143" s="42"/>
    </row>
    <row r="144" spans="1:15" ht="30.75" customHeight="1" x14ac:dyDescent="0.25">
      <c r="A144" s="152">
        <v>137</v>
      </c>
      <c r="B144" s="152" t="s">
        <v>1190</v>
      </c>
      <c r="C144" s="421" t="s">
        <v>1191</v>
      </c>
      <c r="D144" s="96" t="s">
        <v>261</v>
      </c>
      <c r="E144" s="96" t="s">
        <v>1192</v>
      </c>
      <c r="F144" s="96" t="s">
        <v>1176</v>
      </c>
      <c r="G144" s="96" t="s">
        <v>470</v>
      </c>
      <c r="H144" s="96"/>
      <c r="I144" s="96" t="s">
        <v>1193</v>
      </c>
      <c r="J144" s="96" t="s">
        <v>92</v>
      </c>
      <c r="K144" s="151">
        <v>12</v>
      </c>
      <c r="L144" s="422">
        <v>2013</v>
      </c>
      <c r="M144" s="195">
        <v>9200</v>
      </c>
      <c r="O144" s="42"/>
    </row>
    <row r="145" spans="1:15" ht="30.75" customHeight="1" x14ac:dyDescent="0.25">
      <c r="A145" s="152">
        <v>138</v>
      </c>
      <c r="B145" s="152" t="s">
        <v>1194</v>
      </c>
      <c r="C145" s="421" t="s">
        <v>1195</v>
      </c>
      <c r="D145" s="96" t="s">
        <v>261</v>
      </c>
      <c r="E145" s="96" t="s">
        <v>391</v>
      </c>
      <c r="F145" s="96" t="s">
        <v>1196</v>
      </c>
      <c r="G145" s="96" t="s">
        <v>470</v>
      </c>
      <c r="H145" s="96"/>
      <c r="I145" s="96" t="s">
        <v>1193</v>
      </c>
      <c r="J145" s="96" t="s">
        <v>92</v>
      </c>
      <c r="K145" s="151">
        <v>12</v>
      </c>
      <c r="L145" s="422">
        <v>2013</v>
      </c>
      <c r="M145" s="195">
        <v>2898.98</v>
      </c>
      <c r="O145" s="42"/>
    </row>
    <row r="146" spans="1:15" ht="30.75" customHeight="1" x14ac:dyDescent="0.25">
      <c r="A146" s="152">
        <v>139</v>
      </c>
      <c r="B146" s="152" t="s">
        <v>1197</v>
      </c>
      <c r="C146" s="421" t="s">
        <v>1198</v>
      </c>
      <c r="D146" s="96" t="s">
        <v>261</v>
      </c>
      <c r="E146" s="96" t="s">
        <v>391</v>
      </c>
      <c r="F146" s="96" t="s">
        <v>261</v>
      </c>
      <c r="G146" s="96" t="s">
        <v>906</v>
      </c>
      <c r="H146" s="96"/>
      <c r="I146" s="96" t="s">
        <v>1193</v>
      </c>
      <c r="J146" s="96" t="s">
        <v>92</v>
      </c>
      <c r="K146" s="151">
        <v>12</v>
      </c>
      <c r="L146" s="422">
        <v>2013</v>
      </c>
      <c r="M146" s="195">
        <v>12000</v>
      </c>
      <c r="O146" s="42"/>
    </row>
    <row r="147" spans="1:15" ht="30.75" customHeight="1" x14ac:dyDescent="0.25">
      <c r="A147" s="152">
        <v>140</v>
      </c>
      <c r="B147" s="152" t="s">
        <v>1199</v>
      </c>
      <c r="C147" s="421" t="s">
        <v>1200</v>
      </c>
      <c r="D147" s="96" t="s">
        <v>261</v>
      </c>
      <c r="E147" s="96" t="s">
        <v>1201</v>
      </c>
      <c r="F147" s="96" t="s">
        <v>261</v>
      </c>
      <c r="G147" s="96" t="s">
        <v>890</v>
      </c>
      <c r="H147" s="96"/>
      <c r="I147" s="96" t="s">
        <v>1193</v>
      </c>
      <c r="J147" s="96" t="s">
        <v>92</v>
      </c>
      <c r="K147" s="151">
        <v>12</v>
      </c>
      <c r="L147" s="422">
        <v>2013</v>
      </c>
      <c r="M147" s="195">
        <v>8500</v>
      </c>
      <c r="O147" s="42"/>
    </row>
    <row r="148" spans="1:15" ht="30.75" customHeight="1" x14ac:dyDescent="0.25">
      <c r="A148" s="152">
        <v>141</v>
      </c>
      <c r="B148" s="152" t="s">
        <v>1202</v>
      </c>
      <c r="C148" s="421" t="s">
        <v>1203</v>
      </c>
      <c r="D148" s="96" t="s">
        <v>261</v>
      </c>
      <c r="E148" s="96" t="s">
        <v>391</v>
      </c>
      <c r="F148" s="96" t="s">
        <v>261</v>
      </c>
      <c r="G148" s="96" t="s">
        <v>890</v>
      </c>
      <c r="H148" s="96"/>
      <c r="I148" s="96" t="s">
        <v>1193</v>
      </c>
      <c r="J148" s="96" t="s">
        <v>92</v>
      </c>
      <c r="K148" s="428">
        <v>12</v>
      </c>
      <c r="L148" s="422">
        <v>2013</v>
      </c>
      <c r="M148" s="195">
        <v>6500</v>
      </c>
      <c r="O148" s="42"/>
    </row>
    <row r="149" spans="1:15" ht="30.75" customHeight="1" x14ac:dyDescent="0.25">
      <c r="A149" s="152">
        <v>142</v>
      </c>
      <c r="B149" s="152" t="s">
        <v>1204</v>
      </c>
      <c r="C149" s="421" t="s">
        <v>1203</v>
      </c>
      <c r="D149" s="96" t="s">
        <v>261</v>
      </c>
      <c r="E149" s="96" t="s">
        <v>391</v>
      </c>
      <c r="F149" s="96" t="s">
        <v>261</v>
      </c>
      <c r="G149" s="96" t="s">
        <v>890</v>
      </c>
      <c r="H149" s="96"/>
      <c r="I149" s="96" t="s">
        <v>1193</v>
      </c>
      <c r="J149" s="96" t="s">
        <v>92</v>
      </c>
      <c r="K149" s="428">
        <v>12</v>
      </c>
      <c r="L149" s="422">
        <v>2013</v>
      </c>
      <c r="M149" s="195">
        <v>6500</v>
      </c>
      <c r="O149" s="42"/>
    </row>
    <row r="150" spans="1:15" ht="30.75" customHeight="1" x14ac:dyDescent="0.25">
      <c r="A150" s="152">
        <v>143</v>
      </c>
      <c r="B150" s="152" t="s">
        <v>1205</v>
      </c>
      <c r="C150" s="421" t="s">
        <v>1206</v>
      </c>
      <c r="D150" s="96" t="s">
        <v>261</v>
      </c>
      <c r="E150" s="96" t="s">
        <v>1207</v>
      </c>
      <c r="F150" s="96" t="s">
        <v>1208</v>
      </c>
      <c r="G150" s="96" t="s">
        <v>90</v>
      </c>
      <c r="H150" s="96"/>
      <c r="I150" s="96" t="s">
        <v>1193</v>
      </c>
      <c r="J150" s="96" t="s">
        <v>92</v>
      </c>
      <c r="K150" s="428">
        <v>12</v>
      </c>
      <c r="L150" s="422">
        <v>2013</v>
      </c>
      <c r="M150" s="195">
        <v>14300</v>
      </c>
      <c r="O150" s="42"/>
    </row>
    <row r="151" spans="1:15" ht="30.75" customHeight="1" x14ac:dyDescent="0.25">
      <c r="A151" s="152">
        <v>144</v>
      </c>
      <c r="B151" s="152" t="s">
        <v>1209</v>
      </c>
      <c r="C151" s="421" t="s">
        <v>1210</v>
      </c>
      <c r="D151" s="96" t="s">
        <v>261</v>
      </c>
      <c r="E151" s="96" t="s">
        <v>1207</v>
      </c>
      <c r="F151" s="96" t="s">
        <v>1211</v>
      </c>
      <c r="G151" s="96" t="s">
        <v>470</v>
      </c>
      <c r="H151" s="96"/>
      <c r="I151" s="96" t="s">
        <v>1193</v>
      </c>
      <c r="J151" s="96" t="s">
        <v>92</v>
      </c>
      <c r="K151" s="428">
        <v>12</v>
      </c>
      <c r="L151" s="422">
        <v>2013</v>
      </c>
      <c r="M151" s="195">
        <v>90000</v>
      </c>
      <c r="O151" s="42"/>
    </row>
    <row r="152" spans="1:15" ht="30.75" customHeight="1" x14ac:dyDescent="0.25">
      <c r="A152" s="152">
        <v>145</v>
      </c>
      <c r="B152" s="152" t="s">
        <v>1212</v>
      </c>
      <c r="C152" s="421" t="s">
        <v>1213</v>
      </c>
      <c r="D152" s="96" t="s">
        <v>261</v>
      </c>
      <c r="E152" s="96" t="s">
        <v>1207</v>
      </c>
      <c r="F152" s="96" t="s">
        <v>1214</v>
      </c>
      <c r="G152" s="96" t="s">
        <v>1215</v>
      </c>
      <c r="H152" s="96"/>
      <c r="I152" s="96" t="s">
        <v>1193</v>
      </c>
      <c r="J152" s="96" t="s">
        <v>92</v>
      </c>
      <c r="K152" s="428">
        <v>12</v>
      </c>
      <c r="L152" s="422">
        <v>2013</v>
      </c>
      <c r="M152" s="195">
        <v>8000</v>
      </c>
      <c r="O152" s="42"/>
    </row>
    <row r="153" spans="1:15" ht="30.75" customHeight="1" x14ac:dyDescent="0.25">
      <c r="A153" s="152">
        <v>146</v>
      </c>
      <c r="B153" s="152" t="s">
        <v>1216</v>
      </c>
      <c r="C153" s="421" t="s">
        <v>1217</v>
      </c>
      <c r="D153" s="96" t="s">
        <v>261</v>
      </c>
      <c r="E153" s="96" t="s">
        <v>888</v>
      </c>
      <c r="F153" s="96" t="s">
        <v>1214</v>
      </c>
      <c r="G153" s="96" t="s">
        <v>1215</v>
      </c>
      <c r="H153" s="96"/>
      <c r="I153" s="96" t="s">
        <v>1193</v>
      </c>
      <c r="J153" s="96" t="s">
        <v>92</v>
      </c>
      <c r="K153" s="428">
        <v>12</v>
      </c>
      <c r="L153" s="422">
        <v>2013</v>
      </c>
      <c r="M153" s="195">
        <v>25000</v>
      </c>
      <c r="O153" s="42"/>
    </row>
    <row r="154" spans="1:15" ht="30.75" customHeight="1" x14ac:dyDescent="0.25">
      <c r="A154" s="152">
        <v>147</v>
      </c>
      <c r="B154" s="152" t="s">
        <v>1218</v>
      </c>
      <c r="C154" s="421" t="s">
        <v>1219</v>
      </c>
      <c r="D154" s="96" t="s">
        <v>261</v>
      </c>
      <c r="E154" s="96" t="s">
        <v>922</v>
      </c>
      <c r="F154" s="96" t="s">
        <v>261</v>
      </c>
      <c r="G154" s="96" t="s">
        <v>1087</v>
      </c>
      <c r="H154" s="96"/>
      <c r="I154" s="96" t="s">
        <v>1193</v>
      </c>
      <c r="J154" s="96" t="s">
        <v>92</v>
      </c>
      <c r="K154" s="428">
        <v>12</v>
      </c>
      <c r="L154" s="422">
        <v>2013</v>
      </c>
      <c r="M154" s="195">
        <v>40000</v>
      </c>
      <c r="O154" s="42"/>
    </row>
    <row r="155" spans="1:15" ht="30.75" customHeight="1" x14ac:dyDescent="0.25">
      <c r="A155" s="152">
        <v>148</v>
      </c>
      <c r="B155" s="152" t="s">
        <v>1220</v>
      </c>
      <c r="C155" s="421" t="s">
        <v>1221</v>
      </c>
      <c r="D155" s="96" t="s">
        <v>261</v>
      </c>
      <c r="E155" s="96" t="s">
        <v>888</v>
      </c>
      <c r="F155" s="96" t="s">
        <v>1222</v>
      </c>
      <c r="G155" s="96" t="s">
        <v>292</v>
      </c>
      <c r="H155" s="96"/>
      <c r="I155" s="96" t="s">
        <v>1193</v>
      </c>
      <c r="J155" s="96" t="s">
        <v>92</v>
      </c>
      <c r="K155" s="428">
        <v>12</v>
      </c>
      <c r="L155" s="422">
        <v>2013</v>
      </c>
      <c r="M155" s="195">
        <v>10000</v>
      </c>
      <c r="O155" s="42"/>
    </row>
    <row r="156" spans="1:15" ht="30.75" customHeight="1" x14ac:dyDescent="0.25">
      <c r="A156" s="152">
        <v>149</v>
      </c>
      <c r="B156" s="152" t="s">
        <v>1223</v>
      </c>
      <c r="C156" s="421" t="s">
        <v>1224</v>
      </c>
      <c r="D156" s="96" t="s">
        <v>261</v>
      </c>
      <c r="E156" s="96" t="s">
        <v>888</v>
      </c>
      <c r="F156" s="96" t="s">
        <v>1225</v>
      </c>
      <c r="G156" s="96" t="s">
        <v>906</v>
      </c>
      <c r="H156" s="96"/>
      <c r="I156" s="96" t="s">
        <v>1193</v>
      </c>
      <c r="J156" s="96" t="s">
        <v>92</v>
      </c>
      <c r="K156" s="428">
        <v>12</v>
      </c>
      <c r="L156" s="422">
        <v>2013</v>
      </c>
      <c r="M156" s="195">
        <v>2000</v>
      </c>
      <c r="O156" s="42"/>
    </row>
    <row r="157" spans="1:15" ht="30.75" customHeight="1" x14ac:dyDescent="0.25">
      <c r="A157" s="152">
        <v>150</v>
      </c>
      <c r="B157" s="152" t="s">
        <v>1226</v>
      </c>
      <c r="C157" s="421" t="s">
        <v>1224</v>
      </c>
      <c r="D157" s="96" t="s">
        <v>261</v>
      </c>
      <c r="E157" s="96" t="s">
        <v>888</v>
      </c>
      <c r="F157" s="96" t="s">
        <v>1225</v>
      </c>
      <c r="G157" s="96" t="s">
        <v>906</v>
      </c>
      <c r="H157" s="96"/>
      <c r="I157" s="96" t="s">
        <v>1193</v>
      </c>
      <c r="J157" s="96" t="s">
        <v>92</v>
      </c>
      <c r="K157" s="428">
        <v>12</v>
      </c>
      <c r="L157" s="422">
        <v>2013</v>
      </c>
      <c r="M157" s="195">
        <v>2000</v>
      </c>
      <c r="O157" s="42"/>
    </row>
    <row r="158" spans="1:15" ht="30.75" customHeight="1" x14ac:dyDescent="0.25">
      <c r="A158" s="152">
        <v>151</v>
      </c>
      <c r="B158" s="152" t="s">
        <v>1227</v>
      </c>
      <c r="C158" s="421" t="s">
        <v>1224</v>
      </c>
      <c r="D158" s="96" t="s">
        <v>261</v>
      </c>
      <c r="E158" s="96" t="s">
        <v>888</v>
      </c>
      <c r="F158" s="96" t="s">
        <v>1225</v>
      </c>
      <c r="G158" s="96" t="s">
        <v>906</v>
      </c>
      <c r="H158" s="96"/>
      <c r="I158" s="96" t="s">
        <v>1193</v>
      </c>
      <c r="J158" s="96" t="s">
        <v>92</v>
      </c>
      <c r="K158" s="428">
        <v>12</v>
      </c>
      <c r="L158" s="422">
        <v>2013</v>
      </c>
      <c r="M158" s="195">
        <v>2000</v>
      </c>
      <c r="O158" s="42"/>
    </row>
    <row r="159" spans="1:15" ht="30.75" customHeight="1" x14ac:dyDescent="0.25">
      <c r="A159" s="152">
        <v>152</v>
      </c>
      <c r="B159" s="152" t="s">
        <v>1228</v>
      </c>
      <c r="C159" s="421" t="s">
        <v>1224</v>
      </c>
      <c r="D159" s="96" t="s">
        <v>261</v>
      </c>
      <c r="E159" s="96" t="s">
        <v>888</v>
      </c>
      <c r="F159" s="96" t="s">
        <v>1225</v>
      </c>
      <c r="G159" s="96" t="s">
        <v>906</v>
      </c>
      <c r="H159" s="96"/>
      <c r="I159" s="96" t="s">
        <v>1193</v>
      </c>
      <c r="J159" s="96" t="s">
        <v>92</v>
      </c>
      <c r="K159" s="428">
        <v>12</v>
      </c>
      <c r="L159" s="422">
        <v>2013</v>
      </c>
      <c r="M159" s="195">
        <v>2000</v>
      </c>
      <c r="O159" s="42"/>
    </row>
    <row r="160" spans="1:15" ht="30.75" customHeight="1" x14ac:dyDescent="0.25">
      <c r="A160" s="152">
        <v>153</v>
      </c>
      <c r="B160" s="152" t="s">
        <v>1229</v>
      </c>
      <c r="C160" s="421" t="s">
        <v>1230</v>
      </c>
      <c r="D160" s="96" t="s">
        <v>261</v>
      </c>
      <c r="E160" s="96" t="s">
        <v>888</v>
      </c>
      <c r="F160" s="96" t="s">
        <v>889</v>
      </c>
      <c r="G160" s="96" t="s">
        <v>906</v>
      </c>
      <c r="H160" s="96"/>
      <c r="I160" s="96" t="s">
        <v>1193</v>
      </c>
      <c r="J160" s="96" t="s">
        <v>92</v>
      </c>
      <c r="K160" s="428">
        <v>12</v>
      </c>
      <c r="L160" s="422">
        <v>2013</v>
      </c>
      <c r="M160" s="195">
        <v>2100</v>
      </c>
      <c r="O160" s="42"/>
    </row>
    <row r="161" spans="1:15" ht="30.75" customHeight="1" x14ac:dyDescent="0.25">
      <c r="A161" s="152">
        <v>154</v>
      </c>
      <c r="B161" s="152" t="s">
        <v>1231</v>
      </c>
      <c r="C161" s="421" t="s">
        <v>1230</v>
      </c>
      <c r="D161" s="96" t="s">
        <v>261</v>
      </c>
      <c r="E161" s="96" t="s">
        <v>888</v>
      </c>
      <c r="F161" s="96" t="s">
        <v>889</v>
      </c>
      <c r="G161" s="96" t="s">
        <v>906</v>
      </c>
      <c r="H161" s="96"/>
      <c r="I161" s="96" t="s">
        <v>1193</v>
      </c>
      <c r="J161" s="96" t="s">
        <v>92</v>
      </c>
      <c r="K161" s="428">
        <v>12</v>
      </c>
      <c r="L161" s="422">
        <v>2013</v>
      </c>
      <c r="M161" s="195">
        <v>2100</v>
      </c>
      <c r="O161" s="42"/>
    </row>
    <row r="162" spans="1:15" ht="30.75" customHeight="1" x14ac:dyDescent="0.25">
      <c r="A162" s="152">
        <v>155</v>
      </c>
      <c r="B162" s="152" t="s">
        <v>1232</v>
      </c>
      <c r="C162" s="421" t="s">
        <v>1230</v>
      </c>
      <c r="D162" s="96" t="s">
        <v>261</v>
      </c>
      <c r="E162" s="96" t="s">
        <v>888</v>
      </c>
      <c r="F162" s="96" t="s">
        <v>889</v>
      </c>
      <c r="G162" s="96" t="s">
        <v>906</v>
      </c>
      <c r="H162" s="96"/>
      <c r="I162" s="96" t="s">
        <v>1193</v>
      </c>
      <c r="J162" s="96" t="s">
        <v>92</v>
      </c>
      <c r="K162" s="428">
        <v>12</v>
      </c>
      <c r="L162" s="422">
        <v>2013</v>
      </c>
      <c r="M162" s="195">
        <v>2100</v>
      </c>
      <c r="O162" s="42"/>
    </row>
    <row r="163" spans="1:15" ht="30.75" customHeight="1" x14ac:dyDescent="0.25">
      <c r="A163" s="152">
        <v>156</v>
      </c>
      <c r="B163" s="152" t="s">
        <v>1233</v>
      </c>
      <c r="C163" s="421" t="s">
        <v>1230</v>
      </c>
      <c r="D163" s="96" t="s">
        <v>261</v>
      </c>
      <c r="E163" s="96" t="s">
        <v>888</v>
      </c>
      <c r="F163" s="96" t="s">
        <v>889</v>
      </c>
      <c r="G163" s="96" t="s">
        <v>906</v>
      </c>
      <c r="H163" s="96"/>
      <c r="I163" s="96" t="s">
        <v>1193</v>
      </c>
      <c r="J163" s="96" t="s">
        <v>92</v>
      </c>
      <c r="K163" s="428">
        <v>12</v>
      </c>
      <c r="L163" s="422">
        <v>2013</v>
      </c>
      <c r="M163" s="195">
        <v>2100</v>
      </c>
      <c r="O163" s="42"/>
    </row>
    <row r="164" spans="1:15" ht="30.75" customHeight="1" x14ac:dyDescent="0.25">
      <c r="A164" s="152">
        <v>157</v>
      </c>
      <c r="B164" s="152" t="s">
        <v>1234</v>
      </c>
      <c r="C164" s="421" t="s">
        <v>1235</v>
      </c>
      <c r="D164" s="96" t="s">
        <v>261</v>
      </c>
      <c r="E164" s="96" t="s">
        <v>1236</v>
      </c>
      <c r="F164" s="96" t="s">
        <v>261</v>
      </c>
      <c r="G164" s="96" t="s">
        <v>90</v>
      </c>
      <c r="H164" s="96"/>
      <c r="I164" s="96" t="s">
        <v>1193</v>
      </c>
      <c r="J164" s="96" t="s">
        <v>92</v>
      </c>
      <c r="K164" s="428">
        <v>12</v>
      </c>
      <c r="L164" s="422">
        <v>2014</v>
      </c>
      <c r="M164" s="195">
        <v>9570</v>
      </c>
      <c r="O164" s="42"/>
    </row>
    <row r="165" spans="1:15" ht="30.75" customHeight="1" x14ac:dyDescent="0.25">
      <c r="A165" s="152">
        <v>158</v>
      </c>
      <c r="B165" s="152" t="s">
        <v>1237</v>
      </c>
      <c r="C165" s="421" t="s">
        <v>1238</v>
      </c>
      <c r="D165" s="96" t="s">
        <v>261</v>
      </c>
      <c r="E165" s="96" t="s">
        <v>902</v>
      </c>
      <c r="F165" s="96" t="s">
        <v>1239</v>
      </c>
      <c r="G165" s="96" t="s">
        <v>470</v>
      </c>
      <c r="H165" s="96"/>
      <c r="I165" s="96" t="s">
        <v>1193</v>
      </c>
      <c r="J165" s="96" t="s">
        <v>92</v>
      </c>
      <c r="K165" s="428">
        <v>12</v>
      </c>
      <c r="L165" s="422">
        <v>2014</v>
      </c>
      <c r="M165" s="195">
        <v>2610</v>
      </c>
      <c r="O165" s="42"/>
    </row>
    <row r="166" spans="1:15" ht="30.75" customHeight="1" x14ac:dyDescent="0.25">
      <c r="A166" s="152">
        <v>159</v>
      </c>
      <c r="B166" s="152" t="s">
        <v>1240</v>
      </c>
      <c r="C166" s="421" t="s">
        <v>1241</v>
      </c>
      <c r="D166" s="96" t="s">
        <v>261</v>
      </c>
      <c r="E166" s="96" t="s">
        <v>1242</v>
      </c>
      <c r="F166" s="96" t="s">
        <v>261</v>
      </c>
      <c r="G166" s="96" t="s">
        <v>890</v>
      </c>
      <c r="H166" s="96"/>
      <c r="I166" s="96" t="s">
        <v>1193</v>
      </c>
      <c r="J166" s="96" t="s">
        <v>92</v>
      </c>
      <c r="K166" s="428">
        <v>12</v>
      </c>
      <c r="L166" s="422">
        <v>2014</v>
      </c>
      <c r="M166" s="195">
        <v>3248</v>
      </c>
      <c r="O166" s="42"/>
    </row>
    <row r="167" spans="1:15" ht="30.75" customHeight="1" x14ac:dyDescent="0.25">
      <c r="A167" s="152">
        <v>160</v>
      </c>
      <c r="B167" s="152" t="s">
        <v>1243</v>
      </c>
      <c r="C167" s="421" t="s">
        <v>1241</v>
      </c>
      <c r="D167" s="96" t="s">
        <v>261</v>
      </c>
      <c r="E167" s="96" t="s">
        <v>1242</v>
      </c>
      <c r="F167" s="96" t="s">
        <v>261</v>
      </c>
      <c r="G167" s="96" t="s">
        <v>890</v>
      </c>
      <c r="H167" s="96"/>
      <c r="I167" s="96" t="s">
        <v>1193</v>
      </c>
      <c r="J167" s="96" t="s">
        <v>92</v>
      </c>
      <c r="K167" s="428">
        <v>12</v>
      </c>
      <c r="L167" s="422">
        <v>2014</v>
      </c>
      <c r="M167" s="195">
        <v>3248</v>
      </c>
      <c r="O167" s="42"/>
    </row>
    <row r="168" spans="1:15" ht="30.75" customHeight="1" x14ac:dyDescent="0.25">
      <c r="A168" s="152">
        <v>161</v>
      </c>
      <c r="B168" s="152" t="s">
        <v>1244</v>
      </c>
      <c r="C168" s="421" t="s">
        <v>1245</v>
      </c>
      <c r="D168" s="96" t="s">
        <v>261</v>
      </c>
      <c r="E168" s="96" t="s">
        <v>888</v>
      </c>
      <c r="F168" s="96" t="s">
        <v>889</v>
      </c>
      <c r="G168" s="96" t="s">
        <v>890</v>
      </c>
      <c r="H168" s="96"/>
      <c r="I168" s="96" t="s">
        <v>1193</v>
      </c>
      <c r="J168" s="96" t="s">
        <v>92</v>
      </c>
      <c r="K168" s="428">
        <v>12</v>
      </c>
      <c r="L168" s="422">
        <v>2014</v>
      </c>
      <c r="M168" s="195">
        <v>3364</v>
      </c>
      <c r="O168" s="42"/>
    </row>
    <row r="169" spans="1:15" ht="30.75" customHeight="1" x14ac:dyDescent="0.25">
      <c r="A169" s="152">
        <v>162</v>
      </c>
      <c r="B169" s="152" t="s">
        <v>1246</v>
      </c>
      <c r="C169" s="421" t="s">
        <v>1245</v>
      </c>
      <c r="D169" s="96" t="s">
        <v>261</v>
      </c>
      <c r="E169" s="96" t="s">
        <v>888</v>
      </c>
      <c r="F169" s="96" t="s">
        <v>889</v>
      </c>
      <c r="G169" s="96" t="s">
        <v>890</v>
      </c>
      <c r="H169" s="96"/>
      <c r="I169" s="96" t="s">
        <v>1193</v>
      </c>
      <c r="J169" s="96" t="s">
        <v>92</v>
      </c>
      <c r="K169" s="428">
        <v>12</v>
      </c>
      <c r="L169" s="422">
        <v>2014</v>
      </c>
      <c r="M169" s="195">
        <v>3364</v>
      </c>
      <c r="O169" s="42"/>
    </row>
    <row r="170" spans="1:15" ht="30.75" customHeight="1" x14ac:dyDescent="0.25">
      <c r="A170" s="152">
        <v>163</v>
      </c>
      <c r="B170" s="152" t="s">
        <v>1247</v>
      </c>
      <c r="C170" s="421" t="s">
        <v>1248</v>
      </c>
      <c r="D170" s="96" t="s">
        <v>261</v>
      </c>
      <c r="E170" s="96" t="s">
        <v>888</v>
      </c>
      <c r="F170" s="96" t="s">
        <v>1225</v>
      </c>
      <c r="G170" s="96" t="s">
        <v>890</v>
      </c>
      <c r="H170" s="96"/>
      <c r="I170" s="96" t="s">
        <v>1193</v>
      </c>
      <c r="J170" s="96" t="s">
        <v>92</v>
      </c>
      <c r="K170" s="428">
        <v>12</v>
      </c>
      <c r="L170" s="422">
        <v>2013</v>
      </c>
      <c r="M170" s="195">
        <v>2000</v>
      </c>
      <c r="O170" s="42"/>
    </row>
    <row r="171" spans="1:15" ht="30.75" customHeight="1" x14ac:dyDescent="0.25">
      <c r="A171" s="152">
        <v>164</v>
      </c>
      <c r="B171" s="152" t="s">
        <v>1249</v>
      </c>
      <c r="C171" s="421" t="s">
        <v>1248</v>
      </c>
      <c r="D171" s="96" t="s">
        <v>261</v>
      </c>
      <c r="E171" s="96" t="s">
        <v>888</v>
      </c>
      <c r="F171" s="96" t="s">
        <v>1225</v>
      </c>
      <c r="G171" s="96" t="s">
        <v>890</v>
      </c>
      <c r="H171" s="96"/>
      <c r="I171" s="96" t="s">
        <v>1193</v>
      </c>
      <c r="J171" s="96" t="s">
        <v>92</v>
      </c>
      <c r="K171" s="428">
        <v>12</v>
      </c>
      <c r="L171" s="422">
        <v>2013</v>
      </c>
      <c r="M171" s="195">
        <v>2000</v>
      </c>
      <c r="O171" s="42"/>
    </row>
    <row r="172" spans="1:15" ht="30.75" customHeight="1" x14ac:dyDescent="0.25">
      <c r="A172" s="152">
        <v>165</v>
      </c>
      <c r="B172" s="152" t="s">
        <v>1250</v>
      </c>
      <c r="C172" s="421" t="s">
        <v>1248</v>
      </c>
      <c r="D172" s="96" t="s">
        <v>261</v>
      </c>
      <c r="E172" s="96" t="s">
        <v>888</v>
      </c>
      <c r="F172" s="96" t="s">
        <v>1225</v>
      </c>
      <c r="G172" s="96" t="s">
        <v>890</v>
      </c>
      <c r="H172" s="96"/>
      <c r="I172" s="96" t="s">
        <v>1193</v>
      </c>
      <c r="J172" s="96" t="s">
        <v>92</v>
      </c>
      <c r="K172" s="428">
        <v>12</v>
      </c>
      <c r="L172" s="422">
        <v>2013</v>
      </c>
      <c r="M172" s="195">
        <v>2000</v>
      </c>
      <c r="O172" s="42"/>
    </row>
    <row r="173" spans="1:15" ht="30.75" customHeight="1" x14ac:dyDescent="0.25">
      <c r="A173" s="152">
        <v>166</v>
      </c>
      <c r="B173" s="152" t="s">
        <v>1251</v>
      </c>
      <c r="C173" s="421" t="s">
        <v>1252</v>
      </c>
      <c r="D173" s="96" t="s">
        <v>261</v>
      </c>
      <c r="E173" s="96" t="s">
        <v>888</v>
      </c>
      <c r="F173" s="96" t="s">
        <v>889</v>
      </c>
      <c r="G173" s="96" t="s">
        <v>890</v>
      </c>
      <c r="H173" s="96"/>
      <c r="I173" s="96" t="s">
        <v>1193</v>
      </c>
      <c r="J173" s="96" t="s">
        <v>92</v>
      </c>
      <c r="K173" s="428">
        <v>12</v>
      </c>
      <c r="L173" s="422">
        <v>2013</v>
      </c>
      <c r="M173" s="195">
        <v>2100</v>
      </c>
      <c r="O173" s="42"/>
    </row>
    <row r="174" spans="1:15" ht="30.75" customHeight="1" x14ac:dyDescent="0.25">
      <c r="A174" s="152">
        <v>167</v>
      </c>
      <c r="B174" s="152" t="s">
        <v>1253</v>
      </c>
      <c r="C174" s="421" t="s">
        <v>1252</v>
      </c>
      <c r="D174" s="96" t="s">
        <v>261</v>
      </c>
      <c r="E174" s="96" t="s">
        <v>888</v>
      </c>
      <c r="F174" s="96" t="s">
        <v>889</v>
      </c>
      <c r="G174" s="96" t="s">
        <v>890</v>
      </c>
      <c r="H174" s="96"/>
      <c r="I174" s="96" t="s">
        <v>1193</v>
      </c>
      <c r="J174" s="96" t="s">
        <v>92</v>
      </c>
      <c r="K174" s="428">
        <v>12</v>
      </c>
      <c r="L174" s="422">
        <v>2013</v>
      </c>
      <c r="M174" s="195">
        <v>2100</v>
      </c>
      <c r="O174" s="42"/>
    </row>
    <row r="175" spans="1:15" ht="30.75" customHeight="1" x14ac:dyDescent="0.25">
      <c r="A175" s="152">
        <v>168</v>
      </c>
      <c r="B175" s="152" t="s">
        <v>1254</v>
      </c>
      <c r="C175" s="421" t="s">
        <v>1255</v>
      </c>
      <c r="D175" s="96" t="s">
        <v>261</v>
      </c>
      <c r="E175" s="96" t="s">
        <v>1207</v>
      </c>
      <c r="F175" s="96" t="s">
        <v>1256</v>
      </c>
      <c r="G175" s="96" t="s">
        <v>90</v>
      </c>
      <c r="H175" s="96"/>
      <c r="I175" s="96" t="s">
        <v>1193</v>
      </c>
      <c r="J175" s="96" t="s">
        <v>92</v>
      </c>
      <c r="K175" s="428">
        <v>12</v>
      </c>
      <c r="L175" s="422">
        <v>2013</v>
      </c>
      <c r="M175" s="195">
        <v>13000</v>
      </c>
      <c r="O175" s="42"/>
    </row>
    <row r="176" spans="1:15" ht="30.75" customHeight="1" x14ac:dyDescent="0.25">
      <c r="A176" s="152">
        <v>169</v>
      </c>
      <c r="B176" s="152" t="s">
        <v>1257</v>
      </c>
      <c r="C176" s="421" t="s">
        <v>1258</v>
      </c>
      <c r="D176" s="96" t="s">
        <v>261</v>
      </c>
      <c r="E176" s="96" t="s">
        <v>888</v>
      </c>
      <c r="F176" s="96" t="s">
        <v>1211</v>
      </c>
      <c r="G176" s="96" t="s">
        <v>470</v>
      </c>
      <c r="H176" s="96"/>
      <c r="I176" s="96" t="s">
        <v>1193</v>
      </c>
      <c r="J176" s="96" t="s">
        <v>92</v>
      </c>
      <c r="K176" s="428">
        <v>12</v>
      </c>
      <c r="L176" s="422">
        <v>2013</v>
      </c>
      <c r="M176" s="195">
        <v>75000</v>
      </c>
      <c r="O176" s="42"/>
    </row>
    <row r="177" spans="1:15" ht="30.75" customHeight="1" x14ac:dyDescent="0.25">
      <c r="A177" s="152">
        <v>170</v>
      </c>
      <c r="B177" s="152" t="s">
        <v>1259</v>
      </c>
      <c r="C177" s="421" t="s">
        <v>1260</v>
      </c>
      <c r="D177" s="96" t="s">
        <v>261</v>
      </c>
      <c r="E177" s="96" t="s">
        <v>1207</v>
      </c>
      <c r="F177" s="96" t="s">
        <v>1214</v>
      </c>
      <c r="G177" s="96" t="s">
        <v>1215</v>
      </c>
      <c r="H177" s="96"/>
      <c r="I177" s="96" t="s">
        <v>1193</v>
      </c>
      <c r="J177" s="96" t="s">
        <v>92</v>
      </c>
      <c r="K177" s="428">
        <v>12</v>
      </c>
      <c r="L177" s="422">
        <v>2013</v>
      </c>
      <c r="M177" s="195">
        <v>4000</v>
      </c>
      <c r="O177" s="42"/>
    </row>
    <row r="178" spans="1:15" ht="30.75" customHeight="1" x14ac:dyDescent="0.25">
      <c r="A178" s="152">
        <v>171</v>
      </c>
      <c r="B178" s="152" t="s">
        <v>1261</v>
      </c>
      <c r="C178" s="421" t="s">
        <v>1262</v>
      </c>
      <c r="D178" s="96" t="s">
        <v>261</v>
      </c>
      <c r="E178" s="96" t="s">
        <v>888</v>
      </c>
      <c r="F178" s="96" t="s">
        <v>1214</v>
      </c>
      <c r="G178" s="96" t="s">
        <v>1215</v>
      </c>
      <c r="H178" s="96"/>
      <c r="I178" s="96" t="s">
        <v>1193</v>
      </c>
      <c r="J178" s="96" t="s">
        <v>92</v>
      </c>
      <c r="K178" s="428">
        <v>12</v>
      </c>
      <c r="L178" s="422">
        <v>2013</v>
      </c>
      <c r="M178" s="195">
        <v>14749.98</v>
      </c>
      <c r="O178" s="42"/>
    </row>
    <row r="179" spans="1:15" ht="30.75" customHeight="1" x14ac:dyDescent="0.25">
      <c r="A179" s="152">
        <v>172</v>
      </c>
      <c r="B179" s="152" t="s">
        <v>1263</v>
      </c>
      <c r="C179" s="421" t="s">
        <v>1264</v>
      </c>
      <c r="D179" s="96" t="s">
        <v>261</v>
      </c>
      <c r="E179" s="96" t="s">
        <v>922</v>
      </c>
      <c r="F179" s="96" t="s">
        <v>261</v>
      </c>
      <c r="G179" s="96" t="s">
        <v>1087</v>
      </c>
      <c r="H179" s="96"/>
      <c r="I179" s="96" t="s">
        <v>1193</v>
      </c>
      <c r="J179" s="96" t="s">
        <v>92</v>
      </c>
      <c r="K179" s="428">
        <v>12</v>
      </c>
      <c r="L179" s="422">
        <v>2013</v>
      </c>
      <c r="M179" s="195">
        <v>8000</v>
      </c>
      <c r="O179" s="42"/>
    </row>
    <row r="180" spans="1:15" ht="30.75" customHeight="1" x14ac:dyDescent="0.25">
      <c r="A180" s="152">
        <v>173</v>
      </c>
      <c r="B180" s="152" t="s">
        <v>1265</v>
      </c>
      <c r="C180" s="421" t="s">
        <v>1219</v>
      </c>
      <c r="D180" s="96" t="s">
        <v>261</v>
      </c>
      <c r="E180" s="96" t="s">
        <v>922</v>
      </c>
      <c r="F180" s="96" t="s">
        <v>261</v>
      </c>
      <c r="G180" s="96" t="s">
        <v>1087</v>
      </c>
      <c r="H180" s="96"/>
      <c r="I180" s="96" t="s">
        <v>1193</v>
      </c>
      <c r="J180" s="96" t="s">
        <v>92</v>
      </c>
      <c r="K180" s="428">
        <v>12</v>
      </c>
      <c r="L180" s="422">
        <v>2013</v>
      </c>
      <c r="M180" s="195">
        <v>40000</v>
      </c>
      <c r="O180" s="42"/>
    </row>
    <row r="181" spans="1:15" ht="30.75" customHeight="1" x14ac:dyDescent="0.25">
      <c r="A181" s="152">
        <v>174</v>
      </c>
      <c r="B181" s="152" t="s">
        <v>1266</v>
      </c>
      <c r="C181" s="421" t="s">
        <v>1267</v>
      </c>
      <c r="D181" s="96" t="s">
        <v>261</v>
      </c>
      <c r="E181" s="96" t="s">
        <v>1207</v>
      </c>
      <c r="F181" s="96" t="s">
        <v>1208</v>
      </c>
      <c r="G181" s="96" t="s">
        <v>90</v>
      </c>
      <c r="H181" s="96"/>
      <c r="I181" s="96" t="s">
        <v>1193</v>
      </c>
      <c r="J181" s="96" t="s">
        <v>92</v>
      </c>
      <c r="K181" s="428">
        <v>12</v>
      </c>
      <c r="L181" s="422">
        <v>2013</v>
      </c>
      <c r="M181" s="195">
        <v>13000</v>
      </c>
      <c r="O181" s="42"/>
    </row>
    <row r="182" spans="1:15" ht="30.75" customHeight="1" x14ac:dyDescent="0.25">
      <c r="A182" s="152">
        <v>175</v>
      </c>
      <c r="B182" s="152" t="s">
        <v>1268</v>
      </c>
      <c r="C182" s="421" t="s">
        <v>1269</v>
      </c>
      <c r="D182" s="96" t="s">
        <v>261</v>
      </c>
      <c r="E182" s="96" t="s">
        <v>888</v>
      </c>
      <c r="F182" s="96" t="s">
        <v>1211</v>
      </c>
      <c r="G182" s="96" t="s">
        <v>470</v>
      </c>
      <c r="H182" s="96"/>
      <c r="I182" s="96" t="s">
        <v>1193</v>
      </c>
      <c r="J182" s="96" t="s">
        <v>92</v>
      </c>
      <c r="K182" s="428">
        <v>12</v>
      </c>
      <c r="L182" s="422">
        <v>2013</v>
      </c>
      <c r="M182" s="195">
        <v>60000</v>
      </c>
      <c r="O182" s="42"/>
    </row>
    <row r="183" spans="1:15" ht="30.75" customHeight="1" x14ac:dyDescent="0.25">
      <c r="A183" s="152">
        <v>176</v>
      </c>
      <c r="B183" s="152" t="s">
        <v>1270</v>
      </c>
      <c r="C183" s="421" t="s">
        <v>1271</v>
      </c>
      <c r="D183" s="96" t="s">
        <v>261</v>
      </c>
      <c r="E183" s="96" t="s">
        <v>1207</v>
      </c>
      <c r="F183" s="96" t="s">
        <v>1214</v>
      </c>
      <c r="G183" s="96" t="s">
        <v>1215</v>
      </c>
      <c r="H183" s="96"/>
      <c r="I183" s="96" t="s">
        <v>1193</v>
      </c>
      <c r="J183" s="96" t="s">
        <v>92</v>
      </c>
      <c r="K183" s="428">
        <v>12</v>
      </c>
      <c r="L183" s="422">
        <v>2013</v>
      </c>
      <c r="M183" s="195">
        <v>8000</v>
      </c>
      <c r="O183" s="42"/>
    </row>
    <row r="184" spans="1:15" ht="30.75" customHeight="1" x14ac:dyDescent="0.25">
      <c r="A184" s="152">
        <v>177</v>
      </c>
      <c r="B184" s="152" t="s">
        <v>1272</v>
      </c>
      <c r="C184" s="421" t="s">
        <v>1217</v>
      </c>
      <c r="D184" s="96" t="s">
        <v>261</v>
      </c>
      <c r="E184" s="96" t="s">
        <v>888</v>
      </c>
      <c r="F184" s="96" t="s">
        <v>1211</v>
      </c>
      <c r="G184" s="96" t="s">
        <v>1215</v>
      </c>
      <c r="H184" s="96"/>
      <c r="I184" s="96" t="s">
        <v>1193</v>
      </c>
      <c r="J184" s="96" t="s">
        <v>92</v>
      </c>
      <c r="K184" s="428">
        <v>12</v>
      </c>
      <c r="L184" s="422">
        <v>2013</v>
      </c>
      <c r="M184" s="195">
        <v>25000</v>
      </c>
      <c r="O184" s="42"/>
    </row>
    <row r="185" spans="1:15" ht="30.75" customHeight="1" x14ac:dyDescent="0.25">
      <c r="A185" s="152">
        <v>178</v>
      </c>
      <c r="B185" s="152" t="s">
        <v>1273</v>
      </c>
      <c r="C185" s="421" t="s">
        <v>1221</v>
      </c>
      <c r="D185" s="96" t="s">
        <v>261</v>
      </c>
      <c r="E185" s="96" t="s">
        <v>888</v>
      </c>
      <c r="F185" s="96" t="s">
        <v>1222</v>
      </c>
      <c r="G185" s="96" t="s">
        <v>292</v>
      </c>
      <c r="H185" s="96"/>
      <c r="I185" s="96" t="s">
        <v>1193</v>
      </c>
      <c r="J185" s="96" t="s">
        <v>92</v>
      </c>
      <c r="K185" s="428">
        <v>12</v>
      </c>
      <c r="L185" s="422">
        <v>2013</v>
      </c>
      <c r="M185" s="195">
        <v>10000</v>
      </c>
      <c r="O185" s="42"/>
    </row>
    <row r="186" spans="1:15" ht="30.75" customHeight="1" x14ac:dyDescent="0.25">
      <c r="A186" s="152">
        <v>179</v>
      </c>
      <c r="B186" s="152" t="s">
        <v>1274</v>
      </c>
      <c r="C186" s="421" t="s">
        <v>1224</v>
      </c>
      <c r="D186" s="96" t="s">
        <v>261</v>
      </c>
      <c r="E186" s="96" t="s">
        <v>888</v>
      </c>
      <c r="F186" s="96" t="s">
        <v>1225</v>
      </c>
      <c r="G186" s="96" t="s">
        <v>906</v>
      </c>
      <c r="H186" s="96"/>
      <c r="I186" s="96" t="s">
        <v>1193</v>
      </c>
      <c r="J186" s="96" t="s">
        <v>92</v>
      </c>
      <c r="K186" s="428">
        <v>12</v>
      </c>
      <c r="L186" s="422">
        <v>2013</v>
      </c>
      <c r="M186" s="195">
        <v>2000</v>
      </c>
      <c r="O186" s="42"/>
    </row>
    <row r="187" spans="1:15" ht="30.75" customHeight="1" x14ac:dyDescent="0.25">
      <c r="A187" s="152">
        <v>180</v>
      </c>
      <c r="B187" s="152" t="s">
        <v>1275</v>
      </c>
      <c r="C187" s="421" t="s">
        <v>1224</v>
      </c>
      <c r="D187" s="96" t="s">
        <v>261</v>
      </c>
      <c r="E187" s="96" t="s">
        <v>888</v>
      </c>
      <c r="F187" s="96" t="s">
        <v>1225</v>
      </c>
      <c r="G187" s="96" t="s">
        <v>906</v>
      </c>
      <c r="H187" s="96"/>
      <c r="I187" s="96" t="s">
        <v>1193</v>
      </c>
      <c r="J187" s="96" t="s">
        <v>92</v>
      </c>
      <c r="K187" s="428">
        <v>12</v>
      </c>
      <c r="L187" s="422">
        <v>2013</v>
      </c>
      <c r="M187" s="195">
        <v>2000</v>
      </c>
      <c r="O187" s="42"/>
    </row>
    <row r="188" spans="1:15" ht="30.75" customHeight="1" x14ac:dyDescent="0.25">
      <c r="A188" s="152">
        <v>181</v>
      </c>
      <c r="B188" s="152" t="s">
        <v>1276</v>
      </c>
      <c r="C188" s="421" t="s">
        <v>1224</v>
      </c>
      <c r="D188" s="96" t="s">
        <v>261</v>
      </c>
      <c r="E188" s="96" t="s">
        <v>888</v>
      </c>
      <c r="F188" s="96" t="s">
        <v>1225</v>
      </c>
      <c r="G188" s="96" t="s">
        <v>906</v>
      </c>
      <c r="H188" s="96"/>
      <c r="I188" s="96" t="s">
        <v>1193</v>
      </c>
      <c r="J188" s="96" t="s">
        <v>92</v>
      </c>
      <c r="K188" s="428">
        <v>12</v>
      </c>
      <c r="L188" s="422">
        <v>2013</v>
      </c>
      <c r="M188" s="195">
        <v>2000</v>
      </c>
      <c r="O188" s="42"/>
    </row>
    <row r="189" spans="1:15" ht="30.75" customHeight="1" x14ac:dyDescent="0.25">
      <c r="A189" s="152">
        <v>182</v>
      </c>
      <c r="B189" s="152" t="s">
        <v>1277</v>
      </c>
      <c r="C189" s="421" t="s">
        <v>1224</v>
      </c>
      <c r="D189" s="96" t="s">
        <v>261</v>
      </c>
      <c r="E189" s="96" t="s">
        <v>888</v>
      </c>
      <c r="F189" s="96" t="s">
        <v>1225</v>
      </c>
      <c r="G189" s="96" t="s">
        <v>906</v>
      </c>
      <c r="H189" s="96"/>
      <c r="I189" s="96" t="s">
        <v>1193</v>
      </c>
      <c r="J189" s="96" t="s">
        <v>92</v>
      </c>
      <c r="K189" s="428">
        <v>12</v>
      </c>
      <c r="L189" s="422">
        <v>2013</v>
      </c>
      <c r="M189" s="195">
        <v>2000</v>
      </c>
      <c r="O189" s="42"/>
    </row>
    <row r="190" spans="1:15" ht="30.75" customHeight="1" x14ac:dyDescent="0.25">
      <c r="A190" s="152">
        <v>183</v>
      </c>
      <c r="B190" s="152" t="s">
        <v>1278</v>
      </c>
      <c r="C190" s="421" t="s">
        <v>1230</v>
      </c>
      <c r="D190" s="96" t="s">
        <v>261</v>
      </c>
      <c r="E190" s="96" t="s">
        <v>888</v>
      </c>
      <c r="F190" s="96" t="s">
        <v>889</v>
      </c>
      <c r="G190" s="96" t="s">
        <v>906</v>
      </c>
      <c r="H190" s="96"/>
      <c r="I190" s="96" t="s">
        <v>1193</v>
      </c>
      <c r="J190" s="96" t="s">
        <v>92</v>
      </c>
      <c r="K190" s="428">
        <v>12</v>
      </c>
      <c r="L190" s="422">
        <v>2013</v>
      </c>
      <c r="M190" s="195">
        <v>2100</v>
      </c>
      <c r="O190" s="42"/>
    </row>
    <row r="191" spans="1:15" ht="30.75" customHeight="1" x14ac:dyDescent="0.25">
      <c r="A191" s="152">
        <v>184</v>
      </c>
      <c r="B191" s="152" t="s">
        <v>1279</v>
      </c>
      <c r="C191" s="421" t="s">
        <v>1230</v>
      </c>
      <c r="D191" s="96" t="s">
        <v>261</v>
      </c>
      <c r="E191" s="96" t="s">
        <v>888</v>
      </c>
      <c r="F191" s="96" t="s">
        <v>889</v>
      </c>
      <c r="G191" s="96" t="s">
        <v>906</v>
      </c>
      <c r="H191" s="96"/>
      <c r="I191" s="96" t="s">
        <v>1193</v>
      </c>
      <c r="J191" s="96" t="s">
        <v>92</v>
      </c>
      <c r="K191" s="428">
        <v>12</v>
      </c>
      <c r="L191" s="422">
        <v>2013</v>
      </c>
      <c r="M191" s="195">
        <v>2100</v>
      </c>
      <c r="O191" s="42"/>
    </row>
    <row r="192" spans="1:15" ht="30.75" customHeight="1" x14ac:dyDescent="0.25">
      <c r="A192" s="152">
        <v>185</v>
      </c>
      <c r="B192" s="152" t="s">
        <v>1280</v>
      </c>
      <c r="C192" s="421" t="s">
        <v>1230</v>
      </c>
      <c r="D192" s="96" t="s">
        <v>261</v>
      </c>
      <c r="E192" s="96" t="s">
        <v>888</v>
      </c>
      <c r="F192" s="96" t="s">
        <v>889</v>
      </c>
      <c r="G192" s="96" t="s">
        <v>906</v>
      </c>
      <c r="H192" s="96"/>
      <c r="I192" s="96" t="s">
        <v>1193</v>
      </c>
      <c r="J192" s="96" t="s">
        <v>92</v>
      </c>
      <c r="K192" s="428">
        <v>12</v>
      </c>
      <c r="L192" s="422">
        <v>2013</v>
      </c>
      <c r="M192" s="195">
        <v>2100</v>
      </c>
      <c r="O192" s="42"/>
    </row>
    <row r="193" spans="1:15" ht="30.75" customHeight="1" x14ac:dyDescent="0.25">
      <c r="A193" s="152">
        <v>186</v>
      </c>
      <c r="B193" s="152" t="s">
        <v>1281</v>
      </c>
      <c r="C193" s="421" t="s">
        <v>1230</v>
      </c>
      <c r="D193" s="96" t="s">
        <v>261</v>
      </c>
      <c r="E193" s="96" t="s">
        <v>888</v>
      </c>
      <c r="F193" s="96" t="s">
        <v>889</v>
      </c>
      <c r="G193" s="96" t="s">
        <v>906</v>
      </c>
      <c r="H193" s="96"/>
      <c r="I193" s="96" t="s">
        <v>1193</v>
      </c>
      <c r="J193" s="96" t="s">
        <v>92</v>
      </c>
      <c r="K193" s="428">
        <v>12</v>
      </c>
      <c r="L193" s="422">
        <v>2013</v>
      </c>
      <c r="M193" s="195">
        <v>2100</v>
      </c>
      <c r="O193" s="42"/>
    </row>
    <row r="194" spans="1:15" ht="30.75" customHeight="1" x14ac:dyDescent="0.25">
      <c r="A194" s="152">
        <v>187</v>
      </c>
      <c r="B194" s="152" t="s">
        <v>1282</v>
      </c>
      <c r="C194" s="421" t="s">
        <v>1238</v>
      </c>
      <c r="D194" s="96" t="s">
        <v>261</v>
      </c>
      <c r="E194" s="96" t="s">
        <v>902</v>
      </c>
      <c r="F194" s="96" t="s">
        <v>1239</v>
      </c>
      <c r="G194" s="96" t="s">
        <v>470</v>
      </c>
      <c r="H194" s="96"/>
      <c r="I194" s="96" t="s">
        <v>1193</v>
      </c>
      <c r="J194" s="96" t="s">
        <v>92</v>
      </c>
      <c r="K194" s="428">
        <v>12</v>
      </c>
      <c r="L194" s="422">
        <v>2014</v>
      </c>
      <c r="M194" s="195">
        <v>2610</v>
      </c>
      <c r="O194" s="42"/>
    </row>
    <row r="195" spans="1:15" ht="30.75" customHeight="1" x14ac:dyDescent="0.25">
      <c r="A195" s="152">
        <v>188</v>
      </c>
      <c r="B195" s="152" t="s">
        <v>1283</v>
      </c>
      <c r="C195" s="421" t="s">
        <v>1241</v>
      </c>
      <c r="D195" s="96" t="s">
        <v>261</v>
      </c>
      <c r="E195" s="96" t="s">
        <v>1242</v>
      </c>
      <c r="F195" s="96" t="s">
        <v>261</v>
      </c>
      <c r="G195" s="96" t="s">
        <v>890</v>
      </c>
      <c r="H195" s="96"/>
      <c r="I195" s="96" t="s">
        <v>1193</v>
      </c>
      <c r="J195" s="96" t="s">
        <v>92</v>
      </c>
      <c r="K195" s="428">
        <v>12</v>
      </c>
      <c r="L195" s="422">
        <v>2014</v>
      </c>
      <c r="M195" s="195">
        <v>3248</v>
      </c>
      <c r="O195" s="42"/>
    </row>
    <row r="196" spans="1:15" ht="30.75" customHeight="1" x14ac:dyDescent="0.25">
      <c r="A196" s="152">
        <v>189</v>
      </c>
      <c r="B196" s="152" t="s">
        <v>1284</v>
      </c>
      <c r="C196" s="421" t="s">
        <v>1241</v>
      </c>
      <c r="D196" s="96" t="s">
        <v>261</v>
      </c>
      <c r="E196" s="96" t="s">
        <v>1242</v>
      </c>
      <c r="F196" s="96" t="s">
        <v>261</v>
      </c>
      <c r="G196" s="96" t="s">
        <v>890</v>
      </c>
      <c r="H196" s="96"/>
      <c r="I196" s="96" t="s">
        <v>1193</v>
      </c>
      <c r="J196" s="96" t="s">
        <v>92</v>
      </c>
      <c r="K196" s="428">
        <v>12</v>
      </c>
      <c r="L196" s="422">
        <v>2014</v>
      </c>
      <c r="M196" s="195">
        <v>3248</v>
      </c>
      <c r="O196" s="42"/>
    </row>
    <row r="197" spans="1:15" ht="30.75" customHeight="1" x14ac:dyDescent="0.25">
      <c r="A197" s="152">
        <v>190</v>
      </c>
      <c r="B197" s="152" t="s">
        <v>1285</v>
      </c>
      <c r="C197" s="421" t="s">
        <v>1188</v>
      </c>
      <c r="D197" s="96" t="s">
        <v>261</v>
      </c>
      <c r="E197" s="96" t="s">
        <v>888</v>
      </c>
      <c r="F197" s="96" t="s">
        <v>889</v>
      </c>
      <c r="G197" s="96" t="s">
        <v>890</v>
      </c>
      <c r="H197" s="96"/>
      <c r="I197" s="96" t="s">
        <v>1193</v>
      </c>
      <c r="J197" s="96" t="s">
        <v>92</v>
      </c>
      <c r="K197" s="428">
        <v>12</v>
      </c>
      <c r="L197" s="422">
        <v>2014</v>
      </c>
      <c r="M197" s="195">
        <v>3364</v>
      </c>
      <c r="O197" s="42"/>
    </row>
    <row r="198" spans="1:15" ht="30.75" customHeight="1" x14ac:dyDescent="0.25">
      <c r="A198" s="152">
        <v>191</v>
      </c>
      <c r="B198" s="152" t="s">
        <v>1286</v>
      </c>
      <c r="C198" s="421" t="s">
        <v>1188</v>
      </c>
      <c r="D198" s="96" t="s">
        <v>261</v>
      </c>
      <c r="E198" s="96" t="s">
        <v>888</v>
      </c>
      <c r="F198" s="96" t="s">
        <v>889</v>
      </c>
      <c r="G198" s="96" t="s">
        <v>890</v>
      </c>
      <c r="H198" s="96"/>
      <c r="I198" s="96" t="s">
        <v>1193</v>
      </c>
      <c r="J198" s="96" t="s">
        <v>92</v>
      </c>
      <c r="K198" s="428">
        <v>12</v>
      </c>
      <c r="L198" s="422">
        <v>2014</v>
      </c>
      <c r="M198" s="195">
        <v>3364</v>
      </c>
      <c r="O198" s="42"/>
    </row>
    <row r="199" spans="1:15" ht="30.75" customHeight="1" x14ac:dyDescent="0.25">
      <c r="A199" s="152">
        <v>192</v>
      </c>
      <c r="B199" s="152" t="s">
        <v>1287</v>
      </c>
      <c r="C199" s="421" t="s">
        <v>1288</v>
      </c>
      <c r="D199" s="96" t="s">
        <v>261</v>
      </c>
      <c r="E199" s="96" t="s">
        <v>1236</v>
      </c>
      <c r="F199" s="96" t="s">
        <v>261</v>
      </c>
      <c r="G199" s="96" t="s">
        <v>90</v>
      </c>
      <c r="H199" s="96"/>
      <c r="I199" s="96" t="s">
        <v>1193</v>
      </c>
      <c r="J199" s="96" t="s">
        <v>92</v>
      </c>
      <c r="K199" s="428">
        <v>12</v>
      </c>
      <c r="L199" s="422">
        <v>2014</v>
      </c>
      <c r="M199" s="195">
        <v>9569.99</v>
      </c>
      <c r="O199" s="42"/>
    </row>
    <row r="200" spans="1:15" ht="30.75" customHeight="1" x14ac:dyDescent="0.25">
      <c r="A200" s="152">
        <v>193</v>
      </c>
      <c r="B200" s="429" t="s">
        <v>1289</v>
      </c>
      <c r="C200" s="421" t="s">
        <v>1288</v>
      </c>
      <c r="D200" s="96" t="s">
        <v>261</v>
      </c>
      <c r="E200" s="96" t="s">
        <v>1236</v>
      </c>
      <c r="F200" s="96" t="s">
        <v>261</v>
      </c>
      <c r="G200" s="96" t="s">
        <v>90</v>
      </c>
      <c r="H200" s="96"/>
      <c r="I200" s="96" t="s">
        <v>1193</v>
      </c>
      <c r="J200" s="96" t="s">
        <v>92</v>
      </c>
      <c r="K200" s="428">
        <v>12</v>
      </c>
      <c r="L200" s="422">
        <v>2014</v>
      </c>
      <c r="M200" s="195">
        <v>9570</v>
      </c>
      <c r="O200" s="42"/>
    </row>
    <row r="201" spans="1:15" ht="30.75" customHeight="1" x14ac:dyDescent="0.25">
      <c r="A201" s="152">
        <v>194</v>
      </c>
      <c r="B201" s="430" t="s">
        <v>1290</v>
      </c>
      <c r="C201" s="421" t="s">
        <v>1238</v>
      </c>
      <c r="D201" s="96" t="s">
        <v>261</v>
      </c>
      <c r="E201" s="96" t="s">
        <v>902</v>
      </c>
      <c r="F201" s="96" t="s">
        <v>261</v>
      </c>
      <c r="G201" s="96" t="s">
        <v>470</v>
      </c>
      <c r="H201" s="96"/>
      <c r="I201" s="96" t="s">
        <v>1193</v>
      </c>
      <c r="J201" s="96" t="s">
        <v>92</v>
      </c>
      <c r="K201" s="428">
        <v>12</v>
      </c>
      <c r="L201" s="422">
        <v>2014</v>
      </c>
      <c r="M201" s="195">
        <v>2610</v>
      </c>
      <c r="O201" s="42"/>
    </row>
    <row r="202" spans="1:15" ht="30.75" customHeight="1" x14ac:dyDescent="0.25">
      <c r="A202" s="152">
        <v>195</v>
      </c>
      <c r="B202" s="430" t="s">
        <v>1291</v>
      </c>
      <c r="C202" s="421" t="s">
        <v>1241</v>
      </c>
      <c r="D202" s="96" t="s">
        <v>261</v>
      </c>
      <c r="E202" s="96" t="s">
        <v>1242</v>
      </c>
      <c r="F202" s="96" t="s">
        <v>261</v>
      </c>
      <c r="G202" s="96" t="s">
        <v>890</v>
      </c>
      <c r="H202" s="96"/>
      <c r="I202" s="96" t="s">
        <v>1193</v>
      </c>
      <c r="J202" s="96" t="s">
        <v>92</v>
      </c>
      <c r="K202" s="428">
        <v>12</v>
      </c>
      <c r="L202" s="422">
        <v>2014</v>
      </c>
      <c r="M202" s="195">
        <v>3248</v>
      </c>
      <c r="O202" s="42"/>
    </row>
    <row r="203" spans="1:15" ht="30.75" customHeight="1" x14ac:dyDescent="0.25">
      <c r="A203" s="152">
        <v>196</v>
      </c>
      <c r="B203" s="430" t="s">
        <v>1292</v>
      </c>
      <c r="C203" s="421" t="s">
        <v>1241</v>
      </c>
      <c r="D203" s="96" t="s">
        <v>261</v>
      </c>
      <c r="E203" s="96" t="s">
        <v>1242</v>
      </c>
      <c r="F203" s="96" t="s">
        <v>261</v>
      </c>
      <c r="G203" s="96" t="s">
        <v>890</v>
      </c>
      <c r="H203" s="96"/>
      <c r="I203" s="96" t="s">
        <v>1193</v>
      </c>
      <c r="J203" s="96" t="s">
        <v>92</v>
      </c>
      <c r="K203" s="428">
        <v>12</v>
      </c>
      <c r="L203" s="422">
        <v>2014</v>
      </c>
      <c r="M203" s="195">
        <v>3248</v>
      </c>
      <c r="O203" s="42"/>
    </row>
    <row r="204" spans="1:15" ht="30.75" customHeight="1" x14ac:dyDescent="0.25">
      <c r="A204" s="152">
        <v>197</v>
      </c>
      <c r="B204" s="430" t="s">
        <v>1293</v>
      </c>
      <c r="C204" s="421" t="s">
        <v>1188</v>
      </c>
      <c r="D204" s="96" t="s">
        <v>261</v>
      </c>
      <c r="E204" s="96" t="s">
        <v>888</v>
      </c>
      <c r="F204" s="96" t="s">
        <v>889</v>
      </c>
      <c r="G204" s="96" t="s">
        <v>890</v>
      </c>
      <c r="H204" s="96"/>
      <c r="I204" s="96" t="s">
        <v>1193</v>
      </c>
      <c r="J204" s="96" t="s">
        <v>92</v>
      </c>
      <c r="K204" s="428">
        <v>12</v>
      </c>
      <c r="L204" s="422">
        <v>2014</v>
      </c>
      <c r="M204" s="195">
        <v>3364</v>
      </c>
      <c r="O204" s="42"/>
    </row>
    <row r="205" spans="1:15" ht="30.75" customHeight="1" x14ac:dyDescent="0.25">
      <c r="A205" s="152">
        <v>198</v>
      </c>
      <c r="B205" s="430" t="s">
        <v>1294</v>
      </c>
      <c r="C205" s="421" t="s">
        <v>1188</v>
      </c>
      <c r="D205" s="96" t="s">
        <v>261</v>
      </c>
      <c r="E205" s="96" t="s">
        <v>888</v>
      </c>
      <c r="F205" s="96" t="s">
        <v>889</v>
      </c>
      <c r="G205" s="96" t="s">
        <v>890</v>
      </c>
      <c r="H205" s="96"/>
      <c r="I205" s="96" t="s">
        <v>1193</v>
      </c>
      <c r="J205" s="96" t="s">
        <v>92</v>
      </c>
      <c r="K205" s="428">
        <v>12</v>
      </c>
      <c r="L205" s="422">
        <v>2014</v>
      </c>
      <c r="M205" s="195">
        <v>3364</v>
      </c>
      <c r="O205" s="42"/>
    </row>
    <row r="206" spans="1:15" ht="30.75" customHeight="1" x14ac:dyDescent="0.25">
      <c r="A206" s="152">
        <v>199</v>
      </c>
      <c r="B206" s="430" t="s">
        <v>1295</v>
      </c>
      <c r="C206" s="421" t="s">
        <v>1296</v>
      </c>
      <c r="D206" s="96" t="s">
        <v>261</v>
      </c>
      <c r="E206" s="96" t="s">
        <v>888</v>
      </c>
      <c r="F206" s="96" t="s">
        <v>1225</v>
      </c>
      <c r="G206" s="96" t="s">
        <v>906</v>
      </c>
      <c r="H206" s="96"/>
      <c r="I206" s="96" t="s">
        <v>1193</v>
      </c>
      <c r="J206" s="96" t="s">
        <v>92</v>
      </c>
      <c r="K206" s="428">
        <v>12</v>
      </c>
      <c r="L206" s="422">
        <v>2015</v>
      </c>
      <c r="M206" s="195">
        <v>2000</v>
      </c>
      <c r="O206" s="42"/>
    </row>
    <row r="207" spans="1:15" ht="30.75" customHeight="1" x14ac:dyDescent="0.25">
      <c r="A207" s="152">
        <v>200</v>
      </c>
      <c r="B207" s="430" t="s">
        <v>1297</v>
      </c>
      <c r="C207" s="421" t="s">
        <v>1296</v>
      </c>
      <c r="D207" s="96" t="s">
        <v>261</v>
      </c>
      <c r="E207" s="96" t="s">
        <v>888</v>
      </c>
      <c r="F207" s="96" t="s">
        <v>1225</v>
      </c>
      <c r="G207" s="96" t="s">
        <v>906</v>
      </c>
      <c r="H207" s="96"/>
      <c r="I207" s="96" t="s">
        <v>1193</v>
      </c>
      <c r="J207" s="96" t="s">
        <v>92</v>
      </c>
      <c r="K207" s="428">
        <v>12</v>
      </c>
      <c r="L207" s="422">
        <v>2015</v>
      </c>
      <c r="M207" s="195">
        <v>2000</v>
      </c>
      <c r="O207" s="42"/>
    </row>
    <row r="208" spans="1:15" ht="30.75" customHeight="1" x14ac:dyDescent="0.25">
      <c r="A208" s="152">
        <v>201</v>
      </c>
      <c r="B208" s="430" t="s">
        <v>1298</v>
      </c>
      <c r="C208" s="421" t="s">
        <v>1296</v>
      </c>
      <c r="D208" s="96" t="s">
        <v>261</v>
      </c>
      <c r="E208" s="96" t="s">
        <v>888</v>
      </c>
      <c r="F208" s="96" t="s">
        <v>1225</v>
      </c>
      <c r="G208" s="96" t="s">
        <v>906</v>
      </c>
      <c r="H208" s="96"/>
      <c r="I208" s="96" t="s">
        <v>1193</v>
      </c>
      <c r="J208" s="96" t="s">
        <v>92</v>
      </c>
      <c r="K208" s="428">
        <v>12</v>
      </c>
      <c r="L208" s="422">
        <v>2015</v>
      </c>
      <c r="M208" s="195">
        <v>2000</v>
      </c>
      <c r="O208" s="42"/>
    </row>
    <row r="209" spans="1:15" ht="30.75" customHeight="1" x14ac:dyDescent="0.25">
      <c r="A209" s="152">
        <v>202</v>
      </c>
      <c r="B209" s="430" t="s">
        <v>1299</v>
      </c>
      <c r="C209" s="421" t="s">
        <v>1296</v>
      </c>
      <c r="D209" s="96" t="s">
        <v>261</v>
      </c>
      <c r="E209" s="96" t="s">
        <v>888</v>
      </c>
      <c r="F209" s="96" t="s">
        <v>1225</v>
      </c>
      <c r="G209" s="96" t="s">
        <v>906</v>
      </c>
      <c r="H209" s="96"/>
      <c r="I209" s="96" t="s">
        <v>1193</v>
      </c>
      <c r="J209" s="96" t="s">
        <v>92</v>
      </c>
      <c r="K209" s="428">
        <v>12</v>
      </c>
      <c r="L209" s="422">
        <v>2015</v>
      </c>
      <c r="M209" s="195">
        <v>2000</v>
      </c>
      <c r="O209" s="42"/>
    </row>
    <row r="210" spans="1:15" ht="30.75" customHeight="1" x14ac:dyDescent="0.25">
      <c r="A210" s="152">
        <v>203</v>
      </c>
      <c r="B210" s="430" t="s">
        <v>1300</v>
      </c>
      <c r="C210" s="421" t="s">
        <v>887</v>
      </c>
      <c r="D210" s="96" t="s">
        <v>261</v>
      </c>
      <c r="E210" s="96" t="s">
        <v>888</v>
      </c>
      <c r="F210" s="96" t="s">
        <v>889</v>
      </c>
      <c r="G210" s="96" t="s">
        <v>890</v>
      </c>
      <c r="H210" s="96"/>
      <c r="I210" s="96" t="s">
        <v>1193</v>
      </c>
      <c r="J210" s="96" t="s">
        <v>92</v>
      </c>
      <c r="K210" s="428">
        <v>12</v>
      </c>
      <c r="L210" s="422">
        <v>2015</v>
      </c>
      <c r="M210" s="195">
        <v>2100</v>
      </c>
      <c r="O210" s="42"/>
    </row>
    <row r="211" spans="1:15" ht="30.75" customHeight="1" x14ac:dyDescent="0.25">
      <c r="A211" s="152">
        <v>204</v>
      </c>
      <c r="B211" s="430" t="s">
        <v>1301</v>
      </c>
      <c r="C211" s="421" t="s">
        <v>887</v>
      </c>
      <c r="D211" s="96" t="s">
        <v>261</v>
      </c>
      <c r="E211" s="96" t="s">
        <v>888</v>
      </c>
      <c r="F211" s="96" t="s">
        <v>889</v>
      </c>
      <c r="G211" s="96" t="s">
        <v>890</v>
      </c>
      <c r="H211" s="96"/>
      <c r="I211" s="96" t="s">
        <v>1193</v>
      </c>
      <c r="J211" s="96" t="s">
        <v>92</v>
      </c>
      <c r="K211" s="428">
        <v>12</v>
      </c>
      <c r="L211" s="422">
        <v>2015</v>
      </c>
      <c r="M211" s="195">
        <v>2100</v>
      </c>
      <c r="O211" s="42"/>
    </row>
    <row r="212" spans="1:15" ht="30.75" customHeight="1" x14ac:dyDescent="0.25">
      <c r="A212" s="152">
        <v>205</v>
      </c>
      <c r="B212" s="430" t="s">
        <v>1302</v>
      </c>
      <c r="C212" s="421" t="s">
        <v>887</v>
      </c>
      <c r="D212" s="96" t="s">
        <v>261</v>
      </c>
      <c r="E212" s="96" t="s">
        <v>888</v>
      </c>
      <c r="F212" s="96" t="s">
        <v>889</v>
      </c>
      <c r="G212" s="96" t="s">
        <v>890</v>
      </c>
      <c r="H212" s="96"/>
      <c r="I212" s="96" t="s">
        <v>1193</v>
      </c>
      <c r="J212" s="96" t="s">
        <v>92</v>
      </c>
      <c r="K212" s="428">
        <v>12</v>
      </c>
      <c r="L212" s="422">
        <v>2015</v>
      </c>
      <c r="M212" s="195">
        <v>2100</v>
      </c>
      <c r="O212" s="42"/>
    </row>
    <row r="213" spans="1:15" ht="30.75" customHeight="1" x14ac:dyDescent="0.25">
      <c r="A213" s="152">
        <v>206</v>
      </c>
      <c r="B213" s="430" t="s">
        <v>1303</v>
      </c>
      <c r="C213" s="421" t="s">
        <v>887</v>
      </c>
      <c r="D213" s="96" t="s">
        <v>261</v>
      </c>
      <c r="E213" s="96" t="s">
        <v>888</v>
      </c>
      <c r="F213" s="96" t="s">
        <v>889</v>
      </c>
      <c r="G213" s="96" t="s">
        <v>890</v>
      </c>
      <c r="H213" s="96"/>
      <c r="I213" s="96" t="s">
        <v>1193</v>
      </c>
      <c r="J213" s="96" t="s">
        <v>92</v>
      </c>
      <c r="K213" s="428">
        <v>12</v>
      </c>
      <c r="L213" s="422">
        <v>2015</v>
      </c>
      <c r="M213" s="195">
        <v>2100</v>
      </c>
      <c r="O213" s="42"/>
    </row>
    <row r="214" spans="1:15" ht="30.75" customHeight="1" x14ac:dyDescent="0.25">
      <c r="A214" s="152">
        <v>207</v>
      </c>
      <c r="B214" s="430" t="s">
        <v>1304</v>
      </c>
      <c r="C214" s="425" t="s">
        <v>1305</v>
      </c>
      <c r="D214" s="97" t="s">
        <v>261</v>
      </c>
      <c r="E214" s="96" t="s">
        <v>888</v>
      </c>
      <c r="F214" s="97" t="s">
        <v>261</v>
      </c>
      <c r="G214" s="97" t="s">
        <v>292</v>
      </c>
      <c r="H214" s="97"/>
      <c r="I214" s="96" t="s">
        <v>1193</v>
      </c>
      <c r="J214" s="96" t="s">
        <v>92</v>
      </c>
      <c r="K214" s="151">
        <v>12</v>
      </c>
      <c r="L214" s="422">
        <v>2016</v>
      </c>
      <c r="M214" s="431">
        <v>6000</v>
      </c>
      <c r="O214" s="42"/>
    </row>
    <row r="215" spans="1:15" ht="30.75" customHeight="1" x14ac:dyDescent="0.25">
      <c r="A215" s="152">
        <v>208</v>
      </c>
      <c r="B215" s="430" t="s">
        <v>1306</v>
      </c>
      <c r="C215" s="152" t="s">
        <v>1120</v>
      </c>
      <c r="D215" s="97" t="s">
        <v>261</v>
      </c>
      <c r="E215" s="97" t="s">
        <v>1307</v>
      </c>
      <c r="F215" s="97" t="s">
        <v>261</v>
      </c>
      <c r="G215" s="97" t="s">
        <v>890</v>
      </c>
      <c r="H215" s="97"/>
      <c r="I215" s="96" t="s">
        <v>1193</v>
      </c>
      <c r="J215" s="96" t="s">
        <v>92</v>
      </c>
      <c r="K215" s="151">
        <v>12</v>
      </c>
      <c r="L215" s="422">
        <v>2016</v>
      </c>
      <c r="M215" s="431">
        <v>24149.26</v>
      </c>
      <c r="O215" s="42"/>
    </row>
    <row r="216" spans="1:15" ht="30.75" customHeight="1" x14ac:dyDescent="0.25">
      <c r="A216" s="152">
        <v>209</v>
      </c>
      <c r="B216" s="430" t="s">
        <v>1308</v>
      </c>
      <c r="C216" s="425" t="s">
        <v>1309</v>
      </c>
      <c r="D216" s="97" t="s">
        <v>261</v>
      </c>
      <c r="E216" s="97" t="s">
        <v>888</v>
      </c>
      <c r="F216" s="97" t="s">
        <v>1310</v>
      </c>
      <c r="G216" s="97" t="s">
        <v>292</v>
      </c>
      <c r="H216" s="97"/>
      <c r="I216" s="96" t="s">
        <v>1193</v>
      </c>
      <c r="J216" s="96" t="s">
        <v>92</v>
      </c>
      <c r="K216" s="151">
        <v>12</v>
      </c>
      <c r="L216" s="422">
        <v>2017</v>
      </c>
      <c r="M216" s="431">
        <v>21344</v>
      </c>
      <c r="O216" s="42"/>
    </row>
    <row r="217" spans="1:15" ht="30.75" customHeight="1" x14ac:dyDescent="0.25">
      <c r="A217" s="152">
        <v>210</v>
      </c>
      <c r="B217" s="152" t="s">
        <v>1311</v>
      </c>
      <c r="C217" s="421" t="s">
        <v>1312</v>
      </c>
      <c r="D217" s="96" t="s">
        <v>1091</v>
      </c>
      <c r="E217" s="96" t="s">
        <v>391</v>
      </c>
      <c r="F217" s="96">
        <v>2800</v>
      </c>
      <c r="G217" s="96" t="s">
        <v>890</v>
      </c>
      <c r="H217" s="96"/>
      <c r="I217" s="96" t="s">
        <v>1313</v>
      </c>
      <c r="J217" s="96" t="s">
        <v>92</v>
      </c>
      <c r="K217" s="428">
        <v>12</v>
      </c>
      <c r="L217" s="422">
        <v>2013</v>
      </c>
      <c r="M217" s="195">
        <v>4400</v>
      </c>
      <c r="O217" s="42"/>
    </row>
    <row r="218" spans="1:15" ht="30.75" customHeight="1" x14ac:dyDescent="0.25">
      <c r="A218" s="152">
        <v>211</v>
      </c>
      <c r="B218" s="152" t="s">
        <v>1314</v>
      </c>
      <c r="C218" s="421" t="s">
        <v>1315</v>
      </c>
      <c r="D218" s="96" t="s">
        <v>261</v>
      </c>
      <c r="E218" s="96" t="s">
        <v>391</v>
      </c>
      <c r="F218" s="96" t="s">
        <v>1316</v>
      </c>
      <c r="G218" s="96" t="s">
        <v>906</v>
      </c>
      <c r="H218" s="96"/>
      <c r="I218" s="96" t="s">
        <v>1313</v>
      </c>
      <c r="J218" s="96" t="s">
        <v>92</v>
      </c>
      <c r="K218" s="428">
        <v>12</v>
      </c>
      <c r="L218" s="422">
        <v>2013</v>
      </c>
      <c r="M218" s="195">
        <v>5999</v>
      </c>
      <c r="O218" s="42"/>
    </row>
    <row r="219" spans="1:15" ht="30.75" customHeight="1" x14ac:dyDescent="0.25">
      <c r="A219" s="152">
        <v>212</v>
      </c>
      <c r="B219" s="152" t="s">
        <v>1317</v>
      </c>
      <c r="C219" s="421" t="s">
        <v>1114</v>
      </c>
      <c r="D219" s="96" t="s">
        <v>261</v>
      </c>
      <c r="E219" s="96" t="s">
        <v>1318</v>
      </c>
      <c r="F219" s="96" t="s">
        <v>261</v>
      </c>
      <c r="G219" s="96" t="s">
        <v>890</v>
      </c>
      <c r="H219" s="96"/>
      <c r="I219" s="96" t="s">
        <v>1313</v>
      </c>
      <c r="J219" s="96" t="s">
        <v>92</v>
      </c>
      <c r="K219" s="428">
        <v>12</v>
      </c>
      <c r="L219" s="422">
        <v>2013</v>
      </c>
      <c r="M219" s="195">
        <v>4485</v>
      </c>
      <c r="O219" s="42"/>
    </row>
    <row r="220" spans="1:15" ht="30.75" customHeight="1" x14ac:dyDescent="0.25">
      <c r="A220" s="152">
        <v>213</v>
      </c>
      <c r="B220" s="152" t="s">
        <v>1319</v>
      </c>
      <c r="C220" s="421" t="s">
        <v>1320</v>
      </c>
      <c r="D220" s="97" t="s">
        <v>1052</v>
      </c>
      <c r="E220" s="97" t="s">
        <v>902</v>
      </c>
      <c r="F220" s="97" t="s">
        <v>1321</v>
      </c>
      <c r="G220" s="96" t="s">
        <v>470</v>
      </c>
      <c r="H220" s="96"/>
      <c r="I220" s="96" t="s">
        <v>1313</v>
      </c>
      <c r="J220" s="432" t="s">
        <v>92</v>
      </c>
      <c r="K220" s="428">
        <v>1</v>
      </c>
      <c r="L220" s="422">
        <v>2016</v>
      </c>
      <c r="M220" s="195">
        <v>1939.21</v>
      </c>
      <c r="O220" s="42"/>
    </row>
    <row r="221" spans="1:15" ht="30.75" customHeight="1" x14ac:dyDescent="0.25">
      <c r="A221" s="152">
        <v>214</v>
      </c>
      <c r="B221" s="152" t="s">
        <v>1322</v>
      </c>
      <c r="C221" s="421" t="s">
        <v>975</v>
      </c>
      <c r="D221" s="97" t="s">
        <v>1323</v>
      </c>
      <c r="E221" s="97" t="s">
        <v>391</v>
      </c>
      <c r="F221" s="97" t="s">
        <v>261</v>
      </c>
      <c r="G221" s="97" t="s">
        <v>90</v>
      </c>
      <c r="H221" s="97"/>
      <c r="I221" s="96" t="s">
        <v>1313</v>
      </c>
      <c r="J221" s="432" t="s">
        <v>92</v>
      </c>
      <c r="K221" s="151">
        <v>12</v>
      </c>
      <c r="L221" s="422">
        <v>2017</v>
      </c>
      <c r="M221" s="195">
        <v>2318.84</v>
      </c>
      <c r="O221" s="42"/>
    </row>
    <row r="222" spans="1:15" ht="30.75" customHeight="1" x14ac:dyDescent="0.25">
      <c r="A222" s="152">
        <v>215</v>
      </c>
      <c r="B222" s="152" t="s">
        <v>1324</v>
      </c>
      <c r="C222" s="421" t="s">
        <v>887</v>
      </c>
      <c r="D222" s="97" t="s">
        <v>261</v>
      </c>
      <c r="E222" s="96" t="s">
        <v>888</v>
      </c>
      <c r="F222" s="432" t="s">
        <v>889</v>
      </c>
      <c r="G222" s="96" t="s">
        <v>890</v>
      </c>
      <c r="H222" s="96"/>
      <c r="I222" s="96" t="s">
        <v>1325</v>
      </c>
      <c r="J222" s="96" t="s">
        <v>92</v>
      </c>
      <c r="K222" s="428">
        <v>12</v>
      </c>
      <c r="L222" s="422">
        <v>2013</v>
      </c>
      <c r="M222" s="195">
        <v>2204.5700000000002</v>
      </c>
      <c r="O222" s="42"/>
    </row>
    <row r="223" spans="1:15" ht="30.75" customHeight="1" x14ac:dyDescent="0.25">
      <c r="A223" s="152">
        <v>216</v>
      </c>
      <c r="B223" s="152" t="s">
        <v>1326</v>
      </c>
      <c r="C223" s="421" t="s">
        <v>1327</v>
      </c>
      <c r="D223" s="97" t="s">
        <v>261</v>
      </c>
      <c r="E223" s="96" t="s">
        <v>922</v>
      </c>
      <c r="F223" s="432" t="s">
        <v>261</v>
      </c>
      <c r="G223" s="96" t="s">
        <v>1087</v>
      </c>
      <c r="H223" s="96"/>
      <c r="I223" s="96" t="s">
        <v>1325</v>
      </c>
      <c r="J223" s="96" t="s">
        <v>92</v>
      </c>
      <c r="K223" s="428">
        <v>12</v>
      </c>
      <c r="L223" s="422">
        <v>2013</v>
      </c>
      <c r="M223" s="195">
        <v>2250</v>
      </c>
      <c r="O223" s="42"/>
    </row>
    <row r="224" spans="1:15" ht="30.75" customHeight="1" x14ac:dyDescent="0.25">
      <c r="A224" s="152">
        <v>217</v>
      </c>
      <c r="B224" s="152" t="s">
        <v>1328</v>
      </c>
      <c r="C224" s="433" t="s">
        <v>1014</v>
      </c>
      <c r="D224" s="97" t="s">
        <v>1055</v>
      </c>
      <c r="E224" s="96" t="s">
        <v>391</v>
      </c>
      <c r="F224" s="432" t="s">
        <v>1329</v>
      </c>
      <c r="G224" s="96" t="s">
        <v>890</v>
      </c>
      <c r="H224" s="96"/>
      <c r="I224" s="96" t="s">
        <v>1325</v>
      </c>
      <c r="J224" s="96" t="s">
        <v>92</v>
      </c>
      <c r="K224" s="428">
        <v>12</v>
      </c>
      <c r="L224" s="422">
        <v>2013</v>
      </c>
      <c r="M224" s="195">
        <v>11184.83</v>
      </c>
      <c r="O224" s="42"/>
    </row>
    <row r="225" spans="1:15" ht="30.75" customHeight="1" x14ac:dyDescent="0.25">
      <c r="A225" s="152">
        <v>218</v>
      </c>
      <c r="B225" s="152" t="s">
        <v>1330</v>
      </c>
      <c r="C225" s="433" t="s">
        <v>1164</v>
      </c>
      <c r="D225" s="97" t="s">
        <v>925</v>
      </c>
      <c r="E225" s="96" t="s">
        <v>1331</v>
      </c>
      <c r="F225" s="434" t="s">
        <v>261</v>
      </c>
      <c r="G225" s="97" t="s">
        <v>890</v>
      </c>
      <c r="H225" s="97"/>
      <c r="I225" s="96" t="s">
        <v>1325</v>
      </c>
      <c r="J225" s="96" t="s">
        <v>92</v>
      </c>
      <c r="K225" s="151">
        <v>11</v>
      </c>
      <c r="L225" s="422">
        <v>2016</v>
      </c>
      <c r="M225" s="195">
        <v>9860</v>
      </c>
      <c r="O225" s="42"/>
    </row>
    <row r="226" spans="1:15" ht="30.75" customHeight="1" x14ac:dyDescent="0.25">
      <c r="A226" s="152">
        <v>219</v>
      </c>
      <c r="B226" s="152" t="s">
        <v>1332</v>
      </c>
      <c r="C226" s="433" t="s">
        <v>887</v>
      </c>
      <c r="D226" s="97" t="s">
        <v>261</v>
      </c>
      <c r="E226" s="96" t="s">
        <v>888</v>
      </c>
      <c r="F226" s="434" t="s">
        <v>889</v>
      </c>
      <c r="G226" s="97" t="s">
        <v>470</v>
      </c>
      <c r="H226" s="97"/>
      <c r="I226" s="96" t="s">
        <v>1325</v>
      </c>
      <c r="J226" s="96" t="s">
        <v>92</v>
      </c>
      <c r="K226" s="151">
        <v>4</v>
      </c>
      <c r="L226" s="422">
        <v>2018</v>
      </c>
      <c r="M226" s="195">
        <v>3770</v>
      </c>
      <c r="O226" s="42"/>
    </row>
    <row r="227" spans="1:15" ht="30.75" customHeight="1" x14ac:dyDescent="0.25">
      <c r="A227" s="152">
        <v>220</v>
      </c>
      <c r="B227" s="152" t="s">
        <v>1333</v>
      </c>
      <c r="C227" s="433" t="s">
        <v>1334</v>
      </c>
      <c r="D227" s="97" t="s">
        <v>261</v>
      </c>
      <c r="E227" s="96" t="s">
        <v>888</v>
      </c>
      <c r="F227" s="434" t="s">
        <v>261</v>
      </c>
      <c r="G227" s="97" t="s">
        <v>890</v>
      </c>
      <c r="H227" s="97"/>
      <c r="I227" s="96" t="s">
        <v>1325</v>
      </c>
      <c r="J227" s="96" t="s">
        <v>92</v>
      </c>
      <c r="K227" s="151">
        <v>4</v>
      </c>
      <c r="L227" s="422">
        <v>2018</v>
      </c>
      <c r="M227" s="195">
        <f>5389.36/2</f>
        <v>2694.68</v>
      </c>
      <c r="O227" s="42"/>
    </row>
    <row r="228" spans="1:15" ht="30.75" customHeight="1" x14ac:dyDescent="0.25">
      <c r="A228" s="152">
        <v>221</v>
      </c>
      <c r="B228" s="152" t="s">
        <v>1335</v>
      </c>
      <c r="C228" s="433" t="s">
        <v>1334</v>
      </c>
      <c r="D228" s="97" t="s">
        <v>261</v>
      </c>
      <c r="E228" s="96" t="s">
        <v>888</v>
      </c>
      <c r="F228" s="434" t="s">
        <v>261</v>
      </c>
      <c r="G228" s="97" t="s">
        <v>890</v>
      </c>
      <c r="H228" s="97"/>
      <c r="I228" s="96" t="s">
        <v>1325</v>
      </c>
      <c r="J228" s="96" t="s">
        <v>92</v>
      </c>
      <c r="K228" s="151">
        <v>4</v>
      </c>
      <c r="L228" s="422">
        <v>2018</v>
      </c>
      <c r="M228" s="195">
        <v>2694.68</v>
      </c>
      <c r="O228" s="42"/>
    </row>
    <row r="229" spans="1:15" ht="30.75" customHeight="1" x14ac:dyDescent="0.25">
      <c r="A229" s="152">
        <v>222</v>
      </c>
      <c r="B229" s="435" t="s">
        <v>1336</v>
      </c>
      <c r="C229" s="427" t="s">
        <v>1337</v>
      </c>
      <c r="D229" s="96" t="s">
        <v>261</v>
      </c>
      <c r="E229" s="96" t="s">
        <v>391</v>
      </c>
      <c r="F229" s="96" t="s">
        <v>261</v>
      </c>
      <c r="G229" s="96" t="s">
        <v>90</v>
      </c>
      <c r="H229" s="96"/>
      <c r="I229" s="96" t="s">
        <v>1338</v>
      </c>
      <c r="J229" s="96" t="s">
        <v>92</v>
      </c>
      <c r="K229" s="428">
        <v>12</v>
      </c>
      <c r="L229" s="422">
        <v>2013</v>
      </c>
      <c r="M229" s="195">
        <v>34800</v>
      </c>
      <c r="O229" s="42"/>
    </row>
    <row r="230" spans="1:15" ht="30.75" customHeight="1" x14ac:dyDescent="0.25">
      <c r="A230" s="152">
        <v>223</v>
      </c>
      <c r="B230" s="435" t="s">
        <v>1339</v>
      </c>
      <c r="C230" s="427" t="s">
        <v>1340</v>
      </c>
      <c r="D230" s="96" t="s">
        <v>1156</v>
      </c>
      <c r="E230" s="96" t="s">
        <v>1341</v>
      </c>
      <c r="F230" s="96" t="s">
        <v>1176</v>
      </c>
      <c r="G230" s="96" t="s">
        <v>470</v>
      </c>
      <c r="H230" s="96"/>
      <c r="I230" s="96" t="s">
        <v>1338</v>
      </c>
      <c r="J230" s="96" t="s">
        <v>92</v>
      </c>
      <c r="K230" s="428">
        <v>12</v>
      </c>
      <c r="L230" s="422">
        <v>2013</v>
      </c>
      <c r="M230" s="195">
        <v>11999.25</v>
      </c>
      <c r="O230" s="42"/>
    </row>
    <row r="231" spans="1:15" ht="30.75" customHeight="1" x14ac:dyDescent="0.25">
      <c r="A231" s="152">
        <v>224</v>
      </c>
      <c r="B231" s="435" t="s">
        <v>1342</v>
      </c>
      <c r="C231" s="427" t="s">
        <v>1340</v>
      </c>
      <c r="D231" s="96" t="s">
        <v>1156</v>
      </c>
      <c r="E231" s="96" t="s">
        <v>1343</v>
      </c>
      <c r="F231" s="96" t="s">
        <v>1176</v>
      </c>
      <c r="G231" s="96" t="s">
        <v>470</v>
      </c>
      <c r="H231" s="96"/>
      <c r="I231" s="96" t="s">
        <v>1338</v>
      </c>
      <c r="J231" s="96" t="s">
        <v>92</v>
      </c>
      <c r="K231" s="428">
        <v>12</v>
      </c>
      <c r="L231" s="422">
        <v>2013</v>
      </c>
      <c r="M231" s="195">
        <v>11999.25</v>
      </c>
      <c r="O231" s="42"/>
    </row>
    <row r="232" spans="1:15" ht="30.75" customHeight="1" x14ac:dyDescent="0.25">
      <c r="A232" s="152">
        <v>225</v>
      </c>
      <c r="B232" s="435" t="s">
        <v>1344</v>
      </c>
      <c r="C232" s="427" t="s">
        <v>1340</v>
      </c>
      <c r="D232" s="96" t="s">
        <v>1156</v>
      </c>
      <c r="E232" s="96" t="s">
        <v>1345</v>
      </c>
      <c r="F232" s="96" t="s">
        <v>1176</v>
      </c>
      <c r="G232" s="96" t="s">
        <v>470</v>
      </c>
      <c r="H232" s="96"/>
      <c r="I232" s="96" t="s">
        <v>1338</v>
      </c>
      <c r="J232" s="96" t="s">
        <v>92</v>
      </c>
      <c r="K232" s="428">
        <v>12</v>
      </c>
      <c r="L232" s="422">
        <v>2013</v>
      </c>
      <c r="M232" s="195">
        <v>11999.25</v>
      </c>
      <c r="O232" s="42"/>
    </row>
    <row r="233" spans="1:15" ht="30.75" customHeight="1" x14ac:dyDescent="0.25">
      <c r="A233" s="152">
        <v>226</v>
      </c>
      <c r="B233" s="435" t="s">
        <v>1346</v>
      </c>
      <c r="C233" s="427" t="s">
        <v>1340</v>
      </c>
      <c r="D233" s="96" t="s">
        <v>1156</v>
      </c>
      <c r="E233" s="96" t="s">
        <v>1347</v>
      </c>
      <c r="F233" s="96" t="s">
        <v>1176</v>
      </c>
      <c r="G233" s="96" t="s">
        <v>470</v>
      </c>
      <c r="H233" s="96"/>
      <c r="I233" s="96" t="s">
        <v>1338</v>
      </c>
      <c r="J233" s="96" t="s">
        <v>92</v>
      </c>
      <c r="K233" s="428">
        <v>12</v>
      </c>
      <c r="L233" s="422">
        <v>2013</v>
      </c>
      <c r="M233" s="195">
        <v>11999.25</v>
      </c>
      <c r="O233" s="42"/>
    </row>
    <row r="234" spans="1:15" ht="30.75" customHeight="1" x14ac:dyDescent="0.25">
      <c r="A234" s="152">
        <v>227</v>
      </c>
      <c r="B234" s="435" t="s">
        <v>1348</v>
      </c>
      <c r="C234" s="427" t="s">
        <v>1349</v>
      </c>
      <c r="D234" s="96" t="s">
        <v>1350</v>
      </c>
      <c r="E234" s="96" t="s">
        <v>391</v>
      </c>
      <c r="F234" s="96" t="s">
        <v>1351</v>
      </c>
      <c r="G234" s="96" t="s">
        <v>470</v>
      </c>
      <c r="H234" s="96"/>
      <c r="I234" s="96" t="s">
        <v>1338</v>
      </c>
      <c r="J234" s="96" t="s">
        <v>92</v>
      </c>
      <c r="K234" s="428">
        <v>12</v>
      </c>
      <c r="L234" s="422">
        <v>2013</v>
      </c>
      <c r="M234" s="195">
        <v>16820</v>
      </c>
      <c r="O234" s="42"/>
    </row>
    <row r="235" spans="1:15" ht="30.75" customHeight="1" x14ac:dyDescent="0.25">
      <c r="A235" s="152">
        <v>228</v>
      </c>
      <c r="B235" s="435" t="s">
        <v>1352</v>
      </c>
      <c r="C235" s="427" t="s">
        <v>1353</v>
      </c>
      <c r="D235" s="96" t="s">
        <v>1350</v>
      </c>
      <c r="E235" s="96" t="s">
        <v>391</v>
      </c>
      <c r="F235" s="96" t="s">
        <v>1354</v>
      </c>
      <c r="G235" s="96" t="s">
        <v>470</v>
      </c>
      <c r="H235" s="96"/>
      <c r="I235" s="96" t="s">
        <v>1338</v>
      </c>
      <c r="J235" s="96" t="s">
        <v>92</v>
      </c>
      <c r="K235" s="428">
        <v>12</v>
      </c>
      <c r="L235" s="422">
        <v>2013</v>
      </c>
      <c r="M235" s="195">
        <v>31784</v>
      </c>
      <c r="O235" s="42"/>
    </row>
    <row r="236" spans="1:15" ht="30.75" customHeight="1" x14ac:dyDescent="0.25">
      <c r="A236" s="152">
        <v>229</v>
      </c>
      <c r="B236" s="435" t="s">
        <v>1355</v>
      </c>
      <c r="C236" s="427" t="s">
        <v>1356</v>
      </c>
      <c r="D236" s="96" t="s">
        <v>1357</v>
      </c>
      <c r="E236" s="96" t="s">
        <v>391</v>
      </c>
      <c r="F236" s="96" t="s">
        <v>1358</v>
      </c>
      <c r="G236" s="96" t="s">
        <v>470</v>
      </c>
      <c r="H236" s="96"/>
      <c r="I236" s="96" t="s">
        <v>1338</v>
      </c>
      <c r="J236" s="96" t="s">
        <v>92</v>
      </c>
      <c r="K236" s="428">
        <v>12</v>
      </c>
      <c r="L236" s="422">
        <v>2013</v>
      </c>
      <c r="M236" s="195">
        <v>9048</v>
      </c>
      <c r="O236" s="42"/>
    </row>
    <row r="237" spans="1:15" ht="30.75" customHeight="1" x14ac:dyDescent="0.25">
      <c r="A237" s="152">
        <v>230</v>
      </c>
      <c r="B237" s="152" t="s">
        <v>1359</v>
      </c>
      <c r="C237" s="421" t="s">
        <v>1360</v>
      </c>
      <c r="D237" s="96" t="s">
        <v>261</v>
      </c>
      <c r="E237" s="96" t="s">
        <v>391</v>
      </c>
      <c r="F237" s="96" t="s">
        <v>261</v>
      </c>
      <c r="G237" s="96" t="s">
        <v>906</v>
      </c>
      <c r="H237" s="96"/>
      <c r="I237" s="96" t="s">
        <v>1338</v>
      </c>
      <c r="J237" s="96" t="s">
        <v>92</v>
      </c>
      <c r="K237" s="428">
        <v>12</v>
      </c>
      <c r="L237" s="422">
        <v>2013</v>
      </c>
      <c r="M237" s="195">
        <v>2200</v>
      </c>
      <c r="O237" s="42"/>
    </row>
    <row r="238" spans="1:15" ht="30.75" customHeight="1" x14ac:dyDescent="0.25">
      <c r="A238" s="152">
        <v>231</v>
      </c>
      <c r="B238" s="152" t="s">
        <v>1361</v>
      </c>
      <c r="C238" s="421" t="s">
        <v>1362</v>
      </c>
      <c r="D238" s="97" t="s">
        <v>261</v>
      </c>
      <c r="E238" s="96" t="s">
        <v>894</v>
      </c>
      <c r="F238" s="96" t="s">
        <v>261</v>
      </c>
      <c r="G238" s="96" t="s">
        <v>470</v>
      </c>
      <c r="H238" s="96"/>
      <c r="I238" s="96" t="s">
        <v>1338</v>
      </c>
      <c r="J238" s="96" t="s">
        <v>92</v>
      </c>
      <c r="K238" s="428">
        <v>10</v>
      </c>
      <c r="L238" s="422">
        <v>2016</v>
      </c>
      <c r="M238" s="195">
        <v>1305</v>
      </c>
      <c r="O238" s="42"/>
    </row>
    <row r="239" spans="1:15" ht="30.75" customHeight="1" x14ac:dyDescent="0.25">
      <c r="A239" s="152">
        <v>232</v>
      </c>
      <c r="B239" s="152" t="s">
        <v>1363</v>
      </c>
      <c r="C239" s="421" t="s">
        <v>1362</v>
      </c>
      <c r="D239" s="97" t="s">
        <v>261</v>
      </c>
      <c r="E239" s="96" t="s">
        <v>894</v>
      </c>
      <c r="F239" s="96" t="s">
        <v>261</v>
      </c>
      <c r="G239" s="96" t="s">
        <v>470</v>
      </c>
      <c r="H239" s="96"/>
      <c r="I239" s="96" t="s">
        <v>1338</v>
      </c>
      <c r="J239" s="96" t="s">
        <v>92</v>
      </c>
      <c r="K239" s="428">
        <v>10</v>
      </c>
      <c r="L239" s="422">
        <v>2016</v>
      </c>
      <c r="M239" s="195">
        <v>1305</v>
      </c>
      <c r="O239" s="42"/>
    </row>
    <row r="240" spans="1:15" ht="30.75" customHeight="1" x14ac:dyDescent="0.25">
      <c r="A240" s="152">
        <v>233</v>
      </c>
      <c r="B240" s="152" t="s">
        <v>1364</v>
      </c>
      <c r="C240" s="421" t="s">
        <v>1365</v>
      </c>
      <c r="D240" s="97" t="s">
        <v>261</v>
      </c>
      <c r="E240" s="96" t="s">
        <v>1366</v>
      </c>
      <c r="F240" s="96" t="s">
        <v>261</v>
      </c>
      <c r="G240" s="96" t="s">
        <v>470</v>
      </c>
      <c r="H240" s="96"/>
      <c r="I240" s="96" t="s">
        <v>1338</v>
      </c>
      <c r="J240" s="96" t="s">
        <v>92</v>
      </c>
      <c r="K240" s="428">
        <v>10</v>
      </c>
      <c r="L240" s="422">
        <v>2016</v>
      </c>
      <c r="M240" s="195">
        <v>1619.36</v>
      </c>
      <c r="O240" s="42"/>
    </row>
    <row r="241" spans="1:15" ht="30.75" customHeight="1" x14ac:dyDescent="0.25">
      <c r="A241" s="152">
        <v>234</v>
      </c>
      <c r="B241" s="152" t="s">
        <v>1367</v>
      </c>
      <c r="C241" s="421" t="s">
        <v>1072</v>
      </c>
      <c r="D241" s="97" t="s">
        <v>261</v>
      </c>
      <c r="E241" s="97" t="s">
        <v>888</v>
      </c>
      <c r="F241" s="97" t="s">
        <v>889</v>
      </c>
      <c r="G241" s="97" t="s">
        <v>470</v>
      </c>
      <c r="H241" s="97"/>
      <c r="I241" s="96" t="s">
        <v>1338</v>
      </c>
      <c r="J241" s="96" t="s">
        <v>92</v>
      </c>
      <c r="K241" s="151">
        <v>12</v>
      </c>
      <c r="L241" s="422">
        <v>2019</v>
      </c>
      <c r="M241" s="195">
        <v>4638.84</v>
      </c>
      <c r="O241" s="42"/>
    </row>
    <row r="242" spans="1:15" ht="30.75" customHeight="1" x14ac:dyDescent="0.25">
      <c r="A242" s="152">
        <v>235</v>
      </c>
      <c r="B242" s="435" t="s">
        <v>1368</v>
      </c>
      <c r="C242" s="427" t="s">
        <v>1369</v>
      </c>
      <c r="D242" s="96" t="s">
        <v>261</v>
      </c>
      <c r="E242" s="96" t="s">
        <v>391</v>
      </c>
      <c r="F242" s="96" t="s">
        <v>261</v>
      </c>
      <c r="G242" s="96" t="s">
        <v>906</v>
      </c>
      <c r="H242" s="96"/>
      <c r="I242" s="96" t="s">
        <v>395</v>
      </c>
      <c r="J242" s="96" t="s">
        <v>92</v>
      </c>
      <c r="K242" s="428">
        <v>8</v>
      </c>
      <c r="L242" s="422">
        <v>2014</v>
      </c>
      <c r="M242" s="195">
        <v>2900</v>
      </c>
      <c r="O242" s="42"/>
    </row>
    <row r="243" spans="1:15" ht="30.75" customHeight="1" x14ac:dyDescent="0.25">
      <c r="A243" s="152">
        <v>236</v>
      </c>
      <c r="B243" s="435" t="s">
        <v>1370</v>
      </c>
      <c r="C243" s="427" t="s">
        <v>1371</v>
      </c>
      <c r="D243" s="96" t="s">
        <v>261</v>
      </c>
      <c r="E243" s="96" t="s">
        <v>391</v>
      </c>
      <c r="F243" s="96" t="s">
        <v>261</v>
      </c>
      <c r="G243" s="96" t="s">
        <v>906</v>
      </c>
      <c r="H243" s="96"/>
      <c r="I243" s="96" t="s">
        <v>395</v>
      </c>
      <c r="J243" s="96" t="s">
        <v>92</v>
      </c>
      <c r="K243" s="428">
        <v>8</v>
      </c>
      <c r="L243" s="422">
        <v>2014</v>
      </c>
      <c r="M243" s="195">
        <v>3500</v>
      </c>
      <c r="O243" s="42"/>
    </row>
    <row r="244" spans="1:15" ht="30.75" customHeight="1" x14ac:dyDescent="0.25">
      <c r="A244" s="152">
        <v>237</v>
      </c>
      <c r="B244" s="152" t="s">
        <v>1372</v>
      </c>
      <c r="C244" s="421" t="s">
        <v>1373</v>
      </c>
      <c r="D244" s="96" t="s">
        <v>261</v>
      </c>
      <c r="E244" s="96" t="s">
        <v>1374</v>
      </c>
      <c r="F244" s="96" t="s">
        <v>261</v>
      </c>
      <c r="G244" s="96" t="s">
        <v>906</v>
      </c>
      <c r="H244" s="96"/>
      <c r="I244" s="96" t="s">
        <v>395</v>
      </c>
      <c r="J244" s="96" t="s">
        <v>92</v>
      </c>
      <c r="K244" s="428">
        <v>12</v>
      </c>
      <c r="L244" s="422">
        <v>2013</v>
      </c>
      <c r="M244" s="195">
        <v>5176</v>
      </c>
      <c r="O244" s="42"/>
    </row>
    <row r="245" spans="1:15" ht="30.75" customHeight="1" x14ac:dyDescent="0.25">
      <c r="A245" s="152">
        <v>238</v>
      </c>
      <c r="B245" s="152" t="s">
        <v>1375</v>
      </c>
      <c r="C245" s="421" t="s">
        <v>1376</v>
      </c>
      <c r="D245" s="96" t="s">
        <v>261</v>
      </c>
      <c r="E245" s="96" t="s">
        <v>1374</v>
      </c>
      <c r="F245" s="96" t="s">
        <v>261</v>
      </c>
      <c r="G245" s="96" t="s">
        <v>470</v>
      </c>
      <c r="H245" s="96"/>
      <c r="I245" s="96" t="s">
        <v>395</v>
      </c>
      <c r="J245" s="96" t="s">
        <v>92</v>
      </c>
      <c r="K245" s="428">
        <v>12</v>
      </c>
      <c r="L245" s="422">
        <v>2013</v>
      </c>
      <c r="M245" s="195">
        <v>6631.72</v>
      </c>
      <c r="O245" s="42"/>
    </row>
    <row r="246" spans="1:15" ht="30.75" customHeight="1" x14ac:dyDescent="0.25">
      <c r="A246" s="152">
        <v>239</v>
      </c>
      <c r="B246" s="152" t="s">
        <v>1377</v>
      </c>
      <c r="C246" s="433" t="s">
        <v>1094</v>
      </c>
      <c r="D246" s="96" t="s">
        <v>261</v>
      </c>
      <c r="E246" s="96" t="s">
        <v>902</v>
      </c>
      <c r="F246" s="96" t="s">
        <v>261</v>
      </c>
      <c r="G246" s="97" t="s">
        <v>470</v>
      </c>
      <c r="H246" s="97"/>
      <c r="I246" s="96" t="s">
        <v>395</v>
      </c>
      <c r="J246" s="96" t="s">
        <v>92</v>
      </c>
      <c r="K246" s="428">
        <v>3</v>
      </c>
      <c r="L246" s="422">
        <v>2017</v>
      </c>
      <c r="M246" s="195">
        <v>2882.6</v>
      </c>
      <c r="O246" s="42"/>
    </row>
    <row r="247" spans="1:15" ht="30.75" customHeight="1" x14ac:dyDescent="0.25">
      <c r="A247" s="152">
        <v>240</v>
      </c>
      <c r="B247" s="152" t="s">
        <v>1378</v>
      </c>
      <c r="C247" s="433" t="s">
        <v>1379</v>
      </c>
      <c r="D247" s="96" t="s">
        <v>261</v>
      </c>
      <c r="E247" s="96" t="s">
        <v>894</v>
      </c>
      <c r="F247" s="96" t="s">
        <v>261</v>
      </c>
      <c r="G247" s="97" t="s">
        <v>470</v>
      </c>
      <c r="H247" s="97"/>
      <c r="I247" s="96" t="s">
        <v>395</v>
      </c>
      <c r="J247" s="96" t="s">
        <v>92</v>
      </c>
      <c r="K247" s="428">
        <v>3</v>
      </c>
      <c r="L247" s="422">
        <v>2017</v>
      </c>
      <c r="M247" s="195">
        <v>1032.4000000000001</v>
      </c>
      <c r="O247" s="42"/>
    </row>
    <row r="248" spans="1:15" ht="30.75" customHeight="1" x14ac:dyDescent="0.25">
      <c r="A248" s="152">
        <v>241</v>
      </c>
      <c r="B248" s="152" t="s">
        <v>1380</v>
      </c>
      <c r="C248" s="433" t="s">
        <v>1066</v>
      </c>
      <c r="D248" s="96" t="s">
        <v>261</v>
      </c>
      <c r="E248" s="96" t="s">
        <v>1096</v>
      </c>
      <c r="F248" s="96" t="s">
        <v>261</v>
      </c>
      <c r="G248" s="97" t="s">
        <v>90</v>
      </c>
      <c r="H248" s="97"/>
      <c r="I248" s="96" t="s">
        <v>395</v>
      </c>
      <c r="J248" s="96" t="s">
        <v>92</v>
      </c>
      <c r="K248" s="428">
        <v>8</v>
      </c>
      <c r="L248" s="422">
        <v>2017</v>
      </c>
      <c r="M248" s="195">
        <v>9848.99</v>
      </c>
      <c r="O248" s="42"/>
    </row>
    <row r="249" spans="1:15" ht="30.75" customHeight="1" x14ac:dyDescent="0.25">
      <c r="A249" s="152">
        <v>242</v>
      </c>
      <c r="B249" s="152" t="s">
        <v>1381</v>
      </c>
      <c r="C249" s="421" t="s">
        <v>1382</v>
      </c>
      <c r="D249" s="96" t="s">
        <v>261</v>
      </c>
      <c r="E249" s="96" t="s">
        <v>391</v>
      </c>
      <c r="F249" s="96" t="s">
        <v>261</v>
      </c>
      <c r="G249" s="96" t="s">
        <v>515</v>
      </c>
      <c r="H249" s="96"/>
      <c r="I249" s="96" t="s">
        <v>1383</v>
      </c>
      <c r="J249" s="96" t="s">
        <v>92</v>
      </c>
      <c r="K249" s="428">
        <v>12</v>
      </c>
      <c r="L249" s="422">
        <v>2013</v>
      </c>
      <c r="M249" s="214">
        <v>8120</v>
      </c>
      <c r="O249" s="42"/>
    </row>
    <row r="250" spans="1:15" ht="30.75" customHeight="1" x14ac:dyDescent="0.25">
      <c r="A250" s="152">
        <v>243</v>
      </c>
      <c r="B250" s="152" t="s">
        <v>1384</v>
      </c>
      <c r="C250" s="421" t="s">
        <v>1385</v>
      </c>
      <c r="D250" s="96" t="s">
        <v>261</v>
      </c>
      <c r="E250" s="96" t="s">
        <v>391</v>
      </c>
      <c r="F250" s="96" t="s">
        <v>261</v>
      </c>
      <c r="G250" s="96" t="s">
        <v>1386</v>
      </c>
      <c r="H250" s="96"/>
      <c r="I250" s="96" t="s">
        <v>1383</v>
      </c>
      <c r="J250" s="96" t="s">
        <v>92</v>
      </c>
      <c r="K250" s="428">
        <v>12</v>
      </c>
      <c r="L250" s="422">
        <v>2013</v>
      </c>
      <c r="M250" s="214">
        <v>1680</v>
      </c>
      <c r="O250" s="42"/>
    </row>
    <row r="251" spans="1:15" ht="30.75" customHeight="1" x14ac:dyDescent="0.25">
      <c r="A251" s="152">
        <v>244</v>
      </c>
      <c r="B251" s="152" t="s">
        <v>1387</v>
      </c>
      <c r="C251" s="421" t="s">
        <v>1388</v>
      </c>
      <c r="D251" s="96" t="s">
        <v>1156</v>
      </c>
      <c r="E251" s="96" t="s">
        <v>391</v>
      </c>
      <c r="F251" s="96" t="s">
        <v>1389</v>
      </c>
      <c r="G251" s="96" t="s">
        <v>890</v>
      </c>
      <c r="H251" s="96"/>
      <c r="I251" s="96" t="s">
        <v>1383</v>
      </c>
      <c r="J251" s="96" t="s">
        <v>92</v>
      </c>
      <c r="K251" s="428">
        <v>12</v>
      </c>
      <c r="L251" s="422">
        <v>2013</v>
      </c>
      <c r="M251" s="214">
        <v>2071</v>
      </c>
      <c r="O251" s="42"/>
    </row>
    <row r="252" spans="1:15" ht="30.75" customHeight="1" x14ac:dyDescent="0.25">
      <c r="A252" s="152">
        <v>245</v>
      </c>
      <c r="B252" s="152" t="s">
        <v>1390</v>
      </c>
      <c r="C252" s="421" t="s">
        <v>1388</v>
      </c>
      <c r="D252" s="96" t="s">
        <v>1156</v>
      </c>
      <c r="E252" s="96" t="s">
        <v>391</v>
      </c>
      <c r="F252" s="96" t="s">
        <v>1389</v>
      </c>
      <c r="G252" s="96" t="s">
        <v>890</v>
      </c>
      <c r="H252" s="96"/>
      <c r="I252" s="96" t="s">
        <v>1383</v>
      </c>
      <c r="J252" s="96" t="s">
        <v>92</v>
      </c>
      <c r="K252" s="428">
        <v>12</v>
      </c>
      <c r="L252" s="422">
        <v>2013</v>
      </c>
      <c r="M252" s="214">
        <v>2071</v>
      </c>
      <c r="O252" s="42"/>
    </row>
    <row r="253" spans="1:15" ht="30.75" customHeight="1" x14ac:dyDescent="0.25">
      <c r="A253" s="152">
        <v>246</v>
      </c>
      <c r="B253" s="152" t="s">
        <v>1391</v>
      </c>
      <c r="C253" s="421" t="s">
        <v>1388</v>
      </c>
      <c r="D253" s="96" t="s">
        <v>1156</v>
      </c>
      <c r="E253" s="96" t="s">
        <v>391</v>
      </c>
      <c r="F253" s="96" t="s">
        <v>1389</v>
      </c>
      <c r="G253" s="96" t="s">
        <v>890</v>
      </c>
      <c r="H253" s="96"/>
      <c r="I253" s="96" t="s">
        <v>1383</v>
      </c>
      <c r="J253" s="96" t="s">
        <v>92</v>
      </c>
      <c r="K253" s="428">
        <v>12</v>
      </c>
      <c r="L253" s="422">
        <v>2013</v>
      </c>
      <c r="M253" s="214">
        <v>2031</v>
      </c>
      <c r="O253" s="42"/>
    </row>
    <row r="254" spans="1:15" ht="30.75" customHeight="1" x14ac:dyDescent="0.25">
      <c r="A254" s="152">
        <v>247</v>
      </c>
      <c r="B254" s="152" t="s">
        <v>1392</v>
      </c>
      <c r="C254" s="421" t="s">
        <v>1388</v>
      </c>
      <c r="D254" s="96" t="s">
        <v>1156</v>
      </c>
      <c r="E254" s="96" t="s">
        <v>391</v>
      </c>
      <c r="F254" s="96" t="s">
        <v>1389</v>
      </c>
      <c r="G254" s="96" t="s">
        <v>890</v>
      </c>
      <c r="H254" s="96"/>
      <c r="I254" s="96" t="s">
        <v>1383</v>
      </c>
      <c r="J254" s="96" t="s">
        <v>92</v>
      </c>
      <c r="K254" s="428">
        <v>12</v>
      </c>
      <c r="L254" s="422">
        <v>2013</v>
      </c>
      <c r="M254" s="214">
        <v>2040</v>
      </c>
      <c r="O254" s="42"/>
    </row>
    <row r="255" spans="1:15" ht="30.75" customHeight="1" x14ac:dyDescent="0.25">
      <c r="A255" s="152">
        <v>248</v>
      </c>
      <c r="B255" s="152" t="s">
        <v>1393</v>
      </c>
      <c r="C255" s="421" t="s">
        <v>1394</v>
      </c>
      <c r="D255" s="97" t="s">
        <v>261</v>
      </c>
      <c r="E255" s="97" t="s">
        <v>1395</v>
      </c>
      <c r="F255" s="97" t="s">
        <v>1396</v>
      </c>
      <c r="G255" s="97" t="s">
        <v>470</v>
      </c>
      <c r="H255" s="97"/>
      <c r="I255" s="96" t="s">
        <v>1383</v>
      </c>
      <c r="J255" s="96" t="s">
        <v>92</v>
      </c>
      <c r="K255" s="151">
        <v>11</v>
      </c>
      <c r="L255" s="422">
        <v>2016</v>
      </c>
      <c r="M255" s="214">
        <v>3364</v>
      </c>
      <c r="O255" s="42"/>
    </row>
    <row r="256" spans="1:15" ht="30.75" customHeight="1" x14ac:dyDescent="0.25">
      <c r="A256" s="152">
        <v>249</v>
      </c>
      <c r="B256" s="152" t="s">
        <v>1397</v>
      </c>
      <c r="C256" s="421" t="s">
        <v>1120</v>
      </c>
      <c r="D256" s="97" t="s">
        <v>1398</v>
      </c>
      <c r="E256" s="97" t="s">
        <v>391</v>
      </c>
      <c r="F256" s="97" t="s">
        <v>261</v>
      </c>
      <c r="G256" s="97" t="s">
        <v>890</v>
      </c>
      <c r="H256" s="97"/>
      <c r="I256" s="96" t="s">
        <v>1383</v>
      </c>
      <c r="J256" s="96" t="s">
        <v>92</v>
      </c>
      <c r="K256" s="151">
        <v>8</v>
      </c>
      <c r="L256" s="422">
        <v>2017</v>
      </c>
      <c r="M256" s="214">
        <v>12458.4</v>
      </c>
      <c r="O256" s="42"/>
    </row>
    <row r="257" spans="1:15" ht="30.75" customHeight="1" x14ac:dyDescent="0.25">
      <c r="A257" s="152">
        <v>250</v>
      </c>
      <c r="B257" s="152" t="s">
        <v>1399</v>
      </c>
      <c r="C257" s="421" t="s">
        <v>1120</v>
      </c>
      <c r="D257" s="97" t="s">
        <v>261</v>
      </c>
      <c r="E257" s="97" t="s">
        <v>391</v>
      </c>
      <c r="F257" s="97" t="s">
        <v>261</v>
      </c>
      <c r="G257" s="97" t="s">
        <v>890</v>
      </c>
      <c r="H257" s="97"/>
      <c r="I257" s="96" t="s">
        <v>1383</v>
      </c>
      <c r="J257" s="96" t="s">
        <v>92</v>
      </c>
      <c r="K257" s="151">
        <v>5</v>
      </c>
      <c r="L257" s="422">
        <v>2018</v>
      </c>
      <c r="M257" s="214">
        <v>9419.2099999999991</v>
      </c>
      <c r="O257" s="42"/>
    </row>
    <row r="258" spans="1:15" ht="30.75" customHeight="1" x14ac:dyDescent="0.25">
      <c r="A258" s="152">
        <v>251</v>
      </c>
      <c r="B258" s="152" t="s">
        <v>1400</v>
      </c>
      <c r="C258" s="421" t="s">
        <v>887</v>
      </c>
      <c r="D258" s="97" t="s">
        <v>261</v>
      </c>
      <c r="E258" s="97" t="s">
        <v>888</v>
      </c>
      <c r="F258" s="97" t="s">
        <v>889</v>
      </c>
      <c r="G258" s="97" t="s">
        <v>470</v>
      </c>
      <c r="H258" s="97"/>
      <c r="I258" s="96" t="s">
        <v>1383</v>
      </c>
      <c r="J258" s="96" t="s">
        <v>92</v>
      </c>
      <c r="K258" s="151">
        <v>6</v>
      </c>
      <c r="L258" s="422">
        <v>2018</v>
      </c>
      <c r="M258" s="214">
        <v>3787.4</v>
      </c>
      <c r="O258" s="42"/>
    </row>
    <row r="259" spans="1:15" ht="30.75" customHeight="1" x14ac:dyDescent="0.25">
      <c r="A259" s="152">
        <v>252</v>
      </c>
      <c r="B259" s="152" t="s">
        <v>1401</v>
      </c>
      <c r="C259" s="421" t="s">
        <v>1402</v>
      </c>
      <c r="D259" s="97" t="s">
        <v>1403</v>
      </c>
      <c r="E259" s="97" t="s">
        <v>391</v>
      </c>
      <c r="F259" s="97" t="s">
        <v>1404</v>
      </c>
      <c r="G259" s="97" t="s">
        <v>292</v>
      </c>
      <c r="H259" s="97"/>
      <c r="I259" s="96" t="s">
        <v>1383</v>
      </c>
      <c r="J259" s="96" t="s">
        <v>92</v>
      </c>
      <c r="K259" s="151">
        <v>12</v>
      </c>
      <c r="L259" s="422">
        <v>2019</v>
      </c>
      <c r="M259" s="214">
        <v>5800</v>
      </c>
      <c r="O259" s="42"/>
    </row>
    <row r="260" spans="1:15" ht="30.75" customHeight="1" x14ac:dyDescent="0.25">
      <c r="A260" s="152">
        <v>253</v>
      </c>
      <c r="B260" s="152" t="s">
        <v>1405</v>
      </c>
      <c r="C260" s="421" t="s">
        <v>1406</v>
      </c>
      <c r="D260" s="96" t="s">
        <v>261</v>
      </c>
      <c r="E260" s="96" t="s">
        <v>391</v>
      </c>
      <c r="F260" s="96" t="s">
        <v>261</v>
      </c>
      <c r="G260" s="96" t="s">
        <v>1386</v>
      </c>
      <c r="H260" s="96"/>
      <c r="I260" s="96" t="s">
        <v>1407</v>
      </c>
      <c r="J260" s="96" t="s">
        <v>92</v>
      </c>
      <c r="K260" s="428">
        <v>12</v>
      </c>
      <c r="L260" s="422">
        <v>2013</v>
      </c>
      <c r="M260" s="214">
        <v>2800</v>
      </c>
      <c r="O260" s="42"/>
    </row>
    <row r="261" spans="1:15" ht="30.75" customHeight="1" x14ac:dyDescent="0.25">
      <c r="A261" s="152">
        <v>254</v>
      </c>
      <c r="B261" s="152" t="s">
        <v>1408</v>
      </c>
      <c r="C261" s="421" t="s">
        <v>1409</v>
      </c>
      <c r="D261" s="97" t="s">
        <v>261</v>
      </c>
      <c r="E261" s="97" t="s">
        <v>1395</v>
      </c>
      <c r="F261" s="97" t="s">
        <v>1396</v>
      </c>
      <c r="G261" s="97" t="s">
        <v>470</v>
      </c>
      <c r="H261" s="97"/>
      <c r="I261" s="96" t="s">
        <v>1407</v>
      </c>
      <c r="J261" s="96" t="s">
        <v>92</v>
      </c>
      <c r="K261" s="151">
        <v>11</v>
      </c>
      <c r="L261" s="422">
        <v>2016</v>
      </c>
      <c r="M261" s="214">
        <v>5046</v>
      </c>
      <c r="O261" s="42"/>
    </row>
    <row r="262" spans="1:15" ht="30.75" customHeight="1" x14ac:dyDescent="0.25">
      <c r="A262" s="152">
        <v>255</v>
      </c>
      <c r="B262" s="152" t="s">
        <v>1410</v>
      </c>
      <c r="C262" s="421" t="s">
        <v>1411</v>
      </c>
      <c r="D262" s="96" t="s">
        <v>261</v>
      </c>
      <c r="E262" s="96" t="s">
        <v>888</v>
      </c>
      <c r="F262" s="96" t="s">
        <v>1412</v>
      </c>
      <c r="G262" s="96" t="s">
        <v>292</v>
      </c>
      <c r="H262" s="96"/>
      <c r="I262" s="96" t="s">
        <v>1413</v>
      </c>
      <c r="J262" s="96" t="s">
        <v>92</v>
      </c>
      <c r="K262" s="428">
        <v>12</v>
      </c>
      <c r="L262" s="422">
        <v>2013</v>
      </c>
      <c r="M262" s="214">
        <v>2780</v>
      </c>
      <c r="O262" s="42"/>
    </row>
    <row r="263" spans="1:15" ht="30.75" customHeight="1" x14ac:dyDescent="0.25">
      <c r="A263" s="152">
        <v>256</v>
      </c>
      <c r="B263" s="152" t="s">
        <v>1414</v>
      </c>
      <c r="C263" s="421" t="s">
        <v>1415</v>
      </c>
      <c r="D263" s="97" t="s">
        <v>261</v>
      </c>
      <c r="E263" s="97" t="s">
        <v>1395</v>
      </c>
      <c r="F263" s="97" t="s">
        <v>1396</v>
      </c>
      <c r="G263" s="97" t="s">
        <v>470</v>
      </c>
      <c r="H263" s="97"/>
      <c r="I263" s="96" t="s">
        <v>1416</v>
      </c>
      <c r="J263" s="96" t="s">
        <v>92</v>
      </c>
      <c r="K263" s="151">
        <v>11</v>
      </c>
      <c r="L263" s="422">
        <v>2016</v>
      </c>
      <c r="M263" s="214">
        <v>3364</v>
      </c>
      <c r="O263" s="42"/>
    </row>
    <row r="264" spans="1:15" ht="30.75" customHeight="1" x14ac:dyDescent="0.25">
      <c r="A264" s="152">
        <v>257</v>
      </c>
      <c r="B264" s="152" t="s">
        <v>1417</v>
      </c>
      <c r="C264" s="421" t="s">
        <v>1415</v>
      </c>
      <c r="D264" s="97" t="s">
        <v>261</v>
      </c>
      <c r="E264" s="97" t="s">
        <v>1395</v>
      </c>
      <c r="F264" s="97" t="s">
        <v>1396</v>
      </c>
      <c r="G264" s="97" t="s">
        <v>470</v>
      </c>
      <c r="H264" s="97"/>
      <c r="I264" s="96" t="s">
        <v>1418</v>
      </c>
      <c r="J264" s="96" t="s">
        <v>92</v>
      </c>
      <c r="K264" s="151">
        <v>11</v>
      </c>
      <c r="L264" s="422">
        <v>2016</v>
      </c>
      <c r="M264" s="214">
        <v>3364</v>
      </c>
      <c r="O264" s="42"/>
    </row>
    <row r="265" spans="1:15" ht="30.75" customHeight="1" x14ac:dyDescent="0.25">
      <c r="A265" s="152">
        <v>258</v>
      </c>
      <c r="B265" s="152" t="s">
        <v>1419</v>
      </c>
      <c r="C265" s="421" t="s">
        <v>1415</v>
      </c>
      <c r="D265" s="97" t="s">
        <v>261</v>
      </c>
      <c r="E265" s="97" t="s">
        <v>1395</v>
      </c>
      <c r="F265" s="97" t="s">
        <v>1396</v>
      </c>
      <c r="G265" s="97" t="s">
        <v>470</v>
      </c>
      <c r="H265" s="97"/>
      <c r="I265" s="96" t="s">
        <v>1420</v>
      </c>
      <c r="J265" s="96" t="s">
        <v>92</v>
      </c>
      <c r="K265" s="151">
        <v>11</v>
      </c>
      <c r="L265" s="422">
        <v>2016</v>
      </c>
      <c r="M265" s="214">
        <v>3364</v>
      </c>
      <c r="O265" s="42"/>
    </row>
    <row r="266" spans="1:15" ht="30.75" customHeight="1" x14ac:dyDescent="0.25">
      <c r="A266" s="152">
        <v>259</v>
      </c>
      <c r="B266" s="152" t="s">
        <v>1421</v>
      </c>
      <c r="C266" s="421" t="s">
        <v>1422</v>
      </c>
      <c r="D266" s="96" t="s">
        <v>261</v>
      </c>
      <c r="E266" s="96" t="s">
        <v>391</v>
      </c>
      <c r="F266" s="96" t="s">
        <v>261</v>
      </c>
      <c r="G266" s="96" t="s">
        <v>906</v>
      </c>
      <c r="H266" s="96"/>
      <c r="I266" s="96" t="s">
        <v>1423</v>
      </c>
      <c r="J266" s="96" t="s">
        <v>92</v>
      </c>
      <c r="K266" s="428">
        <v>12</v>
      </c>
      <c r="L266" s="422">
        <v>2013</v>
      </c>
      <c r="M266" s="214">
        <v>5000</v>
      </c>
      <c r="O266" s="42"/>
    </row>
    <row r="267" spans="1:15" ht="30.75" customHeight="1" x14ac:dyDescent="0.25">
      <c r="A267" s="152">
        <v>260</v>
      </c>
      <c r="B267" s="152" t="s">
        <v>1424</v>
      </c>
      <c r="C267" s="421" t="s">
        <v>1409</v>
      </c>
      <c r="D267" s="97" t="s">
        <v>261</v>
      </c>
      <c r="E267" s="97" t="s">
        <v>1395</v>
      </c>
      <c r="F267" s="97" t="s">
        <v>1396</v>
      </c>
      <c r="G267" s="97" t="s">
        <v>470</v>
      </c>
      <c r="H267" s="97"/>
      <c r="I267" s="96" t="s">
        <v>1423</v>
      </c>
      <c r="J267" s="96" t="s">
        <v>92</v>
      </c>
      <c r="K267" s="151">
        <v>11</v>
      </c>
      <c r="L267" s="422">
        <v>2016</v>
      </c>
      <c r="M267" s="214">
        <v>5046</v>
      </c>
      <c r="O267" s="42"/>
    </row>
    <row r="268" spans="1:15" ht="30.75" customHeight="1" x14ac:dyDescent="0.25">
      <c r="A268" s="152">
        <v>261</v>
      </c>
      <c r="B268" s="152" t="s">
        <v>1425</v>
      </c>
      <c r="C268" s="421" t="s">
        <v>1426</v>
      </c>
      <c r="D268" s="97" t="s">
        <v>261</v>
      </c>
      <c r="E268" s="97" t="s">
        <v>1256</v>
      </c>
      <c r="F268" s="97" t="s">
        <v>261</v>
      </c>
      <c r="G268" s="97" t="s">
        <v>90</v>
      </c>
      <c r="H268" s="97"/>
      <c r="I268" s="96" t="s">
        <v>1423</v>
      </c>
      <c r="J268" s="96" t="s">
        <v>92</v>
      </c>
      <c r="K268" s="151">
        <v>11</v>
      </c>
      <c r="L268" s="422">
        <v>2016</v>
      </c>
      <c r="M268" s="214">
        <v>1506.84</v>
      </c>
      <c r="O268" s="42"/>
    </row>
    <row r="269" spans="1:15" ht="30.75" customHeight="1" x14ac:dyDescent="0.25">
      <c r="A269" s="152">
        <v>262</v>
      </c>
      <c r="B269" s="152" t="s">
        <v>1427</v>
      </c>
      <c r="C269" s="421" t="s">
        <v>1409</v>
      </c>
      <c r="D269" s="97" t="s">
        <v>261</v>
      </c>
      <c r="E269" s="97" t="s">
        <v>1395</v>
      </c>
      <c r="F269" s="97" t="s">
        <v>1396</v>
      </c>
      <c r="G269" s="97" t="s">
        <v>470</v>
      </c>
      <c r="H269" s="97"/>
      <c r="I269" s="96" t="s">
        <v>1428</v>
      </c>
      <c r="J269" s="96" t="s">
        <v>92</v>
      </c>
      <c r="K269" s="151">
        <v>11</v>
      </c>
      <c r="L269" s="422">
        <v>2016</v>
      </c>
      <c r="M269" s="214">
        <v>5046</v>
      </c>
      <c r="O269" s="42"/>
    </row>
    <row r="270" spans="1:15" ht="30.75" customHeight="1" x14ac:dyDescent="0.25">
      <c r="A270" s="152">
        <v>263</v>
      </c>
      <c r="B270" s="152" t="s">
        <v>1429</v>
      </c>
      <c r="C270" s="421" t="s">
        <v>1426</v>
      </c>
      <c r="D270" s="97" t="s">
        <v>261</v>
      </c>
      <c r="E270" s="97" t="s">
        <v>1256</v>
      </c>
      <c r="F270" s="97" t="s">
        <v>261</v>
      </c>
      <c r="G270" s="97" t="s">
        <v>90</v>
      </c>
      <c r="H270" s="97"/>
      <c r="I270" s="96" t="s">
        <v>1428</v>
      </c>
      <c r="J270" s="96" t="s">
        <v>92</v>
      </c>
      <c r="K270" s="151">
        <v>11</v>
      </c>
      <c r="L270" s="422">
        <v>2016</v>
      </c>
      <c r="M270" s="214">
        <v>1506.84</v>
      </c>
      <c r="O270" s="42"/>
    </row>
    <row r="271" spans="1:15" ht="30.75" customHeight="1" x14ac:dyDescent="0.25">
      <c r="A271" s="152">
        <v>264</v>
      </c>
      <c r="B271" s="152" t="s">
        <v>1430</v>
      </c>
      <c r="C271" s="421" t="s">
        <v>1431</v>
      </c>
      <c r="D271" s="96" t="s">
        <v>261</v>
      </c>
      <c r="E271" s="96" t="s">
        <v>1432</v>
      </c>
      <c r="F271" s="96" t="s">
        <v>261</v>
      </c>
      <c r="G271" s="96" t="s">
        <v>890</v>
      </c>
      <c r="H271" s="96"/>
      <c r="I271" s="96" t="s">
        <v>1433</v>
      </c>
      <c r="J271" s="96" t="s">
        <v>92</v>
      </c>
      <c r="K271" s="151">
        <v>12</v>
      </c>
      <c r="L271" s="422">
        <v>2013</v>
      </c>
      <c r="M271" s="214">
        <v>3795</v>
      </c>
      <c r="O271" s="42"/>
    </row>
    <row r="272" spans="1:15" ht="30.75" customHeight="1" x14ac:dyDescent="0.25">
      <c r="A272" s="152">
        <v>265</v>
      </c>
      <c r="B272" s="152" t="s">
        <v>1434</v>
      </c>
      <c r="C272" s="421" t="s">
        <v>1409</v>
      </c>
      <c r="D272" s="97" t="s">
        <v>261</v>
      </c>
      <c r="E272" s="97" t="s">
        <v>1395</v>
      </c>
      <c r="F272" s="97" t="s">
        <v>1396</v>
      </c>
      <c r="G272" s="97" t="s">
        <v>470</v>
      </c>
      <c r="H272" s="97"/>
      <c r="I272" s="96" t="s">
        <v>1433</v>
      </c>
      <c r="J272" s="96" t="s">
        <v>92</v>
      </c>
      <c r="K272" s="151">
        <v>11</v>
      </c>
      <c r="L272" s="422">
        <v>2016</v>
      </c>
      <c r="M272" s="214">
        <v>5046</v>
      </c>
      <c r="O272" s="42"/>
    </row>
    <row r="273" spans="1:15" ht="30.75" customHeight="1" x14ac:dyDescent="0.25">
      <c r="A273" s="152">
        <v>266</v>
      </c>
      <c r="B273" s="152" t="s">
        <v>1435</v>
      </c>
      <c r="C273" s="421" t="s">
        <v>1436</v>
      </c>
      <c r="D273" s="96" t="s">
        <v>261</v>
      </c>
      <c r="E273" s="96" t="s">
        <v>391</v>
      </c>
      <c r="F273" s="96" t="s">
        <v>261</v>
      </c>
      <c r="G273" s="96" t="s">
        <v>292</v>
      </c>
      <c r="H273" s="96"/>
      <c r="I273" s="96" t="s">
        <v>1437</v>
      </c>
      <c r="J273" s="96" t="s">
        <v>92</v>
      </c>
      <c r="K273" s="428">
        <v>12</v>
      </c>
      <c r="L273" s="422">
        <v>2013</v>
      </c>
      <c r="M273" s="214">
        <v>3335</v>
      </c>
      <c r="O273" s="42"/>
    </row>
    <row r="274" spans="1:15" ht="30.75" customHeight="1" x14ac:dyDescent="0.25">
      <c r="A274" s="152">
        <v>267</v>
      </c>
      <c r="B274" s="152" t="s">
        <v>1438</v>
      </c>
      <c r="C274" s="421" t="s">
        <v>1439</v>
      </c>
      <c r="D274" s="96" t="s">
        <v>261</v>
      </c>
      <c r="E274" s="96" t="s">
        <v>391</v>
      </c>
      <c r="F274" s="96" t="s">
        <v>261</v>
      </c>
      <c r="G274" s="96" t="s">
        <v>292</v>
      </c>
      <c r="H274" s="96"/>
      <c r="I274" s="96" t="s">
        <v>1437</v>
      </c>
      <c r="J274" s="96" t="s">
        <v>92</v>
      </c>
      <c r="K274" s="428">
        <v>12</v>
      </c>
      <c r="L274" s="422">
        <v>2013</v>
      </c>
      <c r="M274" s="214">
        <v>2450</v>
      </c>
      <c r="O274" s="42"/>
    </row>
    <row r="275" spans="1:15" ht="30.75" customHeight="1" x14ac:dyDescent="0.25">
      <c r="A275" s="152">
        <v>268</v>
      </c>
      <c r="B275" s="152" t="s">
        <v>1440</v>
      </c>
      <c r="C275" s="421" t="s">
        <v>1415</v>
      </c>
      <c r="D275" s="97" t="s">
        <v>261</v>
      </c>
      <c r="E275" s="97" t="s">
        <v>1395</v>
      </c>
      <c r="F275" s="97" t="s">
        <v>1396</v>
      </c>
      <c r="G275" s="97" t="s">
        <v>470</v>
      </c>
      <c r="H275" s="97"/>
      <c r="I275" s="96" t="s">
        <v>1437</v>
      </c>
      <c r="J275" s="96" t="s">
        <v>92</v>
      </c>
      <c r="K275" s="151">
        <v>11</v>
      </c>
      <c r="L275" s="422">
        <v>2016</v>
      </c>
      <c r="M275" s="214">
        <v>3364</v>
      </c>
      <c r="O275" s="42"/>
    </row>
    <row r="276" spans="1:15" ht="30.75" customHeight="1" x14ac:dyDescent="0.25">
      <c r="A276" s="152">
        <v>269</v>
      </c>
      <c r="B276" s="152" t="s">
        <v>1441</v>
      </c>
      <c r="C276" s="421" t="s">
        <v>1442</v>
      </c>
      <c r="D276" s="96" t="s">
        <v>261</v>
      </c>
      <c r="E276" s="96" t="s">
        <v>391</v>
      </c>
      <c r="F276" s="96" t="s">
        <v>261</v>
      </c>
      <c r="G276" s="96" t="s">
        <v>890</v>
      </c>
      <c r="H276" s="96"/>
      <c r="I276" s="96" t="s">
        <v>1443</v>
      </c>
      <c r="J276" s="96" t="s">
        <v>92</v>
      </c>
      <c r="K276" s="151">
        <v>12</v>
      </c>
      <c r="L276" s="422">
        <v>2013</v>
      </c>
      <c r="M276" s="195">
        <v>4369</v>
      </c>
      <c r="O276" s="42"/>
    </row>
    <row r="277" spans="1:15" ht="30.75" customHeight="1" x14ac:dyDescent="0.25">
      <c r="A277" s="152">
        <v>270</v>
      </c>
      <c r="B277" s="152" t="s">
        <v>1444</v>
      </c>
      <c r="C277" s="421" t="s">
        <v>1445</v>
      </c>
      <c r="D277" s="96" t="s">
        <v>261</v>
      </c>
      <c r="E277" s="96" t="s">
        <v>902</v>
      </c>
      <c r="F277" s="96" t="s">
        <v>1321</v>
      </c>
      <c r="G277" s="96" t="s">
        <v>470</v>
      </c>
      <c r="H277" s="96"/>
      <c r="I277" s="96" t="s">
        <v>1443</v>
      </c>
      <c r="J277" s="96" t="s">
        <v>92</v>
      </c>
      <c r="K277" s="151">
        <v>12</v>
      </c>
      <c r="L277" s="422">
        <v>2013</v>
      </c>
      <c r="M277" s="195">
        <v>2197.4699999999998</v>
      </c>
      <c r="O277" s="42"/>
    </row>
    <row r="278" spans="1:15" ht="30.75" customHeight="1" x14ac:dyDescent="0.25">
      <c r="A278" s="152">
        <v>271</v>
      </c>
      <c r="B278" s="152" t="s">
        <v>1446</v>
      </c>
      <c r="C278" s="421" t="s">
        <v>1114</v>
      </c>
      <c r="D278" s="96" t="s">
        <v>1091</v>
      </c>
      <c r="E278" s="96" t="s">
        <v>1120</v>
      </c>
      <c r="F278" s="96" t="s">
        <v>261</v>
      </c>
      <c r="G278" s="96" t="s">
        <v>890</v>
      </c>
      <c r="H278" s="96"/>
      <c r="I278" s="96" t="s">
        <v>1443</v>
      </c>
      <c r="J278" s="96" t="s">
        <v>92</v>
      </c>
      <c r="K278" s="151">
        <v>12</v>
      </c>
      <c r="L278" s="422">
        <v>2013</v>
      </c>
      <c r="M278" s="195">
        <v>7850</v>
      </c>
      <c r="O278" s="42"/>
    </row>
    <row r="279" spans="1:15" ht="30.75" customHeight="1" x14ac:dyDescent="0.25">
      <c r="A279" s="152">
        <v>272</v>
      </c>
      <c r="B279" s="152" t="s">
        <v>1447</v>
      </c>
      <c r="C279" s="421" t="s">
        <v>1448</v>
      </c>
      <c r="D279" s="96" t="s">
        <v>261</v>
      </c>
      <c r="E279" s="96" t="s">
        <v>902</v>
      </c>
      <c r="F279" s="96" t="s">
        <v>1321</v>
      </c>
      <c r="G279" s="96" t="s">
        <v>1449</v>
      </c>
      <c r="H279" s="96"/>
      <c r="I279" s="96" t="s">
        <v>1443</v>
      </c>
      <c r="J279" s="96" t="s">
        <v>92</v>
      </c>
      <c r="K279" s="151">
        <v>12</v>
      </c>
      <c r="L279" s="422">
        <v>2013</v>
      </c>
      <c r="M279" s="195">
        <v>2830.04</v>
      </c>
      <c r="O279" s="42"/>
    </row>
    <row r="280" spans="1:15" ht="30.75" customHeight="1" x14ac:dyDescent="0.25">
      <c r="A280" s="152">
        <v>273</v>
      </c>
      <c r="B280" s="152" t="s">
        <v>1450</v>
      </c>
      <c r="C280" s="421" t="s">
        <v>1451</v>
      </c>
      <c r="D280" s="96" t="s">
        <v>261</v>
      </c>
      <c r="E280" s="96" t="s">
        <v>902</v>
      </c>
      <c r="F280" s="96" t="s">
        <v>1452</v>
      </c>
      <c r="G280" s="96" t="s">
        <v>90</v>
      </c>
      <c r="H280" s="96"/>
      <c r="I280" s="96" t="s">
        <v>1443</v>
      </c>
      <c r="J280" s="96" t="s">
        <v>92</v>
      </c>
      <c r="K280" s="151">
        <v>12</v>
      </c>
      <c r="L280" s="422">
        <v>2013</v>
      </c>
      <c r="M280" s="195">
        <v>9831.02</v>
      </c>
      <c r="O280" s="42"/>
    </row>
    <row r="281" spans="1:15" ht="30.75" customHeight="1" x14ac:dyDescent="0.25">
      <c r="A281" s="152">
        <v>274</v>
      </c>
      <c r="B281" s="152" t="s">
        <v>1453</v>
      </c>
      <c r="C281" s="421" t="s">
        <v>1454</v>
      </c>
      <c r="D281" s="96" t="s">
        <v>261</v>
      </c>
      <c r="E281" s="96" t="s">
        <v>894</v>
      </c>
      <c r="F281" s="96" t="s">
        <v>1452</v>
      </c>
      <c r="G281" s="96" t="s">
        <v>90</v>
      </c>
      <c r="H281" s="96"/>
      <c r="I281" s="96" t="s">
        <v>1443</v>
      </c>
      <c r="J281" s="96" t="s">
        <v>92</v>
      </c>
      <c r="K281" s="151">
        <v>12</v>
      </c>
      <c r="L281" s="422">
        <v>2013</v>
      </c>
      <c r="M281" s="195">
        <v>5696.3</v>
      </c>
      <c r="O281" s="42"/>
    </row>
    <row r="282" spans="1:15" ht="30.75" customHeight="1" x14ac:dyDescent="0.25">
      <c r="A282" s="152">
        <v>275</v>
      </c>
      <c r="B282" s="152" t="s">
        <v>1455</v>
      </c>
      <c r="C282" s="421" t="s">
        <v>1456</v>
      </c>
      <c r="D282" s="96" t="s">
        <v>261</v>
      </c>
      <c r="E282" s="96" t="s">
        <v>922</v>
      </c>
      <c r="F282" s="96" t="s">
        <v>1457</v>
      </c>
      <c r="G282" s="96" t="s">
        <v>1087</v>
      </c>
      <c r="H282" s="96"/>
      <c r="I282" s="96" t="s">
        <v>1443</v>
      </c>
      <c r="J282" s="96" t="s">
        <v>92</v>
      </c>
      <c r="K282" s="151">
        <v>12</v>
      </c>
      <c r="L282" s="422">
        <v>2013</v>
      </c>
      <c r="M282" s="195">
        <v>2500</v>
      </c>
      <c r="O282" s="42"/>
    </row>
    <row r="283" spans="1:15" ht="30.75" customHeight="1" x14ac:dyDescent="0.25">
      <c r="A283" s="152">
        <v>276</v>
      </c>
      <c r="B283" s="152" t="s">
        <v>1458</v>
      </c>
      <c r="C283" s="421" t="s">
        <v>1459</v>
      </c>
      <c r="D283" s="96" t="s">
        <v>1460</v>
      </c>
      <c r="E283" s="96" t="s">
        <v>391</v>
      </c>
      <c r="F283" s="96" t="s">
        <v>261</v>
      </c>
      <c r="G283" s="96" t="s">
        <v>470</v>
      </c>
      <c r="H283" s="96"/>
      <c r="I283" s="96" t="s">
        <v>1443</v>
      </c>
      <c r="J283" s="96" t="s">
        <v>92</v>
      </c>
      <c r="K283" s="151">
        <v>12</v>
      </c>
      <c r="L283" s="422">
        <v>2013</v>
      </c>
      <c r="M283" s="195">
        <v>2185</v>
      </c>
      <c r="O283" s="42"/>
    </row>
    <row r="284" spans="1:15" ht="30.75" customHeight="1" x14ac:dyDescent="0.25">
      <c r="A284" s="152">
        <v>277</v>
      </c>
      <c r="B284" s="152" t="s">
        <v>1461</v>
      </c>
      <c r="C284" s="421" t="s">
        <v>1462</v>
      </c>
      <c r="D284" s="96" t="s">
        <v>261</v>
      </c>
      <c r="E284" s="96" t="s">
        <v>888</v>
      </c>
      <c r="F284" s="96" t="s">
        <v>889</v>
      </c>
      <c r="G284" s="96" t="s">
        <v>470</v>
      </c>
      <c r="H284" s="96"/>
      <c r="I284" s="96" t="s">
        <v>1443</v>
      </c>
      <c r="J284" s="96" t="s">
        <v>92</v>
      </c>
      <c r="K284" s="151">
        <v>12</v>
      </c>
      <c r="L284" s="422">
        <v>2013</v>
      </c>
      <c r="M284" s="195">
        <v>3236.4</v>
      </c>
      <c r="O284" s="42"/>
    </row>
    <row r="285" spans="1:15" ht="30.75" customHeight="1" x14ac:dyDescent="0.25">
      <c r="A285" s="152">
        <v>278</v>
      </c>
      <c r="B285" s="152" t="s">
        <v>1463</v>
      </c>
      <c r="C285" s="421" t="s">
        <v>1464</v>
      </c>
      <c r="D285" s="96" t="s">
        <v>261</v>
      </c>
      <c r="E285" s="96" t="s">
        <v>391</v>
      </c>
      <c r="F285" s="96" t="s">
        <v>261</v>
      </c>
      <c r="G285" s="96" t="s">
        <v>890</v>
      </c>
      <c r="H285" s="96"/>
      <c r="I285" s="96" t="s">
        <v>1443</v>
      </c>
      <c r="J285" s="96" t="s">
        <v>92</v>
      </c>
      <c r="K285" s="151">
        <v>8</v>
      </c>
      <c r="L285" s="422">
        <v>2014</v>
      </c>
      <c r="M285" s="195">
        <v>5452</v>
      </c>
      <c r="O285" s="42"/>
    </row>
    <row r="286" spans="1:15" ht="30.75" customHeight="1" x14ac:dyDescent="0.25">
      <c r="A286" s="152">
        <v>279</v>
      </c>
      <c r="B286" s="152" t="s">
        <v>1465</v>
      </c>
      <c r="C286" s="421" t="s">
        <v>1362</v>
      </c>
      <c r="D286" s="96" t="s">
        <v>261</v>
      </c>
      <c r="E286" s="96" t="s">
        <v>894</v>
      </c>
      <c r="F286" s="96" t="s">
        <v>261</v>
      </c>
      <c r="G286" s="97" t="s">
        <v>470</v>
      </c>
      <c r="H286" s="97"/>
      <c r="I286" s="96" t="s">
        <v>1443</v>
      </c>
      <c r="J286" s="96" t="s">
        <v>92</v>
      </c>
      <c r="K286" s="151">
        <v>10</v>
      </c>
      <c r="L286" s="422">
        <v>2016</v>
      </c>
      <c r="M286" s="195">
        <v>1305</v>
      </c>
      <c r="O286" s="42"/>
    </row>
    <row r="287" spans="1:15" ht="30.75" customHeight="1" x14ac:dyDescent="0.25">
      <c r="A287" s="152">
        <v>280</v>
      </c>
      <c r="B287" s="152" t="s">
        <v>1466</v>
      </c>
      <c r="C287" s="421" t="s">
        <v>1467</v>
      </c>
      <c r="D287" s="97" t="s">
        <v>261</v>
      </c>
      <c r="E287" s="97" t="s">
        <v>1030</v>
      </c>
      <c r="F287" s="97" t="s">
        <v>261</v>
      </c>
      <c r="G287" s="97" t="s">
        <v>906</v>
      </c>
      <c r="H287" s="97"/>
      <c r="I287" s="96" t="s">
        <v>1443</v>
      </c>
      <c r="J287" s="96" t="s">
        <v>92</v>
      </c>
      <c r="K287" s="151">
        <v>10</v>
      </c>
      <c r="L287" s="422">
        <v>2016</v>
      </c>
      <c r="M287" s="195">
        <v>11598.14</v>
      </c>
      <c r="O287" s="42"/>
    </row>
    <row r="288" spans="1:15" ht="30.75" customHeight="1" x14ac:dyDescent="0.25">
      <c r="A288" s="152">
        <v>281</v>
      </c>
      <c r="B288" s="152" t="s">
        <v>1468</v>
      </c>
      <c r="C288" s="421" t="s">
        <v>1469</v>
      </c>
      <c r="D288" s="97" t="s">
        <v>1470</v>
      </c>
      <c r="E288" s="97" t="s">
        <v>1471</v>
      </c>
      <c r="F288" s="97" t="s">
        <v>1472</v>
      </c>
      <c r="G288" s="97" t="s">
        <v>890</v>
      </c>
      <c r="H288" s="97"/>
      <c r="I288" s="96" t="s">
        <v>1443</v>
      </c>
      <c r="J288" s="96" t="s">
        <v>92</v>
      </c>
      <c r="K288" s="151">
        <v>2</v>
      </c>
      <c r="L288" s="422">
        <v>2017</v>
      </c>
      <c r="M288" s="195">
        <v>916.4</v>
      </c>
      <c r="O288" s="42"/>
    </row>
    <row r="289" spans="1:15" ht="30.75" customHeight="1" x14ac:dyDescent="0.25">
      <c r="A289" s="152">
        <v>282</v>
      </c>
      <c r="B289" s="152" t="s">
        <v>1473</v>
      </c>
      <c r="C289" s="421" t="s">
        <v>1474</v>
      </c>
      <c r="D289" s="97" t="s">
        <v>1475</v>
      </c>
      <c r="E289" s="97" t="s">
        <v>1476</v>
      </c>
      <c r="F289" s="97" t="s">
        <v>261</v>
      </c>
      <c r="G289" s="97" t="s">
        <v>292</v>
      </c>
      <c r="H289" s="97"/>
      <c r="I289" s="96" t="s">
        <v>1443</v>
      </c>
      <c r="J289" s="96" t="s">
        <v>92</v>
      </c>
      <c r="K289" s="151">
        <v>4</v>
      </c>
      <c r="L289" s="422">
        <v>2017</v>
      </c>
      <c r="M289" s="195">
        <v>2755</v>
      </c>
      <c r="O289" s="42"/>
    </row>
    <row r="290" spans="1:15" ht="30.75" customHeight="1" x14ac:dyDescent="0.25">
      <c r="A290" s="152">
        <v>283</v>
      </c>
      <c r="B290" s="152" t="s">
        <v>1477</v>
      </c>
      <c r="C290" s="421" t="s">
        <v>1478</v>
      </c>
      <c r="D290" s="97" t="s">
        <v>1479</v>
      </c>
      <c r="E290" s="97" t="s">
        <v>1480</v>
      </c>
      <c r="F290" s="97" t="s">
        <v>1481</v>
      </c>
      <c r="G290" s="97" t="s">
        <v>292</v>
      </c>
      <c r="H290" s="97"/>
      <c r="I290" s="96" t="s">
        <v>1443</v>
      </c>
      <c r="J290" s="96" t="s">
        <v>92</v>
      </c>
      <c r="K290" s="151">
        <v>4</v>
      </c>
      <c r="L290" s="422">
        <v>2017</v>
      </c>
      <c r="M290" s="195">
        <v>3352.4</v>
      </c>
      <c r="O290" s="42"/>
    </row>
    <row r="291" spans="1:15" ht="30.75" customHeight="1" x14ac:dyDescent="0.25">
      <c r="A291" s="152">
        <v>284</v>
      </c>
      <c r="B291" s="152" t="s">
        <v>1482</v>
      </c>
      <c r="C291" s="421" t="s">
        <v>1483</v>
      </c>
      <c r="D291" s="97" t="s">
        <v>261</v>
      </c>
      <c r="E291" s="97" t="s">
        <v>1484</v>
      </c>
      <c r="F291" s="97" t="s">
        <v>261</v>
      </c>
      <c r="G291" s="97" t="s">
        <v>906</v>
      </c>
      <c r="H291" s="97"/>
      <c r="I291" s="96" t="s">
        <v>1443</v>
      </c>
      <c r="J291" s="96" t="s">
        <v>92</v>
      </c>
      <c r="K291" s="151">
        <v>10</v>
      </c>
      <c r="L291" s="422">
        <v>2019</v>
      </c>
      <c r="M291" s="195">
        <v>6842.84</v>
      </c>
      <c r="O291" s="42"/>
    </row>
    <row r="292" spans="1:15" ht="30.75" customHeight="1" x14ac:dyDescent="0.25">
      <c r="A292" s="152">
        <v>285</v>
      </c>
      <c r="B292" s="152" t="s">
        <v>1485</v>
      </c>
      <c r="C292" s="421" t="s">
        <v>1486</v>
      </c>
      <c r="D292" s="97" t="s">
        <v>261</v>
      </c>
      <c r="E292" s="97" t="s">
        <v>1487</v>
      </c>
      <c r="F292" s="97" t="s">
        <v>261</v>
      </c>
      <c r="G292" s="97" t="s">
        <v>906</v>
      </c>
      <c r="H292" s="97"/>
      <c r="I292" s="96" t="s">
        <v>1443</v>
      </c>
      <c r="J292" s="96" t="s">
        <v>92</v>
      </c>
      <c r="K292" s="151">
        <v>10</v>
      </c>
      <c r="L292" s="422">
        <v>2019</v>
      </c>
      <c r="M292" s="195">
        <v>1740</v>
      </c>
      <c r="O292" s="42"/>
    </row>
    <row r="293" spans="1:15" ht="30.75" customHeight="1" x14ac:dyDescent="0.25">
      <c r="A293" s="152">
        <v>286</v>
      </c>
      <c r="B293" s="152" t="s">
        <v>1488</v>
      </c>
      <c r="C293" s="421" t="s">
        <v>1489</v>
      </c>
      <c r="D293" s="97" t="s">
        <v>261</v>
      </c>
      <c r="E293" s="97" t="s">
        <v>1490</v>
      </c>
      <c r="F293" s="97" t="s">
        <v>261</v>
      </c>
      <c r="G293" s="97" t="s">
        <v>470</v>
      </c>
      <c r="H293" s="97"/>
      <c r="I293" s="96" t="s">
        <v>1443</v>
      </c>
      <c r="J293" s="96" t="s">
        <v>92</v>
      </c>
      <c r="K293" s="151">
        <v>10</v>
      </c>
      <c r="L293" s="422">
        <v>2019</v>
      </c>
      <c r="M293" s="195">
        <v>2779.36</v>
      </c>
      <c r="O293" s="42"/>
    </row>
    <row r="294" spans="1:15" ht="30.75" customHeight="1" x14ac:dyDescent="0.25">
      <c r="A294" s="152">
        <v>287</v>
      </c>
      <c r="B294" s="152" t="s">
        <v>1491</v>
      </c>
      <c r="C294" s="421" t="s">
        <v>1492</v>
      </c>
      <c r="D294" s="97" t="s">
        <v>261</v>
      </c>
      <c r="E294" s="97" t="s">
        <v>944</v>
      </c>
      <c r="F294" s="97" t="s">
        <v>261</v>
      </c>
      <c r="G294" s="97" t="s">
        <v>440</v>
      </c>
      <c r="H294" s="97"/>
      <c r="I294" s="96" t="s">
        <v>1443</v>
      </c>
      <c r="J294" s="96" t="s">
        <v>92</v>
      </c>
      <c r="K294" s="151">
        <v>8</v>
      </c>
      <c r="L294" s="422">
        <v>2020</v>
      </c>
      <c r="M294" s="195">
        <v>3199</v>
      </c>
      <c r="O294" s="42"/>
    </row>
    <row r="295" spans="1:15" ht="30.75" customHeight="1" x14ac:dyDescent="0.25">
      <c r="A295" s="152">
        <v>288</v>
      </c>
      <c r="B295" s="152" t="s">
        <v>1493</v>
      </c>
      <c r="C295" s="421" t="s">
        <v>1494</v>
      </c>
      <c r="D295" s="97" t="s">
        <v>261</v>
      </c>
      <c r="E295" s="97" t="s">
        <v>391</v>
      </c>
      <c r="F295" s="97" t="s">
        <v>261</v>
      </c>
      <c r="G295" s="97" t="s">
        <v>440</v>
      </c>
      <c r="H295" s="97"/>
      <c r="I295" s="96" t="s">
        <v>1443</v>
      </c>
      <c r="J295" s="96" t="s">
        <v>92</v>
      </c>
      <c r="K295" s="151">
        <v>8</v>
      </c>
      <c r="L295" s="422">
        <v>2020</v>
      </c>
      <c r="M295" s="195">
        <v>3257</v>
      </c>
      <c r="O295" s="42"/>
    </row>
    <row r="296" spans="1:15" ht="30.75" customHeight="1" x14ac:dyDescent="0.25">
      <c r="A296" s="152">
        <v>289</v>
      </c>
      <c r="B296" s="152" t="s">
        <v>1495</v>
      </c>
      <c r="C296" s="421" t="s">
        <v>1496</v>
      </c>
      <c r="D296" s="97" t="s">
        <v>1497</v>
      </c>
      <c r="E296" s="97" t="s">
        <v>391</v>
      </c>
      <c r="F296" s="97" t="s">
        <v>261</v>
      </c>
      <c r="G296" s="97" t="s">
        <v>440</v>
      </c>
      <c r="H296" s="97"/>
      <c r="I296" s="96" t="s">
        <v>1443</v>
      </c>
      <c r="J296" s="96" t="s">
        <v>92</v>
      </c>
      <c r="K296" s="151">
        <v>8</v>
      </c>
      <c r="L296" s="422">
        <v>2020</v>
      </c>
      <c r="M296" s="195">
        <v>399</v>
      </c>
      <c r="O296" s="42"/>
    </row>
    <row r="297" spans="1:15" ht="30.75" customHeight="1" x14ac:dyDescent="0.25">
      <c r="A297" s="152">
        <v>290</v>
      </c>
      <c r="B297" s="152" t="s">
        <v>1498</v>
      </c>
      <c r="C297" s="421" t="s">
        <v>1499</v>
      </c>
      <c r="D297" s="97" t="s">
        <v>261</v>
      </c>
      <c r="E297" s="97" t="s">
        <v>391</v>
      </c>
      <c r="F297" s="97" t="s">
        <v>261</v>
      </c>
      <c r="G297" s="97" t="s">
        <v>440</v>
      </c>
      <c r="H297" s="97"/>
      <c r="I297" s="96" t="s">
        <v>1443</v>
      </c>
      <c r="J297" s="96" t="s">
        <v>92</v>
      </c>
      <c r="K297" s="151">
        <v>8</v>
      </c>
      <c r="L297" s="422">
        <v>2020</v>
      </c>
      <c r="M297" s="195">
        <v>79</v>
      </c>
      <c r="O297" s="42"/>
    </row>
    <row r="298" spans="1:15" ht="30.75" customHeight="1" x14ac:dyDescent="0.25">
      <c r="A298" s="152">
        <v>291</v>
      </c>
      <c r="B298" s="152" t="s">
        <v>1500</v>
      </c>
      <c r="C298" s="433" t="s">
        <v>1501</v>
      </c>
      <c r="D298" s="96" t="s">
        <v>261</v>
      </c>
      <c r="E298" s="96" t="s">
        <v>1502</v>
      </c>
      <c r="F298" s="96" t="s">
        <v>889</v>
      </c>
      <c r="G298" s="96" t="s">
        <v>1087</v>
      </c>
      <c r="H298" s="96"/>
      <c r="I298" s="96" t="s">
        <v>145</v>
      </c>
      <c r="J298" s="96" t="s">
        <v>92</v>
      </c>
      <c r="K298" s="428">
        <v>12</v>
      </c>
      <c r="L298" s="422">
        <v>2020</v>
      </c>
      <c r="M298" s="195">
        <v>2197.0500000000002</v>
      </c>
      <c r="O298" s="42"/>
    </row>
    <row r="299" spans="1:15" ht="30.75" customHeight="1" x14ac:dyDescent="0.25">
      <c r="A299" s="152">
        <v>292</v>
      </c>
      <c r="B299" s="152" t="s">
        <v>1503</v>
      </c>
      <c r="C299" s="433" t="s">
        <v>1504</v>
      </c>
      <c r="D299" s="96" t="s">
        <v>261</v>
      </c>
      <c r="E299" s="96" t="s">
        <v>1502</v>
      </c>
      <c r="F299" s="96" t="s">
        <v>889</v>
      </c>
      <c r="G299" s="96" t="s">
        <v>1087</v>
      </c>
      <c r="H299" s="96"/>
      <c r="I299" s="96" t="s">
        <v>145</v>
      </c>
      <c r="J299" s="96" t="s">
        <v>92</v>
      </c>
      <c r="K299" s="428">
        <v>12</v>
      </c>
      <c r="L299" s="422">
        <v>2020</v>
      </c>
      <c r="M299" s="195">
        <v>2197.0500000000002</v>
      </c>
      <c r="O299" s="42"/>
    </row>
    <row r="300" spans="1:15" ht="30.75" customHeight="1" x14ac:dyDescent="0.25">
      <c r="A300" s="152">
        <v>293</v>
      </c>
      <c r="B300" s="152" t="s">
        <v>1505</v>
      </c>
      <c r="C300" s="433" t="s">
        <v>1506</v>
      </c>
      <c r="D300" s="96" t="s">
        <v>261</v>
      </c>
      <c r="E300" s="96" t="s">
        <v>1502</v>
      </c>
      <c r="F300" s="96" t="s">
        <v>889</v>
      </c>
      <c r="G300" s="96" t="s">
        <v>1087</v>
      </c>
      <c r="H300" s="96"/>
      <c r="I300" s="96" t="s">
        <v>150</v>
      </c>
      <c r="J300" s="96" t="s">
        <v>92</v>
      </c>
      <c r="K300" s="428">
        <v>12</v>
      </c>
      <c r="L300" s="422">
        <v>2013</v>
      </c>
      <c r="M300" s="195">
        <v>2236.75</v>
      </c>
      <c r="O300" s="42"/>
    </row>
    <row r="301" spans="1:15" ht="30.75" customHeight="1" x14ac:dyDescent="0.25">
      <c r="A301" s="152">
        <v>294</v>
      </c>
      <c r="B301" s="152" t="s">
        <v>1507</v>
      </c>
      <c r="C301" s="433" t="s">
        <v>1506</v>
      </c>
      <c r="D301" s="96" t="s">
        <v>261</v>
      </c>
      <c r="E301" s="96" t="s">
        <v>1502</v>
      </c>
      <c r="F301" s="96" t="s">
        <v>889</v>
      </c>
      <c r="G301" s="96" t="s">
        <v>1087</v>
      </c>
      <c r="H301" s="96"/>
      <c r="I301" s="96" t="s">
        <v>150</v>
      </c>
      <c r="J301" s="96" t="s">
        <v>92</v>
      </c>
      <c r="K301" s="428">
        <v>12</v>
      </c>
      <c r="L301" s="422">
        <v>2013</v>
      </c>
      <c r="M301" s="195">
        <v>2236.75</v>
      </c>
      <c r="O301" s="42"/>
    </row>
    <row r="302" spans="1:15" ht="30.75" customHeight="1" x14ac:dyDescent="0.25">
      <c r="A302" s="152">
        <v>295</v>
      </c>
      <c r="B302" s="152" t="s">
        <v>1508</v>
      </c>
      <c r="C302" s="421" t="s">
        <v>1509</v>
      </c>
      <c r="D302" s="96" t="s">
        <v>261</v>
      </c>
      <c r="E302" s="96" t="s">
        <v>1471</v>
      </c>
      <c r="F302" s="96" t="s">
        <v>261</v>
      </c>
      <c r="G302" s="96" t="s">
        <v>890</v>
      </c>
      <c r="H302" s="96"/>
      <c r="I302" s="96" t="s">
        <v>150</v>
      </c>
      <c r="J302" s="96" t="s">
        <v>92</v>
      </c>
      <c r="K302" s="428">
        <v>12</v>
      </c>
      <c r="L302" s="422">
        <v>2013</v>
      </c>
      <c r="M302" s="195">
        <v>2784</v>
      </c>
      <c r="O302" s="42"/>
    </row>
    <row r="303" spans="1:15" ht="30.75" customHeight="1" x14ac:dyDescent="0.25">
      <c r="A303" s="152">
        <v>296</v>
      </c>
      <c r="B303" s="436" t="s">
        <v>1510</v>
      </c>
      <c r="C303" s="421" t="s">
        <v>1511</v>
      </c>
      <c r="D303" s="96" t="s">
        <v>261</v>
      </c>
      <c r="E303" s="96" t="s">
        <v>902</v>
      </c>
      <c r="F303" s="96" t="s">
        <v>261</v>
      </c>
      <c r="G303" s="96" t="s">
        <v>906</v>
      </c>
      <c r="H303" s="96"/>
      <c r="I303" s="96" t="s">
        <v>150</v>
      </c>
      <c r="J303" s="96" t="s">
        <v>92</v>
      </c>
      <c r="K303" s="428">
        <v>12</v>
      </c>
      <c r="L303" s="422">
        <v>2013</v>
      </c>
      <c r="M303" s="195">
        <v>9980</v>
      </c>
      <c r="O303" s="42"/>
    </row>
    <row r="304" spans="1:15" ht="30.75" customHeight="1" x14ac:dyDescent="0.25">
      <c r="A304" s="152">
        <v>297</v>
      </c>
      <c r="B304" s="436" t="s">
        <v>1512</v>
      </c>
      <c r="C304" s="421" t="s">
        <v>1513</v>
      </c>
      <c r="D304" s="96" t="s">
        <v>261</v>
      </c>
      <c r="E304" s="96" t="s">
        <v>1030</v>
      </c>
      <c r="F304" s="96" t="s">
        <v>261</v>
      </c>
      <c r="G304" s="96" t="s">
        <v>906</v>
      </c>
      <c r="H304" s="96"/>
      <c r="I304" s="96" t="s">
        <v>150</v>
      </c>
      <c r="J304" s="96" t="s">
        <v>92</v>
      </c>
      <c r="K304" s="428">
        <v>12</v>
      </c>
      <c r="L304" s="422">
        <v>2013</v>
      </c>
      <c r="M304" s="195">
        <v>4203</v>
      </c>
      <c r="O304" s="42"/>
    </row>
    <row r="305" spans="1:15" ht="30.75" customHeight="1" x14ac:dyDescent="0.25">
      <c r="A305" s="152">
        <v>298</v>
      </c>
      <c r="B305" s="436" t="s">
        <v>1514</v>
      </c>
      <c r="C305" s="421" t="s">
        <v>1515</v>
      </c>
      <c r="D305" s="96" t="s">
        <v>1516</v>
      </c>
      <c r="E305" s="96" t="s">
        <v>391</v>
      </c>
      <c r="F305" s="96" t="s">
        <v>261</v>
      </c>
      <c r="G305" s="96" t="s">
        <v>906</v>
      </c>
      <c r="H305" s="96"/>
      <c r="I305" s="96" t="s">
        <v>150</v>
      </c>
      <c r="J305" s="96" t="s">
        <v>92</v>
      </c>
      <c r="K305" s="428">
        <v>12</v>
      </c>
      <c r="L305" s="422">
        <v>2013</v>
      </c>
      <c r="M305" s="195">
        <v>2799</v>
      </c>
      <c r="O305" s="42"/>
    </row>
    <row r="306" spans="1:15" ht="30.75" customHeight="1" x14ac:dyDescent="0.25">
      <c r="A306" s="152">
        <v>299</v>
      </c>
      <c r="B306" s="436" t="s">
        <v>1517</v>
      </c>
      <c r="C306" s="421" t="s">
        <v>1515</v>
      </c>
      <c r="D306" s="96" t="s">
        <v>1516</v>
      </c>
      <c r="E306" s="96" t="s">
        <v>391</v>
      </c>
      <c r="F306" s="96" t="s">
        <v>261</v>
      </c>
      <c r="G306" s="96" t="s">
        <v>906</v>
      </c>
      <c r="H306" s="96"/>
      <c r="I306" s="96" t="s">
        <v>150</v>
      </c>
      <c r="J306" s="96" t="s">
        <v>92</v>
      </c>
      <c r="K306" s="428">
        <v>12</v>
      </c>
      <c r="L306" s="422">
        <v>2013</v>
      </c>
      <c r="M306" s="195">
        <v>2799</v>
      </c>
      <c r="O306" s="42"/>
    </row>
    <row r="307" spans="1:15" ht="30.75" customHeight="1" x14ac:dyDescent="0.25">
      <c r="A307" s="152">
        <v>300</v>
      </c>
      <c r="B307" s="436" t="s">
        <v>1518</v>
      </c>
      <c r="C307" s="421" t="s">
        <v>1515</v>
      </c>
      <c r="D307" s="96" t="s">
        <v>1516</v>
      </c>
      <c r="E307" s="96" t="s">
        <v>391</v>
      </c>
      <c r="F307" s="96" t="s">
        <v>261</v>
      </c>
      <c r="G307" s="96" t="s">
        <v>906</v>
      </c>
      <c r="H307" s="96"/>
      <c r="I307" s="96" t="s">
        <v>150</v>
      </c>
      <c r="J307" s="96" t="s">
        <v>92</v>
      </c>
      <c r="K307" s="428">
        <v>12</v>
      </c>
      <c r="L307" s="422">
        <v>2013</v>
      </c>
      <c r="M307" s="195">
        <v>2799</v>
      </c>
      <c r="O307" s="42"/>
    </row>
    <row r="308" spans="1:15" ht="30.75" customHeight="1" x14ac:dyDescent="0.25">
      <c r="A308" s="152">
        <v>301</v>
      </c>
      <c r="B308" s="436" t="s">
        <v>1519</v>
      </c>
      <c r="C308" s="421" t="s">
        <v>1520</v>
      </c>
      <c r="D308" s="96" t="s">
        <v>261</v>
      </c>
      <c r="E308" s="96" t="s">
        <v>391</v>
      </c>
      <c r="F308" s="96" t="s">
        <v>261</v>
      </c>
      <c r="G308" s="96" t="s">
        <v>906</v>
      </c>
      <c r="H308" s="96"/>
      <c r="I308" s="96" t="s">
        <v>150</v>
      </c>
      <c r="J308" s="96" t="s">
        <v>92</v>
      </c>
      <c r="K308" s="428">
        <v>12</v>
      </c>
      <c r="L308" s="422">
        <v>2013</v>
      </c>
      <c r="M308" s="195">
        <v>2299</v>
      </c>
      <c r="O308" s="42"/>
    </row>
    <row r="309" spans="1:15" ht="30.75" customHeight="1" x14ac:dyDescent="0.25">
      <c r="A309" s="152">
        <v>302</v>
      </c>
      <c r="B309" s="436" t="s">
        <v>1521</v>
      </c>
      <c r="C309" s="421" t="s">
        <v>1522</v>
      </c>
      <c r="D309" s="96" t="s">
        <v>261</v>
      </c>
      <c r="E309" s="96" t="s">
        <v>391</v>
      </c>
      <c r="F309" s="96" t="s">
        <v>261</v>
      </c>
      <c r="G309" s="96" t="s">
        <v>906</v>
      </c>
      <c r="H309" s="96"/>
      <c r="I309" s="96" t="s">
        <v>150</v>
      </c>
      <c r="J309" s="96" t="s">
        <v>92</v>
      </c>
      <c r="K309" s="428">
        <v>12</v>
      </c>
      <c r="L309" s="422">
        <v>2013</v>
      </c>
      <c r="M309" s="195">
        <v>2699</v>
      </c>
      <c r="O309" s="42"/>
    </row>
    <row r="310" spans="1:15" ht="30.75" customHeight="1" x14ac:dyDescent="0.25">
      <c r="A310" s="152">
        <v>303</v>
      </c>
      <c r="B310" s="436" t="s">
        <v>1523</v>
      </c>
      <c r="C310" s="421" t="s">
        <v>1524</v>
      </c>
      <c r="D310" s="96" t="s">
        <v>1525</v>
      </c>
      <c r="E310" s="96" t="s">
        <v>1374</v>
      </c>
      <c r="F310" s="96" t="s">
        <v>261</v>
      </c>
      <c r="G310" s="96" t="s">
        <v>906</v>
      </c>
      <c r="H310" s="96"/>
      <c r="I310" s="96" t="s">
        <v>150</v>
      </c>
      <c r="J310" s="96" t="s">
        <v>92</v>
      </c>
      <c r="K310" s="428">
        <v>12</v>
      </c>
      <c r="L310" s="422">
        <v>2013</v>
      </c>
      <c r="M310" s="195">
        <v>4540</v>
      </c>
      <c r="O310" s="42"/>
    </row>
    <row r="311" spans="1:15" ht="30.75" customHeight="1" x14ac:dyDescent="0.25">
      <c r="A311" s="152">
        <v>304</v>
      </c>
      <c r="B311" s="436" t="s">
        <v>1526</v>
      </c>
      <c r="C311" s="421" t="s">
        <v>1524</v>
      </c>
      <c r="D311" s="96" t="s">
        <v>1525</v>
      </c>
      <c r="E311" s="96" t="s">
        <v>1374</v>
      </c>
      <c r="F311" s="96" t="s">
        <v>261</v>
      </c>
      <c r="G311" s="96" t="s">
        <v>906</v>
      </c>
      <c r="H311" s="96"/>
      <c r="I311" s="96" t="s">
        <v>150</v>
      </c>
      <c r="J311" s="96" t="s">
        <v>92</v>
      </c>
      <c r="K311" s="428">
        <v>12</v>
      </c>
      <c r="L311" s="422">
        <v>2013</v>
      </c>
      <c r="M311" s="195">
        <v>4540</v>
      </c>
      <c r="O311" s="42"/>
    </row>
    <row r="312" spans="1:15" ht="30.75" customHeight="1" x14ac:dyDescent="0.25">
      <c r="A312" s="152">
        <v>305</v>
      </c>
      <c r="B312" s="436" t="s">
        <v>1527</v>
      </c>
      <c r="C312" s="421" t="s">
        <v>1528</v>
      </c>
      <c r="D312" s="97" t="s">
        <v>1039</v>
      </c>
      <c r="E312" s="96" t="s">
        <v>391</v>
      </c>
      <c r="F312" s="96" t="s">
        <v>261</v>
      </c>
      <c r="G312" s="96" t="s">
        <v>90</v>
      </c>
      <c r="H312" s="96"/>
      <c r="I312" s="96" t="s">
        <v>150</v>
      </c>
      <c r="J312" s="96" t="s">
        <v>92</v>
      </c>
      <c r="K312" s="151">
        <v>7</v>
      </c>
      <c r="L312" s="422">
        <v>2016</v>
      </c>
      <c r="M312" s="195">
        <v>500</v>
      </c>
      <c r="O312" s="42"/>
    </row>
    <row r="313" spans="1:15" ht="30.75" customHeight="1" x14ac:dyDescent="0.25">
      <c r="A313" s="152">
        <v>306</v>
      </c>
      <c r="B313" s="436" t="s">
        <v>1529</v>
      </c>
      <c r="C313" s="421" t="s">
        <v>1033</v>
      </c>
      <c r="D313" s="97" t="s">
        <v>1530</v>
      </c>
      <c r="E313" s="96" t="s">
        <v>391</v>
      </c>
      <c r="F313" s="96" t="s">
        <v>261</v>
      </c>
      <c r="G313" s="96" t="s">
        <v>90</v>
      </c>
      <c r="H313" s="96"/>
      <c r="I313" s="96" t="s">
        <v>150</v>
      </c>
      <c r="J313" s="96" t="s">
        <v>92</v>
      </c>
      <c r="K313" s="151">
        <v>7</v>
      </c>
      <c r="L313" s="422">
        <v>2016</v>
      </c>
      <c r="M313" s="195">
        <v>2500</v>
      </c>
      <c r="O313" s="42"/>
    </row>
    <row r="314" spans="1:15" ht="30.75" customHeight="1" x14ac:dyDescent="0.25">
      <c r="A314" s="152">
        <v>307</v>
      </c>
      <c r="B314" s="436" t="s">
        <v>1531</v>
      </c>
      <c r="C314" s="421" t="s">
        <v>1203</v>
      </c>
      <c r="D314" s="97" t="s">
        <v>1532</v>
      </c>
      <c r="E314" s="96" t="s">
        <v>391</v>
      </c>
      <c r="F314" s="97" t="s">
        <v>1533</v>
      </c>
      <c r="G314" s="96" t="s">
        <v>470</v>
      </c>
      <c r="H314" s="96"/>
      <c r="I314" s="96" t="s">
        <v>150</v>
      </c>
      <c r="J314" s="96" t="s">
        <v>92</v>
      </c>
      <c r="K314" s="151">
        <v>7</v>
      </c>
      <c r="L314" s="422">
        <v>2016</v>
      </c>
      <c r="M314" s="195">
        <v>2000</v>
      </c>
      <c r="O314" s="42"/>
    </row>
    <row r="315" spans="1:15" ht="30.75" customHeight="1" x14ac:dyDescent="0.25">
      <c r="A315" s="152">
        <v>308</v>
      </c>
      <c r="B315" s="436" t="s">
        <v>1529</v>
      </c>
      <c r="C315" s="421" t="s">
        <v>1534</v>
      </c>
      <c r="D315" s="97" t="s">
        <v>261</v>
      </c>
      <c r="E315" s="97" t="s">
        <v>902</v>
      </c>
      <c r="F315" s="97" t="s">
        <v>1535</v>
      </c>
      <c r="G315" s="97" t="s">
        <v>470</v>
      </c>
      <c r="H315" s="97"/>
      <c r="I315" s="96" t="s">
        <v>150</v>
      </c>
      <c r="J315" s="96" t="s">
        <v>92</v>
      </c>
      <c r="K315" s="151">
        <v>10</v>
      </c>
      <c r="L315" s="422">
        <v>2018</v>
      </c>
      <c r="M315" s="195">
        <v>3223.64</v>
      </c>
      <c r="O315" s="42"/>
    </row>
    <row r="316" spans="1:15" ht="30.75" customHeight="1" x14ac:dyDescent="0.25">
      <c r="A316" s="152">
        <v>309</v>
      </c>
      <c r="B316" s="96" t="s">
        <v>1536</v>
      </c>
      <c r="C316" s="96" t="s">
        <v>1537</v>
      </c>
      <c r="D316" s="96" t="s">
        <v>261</v>
      </c>
      <c r="E316" s="96" t="s">
        <v>902</v>
      </c>
      <c r="F316" s="96" t="s">
        <v>261</v>
      </c>
      <c r="G316" s="96" t="s">
        <v>470</v>
      </c>
      <c r="H316" s="96"/>
      <c r="I316" s="96" t="s">
        <v>150</v>
      </c>
      <c r="J316" s="96" t="s">
        <v>92</v>
      </c>
      <c r="K316" s="96">
        <v>12</v>
      </c>
      <c r="L316" s="422">
        <v>2019</v>
      </c>
      <c r="M316" s="350">
        <v>3130.84</v>
      </c>
      <c r="O316" s="42"/>
    </row>
    <row r="317" spans="1:15" ht="30.75" customHeight="1" x14ac:dyDescent="0.25">
      <c r="A317" s="152">
        <v>310</v>
      </c>
      <c r="B317" s="152" t="s">
        <v>1538</v>
      </c>
      <c r="C317" s="421" t="s">
        <v>1539</v>
      </c>
      <c r="D317" s="96" t="s">
        <v>261</v>
      </c>
      <c r="E317" s="96" t="s">
        <v>888</v>
      </c>
      <c r="F317" s="96" t="s">
        <v>889</v>
      </c>
      <c r="G317" s="96" t="s">
        <v>890</v>
      </c>
      <c r="H317" s="96"/>
      <c r="I317" s="96" t="s">
        <v>1540</v>
      </c>
      <c r="J317" s="96" t="s">
        <v>92</v>
      </c>
      <c r="K317" s="428">
        <v>12</v>
      </c>
      <c r="L317" s="422">
        <v>2013</v>
      </c>
      <c r="M317" s="195">
        <v>2925.65</v>
      </c>
      <c r="O317" s="42"/>
    </row>
    <row r="318" spans="1:15" ht="30.75" customHeight="1" x14ac:dyDescent="0.25">
      <c r="A318" s="152">
        <v>311</v>
      </c>
      <c r="B318" s="152" t="s">
        <v>1541</v>
      </c>
      <c r="C318" s="421" t="s">
        <v>1542</v>
      </c>
      <c r="D318" s="96" t="s">
        <v>983</v>
      </c>
      <c r="E318" s="96" t="s">
        <v>391</v>
      </c>
      <c r="F318" s="96" t="s">
        <v>261</v>
      </c>
      <c r="G318" s="96" t="s">
        <v>890</v>
      </c>
      <c r="H318" s="96"/>
      <c r="I318" s="96" t="s">
        <v>1540</v>
      </c>
      <c r="J318" s="96" t="s">
        <v>92</v>
      </c>
      <c r="K318" s="428">
        <v>12</v>
      </c>
      <c r="L318" s="422">
        <v>2013</v>
      </c>
      <c r="M318" s="195">
        <v>2500</v>
      </c>
      <c r="O318" s="42"/>
    </row>
    <row r="319" spans="1:15" ht="30.75" customHeight="1" x14ac:dyDescent="0.25">
      <c r="A319" s="152">
        <v>312</v>
      </c>
      <c r="B319" s="152" t="s">
        <v>1543</v>
      </c>
      <c r="C319" s="421" t="s">
        <v>1544</v>
      </c>
      <c r="D319" s="96" t="s">
        <v>261</v>
      </c>
      <c r="E319" s="96" t="s">
        <v>922</v>
      </c>
      <c r="F319" s="96" t="s">
        <v>1487</v>
      </c>
      <c r="G319" s="96" t="s">
        <v>922</v>
      </c>
      <c r="H319" s="96"/>
      <c r="I319" s="96" t="s">
        <v>1540</v>
      </c>
      <c r="J319" s="96" t="s">
        <v>92</v>
      </c>
      <c r="K319" s="428">
        <v>12</v>
      </c>
      <c r="L319" s="422">
        <v>2013</v>
      </c>
      <c r="M319" s="195">
        <v>2500</v>
      </c>
      <c r="O319" s="42"/>
    </row>
    <row r="320" spans="1:15" ht="30.75" customHeight="1" x14ac:dyDescent="0.25">
      <c r="A320" s="152">
        <v>313</v>
      </c>
      <c r="B320" s="152" t="s">
        <v>1545</v>
      </c>
      <c r="C320" s="421" t="s">
        <v>1546</v>
      </c>
      <c r="D320" s="96" t="s">
        <v>261</v>
      </c>
      <c r="E320" s="96" t="s">
        <v>922</v>
      </c>
      <c r="F320" s="96" t="s">
        <v>889</v>
      </c>
      <c r="G320" s="96" t="s">
        <v>922</v>
      </c>
      <c r="H320" s="96"/>
      <c r="I320" s="96" t="s">
        <v>1540</v>
      </c>
      <c r="J320" s="96" t="s">
        <v>92</v>
      </c>
      <c r="K320" s="428">
        <v>12</v>
      </c>
      <c r="L320" s="422">
        <v>2013</v>
      </c>
      <c r="M320" s="195">
        <v>2926</v>
      </c>
      <c r="O320" s="42"/>
    </row>
    <row r="321" spans="1:15" ht="30.75" customHeight="1" x14ac:dyDescent="0.25">
      <c r="A321" s="152">
        <v>314</v>
      </c>
      <c r="B321" s="152" t="s">
        <v>1547</v>
      </c>
      <c r="C321" s="421" t="s">
        <v>1548</v>
      </c>
      <c r="D321" s="96" t="s">
        <v>1549</v>
      </c>
      <c r="E321" s="96" t="s">
        <v>391</v>
      </c>
      <c r="F321" s="96" t="s">
        <v>261</v>
      </c>
      <c r="G321" s="96" t="s">
        <v>890</v>
      </c>
      <c r="H321" s="96"/>
      <c r="I321" s="96" t="s">
        <v>1540</v>
      </c>
      <c r="J321" s="96" t="s">
        <v>92</v>
      </c>
      <c r="K321" s="428">
        <v>12</v>
      </c>
      <c r="L321" s="422">
        <v>2013</v>
      </c>
      <c r="M321" s="195">
        <v>2500</v>
      </c>
      <c r="O321" s="42"/>
    </row>
    <row r="322" spans="1:15" ht="30.75" customHeight="1" x14ac:dyDescent="0.25">
      <c r="A322" s="152">
        <v>315</v>
      </c>
      <c r="B322" s="152" t="s">
        <v>1550</v>
      </c>
      <c r="C322" s="421" t="s">
        <v>1551</v>
      </c>
      <c r="D322" s="96" t="s">
        <v>261</v>
      </c>
      <c r="E322" s="96" t="s">
        <v>1552</v>
      </c>
      <c r="F322" s="96" t="s">
        <v>261</v>
      </c>
      <c r="G322" s="96" t="s">
        <v>292</v>
      </c>
      <c r="H322" s="96"/>
      <c r="I322" s="96" t="s">
        <v>1540</v>
      </c>
      <c r="J322" s="96" t="s">
        <v>92</v>
      </c>
      <c r="K322" s="428">
        <v>12</v>
      </c>
      <c r="L322" s="422">
        <v>2013</v>
      </c>
      <c r="M322" s="195">
        <v>3450</v>
      </c>
      <c r="O322" s="42"/>
    </row>
    <row r="323" spans="1:15" ht="30.75" customHeight="1" x14ac:dyDescent="0.25">
      <c r="A323" s="152">
        <v>316</v>
      </c>
      <c r="B323" s="152" t="s">
        <v>1553</v>
      </c>
      <c r="C323" s="421" t="s">
        <v>1554</v>
      </c>
      <c r="D323" s="96" t="s">
        <v>261</v>
      </c>
      <c r="E323" s="96" t="s">
        <v>391</v>
      </c>
      <c r="F323" s="96" t="s">
        <v>261</v>
      </c>
      <c r="G323" s="96" t="s">
        <v>292</v>
      </c>
      <c r="H323" s="96"/>
      <c r="I323" s="96" t="s">
        <v>1540</v>
      </c>
      <c r="J323" s="96" t="s">
        <v>92</v>
      </c>
      <c r="K323" s="428">
        <v>12</v>
      </c>
      <c r="L323" s="422">
        <v>2013</v>
      </c>
      <c r="M323" s="195">
        <v>3596.05</v>
      </c>
      <c r="O323" s="42"/>
    </row>
    <row r="324" spans="1:15" ht="30.75" customHeight="1" x14ac:dyDescent="0.25">
      <c r="A324" s="152">
        <v>317</v>
      </c>
      <c r="B324" s="152" t="s">
        <v>1555</v>
      </c>
      <c r="C324" s="421" t="s">
        <v>1556</v>
      </c>
      <c r="D324" s="96" t="s">
        <v>261</v>
      </c>
      <c r="E324" s="96" t="s">
        <v>1557</v>
      </c>
      <c r="F324" s="96" t="s">
        <v>1558</v>
      </c>
      <c r="G324" s="96" t="s">
        <v>906</v>
      </c>
      <c r="H324" s="96"/>
      <c r="I324" s="96" t="s">
        <v>1540</v>
      </c>
      <c r="J324" s="96" t="s">
        <v>92</v>
      </c>
      <c r="K324" s="428">
        <v>4</v>
      </c>
      <c r="L324" s="151">
        <v>2014</v>
      </c>
      <c r="M324" s="195">
        <v>4845.2</v>
      </c>
      <c r="O324" s="42"/>
    </row>
    <row r="325" spans="1:15" ht="30.75" customHeight="1" x14ac:dyDescent="0.25">
      <c r="A325" s="152">
        <v>318</v>
      </c>
      <c r="B325" s="152" t="s">
        <v>1559</v>
      </c>
      <c r="C325" s="421" t="s">
        <v>1155</v>
      </c>
      <c r="D325" s="96" t="s">
        <v>261</v>
      </c>
      <c r="E325" s="96" t="s">
        <v>1096</v>
      </c>
      <c r="F325" s="96" t="s">
        <v>261</v>
      </c>
      <c r="G325" s="96" t="s">
        <v>890</v>
      </c>
      <c r="H325" s="96"/>
      <c r="I325" s="96" t="s">
        <v>1540</v>
      </c>
      <c r="J325" s="96" t="s">
        <v>92</v>
      </c>
      <c r="K325" s="428">
        <v>7</v>
      </c>
      <c r="L325" s="151">
        <v>2015</v>
      </c>
      <c r="M325" s="195">
        <v>5603.96</v>
      </c>
      <c r="O325" s="42"/>
    </row>
    <row r="326" spans="1:15" ht="30.75" customHeight="1" x14ac:dyDescent="0.25">
      <c r="A326" s="152">
        <v>319</v>
      </c>
      <c r="B326" s="152" t="s">
        <v>1560</v>
      </c>
      <c r="C326" s="421" t="s">
        <v>1561</v>
      </c>
      <c r="D326" s="96" t="s">
        <v>261</v>
      </c>
      <c r="E326" s="96" t="s">
        <v>888</v>
      </c>
      <c r="F326" s="96" t="s">
        <v>261</v>
      </c>
      <c r="G326" s="96" t="s">
        <v>292</v>
      </c>
      <c r="H326" s="96"/>
      <c r="I326" s="96" t="s">
        <v>1540</v>
      </c>
      <c r="J326" s="96" t="s">
        <v>92</v>
      </c>
      <c r="K326" s="428">
        <v>10</v>
      </c>
      <c r="L326" s="151">
        <v>2015</v>
      </c>
      <c r="M326" s="195">
        <v>1500</v>
      </c>
      <c r="O326" s="42"/>
    </row>
    <row r="327" spans="1:15" ht="30.75" customHeight="1" x14ac:dyDescent="0.25">
      <c r="A327" s="152">
        <v>320</v>
      </c>
      <c r="B327" s="152" t="s">
        <v>1562</v>
      </c>
      <c r="C327" s="421" t="s">
        <v>1362</v>
      </c>
      <c r="D327" s="97" t="s">
        <v>261</v>
      </c>
      <c r="E327" s="97" t="s">
        <v>894</v>
      </c>
      <c r="F327" s="97" t="s">
        <v>261</v>
      </c>
      <c r="G327" s="97" t="s">
        <v>470</v>
      </c>
      <c r="H327" s="97"/>
      <c r="I327" s="96" t="s">
        <v>1540</v>
      </c>
      <c r="J327" s="96" t="s">
        <v>92</v>
      </c>
      <c r="K327" s="151">
        <v>10</v>
      </c>
      <c r="L327" s="151">
        <v>2016</v>
      </c>
      <c r="M327" s="195">
        <f>4575.04/2</f>
        <v>2287.52</v>
      </c>
      <c r="O327" s="42"/>
    </row>
    <row r="328" spans="1:15" ht="30.75" customHeight="1" x14ac:dyDescent="0.25">
      <c r="A328" s="152">
        <v>321</v>
      </c>
      <c r="B328" s="152" t="s">
        <v>1563</v>
      </c>
      <c r="C328" s="421" t="s">
        <v>1362</v>
      </c>
      <c r="D328" s="97" t="s">
        <v>261</v>
      </c>
      <c r="E328" s="97" t="s">
        <v>894</v>
      </c>
      <c r="F328" s="97" t="s">
        <v>261</v>
      </c>
      <c r="G328" s="97" t="s">
        <v>470</v>
      </c>
      <c r="H328" s="97"/>
      <c r="I328" s="96" t="s">
        <v>1540</v>
      </c>
      <c r="J328" s="96" t="s">
        <v>92</v>
      </c>
      <c r="K328" s="151">
        <v>10</v>
      </c>
      <c r="L328" s="151">
        <v>2016</v>
      </c>
      <c r="M328" s="195">
        <v>2287.52</v>
      </c>
      <c r="O328" s="42"/>
    </row>
    <row r="329" spans="1:15" ht="30.75" customHeight="1" x14ac:dyDescent="0.25">
      <c r="A329" s="152">
        <v>322</v>
      </c>
      <c r="B329" s="152" t="s">
        <v>1564</v>
      </c>
      <c r="C329" s="421" t="s">
        <v>1565</v>
      </c>
      <c r="D329" s="97" t="s">
        <v>261</v>
      </c>
      <c r="E329" s="97" t="s">
        <v>902</v>
      </c>
      <c r="F329" s="97" t="s">
        <v>261</v>
      </c>
      <c r="G329" s="97" t="s">
        <v>906</v>
      </c>
      <c r="H329" s="97"/>
      <c r="I329" s="96" t="s">
        <v>1540</v>
      </c>
      <c r="J329" s="96" t="s">
        <v>92</v>
      </c>
      <c r="K329" s="151">
        <v>10</v>
      </c>
      <c r="L329" s="151">
        <v>2018</v>
      </c>
      <c r="M329" s="195">
        <v>3057.76</v>
      </c>
      <c r="O329" s="42"/>
    </row>
    <row r="330" spans="1:15" ht="30.75" customHeight="1" x14ac:dyDescent="0.25">
      <c r="A330" s="152">
        <v>323</v>
      </c>
      <c r="B330" s="152" t="s">
        <v>1566</v>
      </c>
      <c r="C330" s="421" t="s">
        <v>1567</v>
      </c>
      <c r="D330" s="96" t="s">
        <v>261</v>
      </c>
      <c r="E330" s="96" t="s">
        <v>922</v>
      </c>
      <c r="F330" s="96" t="s">
        <v>1568</v>
      </c>
      <c r="G330" s="96" t="s">
        <v>1087</v>
      </c>
      <c r="H330" s="96"/>
      <c r="I330" s="96" t="s">
        <v>183</v>
      </c>
      <c r="J330" s="96" t="s">
        <v>92</v>
      </c>
      <c r="K330" s="428">
        <v>12</v>
      </c>
      <c r="L330" s="422">
        <v>2013</v>
      </c>
      <c r="M330" s="195">
        <v>2250</v>
      </c>
      <c r="O330" s="42"/>
    </row>
    <row r="331" spans="1:15" ht="30.75" customHeight="1" x14ac:dyDescent="0.25">
      <c r="A331" s="152">
        <v>324</v>
      </c>
      <c r="B331" s="152" t="s">
        <v>1569</v>
      </c>
      <c r="C331" s="421" t="s">
        <v>1570</v>
      </c>
      <c r="D331" s="96" t="s">
        <v>261</v>
      </c>
      <c r="E331" s="96" t="s">
        <v>922</v>
      </c>
      <c r="F331" s="96" t="s">
        <v>1568</v>
      </c>
      <c r="G331" s="96" t="s">
        <v>1087</v>
      </c>
      <c r="H331" s="96"/>
      <c r="I331" s="96" t="s">
        <v>183</v>
      </c>
      <c r="J331" s="96" t="s">
        <v>92</v>
      </c>
      <c r="K331" s="428">
        <v>12</v>
      </c>
      <c r="L331" s="422">
        <v>2013</v>
      </c>
      <c r="M331" s="195">
        <v>2250</v>
      </c>
      <c r="O331" s="42"/>
    </row>
    <row r="332" spans="1:15" ht="30.75" customHeight="1" x14ac:dyDescent="0.25">
      <c r="A332" s="152">
        <v>325</v>
      </c>
      <c r="B332" s="152" t="s">
        <v>1571</v>
      </c>
      <c r="C332" s="421" t="s">
        <v>1572</v>
      </c>
      <c r="D332" s="96" t="s">
        <v>1573</v>
      </c>
      <c r="E332" s="96" t="s">
        <v>391</v>
      </c>
      <c r="F332" s="96" t="s">
        <v>889</v>
      </c>
      <c r="G332" s="96" t="s">
        <v>906</v>
      </c>
      <c r="H332" s="96"/>
      <c r="I332" s="96" t="s">
        <v>183</v>
      </c>
      <c r="J332" s="96" t="s">
        <v>92</v>
      </c>
      <c r="K332" s="428">
        <v>12</v>
      </c>
      <c r="L332" s="422">
        <v>2013</v>
      </c>
      <c r="M332" s="195">
        <v>2599</v>
      </c>
      <c r="O332" s="42"/>
    </row>
    <row r="333" spans="1:15" ht="30.75" customHeight="1" x14ac:dyDescent="0.25">
      <c r="A333" s="152">
        <v>326</v>
      </c>
      <c r="B333" s="152" t="s">
        <v>1574</v>
      </c>
      <c r="C333" s="421" t="s">
        <v>1575</v>
      </c>
      <c r="D333" s="96" t="s">
        <v>1573</v>
      </c>
      <c r="E333" s="96" t="s">
        <v>391</v>
      </c>
      <c r="F333" s="96" t="s">
        <v>889</v>
      </c>
      <c r="G333" s="96" t="s">
        <v>906</v>
      </c>
      <c r="H333" s="96"/>
      <c r="I333" s="96" t="s">
        <v>183</v>
      </c>
      <c r="J333" s="96" t="s">
        <v>92</v>
      </c>
      <c r="K333" s="428">
        <v>12</v>
      </c>
      <c r="L333" s="422">
        <v>2013</v>
      </c>
      <c r="M333" s="195">
        <v>2599</v>
      </c>
      <c r="O333" s="42"/>
    </row>
    <row r="334" spans="1:15" ht="30.75" customHeight="1" x14ac:dyDescent="0.25">
      <c r="A334" s="152">
        <v>327</v>
      </c>
      <c r="B334" s="152" t="s">
        <v>1576</v>
      </c>
      <c r="C334" s="421" t="s">
        <v>1577</v>
      </c>
      <c r="D334" s="96" t="s">
        <v>261</v>
      </c>
      <c r="E334" s="96" t="s">
        <v>922</v>
      </c>
      <c r="F334" s="96" t="s">
        <v>1487</v>
      </c>
      <c r="G334" s="96" t="s">
        <v>906</v>
      </c>
      <c r="H334" s="96"/>
      <c r="I334" s="96" t="s">
        <v>183</v>
      </c>
      <c r="J334" s="96" t="s">
        <v>92</v>
      </c>
      <c r="K334" s="428">
        <v>12</v>
      </c>
      <c r="L334" s="422">
        <v>2013</v>
      </c>
      <c r="M334" s="195">
        <v>2585.9699999999998</v>
      </c>
      <c r="O334" s="42"/>
    </row>
    <row r="335" spans="1:15" ht="30.75" customHeight="1" x14ac:dyDescent="0.25">
      <c r="A335" s="152">
        <v>328</v>
      </c>
      <c r="B335" s="152" t="s">
        <v>1578</v>
      </c>
      <c r="C335" s="421" t="s">
        <v>1579</v>
      </c>
      <c r="D335" s="96" t="s">
        <v>261</v>
      </c>
      <c r="E335" s="96" t="s">
        <v>888</v>
      </c>
      <c r="F335" s="96" t="s">
        <v>261</v>
      </c>
      <c r="G335" s="96" t="s">
        <v>906</v>
      </c>
      <c r="H335" s="96"/>
      <c r="I335" s="96" t="s">
        <v>183</v>
      </c>
      <c r="J335" s="96" t="s">
        <v>92</v>
      </c>
      <c r="K335" s="428">
        <v>12</v>
      </c>
      <c r="L335" s="422">
        <v>2013</v>
      </c>
      <c r="M335" s="214">
        <v>2741.83</v>
      </c>
      <c r="O335" s="42"/>
    </row>
    <row r="336" spans="1:15" ht="30.75" customHeight="1" x14ac:dyDescent="0.25">
      <c r="A336" s="152">
        <v>329</v>
      </c>
      <c r="B336" s="152" t="s">
        <v>1580</v>
      </c>
      <c r="C336" s="421" t="s">
        <v>1539</v>
      </c>
      <c r="D336" s="96" t="s">
        <v>1148</v>
      </c>
      <c r="E336" s="96" t="s">
        <v>888</v>
      </c>
      <c r="F336" s="96" t="s">
        <v>889</v>
      </c>
      <c r="G336" s="96" t="s">
        <v>470</v>
      </c>
      <c r="H336" s="96"/>
      <c r="I336" s="96" t="s">
        <v>183</v>
      </c>
      <c r="J336" s="96" t="s">
        <v>92</v>
      </c>
      <c r="K336" s="428">
        <v>12</v>
      </c>
      <c r="L336" s="422">
        <v>2013</v>
      </c>
      <c r="M336" s="214">
        <v>2331.6</v>
      </c>
      <c r="O336" s="42"/>
    </row>
    <row r="337" spans="1:15" ht="30.75" customHeight="1" x14ac:dyDescent="0.25">
      <c r="A337" s="152">
        <v>330</v>
      </c>
      <c r="B337" s="152" t="s">
        <v>1581</v>
      </c>
      <c r="C337" s="421" t="s">
        <v>1147</v>
      </c>
      <c r="D337" s="96" t="s">
        <v>1148</v>
      </c>
      <c r="E337" s="96" t="s">
        <v>888</v>
      </c>
      <c r="F337" s="96" t="s">
        <v>889</v>
      </c>
      <c r="G337" s="96" t="s">
        <v>470</v>
      </c>
      <c r="H337" s="96"/>
      <c r="I337" s="96" t="s">
        <v>183</v>
      </c>
      <c r="J337" s="96" t="s">
        <v>92</v>
      </c>
      <c r="K337" s="428">
        <v>12</v>
      </c>
      <c r="L337" s="422">
        <v>2013</v>
      </c>
      <c r="M337" s="214">
        <v>2331.6</v>
      </c>
      <c r="O337" s="42"/>
    </row>
    <row r="338" spans="1:15" ht="30.75" customHeight="1" x14ac:dyDescent="0.25">
      <c r="A338" s="152">
        <v>331</v>
      </c>
      <c r="B338" s="152" t="s">
        <v>1582</v>
      </c>
      <c r="C338" s="421" t="s">
        <v>1448</v>
      </c>
      <c r="D338" s="96" t="s">
        <v>261</v>
      </c>
      <c r="E338" s="96" t="s">
        <v>902</v>
      </c>
      <c r="F338" s="96" t="s">
        <v>1321</v>
      </c>
      <c r="G338" s="96" t="s">
        <v>1449</v>
      </c>
      <c r="H338" s="96"/>
      <c r="I338" s="96" t="s">
        <v>183</v>
      </c>
      <c r="J338" s="96" t="s">
        <v>92</v>
      </c>
      <c r="K338" s="428">
        <v>12</v>
      </c>
      <c r="L338" s="422">
        <v>2013</v>
      </c>
      <c r="M338" s="195">
        <v>2830.04</v>
      </c>
      <c r="O338" s="42"/>
    </row>
    <row r="339" spans="1:15" ht="30.75" customHeight="1" x14ac:dyDescent="0.25">
      <c r="A339" s="152">
        <v>332</v>
      </c>
      <c r="B339" s="152" t="s">
        <v>1583</v>
      </c>
      <c r="C339" s="421" t="s">
        <v>1448</v>
      </c>
      <c r="D339" s="96" t="s">
        <v>261</v>
      </c>
      <c r="E339" s="96" t="s">
        <v>902</v>
      </c>
      <c r="F339" s="96" t="s">
        <v>1321</v>
      </c>
      <c r="G339" s="96" t="s">
        <v>1449</v>
      </c>
      <c r="H339" s="96"/>
      <c r="I339" s="96" t="s">
        <v>183</v>
      </c>
      <c r="J339" s="96" t="s">
        <v>92</v>
      </c>
      <c r="K339" s="428">
        <v>12</v>
      </c>
      <c r="L339" s="422">
        <v>2013</v>
      </c>
      <c r="M339" s="195">
        <v>2830.04</v>
      </c>
      <c r="O339" s="42"/>
    </row>
    <row r="340" spans="1:15" ht="30.75" customHeight="1" x14ac:dyDescent="0.25">
      <c r="A340" s="152">
        <v>333</v>
      </c>
      <c r="B340" s="152" t="s">
        <v>1584</v>
      </c>
      <c r="C340" s="421" t="s">
        <v>1585</v>
      </c>
      <c r="D340" s="96" t="s">
        <v>261</v>
      </c>
      <c r="E340" s="96" t="s">
        <v>1366</v>
      </c>
      <c r="F340" s="96" t="s">
        <v>1586</v>
      </c>
      <c r="G340" s="96" t="s">
        <v>1449</v>
      </c>
      <c r="H340" s="96"/>
      <c r="I340" s="96" t="s">
        <v>183</v>
      </c>
      <c r="J340" s="96" t="s">
        <v>92</v>
      </c>
      <c r="K340" s="428">
        <v>12</v>
      </c>
      <c r="L340" s="422">
        <v>2013</v>
      </c>
      <c r="M340" s="195">
        <v>2289.59</v>
      </c>
      <c r="O340" s="42"/>
    </row>
    <row r="341" spans="1:15" ht="30.75" customHeight="1" x14ac:dyDescent="0.25">
      <c r="A341" s="152">
        <v>334</v>
      </c>
      <c r="B341" s="152" t="s">
        <v>1587</v>
      </c>
      <c r="C341" s="421" t="s">
        <v>1585</v>
      </c>
      <c r="D341" s="96" t="s">
        <v>261</v>
      </c>
      <c r="E341" s="96" t="s">
        <v>1366</v>
      </c>
      <c r="F341" s="96" t="s">
        <v>1586</v>
      </c>
      <c r="G341" s="96" t="s">
        <v>1449</v>
      </c>
      <c r="H341" s="96"/>
      <c r="I341" s="96" t="s">
        <v>183</v>
      </c>
      <c r="J341" s="96" t="s">
        <v>92</v>
      </c>
      <c r="K341" s="428">
        <v>12</v>
      </c>
      <c r="L341" s="422">
        <v>2013</v>
      </c>
      <c r="M341" s="195">
        <v>2289.59</v>
      </c>
      <c r="O341" s="42"/>
    </row>
    <row r="342" spans="1:15" ht="30.75" customHeight="1" x14ac:dyDescent="0.25">
      <c r="A342" s="152">
        <v>335</v>
      </c>
      <c r="B342" s="152" t="s">
        <v>1588</v>
      </c>
      <c r="C342" s="421" t="s">
        <v>1589</v>
      </c>
      <c r="D342" s="96" t="s">
        <v>261</v>
      </c>
      <c r="E342" s="96" t="s">
        <v>894</v>
      </c>
      <c r="F342" s="96" t="s">
        <v>1452</v>
      </c>
      <c r="G342" s="96" t="s">
        <v>90</v>
      </c>
      <c r="H342" s="96"/>
      <c r="I342" s="96" t="s">
        <v>183</v>
      </c>
      <c r="J342" s="96" t="s">
        <v>92</v>
      </c>
      <c r="K342" s="428">
        <v>12</v>
      </c>
      <c r="L342" s="422">
        <v>2013</v>
      </c>
      <c r="M342" s="195">
        <v>5696.3</v>
      </c>
      <c r="O342" s="42"/>
    </row>
    <row r="343" spans="1:15" ht="30.75" customHeight="1" x14ac:dyDescent="0.25">
      <c r="A343" s="152">
        <v>336</v>
      </c>
      <c r="B343" s="152" t="s">
        <v>1590</v>
      </c>
      <c r="C343" s="421" t="s">
        <v>1589</v>
      </c>
      <c r="D343" s="96" t="s">
        <v>261</v>
      </c>
      <c r="E343" s="96" t="s">
        <v>894</v>
      </c>
      <c r="F343" s="96" t="s">
        <v>1452</v>
      </c>
      <c r="G343" s="96" t="s">
        <v>90</v>
      </c>
      <c r="H343" s="96"/>
      <c r="I343" s="96" t="s">
        <v>183</v>
      </c>
      <c r="J343" s="96" t="s">
        <v>92</v>
      </c>
      <c r="K343" s="428">
        <v>12</v>
      </c>
      <c r="L343" s="422">
        <v>2013</v>
      </c>
      <c r="M343" s="195">
        <v>5696.6</v>
      </c>
      <c r="O343" s="42"/>
    </row>
    <row r="344" spans="1:15" ht="30.75" customHeight="1" x14ac:dyDescent="0.25">
      <c r="A344" s="152">
        <v>337</v>
      </c>
      <c r="B344" s="152" t="s">
        <v>1591</v>
      </c>
      <c r="C344" s="421" t="s">
        <v>1589</v>
      </c>
      <c r="D344" s="96" t="s">
        <v>261</v>
      </c>
      <c r="E344" s="96" t="s">
        <v>894</v>
      </c>
      <c r="F344" s="96" t="s">
        <v>1452</v>
      </c>
      <c r="G344" s="96" t="s">
        <v>90</v>
      </c>
      <c r="H344" s="96"/>
      <c r="I344" s="96" t="s">
        <v>183</v>
      </c>
      <c r="J344" s="96" t="s">
        <v>92</v>
      </c>
      <c r="K344" s="428">
        <v>12</v>
      </c>
      <c r="L344" s="422">
        <v>2013</v>
      </c>
      <c r="M344" s="195">
        <v>5696.3</v>
      </c>
      <c r="O344" s="42"/>
    </row>
    <row r="345" spans="1:15" ht="30.75" customHeight="1" x14ac:dyDescent="0.25">
      <c r="A345" s="152">
        <v>338</v>
      </c>
      <c r="B345" s="152" t="s">
        <v>1592</v>
      </c>
      <c r="C345" s="421" t="s">
        <v>1593</v>
      </c>
      <c r="D345" s="96" t="s">
        <v>261</v>
      </c>
      <c r="E345" s="96" t="s">
        <v>1484</v>
      </c>
      <c r="F345" s="96" t="s">
        <v>261</v>
      </c>
      <c r="G345" s="96" t="s">
        <v>906</v>
      </c>
      <c r="H345" s="96"/>
      <c r="I345" s="96" t="s">
        <v>183</v>
      </c>
      <c r="J345" s="96" t="s">
        <v>92</v>
      </c>
      <c r="K345" s="428">
        <v>12</v>
      </c>
      <c r="L345" s="422">
        <v>2013</v>
      </c>
      <c r="M345" s="195">
        <v>4584.25</v>
      </c>
      <c r="O345" s="42"/>
    </row>
    <row r="346" spans="1:15" ht="30.75" customHeight="1" x14ac:dyDescent="0.25">
      <c r="A346" s="152">
        <v>339</v>
      </c>
      <c r="B346" s="152" t="s">
        <v>1594</v>
      </c>
      <c r="C346" s="421" t="s">
        <v>1595</v>
      </c>
      <c r="D346" s="96" t="s">
        <v>1596</v>
      </c>
      <c r="E346" s="96" t="s">
        <v>1014</v>
      </c>
      <c r="F346" s="96" t="s">
        <v>1597</v>
      </c>
      <c r="G346" s="96" t="s">
        <v>470</v>
      </c>
      <c r="H346" s="96"/>
      <c r="I346" s="96" t="s">
        <v>183</v>
      </c>
      <c r="J346" s="96" t="s">
        <v>92</v>
      </c>
      <c r="K346" s="428">
        <v>12</v>
      </c>
      <c r="L346" s="422">
        <v>2013</v>
      </c>
      <c r="M346" s="195">
        <v>4384.7700000000004</v>
      </c>
      <c r="O346" s="42"/>
    </row>
    <row r="347" spans="1:15" ht="30.75" customHeight="1" x14ac:dyDescent="0.25">
      <c r="A347" s="152">
        <v>340</v>
      </c>
      <c r="B347" s="152" t="s">
        <v>1598</v>
      </c>
      <c r="C347" s="421" t="s">
        <v>887</v>
      </c>
      <c r="D347" s="96" t="s">
        <v>261</v>
      </c>
      <c r="E347" s="96" t="s">
        <v>888</v>
      </c>
      <c r="F347" s="96" t="s">
        <v>889</v>
      </c>
      <c r="G347" s="96" t="s">
        <v>470</v>
      </c>
      <c r="H347" s="96"/>
      <c r="I347" s="96" t="s">
        <v>183</v>
      </c>
      <c r="J347" s="96" t="s">
        <v>92</v>
      </c>
      <c r="K347" s="428">
        <v>12</v>
      </c>
      <c r="L347" s="422">
        <v>2013</v>
      </c>
      <c r="M347" s="214">
        <v>2789.9</v>
      </c>
      <c r="O347" s="42"/>
    </row>
    <row r="348" spans="1:15" ht="30.75" customHeight="1" x14ac:dyDescent="0.25">
      <c r="A348" s="152">
        <v>341</v>
      </c>
      <c r="B348" s="152" t="s">
        <v>1599</v>
      </c>
      <c r="C348" s="421" t="s">
        <v>1600</v>
      </c>
      <c r="D348" s="96" t="s">
        <v>261</v>
      </c>
      <c r="E348" s="96" t="s">
        <v>922</v>
      </c>
      <c r="F348" s="96" t="s">
        <v>261</v>
      </c>
      <c r="G348" s="96" t="s">
        <v>906</v>
      </c>
      <c r="H348" s="96"/>
      <c r="I348" s="96" t="s">
        <v>183</v>
      </c>
      <c r="J348" s="96" t="s">
        <v>92</v>
      </c>
      <c r="K348" s="428">
        <v>12</v>
      </c>
      <c r="L348" s="422">
        <v>2013</v>
      </c>
      <c r="M348" s="195">
        <v>5635</v>
      </c>
      <c r="O348" s="42"/>
    </row>
    <row r="349" spans="1:15" ht="30.75" customHeight="1" x14ac:dyDescent="0.25">
      <c r="A349" s="152">
        <v>342</v>
      </c>
      <c r="B349" s="152" t="s">
        <v>1601</v>
      </c>
      <c r="C349" s="421" t="s">
        <v>1600</v>
      </c>
      <c r="D349" s="96" t="s">
        <v>261</v>
      </c>
      <c r="E349" s="96" t="s">
        <v>922</v>
      </c>
      <c r="F349" s="96" t="s">
        <v>261</v>
      </c>
      <c r="G349" s="96" t="s">
        <v>906</v>
      </c>
      <c r="H349" s="96"/>
      <c r="I349" s="96" t="s">
        <v>183</v>
      </c>
      <c r="J349" s="96" t="s">
        <v>92</v>
      </c>
      <c r="K349" s="428">
        <v>12</v>
      </c>
      <c r="L349" s="422">
        <v>2013</v>
      </c>
      <c r="M349" s="195">
        <v>5635</v>
      </c>
      <c r="O349" s="42"/>
    </row>
    <row r="350" spans="1:15" ht="30.75" customHeight="1" x14ac:dyDescent="0.25">
      <c r="A350" s="152">
        <v>343</v>
      </c>
      <c r="B350" s="152" t="s">
        <v>1602</v>
      </c>
      <c r="C350" s="421" t="s">
        <v>1603</v>
      </c>
      <c r="D350" s="96" t="s">
        <v>261</v>
      </c>
      <c r="E350" s="96" t="s">
        <v>894</v>
      </c>
      <c r="F350" s="96" t="s">
        <v>1239</v>
      </c>
      <c r="G350" s="96" t="s">
        <v>470</v>
      </c>
      <c r="H350" s="96"/>
      <c r="I350" s="96" t="s">
        <v>183</v>
      </c>
      <c r="J350" s="96" t="s">
        <v>92</v>
      </c>
      <c r="K350" s="428">
        <v>4</v>
      </c>
      <c r="L350" s="151">
        <v>2014</v>
      </c>
      <c r="M350" s="195">
        <v>2599</v>
      </c>
      <c r="O350" s="42"/>
    </row>
    <row r="351" spans="1:15" ht="30.75" customHeight="1" x14ac:dyDescent="0.25">
      <c r="A351" s="152">
        <v>344</v>
      </c>
      <c r="B351" s="152" t="s">
        <v>1604</v>
      </c>
      <c r="C351" s="421" t="s">
        <v>1556</v>
      </c>
      <c r="D351" s="96" t="s">
        <v>261</v>
      </c>
      <c r="E351" s="96" t="s">
        <v>1557</v>
      </c>
      <c r="F351" s="96" t="s">
        <v>1558</v>
      </c>
      <c r="G351" s="96" t="s">
        <v>906</v>
      </c>
      <c r="H351" s="96"/>
      <c r="I351" s="96" t="s">
        <v>183</v>
      </c>
      <c r="J351" s="96" t="s">
        <v>92</v>
      </c>
      <c r="K351" s="428">
        <v>4</v>
      </c>
      <c r="L351" s="151">
        <v>2014</v>
      </c>
      <c r="M351" s="195">
        <v>4845.2</v>
      </c>
      <c r="O351" s="42"/>
    </row>
    <row r="352" spans="1:15" ht="30.75" customHeight="1" x14ac:dyDescent="0.25">
      <c r="A352" s="152">
        <v>345</v>
      </c>
      <c r="B352" s="152" t="s">
        <v>1605</v>
      </c>
      <c r="C352" s="421" t="s">
        <v>1606</v>
      </c>
      <c r="D352" s="96" t="s">
        <v>261</v>
      </c>
      <c r="E352" s="96" t="s">
        <v>1484</v>
      </c>
      <c r="F352" s="96" t="s">
        <v>1374</v>
      </c>
      <c r="G352" s="96" t="s">
        <v>470</v>
      </c>
      <c r="H352" s="96"/>
      <c r="I352" s="96" t="s">
        <v>183</v>
      </c>
      <c r="J352" s="96" t="s">
        <v>92</v>
      </c>
      <c r="K352" s="428">
        <v>10</v>
      </c>
      <c r="L352" s="151">
        <v>2015</v>
      </c>
      <c r="M352" s="195">
        <v>1554.99</v>
      </c>
      <c r="O352" s="42"/>
    </row>
    <row r="353" spans="1:15" ht="30.75" customHeight="1" x14ac:dyDescent="0.25">
      <c r="A353" s="152">
        <v>346</v>
      </c>
      <c r="B353" s="152" t="s">
        <v>1607</v>
      </c>
      <c r="C353" s="421" t="s">
        <v>1606</v>
      </c>
      <c r="D353" s="96" t="s">
        <v>261</v>
      </c>
      <c r="E353" s="96" t="s">
        <v>1484</v>
      </c>
      <c r="F353" s="96" t="s">
        <v>1374</v>
      </c>
      <c r="G353" s="96" t="s">
        <v>470</v>
      </c>
      <c r="H353" s="96"/>
      <c r="I353" s="96" t="s">
        <v>183</v>
      </c>
      <c r="J353" s="96" t="s">
        <v>92</v>
      </c>
      <c r="K353" s="428">
        <v>10</v>
      </c>
      <c r="L353" s="151">
        <v>2015</v>
      </c>
      <c r="M353" s="195">
        <v>1554.99</v>
      </c>
      <c r="O353" s="42"/>
    </row>
    <row r="354" spans="1:15" ht="30.75" customHeight="1" x14ac:dyDescent="0.25">
      <c r="A354" s="152">
        <v>347</v>
      </c>
      <c r="B354" s="152" t="s">
        <v>1608</v>
      </c>
      <c r="C354" s="421" t="s">
        <v>1609</v>
      </c>
      <c r="D354" s="96" t="s">
        <v>261</v>
      </c>
      <c r="E354" s="96" t="s">
        <v>888</v>
      </c>
      <c r="F354" s="96" t="s">
        <v>889</v>
      </c>
      <c r="G354" s="96" t="s">
        <v>890</v>
      </c>
      <c r="H354" s="96"/>
      <c r="I354" s="96" t="s">
        <v>183</v>
      </c>
      <c r="J354" s="96" t="s">
        <v>92</v>
      </c>
      <c r="K354" s="428">
        <v>10</v>
      </c>
      <c r="L354" s="151">
        <v>2015</v>
      </c>
      <c r="M354" s="195">
        <v>3983.9050000000002</v>
      </c>
      <c r="O354" s="42"/>
    </row>
    <row r="355" spans="1:15" ht="30.75" customHeight="1" x14ac:dyDescent="0.25">
      <c r="A355" s="152">
        <v>348</v>
      </c>
      <c r="B355" s="152" t="s">
        <v>1610</v>
      </c>
      <c r="C355" s="421" t="s">
        <v>1609</v>
      </c>
      <c r="D355" s="96" t="s">
        <v>261</v>
      </c>
      <c r="E355" s="96" t="s">
        <v>888</v>
      </c>
      <c r="F355" s="96" t="s">
        <v>889</v>
      </c>
      <c r="G355" s="96" t="s">
        <v>890</v>
      </c>
      <c r="H355" s="96"/>
      <c r="I355" s="96" t="s">
        <v>183</v>
      </c>
      <c r="J355" s="96" t="s">
        <v>92</v>
      </c>
      <c r="K355" s="428">
        <v>10</v>
      </c>
      <c r="L355" s="151">
        <v>2015</v>
      </c>
      <c r="M355" s="195">
        <v>3983.91</v>
      </c>
      <c r="O355" s="42"/>
    </row>
    <row r="356" spans="1:15" ht="30.75" customHeight="1" x14ac:dyDescent="0.25">
      <c r="A356" s="152">
        <v>349</v>
      </c>
      <c r="B356" s="152" t="s">
        <v>1611</v>
      </c>
      <c r="C356" s="421" t="s">
        <v>1609</v>
      </c>
      <c r="D356" s="96" t="s">
        <v>261</v>
      </c>
      <c r="E356" s="96" t="s">
        <v>888</v>
      </c>
      <c r="F356" s="96" t="s">
        <v>889</v>
      </c>
      <c r="G356" s="96" t="s">
        <v>890</v>
      </c>
      <c r="H356" s="96"/>
      <c r="I356" s="96" t="s">
        <v>183</v>
      </c>
      <c r="J356" s="96" t="s">
        <v>92</v>
      </c>
      <c r="K356" s="428">
        <v>10</v>
      </c>
      <c r="L356" s="151">
        <v>2015</v>
      </c>
      <c r="M356" s="195">
        <v>3983.91</v>
      </c>
      <c r="O356" s="42"/>
    </row>
    <row r="357" spans="1:15" ht="30.75" customHeight="1" x14ac:dyDescent="0.25">
      <c r="A357" s="152">
        <v>350</v>
      </c>
      <c r="B357" s="152" t="s">
        <v>1612</v>
      </c>
      <c r="C357" s="421" t="s">
        <v>1609</v>
      </c>
      <c r="D357" s="96" t="s">
        <v>261</v>
      </c>
      <c r="E357" s="96" t="s">
        <v>888</v>
      </c>
      <c r="F357" s="96" t="s">
        <v>889</v>
      </c>
      <c r="G357" s="96" t="s">
        <v>890</v>
      </c>
      <c r="H357" s="96"/>
      <c r="I357" s="96" t="s">
        <v>183</v>
      </c>
      <c r="J357" s="96" t="s">
        <v>92</v>
      </c>
      <c r="K357" s="428">
        <v>10</v>
      </c>
      <c r="L357" s="151">
        <v>2015</v>
      </c>
      <c r="M357" s="195">
        <v>3983.91</v>
      </c>
      <c r="O357" s="42"/>
    </row>
    <row r="358" spans="1:15" ht="30.75" customHeight="1" x14ac:dyDescent="0.25">
      <c r="A358" s="152">
        <v>351</v>
      </c>
      <c r="B358" s="152" t="s">
        <v>1613</v>
      </c>
      <c r="C358" s="421" t="s">
        <v>1014</v>
      </c>
      <c r="D358" s="96" t="s">
        <v>1614</v>
      </c>
      <c r="E358" s="96" t="s">
        <v>391</v>
      </c>
      <c r="F358" s="96" t="s">
        <v>1615</v>
      </c>
      <c r="G358" s="96" t="s">
        <v>890</v>
      </c>
      <c r="H358" s="96"/>
      <c r="I358" s="96" t="s">
        <v>183</v>
      </c>
      <c r="J358" s="96" t="s">
        <v>92</v>
      </c>
      <c r="K358" s="428">
        <v>12</v>
      </c>
      <c r="L358" s="151">
        <v>2015</v>
      </c>
      <c r="M358" s="195">
        <v>8236</v>
      </c>
      <c r="O358" s="42"/>
    </row>
    <row r="359" spans="1:15" ht="30.75" customHeight="1" x14ac:dyDescent="0.25">
      <c r="A359" s="152">
        <v>352</v>
      </c>
      <c r="B359" s="152" t="s">
        <v>1616</v>
      </c>
      <c r="C359" s="421" t="s">
        <v>1051</v>
      </c>
      <c r="D359" s="97" t="s">
        <v>1052</v>
      </c>
      <c r="E359" s="96" t="s">
        <v>902</v>
      </c>
      <c r="F359" s="97" t="s">
        <v>261</v>
      </c>
      <c r="G359" s="96" t="s">
        <v>470</v>
      </c>
      <c r="H359" s="96"/>
      <c r="I359" s="96" t="s">
        <v>183</v>
      </c>
      <c r="J359" s="432" t="s">
        <v>92</v>
      </c>
      <c r="K359" s="151">
        <v>4</v>
      </c>
      <c r="L359" s="151">
        <v>2016</v>
      </c>
      <c r="M359" s="195">
        <v>1939.21</v>
      </c>
      <c r="O359" s="42"/>
    </row>
    <row r="360" spans="1:15" ht="30.75" customHeight="1" x14ac:dyDescent="0.25">
      <c r="A360" s="152">
        <v>353</v>
      </c>
      <c r="B360" s="152" t="s">
        <v>1617</v>
      </c>
      <c r="C360" s="421" t="s">
        <v>1094</v>
      </c>
      <c r="D360" s="97" t="s">
        <v>1618</v>
      </c>
      <c r="E360" s="96" t="s">
        <v>902</v>
      </c>
      <c r="F360" s="97" t="s">
        <v>261</v>
      </c>
      <c r="G360" s="96" t="s">
        <v>470</v>
      </c>
      <c r="H360" s="96"/>
      <c r="I360" s="96" t="s">
        <v>183</v>
      </c>
      <c r="J360" s="432" t="s">
        <v>92</v>
      </c>
      <c r="K360" s="151">
        <v>4</v>
      </c>
      <c r="L360" s="151">
        <v>2016</v>
      </c>
      <c r="M360" s="195">
        <v>1736.8</v>
      </c>
      <c r="O360" s="42"/>
    </row>
    <row r="361" spans="1:15" ht="30.75" customHeight="1" x14ac:dyDescent="0.25">
      <c r="A361" s="152">
        <v>354</v>
      </c>
      <c r="B361" s="152" t="s">
        <v>1619</v>
      </c>
      <c r="C361" s="421" t="s">
        <v>1051</v>
      </c>
      <c r="D361" s="97" t="s">
        <v>1052</v>
      </c>
      <c r="E361" s="96" t="s">
        <v>902</v>
      </c>
      <c r="F361" s="97" t="s">
        <v>261</v>
      </c>
      <c r="G361" s="96" t="s">
        <v>470</v>
      </c>
      <c r="H361" s="96"/>
      <c r="I361" s="96" t="s">
        <v>183</v>
      </c>
      <c r="J361" s="432" t="s">
        <v>92</v>
      </c>
      <c r="K361" s="151">
        <v>6</v>
      </c>
      <c r="L361" s="151">
        <v>2016</v>
      </c>
      <c r="M361" s="195">
        <v>2287.52</v>
      </c>
      <c r="O361" s="42"/>
    </row>
    <row r="362" spans="1:15" ht="30.75" customHeight="1" x14ac:dyDescent="0.25">
      <c r="A362" s="152">
        <v>355</v>
      </c>
      <c r="B362" s="152" t="s">
        <v>1620</v>
      </c>
      <c r="C362" s="421" t="s">
        <v>1621</v>
      </c>
      <c r="D362" s="96" t="s">
        <v>1622</v>
      </c>
      <c r="E362" s="96" t="s">
        <v>1623</v>
      </c>
      <c r="F362" s="96" t="s">
        <v>1624</v>
      </c>
      <c r="G362" s="96" t="s">
        <v>470</v>
      </c>
      <c r="H362" s="96"/>
      <c r="I362" s="96" t="s">
        <v>183</v>
      </c>
      <c r="J362" s="432" t="s">
        <v>92</v>
      </c>
      <c r="K362" s="151">
        <v>12</v>
      </c>
      <c r="L362" s="422">
        <v>2013</v>
      </c>
      <c r="M362" s="195">
        <v>16000</v>
      </c>
      <c r="O362" s="42"/>
    </row>
    <row r="363" spans="1:15" ht="30.75" customHeight="1" x14ac:dyDescent="0.25">
      <c r="A363" s="152">
        <v>356</v>
      </c>
      <c r="B363" s="152" t="s">
        <v>1625</v>
      </c>
      <c r="C363" s="421" t="s">
        <v>887</v>
      </c>
      <c r="D363" s="97" t="s">
        <v>261</v>
      </c>
      <c r="E363" s="97" t="s">
        <v>888</v>
      </c>
      <c r="F363" s="97" t="s">
        <v>889</v>
      </c>
      <c r="G363" s="97" t="s">
        <v>470</v>
      </c>
      <c r="H363" s="97"/>
      <c r="I363" s="96" t="s">
        <v>183</v>
      </c>
      <c r="J363" s="96" t="s">
        <v>92</v>
      </c>
      <c r="K363" s="151">
        <v>10</v>
      </c>
      <c r="L363" s="422">
        <v>2016</v>
      </c>
      <c r="M363" s="195">
        <v>5510</v>
      </c>
      <c r="O363" s="42"/>
    </row>
    <row r="364" spans="1:15" ht="30.75" customHeight="1" x14ac:dyDescent="0.25">
      <c r="A364" s="152">
        <v>357</v>
      </c>
      <c r="B364" s="152" t="s">
        <v>1626</v>
      </c>
      <c r="C364" s="421" t="s">
        <v>1178</v>
      </c>
      <c r="D364" s="97" t="s">
        <v>1055</v>
      </c>
      <c r="E364" s="97" t="s">
        <v>1627</v>
      </c>
      <c r="F364" s="97" t="s">
        <v>1628</v>
      </c>
      <c r="G364" s="97" t="s">
        <v>890</v>
      </c>
      <c r="H364" s="97"/>
      <c r="I364" s="96" t="s">
        <v>183</v>
      </c>
      <c r="J364" s="96" t="s">
        <v>92</v>
      </c>
      <c r="K364" s="151">
        <v>11</v>
      </c>
      <c r="L364" s="422">
        <v>2016</v>
      </c>
      <c r="M364" s="195">
        <v>14964</v>
      </c>
      <c r="O364" s="42"/>
    </row>
    <row r="365" spans="1:15" ht="30.75" customHeight="1" x14ac:dyDescent="0.25">
      <c r="A365" s="152">
        <v>358</v>
      </c>
      <c r="B365" s="152" t="s">
        <v>1629</v>
      </c>
      <c r="C365" s="421" t="s">
        <v>1630</v>
      </c>
      <c r="D365" s="97" t="s">
        <v>261</v>
      </c>
      <c r="E365" s="97" t="s">
        <v>1631</v>
      </c>
      <c r="F365" s="97" t="s">
        <v>1632</v>
      </c>
      <c r="G365" s="97" t="s">
        <v>470</v>
      </c>
      <c r="H365" s="97"/>
      <c r="I365" s="96" t="s">
        <v>183</v>
      </c>
      <c r="J365" s="96" t="s">
        <v>92</v>
      </c>
      <c r="K365" s="151">
        <v>2</v>
      </c>
      <c r="L365" s="422">
        <v>2017</v>
      </c>
      <c r="M365" s="195">
        <v>8700</v>
      </c>
      <c r="O365" s="42"/>
    </row>
    <row r="366" spans="1:15" ht="30.75" customHeight="1" x14ac:dyDescent="0.25">
      <c r="A366" s="152">
        <v>359</v>
      </c>
      <c r="B366" s="152" t="s">
        <v>1633</v>
      </c>
      <c r="C366" s="421" t="s">
        <v>1634</v>
      </c>
      <c r="D366" s="97" t="s">
        <v>1055</v>
      </c>
      <c r="E366" s="97" t="s">
        <v>1635</v>
      </c>
      <c r="F366" s="97">
        <v>5325</v>
      </c>
      <c r="G366" s="97" t="s">
        <v>890</v>
      </c>
      <c r="H366" s="97"/>
      <c r="I366" s="96" t="s">
        <v>183</v>
      </c>
      <c r="J366" s="96" t="s">
        <v>92</v>
      </c>
      <c r="K366" s="151">
        <v>7</v>
      </c>
      <c r="L366" s="422">
        <v>2017</v>
      </c>
      <c r="M366" s="195">
        <v>56869</v>
      </c>
      <c r="O366" s="42"/>
    </row>
    <row r="367" spans="1:15" ht="30.75" customHeight="1" x14ac:dyDescent="0.25">
      <c r="A367" s="152">
        <v>360</v>
      </c>
      <c r="B367" s="152" t="s">
        <v>1636</v>
      </c>
      <c r="C367" s="421" t="s">
        <v>1637</v>
      </c>
      <c r="D367" s="97" t="s">
        <v>1055</v>
      </c>
      <c r="E367" s="97" t="s">
        <v>1638</v>
      </c>
      <c r="F367" s="97">
        <v>3615</v>
      </c>
      <c r="G367" s="97" t="s">
        <v>890</v>
      </c>
      <c r="H367" s="97"/>
      <c r="I367" s="96" t="s">
        <v>183</v>
      </c>
      <c r="J367" s="96" t="s">
        <v>92</v>
      </c>
      <c r="K367" s="151">
        <v>7</v>
      </c>
      <c r="L367" s="422">
        <v>2017</v>
      </c>
      <c r="M367" s="195">
        <v>11177.76</v>
      </c>
      <c r="O367" s="42"/>
    </row>
    <row r="368" spans="1:15" ht="30.75" customHeight="1" x14ac:dyDescent="0.25">
      <c r="A368" s="152">
        <v>361</v>
      </c>
      <c r="B368" s="152" t="s">
        <v>1639</v>
      </c>
      <c r="C368" s="421" t="s">
        <v>1637</v>
      </c>
      <c r="D368" s="97" t="s">
        <v>1055</v>
      </c>
      <c r="E368" s="97" t="s">
        <v>1638</v>
      </c>
      <c r="F368" s="97">
        <v>3615</v>
      </c>
      <c r="G368" s="97" t="s">
        <v>890</v>
      </c>
      <c r="H368" s="97"/>
      <c r="I368" s="96" t="s">
        <v>183</v>
      </c>
      <c r="J368" s="96" t="s">
        <v>92</v>
      </c>
      <c r="K368" s="151">
        <v>7</v>
      </c>
      <c r="L368" s="422">
        <v>2017</v>
      </c>
      <c r="M368" s="195">
        <v>11177.76</v>
      </c>
      <c r="O368" s="42"/>
    </row>
    <row r="369" spans="1:15" ht="30.75" customHeight="1" x14ac:dyDescent="0.25">
      <c r="A369" s="152">
        <v>362</v>
      </c>
      <c r="B369" s="152" t="s">
        <v>1640</v>
      </c>
      <c r="C369" s="421" t="s">
        <v>1094</v>
      </c>
      <c r="D369" s="97" t="s">
        <v>261</v>
      </c>
      <c r="E369" s="97" t="s">
        <v>902</v>
      </c>
      <c r="F369" s="97" t="s">
        <v>261</v>
      </c>
      <c r="G369" s="97" t="s">
        <v>470</v>
      </c>
      <c r="H369" s="97"/>
      <c r="I369" s="96" t="s">
        <v>183</v>
      </c>
      <c r="J369" s="96" t="s">
        <v>92</v>
      </c>
      <c r="K369" s="151">
        <v>9</v>
      </c>
      <c r="L369" s="422">
        <v>2017</v>
      </c>
      <c r="M369" s="195">
        <f>19348.8/6</f>
        <v>3224.7999999999997</v>
      </c>
      <c r="O369" s="42"/>
    </row>
    <row r="370" spans="1:15" ht="30.75" customHeight="1" x14ac:dyDescent="0.25">
      <c r="A370" s="152">
        <v>363</v>
      </c>
      <c r="B370" s="152" t="s">
        <v>1641</v>
      </c>
      <c r="C370" s="421" t="s">
        <v>1094</v>
      </c>
      <c r="D370" s="97" t="s">
        <v>261</v>
      </c>
      <c r="E370" s="97" t="s">
        <v>902</v>
      </c>
      <c r="F370" s="97" t="s">
        <v>261</v>
      </c>
      <c r="G370" s="97" t="s">
        <v>470</v>
      </c>
      <c r="H370" s="97"/>
      <c r="I370" s="96" t="s">
        <v>183</v>
      </c>
      <c r="J370" s="96" t="s">
        <v>92</v>
      </c>
      <c r="K370" s="151">
        <v>9</v>
      </c>
      <c r="L370" s="422">
        <v>2017</v>
      </c>
      <c r="M370" s="195">
        <v>3224.8</v>
      </c>
      <c r="O370" s="42"/>
    </row>
    <row r="371" spans="1:15" ht="30.75" customHeight="1" x14ac:dyDescent="0.25">
      <c r="A371" s="152">
        <v>364</v>
      </c>
      <c r="B371" s="152" t="s">
        <v>1642</v>
      </c>
      <c r="C371" s="421" t="s">
        <v>1094</v>
      </c>
      <c r="D371" s="97" t="s">
        <v>261</v>
      </c>
      <c r="E371" s="97" t="s">
        <v>902</v>
      </c>
      <c r="F371" s="97" t="s">
        <v>261</v>
      </c>
      <c r="G371" s="97" t="s">
        <v>470</v>
      </c>
      <c r="H371" s="97"/>
      <c r="I371" s="96" t="s">
        <v>183</v>
      </c>
      <c r="J371" s="96" t="s">
        <v>92</v>
      </c>
      <c r="K371" s="151">
        <v>9</v>
      </c>
      <c r="L371" s="422">
        <v>2017</v>
      </c>
      <c r="M371" s="195">
        <v>3224.8</v>
      </c>
      <c r="O371" s="42"/>
    </row>
    <row r="372" spans="1:15" ht="30.75" customHeight="1" x14ac:dyDescent="0.25">
      <c r="A372" s="152">
        <v>365</v>
      </c>
      <c r="B372" s="152" t="s">
        <v>1643</v>
      </c>
      <c r="C372" s="421" t="s">
        <v>1094</v>
      </c>
      <c r="D372" s="97" t="s">
        <v>261</v>
      </c>
      <c r="E372" s="97" t="s">
        <v>902</v>
      </c>
      <c r="F372" s="97" t="s">
        <v>261</v>
      </c>
      <c r="G372" s="97" t="s">
        <v>470</v>
      </c>
      <c r="H372" s="97"/>
      <c r="I372" s="96" t="s">
        <v>183</v>
      </c>
      <c r="J372" s="96" t="s">
        <v>92</v>
      </c>
      <c r="K372" s="151">
        <v>9</v>
      </c>
      <c r="L372" s="422">
        <v>2017</v>
      </c>
      <c r="M372" s="195">
        <v>3224.8</v>
      </c>
      <c r="O372" s="42"/>
    </row>
    <row r="373" spans="1:15" ht="30.75" customHeight="1" x14ac:dyDescent="0.25">
      <c r="A373" s="152">
        <v>366</v>
      </c>
      <c r="B373" s="152" t="s">
        <v>1644</v>
      </c>
      <c r="C373" s="421" t="s">
        <v>1094</v>
      </c>
      <c r="D373" s="97" t="s">
        <v>261</v>
      </c>
      <c r="E373" s="97" t="s">
        <v>902</v>
      </c>
      <c r="F373" s="97" t="s">
        <v>261</v>
      </c>
      <c r="G373" s="97" t="s">
        <v>470</v>
      </c>
      <c r="H373" s="97"/>
      <c r="I373" s="96" t="s">
        <v>183</v>
      </c>
      <c r="J373" s="96" t="s">
        <v>92</v>
      </c>
      <c r="K373" s="151">
        <v>9</v>
      </c>
      <c r="L373" s="422">
        <v>2017</v>
      </c>
      <c r="M373" s="195">
        <v>3224.8</v>
      </c>
      <c r="O373" s="42"/>
    </row>
    <row r="374" spans="1:15" ht="30.75" customHeight="1" x14ac:dyDescent="0.25">
      <c r="A374" s="152">
        <v>367</v>
      </c>
      <c r="B374" s="152" t="s">
        <v>1645</v>
      </c>
      <c r="C374" s="421" t="s">
        <v>1094</v>
      </c>
      <c r="D374" s="97" t="s">
        <v>261</v>
      </c>
      <c r="E374" s="97" t="s">
        <v>902</v>
      </c>
      <c r="F374" s="97" t="s">
        <v>261</v>
      </c>
      <c r="G374" s="97" t="s">
        <v>470</v>
      </c>
      <c r="H374" s="97"/>
      <c r="I374" s="96" t="s">
        <v>183</v>
      </c>
      <c r="J374" s="96" t="s">
        <v>92</v>
      </c>
      <c r="K374" s="151">
        <v>9</v>
      </c>
      <c r="L374" s="422">
        <v>2017</v>
      </c>
      <c r="M374" s="195">
        <v>3224.8</v>
      </c>
      <c r="O374" s="42"/>
    </row>
    <row r="375" spans="1:15" ht="30.75" customHeight="1" x14ac:dyDescent="0.25">
      <c r="A375" s="152">
        <v>368</v>
      </c>
      <c r="B375" s="152" t="s">
        <v>1646</v>
      </c>
      <c r="C375" s="421" t="s">
        <v>1120</v>
      </c>
      <c r="D375" s="97" t="s">
        <v>261</v>
      </c>
      <c r="E375" s="97" t="s">
        <v>1647</v>
      </c>
      <c r="F375" s="97" t="s">
        <v>261</v>
      </c>
      <c r="G375" s="97" t="s">
        <v>890</v>
      </c>
      <c r="H375" s="97"/>
      <c r="I375" s="96" t="s">
        <v>183</v>
      </c>
      <c r="J375" s="96" t="s">
        <v>92</v>
      </c>
      <c r="K375" s="151">
        <v>10</v>
      </c>
      <c r="L375" s="422">
        <v>2017</v>
      </c>
      <c r="M375" s="195">
        <f>20218.01/2</f>
        <v>10109.004999999999</v>
      </c>
      <c r="O375" s="42"/>
    </row>
    <row r="376" spans="1:15" ht="30.75" customHeight="1" x14ac:dyDescent="0.25">
      <c r="A376" s="152">
        <v>369</v>
      </c>
      <c r="B376" s="152" t="s">
        <v>1648</v>
      </c>
      <c r="C376" s="421" t="s">
        <v>1120</v>
      </c>
      <c r="D376" s="97" t="s">
        <v>261</v>
      </c>
      <c r="E376" s="97" t="s">
        <v>1647</v>
      </c>
      <c r="F376" s="97" t="s">
        <v>261</v>
      </c>
      <c r="G376" s="97" t="s">
        <v>890</v>
      </c>
      <c r="H376" s="97"/>
      <c r="I376" s="96" t="s">
        <v>183</v>
      </c>
      <c r="J376" s="96" t="s">
        <v>92</v>
      </c>
      <c r="K376" s="151">
        <v>10</v>
      </c>
      <c r="L376" s="422">
        <v>2017</v>
      </c>
      <c r="M376" s="195">
        <v>10109</v>
      </c>
      <c r="O376" s="42"/>
    </row>
    <row r="377" spans="1:15" ht="30.75" customHeight="1" x14ac:dyDescent="0.25">
      <c r="A377" s="152">
        <v>370</v>
      </c>
      <c r="B377" s="152" t="s">
        <v>1649</v>
      </c>
      <c r="C377" s="421" t="s">
        <v>1120</v>
      </c>
      <c r="D377" s="97" t="s">
        <v>1650</v>
      </c>
      <c r="E377" s="97" t="s">
        <v>1651</v>
      </c>
      <c r="F377" s="97" t="s">
        <v>261</v>
      </c>
      <c r="G377" s="97" t="s">
        <v>890</v>
      </c>
      <c r="H377" s="97"/>
      <c r="I377" s="96" t="s">
        <v>183</v>
      </c>
      <c r="J377" s="96" t="s">
        <v>92</v>
      </c>
      <c r="K377" s="151">
        <v>5</v>
      </c>
      <c r="L377" s="422">
        <v>2018</v>
      </c>
      <c r="M377" s="195">
        <v>14500</v>
      </c>
      <c r="O377" s="42"/>
    </row>
    <row r="378" spans="1:15" ht="30.75" customHeight="1" x14ac:dyDescent="0.25">
      <c r="A378" s="152">
        <v>371</v>
      </c>
      <c r="B378" s="152" t="s">
        <v>1652</v>
      </c>
      <c r="C378" s="421" t="s">
        <v>1120</v>
      </c>
      <c r="D378" s="97" t="s">
        <v>261</v>
      </c>
      <c r="E378" s="97" t="s">
        <v>1647</v>
      </c>
      <c r="F378" s="97" t="s">
        <v>261</v>
      </c>
      <c r="G378" s="97" t="s">
        <v>890</v>
      </c>
      <c r="H378" s="97"/>
      <c r="I378" s="96" t="s">
        <v>183</v>
      </c>
      <c r="J378" s="96" t="s">
        <v>92</v>
      </c>
      <c r="K378" s="151">
        <v>12</v>
      </c>
      <c r="L378" s="422">
        <v>2019</v>
      </c>
      <c r="M378" s="195">
        <v>9628</v>
      </c>
      <c r="O378" s="42"/>
    </row>
    <row r="379" spans="1:15" ht="30.75" customHeight="1" x14ac:dyDescent="0.25">
      <c r="A379" s="152">
        <v>372</v>
      </c>
      <c r="B379" s="152" t="s">
        <v>1653</v>
      </c>
      <c r="C379" s="421" t="s">
        <v>1654</v>
      </c>
      <c r="D379" s="97" t="s">
        <v>261</v>
      </c>
      <c r="E379" s="97" t="s">
        <v>1655</v>
      </c>
      <c r="F379" s="97" t="s">
        <v>1656</v>
      </c>
      <c r="G379" s="97" t="s">
        <v>292</v>
      </c>
      <c r="H379" s="97"/>
      <c r="I379" s="96" t="s">
        <v>183</v>
      </c>
      <c r="J379" s="96" t="s">
        <v>92</v>
      </c>
      <c r="K379" s="151">
        <v>12</v>
      </c>
      <c r="L379" s="422">
        <v>2019</v>
      </c>
      <c r="M379" s="195">
        <v>5798.84</v>
      </c>
      <c r="O379" s="42"/>
    </row>
    <row r="380" spans="1:15" ht="30.75" customHeight="1" x14ac:dyDescent="0.25">
      <c r="A380" s="152">
        <v>373</v>
      </c>
      <c r="B380" s="152" t="s">
        <v>1657</v>
      </c>
      <c r="C380" s="421" t="s">
        <v>1654</v>
      </c>
      <c r="D380" s="97" t="s">
        <v>261</v>
      </c>
      <c r="E380" s="97" t="s">
        <v>944</v>
      </c>
      <c r="F380" s="97" t="s">
        <v>1656</v>
      </c>
      <c r="G380" s="97" t="s">
        <v>292</v>
      </c>
      <c r="H380" s="97"/>
      <c r="I380" s="96" t="s">
        <v>183</v>
      </c>
      <c r="J380" s="96" t="s">
        <v>92</v>
      </c>
      <c r="K380" s="151">
        <v>12</v>
      </c>
      <c r="L380" s="422">
        <v>2019</v>
      </c>
      <c r="M380" s="195">
        <v>5798.84</v>
      </c>
      <c r="O380" s="42"/>
    </row>
    <row r="381" spans="1:15" ht="30.75" customHeight="1" x14ac:dyDescent="0.25">
      <c r="A381" s="152">
        <v>374</v>
      </c>
      <c r="B381" s="152" t="s">
        <v>1658</v>
      </c>
      <c r="C381" s="421" t="s">
        <v>1659</v>
      </c>
      <c r="D381" s="97" t="s">
        <v>261</v>
      </c>
      <c r="E381" s="97" t="s">
        <v>902</v>
      </c>
      <c r="F381" s="97" t="s">
        <v>261</v>
      </c>
      <c r="G381" s="97" t="s">
        <v>470</v>
      </c>
      <c r="H381" s="97"/>
      <c r="I381" s="96" t="s">
        <v>183</v>
      </c>
      <c r="J381" s="96" t="s">
        <v>92</v>
      </c>
      <c r="K381" s="151">
        <v>12</v>
      </c>
      <c r="L381" s="422">
        <v>2019</v>
      </c>
      <c r="M381" s="195">
        <v>3130.84</v>
      </c>
      <c r="O381" s="42"/>
    </row>
    <row r="382" spans="1:15" ht="30.75" customHeight="1" x14ac:dyDescent="0.25">
      <c r="A382" s="152">
        <v>375</v>
      </c>
      <c r="B382" s="152" t="s">
        <v>1660</v>
      </c>
      <c r="C382" s="421" t="s">
        <v>1659</v>
      </c>
      <c r="D382" s="97" t="s">
        <v>261</v>
      </c>
      <c r="E382" s="97" t="s">
        <v>902</v>
      </c>
      <c r="F382" s="97" t="s">
        <v>261</v>
      </c>
      <c r="G382" s="97" t="s">
        <v>470</v>
      </c>
      <c r="H382" s="97"/>
      <c r="I382" s="96" t="s">
        <v>183</v>
      </c>
      <c r="J382" s="96" t="s">
        <v>92</v>
      </c>
      <c r="K382" s="151">
        <v>12</v>
      </c>
      <c r="L382" s="422">
        <v>2019</v>
      </c>
      <c r="M382" s="195">
        <v>3130.84</v>
      </c>
      <c r="O382" s="42"/>
    </row>
    <row r="383" spans="1:15" ht="30.75" customHeight="1" x14ac:dyDescent="0.25">
      <c r="A383" s="152">
        <v>376</v>
      </c>
      <c r="B383" s="152" t="s">
        <v>1661</v>
      </c>
      <c r="C383" s="421" t="s">
        <v>1662</v>
      </c>
      <c r="D383" s="97" t="s">
        <v>1663</v>
      </c>
      <c r="E383" s="97" t="s">
        <v>1211</v>
      </c>
      <c r="F383" s="97" t="s">
        <v>1664</v>
      </c>
      <c r="G383" s="97" t="s">
        <v>470</v>
      </c>
      <c r="H383" s="97"/>
      <c r="I383" s="96" t="s">
        <v>183</v>
      </c>
      <c r="J383" s="96" t="s">
        <v>92</v>
      </c>
      <c r="K383" s="151">
        <v>12</v>
      </c>
      <c r="L383" s="422">
        <v>2019</v>
      </c>
      <c r="M383" s="195">
        <v>6486.72</v>
      </c>
      <c r="O383" s="42"/>
    </row>
    <row r="384" spans="1:15" ht="30.75" customHeight="1" x14ac:dyDescent="0.25">
      <c r="A384" s="152">
        <v>377</v>
      </c>
      <c r="B384" s="152" t="s">
        <v>1665</v>
      </c>
      <c r="C384" s="96" t="s">
        <v>1666</v>
      </c>
      <c r="D384" s="97" t="s">
        <v>261</v>
      </c>
      <c r="E384" s="97" t="s">
        <v>1647</v>
      </c>
      <c r="F384" s="97" t="s">
        <v>1307</v>
      </c>
      <c r="G384" s="97" t="s">
        <v>890</v>
      </c>
      <c r="H384" s="97"/>
      <c r="I384" s="96" t="s">
        <v>183</v>
      </c>
      <c r="J384" s="96" t="s">
        <v>92</v>
      </c>
      <c r="K384" s="151">
        <v>12</v>
      </c>
      <c r="L384" s="96">
        <v>2019</v>
      </c>
      <c r="M384" s="350">
        <v>10902.84</v>
      </c>
      <c r="O384" s="42"/>
    </row>
    <row r="385" spans="1:15" ht="30.75" customHeight="1" x14ac:dyDescent="0.25">
      <c r="A385" s="152">
        <v>378</v>
      </c>
      <c r="B385" s="152" t="s">
        <v>1667</v>
      </c>
      <c r="C385" s="96" t="s">
        <v>1668</v>
      </c>
      <c r="D385" s="97" t="s">
        <v>261</v>
      </c>
      <c r="E385" s="97" t="s">
        <v>1669</v>
      </c>
      <c r="F385" s="97" t="s">
        <v>1307</v>
      </c>
      <c r="G385" s="97" t="s">
        <v>890</v>
      </c>
      <c r="H385" s="97"/>
      <c r="I385" s="96" t="s">
        <v>183</v>
      </c>
      <c r="J385" s="96" t="s">
        <v>92</v>
      </c>
      <c r="K385" s="151">
        <v>12</v>
      </c>
      <c r="L385" s="96">
        <v>2019</v>
      </c>
      <c r="M385" s="350">
        <v>10080.4</v>
      </c>
      <c r="O385" s="42"/>
    </row>
    <row r="386" spans="1:15" ht="30.75" customHeight="1" x14ac:dyDescent="0.25">
      <c r="A386" s="152">
        <v>379</v>
      </c>
      <c r="B386" s="152" t="s">
        <v>1670</v>
      </c>
      <c r="C386" s="96" t="s">
        <v>1666</v>
      </c>
      <c r="D386" s="97" t="s">
        <v>261</v>
      </c>
      <c r="E386" s="97" t="s">
        <v>1647</v>
      </c>
      <c r="F386" s="97" t="s">
        <v>1307</v>
      </c>
      <c r="G386" s="97" t="s">
        <v>890</v>
      </c>
      <c r="H386" s="97"/>
      <c r="I386" s="96" t="s">
        <v>183</v>
      </c>
      <c r="J386" s="96" t="s">
        <v>92</v>
      </c>
      <c r="K386" s="151">
        <v>12</v>
      </c>
      <c r="L386" s="96">
        <v>2019</v>
      </c>
      <c r="M386" s="350">
        <v>11250.84</v>
      </c>
      <c r="O386" s="42"/>
    </row>
    <row r="387" spans="1:15" ht="30.75" customHeight="1" x14ac:dyDescent="0.25">
      <c r="A387" s="152">
        <v>380</v>
      </c>
      <c r="B387" s="423" t="s">
        <v>1671</v>
      </c>
      <c r="C387" s="436" t="s">
        <v>1672</v>
      </c>
      <c r="D387" s="97" t="s">
        <v>1673</v>
      </c>
      <c r="E387" s="97" t="s">
        <v>944</v>
      </c>
      <c r="F387" s="97" t="s">
        <v>261</v>
      </c>
      <c r="G387" s="97" t="s">
        <v>292</v>
      </c>
      <c r="H387" s="97"/>
      <c r="I387" s="96" t="s">
        <v>183</v>
      </c>
      <c r="J387" s="96" t="s">
        <v>92</v>
      </c>
      <c r="K387" s="151">
        <v>12</v>
      </c>
      <c r="L387" s="151">
        <v>2019</v>
      </c>
      <c r="M387" s="431">
        <v>3009.3</v>
      </c>
      <c r="O387" s="42"/>
    </row>
    <row r="388" spans="1:15" ht="30.75" customHeight="1" x14ac:dyDescent="0.25">
      <c r="A388" s="152">
        <v>381</v>
      </c>
      <c r="B388" s="152" t="s">
        <v>1674</v>
      </c>
      <c r="C388" s="436" t="s">
        <v>1675</v>
      </c>
      <c r="D388" s="97" t="s">
        <v>1001</v>
      </c>
      <c r="E388" s="97" t="s">
        <v>1096</v>
      </c>
      <c r="F388" s="97" t="s">
        <v>261</v>
      </c>
      <c r="G388" s="97" t="s">
        <v>890</v>
      </c>
      <c r="H388" s="97"/>
      <c r="I388" s="96" t="s">
        <v>183</v>
      </c>
      <c r="J388" s="96" t="s">
        <v>92</v>
      </c>
      <c r="K388" s="151">
        <v>7</v>
      </c>
      <c r="L388" s="151">
        <v>2020</v>
      </c>
      <c r="M388" s="431">
        <f>19395.2/2</f>
        <v>9697.6</v>
      </c>
      <c r="O388" s="42"/>
    </row>
    <row r="389" spans="1:15" ht="30.75" customHeight="1" x14ac:dyDescent="0.25">
      <c r="A389" s="152">
        <v>382</v>
      </c>
      <c r="B389" s="152" t="s">
        <v>1676</v>
      </c>
      <c r="C389" s="436" t="s">
        <v>1675</v>
      </c>
      <c r="D389" s="97" t="s">
        <v>1001</v>
      </c>
      <c r="E389" s="97" t="s">
        <v>1096</v>
      </c>
      <c r="F389" s="97" t="s">
        <v>261</v>
      </c>
      <c r="G389" s="97" t="s">
        <v>890</v>
      </c>
      <c r="H389" s="97"/>
      <c r="I389" s="96" t="s">
        <v>183</v>
      </c>
      <c r="J389" s="96" t="s">
        <v>92</v>
      </c>
      <c r="K389" s="151">
        <v>7</v>
      </c>
      <c r="L389" s="151">
        <v>2020</v>
      </c>
      <c r="M389" s="431">
        <v>9697.6</v>
      </c>
      <c r="O389" s="42"/>
    </row>
    <row r="390" spans="1:15" ht="30.75" customHeight="1" x14ac:dyDescent="0.25">
      <c r="A390" s="152">
        <v>383</v>
      </c>
      <c r="B390" s="152" t="s">
        <v>1677</v>
      </c>
      <c r="C390" s="436" t="s">
        <v>1678</v>
      </c>
      <c r="D390" s="97" t="s">
        <v>1001</v>
      </c>
      <c r="E390" s="97" t="s">
        <v>1096</v>
      </c>
      <c r="F390" s="97" t="s">
        <v>261</v>
      </c>
      <c r="G390" s="97" t="s">
        <v>890</v>
      </c>
      <c r="H390" s="97"/>
      <c r="I390" s="96" t="s">
        <v>183</v>
      </c>
      <c r="J390" s="96" t="s">
        <v>92</v>
      </c>
      <c r="K390" s="151">
        <v>10</v>
      </c>
      <c r="L390" s="151">
        <v>2020</v>
      </c>
      <c r="M390" s="431">
        <v>13677.23</v>
      </c>
      <c r="O390" s="42"/>
    </row>
    <row r="391" spans="1:15" ht="30.75" customHeight="1" x14ac:dyDescent="0.25">
      <c r="A391" s="152">
        <v>384</v>
      </c>
      <c r="B391" s="152" t="s">
        <v>1679</v>
      </c>
      <c r="C391" s="436" t="s">
        <v>1678</v>
      </c>
      <c r="D391" s="97" t="s">
        <v>1001</v>
      </c>
      <c r="E391" s="97" t="s">
        <v>1096</v>
      </c>
      <c r="F391" s="97" t="s">
        <v>261</v>
      </c>
      <c r="G391" s="97" t="s">
        <v>890</v>
      </c>
      <c r="H391" s="97"/>
      <c r="I391" s="96" t="s">
        <v>183</v>
      </c>
      <c r="J391" s="96" t="s">
        <v>92</v>
      </c>
      <c r="K391" s="151">
        <v>10</v>
      </c>
      <c r="L391" s="151">
        <v>2020</v>
      </c>
      <c r="M391" s="431">
        <v>13677.23</v>
      </c>
      <c r="O391" s="42"/>
    </row>
    <row r="392" spans="1:15" ht="30.75" customHeight="1" x14ac:dyDescent="0.25">
      <c r="A392" s="152">
        <v>385</v>
      </c>
      <c r="B392" s="152" t="s">
        <v>1680</v>
      </c>
      <c r="C392" s="436" t="s">
        <v>1678</v>
      </c>
      <c r="D392" s="97" t="s">
        <v>1001</v>
      </c>
      <c r="E392" s="97" t="s">
        <v>1096</v>
      </c>
      <c r="F392" s="97" t="s">
        <v>261</v>
      </c>
      <c r="G392" s="97" t="s">
        <v>890</v>
      </c>
      <c r="H392" s="97"/>
      <c r="I392" s="96" t="s">
        <v>183</v>
      </c>
      <c r="J392" s="96" t="s">
        <v>92</v>
      </c>
      <c r="K392" s="151">
        <v>10</v>
      </c>
      <c r="L392" s="151">
        <v>2020</v>
      </c>
      <c r="M392" s="431">
        <v>13677.23</v>
      </c>
      <c r="O392" s="42"/>
    </row>
    <row r="393" spans="1:15" ht="30.75" customHeight="1" x14ac:dyDescent="0.25">
      <c r="A393" s="152">
        <v>386</v>
      </c>
      <c r="B393" s="152" t="s">
        <v>1681</v>
      </c>
      <c r="C393" s="436" t="s">
        <v>1678</v>
      </c>
      <c r="D393" s="97" t="s">
        <v>1001</v>
      </c>
      <c r="E393" s="97" t="s">
        <v>1096</v>
      </c>
      <c r="F393" s="97" t="s">
        <v>261</v>
      </c>
      <c r="G393" s="97" t="s">
        <v>890</v>
      </c>
      <c r="H393" s="97"/>
      <c r="I393" s="96" t="s">
        <v>183</v>
      </c>
      <c r="J393" s="96" t="s">
        <v>92</v>
      </c>
      <c r="K393" s="151">
        <v>10</v>
      </c>
      <c r="L393" s="151">
        <v>2020</v>
      </c>
      <c r="M393" s="431">
        <v>13677.23</v>
      </c>
      <c r="O393" s="42"/>
    </row>
    <row r="394" spans="1:15" ht="30.75" customHeight="1" x14ac:dyDescent="0.25">
      <c r="A394" s="152">
        <v>387</v>
      </c>
      <c r="B394" s="152" t="s">
        <v>1682</v>
      </c>
      <c r="C394" s="436" t="s">
        <v>1678</v>
      </c>
      <c r="D394" s="97" t="s">
        <v>1001</v>
      </c>
      <c r="E394" s="97" t="s">
        <v>1096</v>
      </c>
      <c r="F394" s="97" t="s">
        <v>261</v>
      </c>
      <c r="G394" s="97" t="s">
        <v>890</v>
      </c>
      <c r="H394" s="97"/>
      <c r="I394" s="96" t="s">
        <v>183</v>
      </c>
      <c r="J394" s="96" t="s">
        <v>92</v>
      </c>
      <c r="K394" s="151">
        <v>10</v>
      </c>
      <c r="L394" s="151">
        <v>2020</v>
      </c>
      <c r="M394" s="431">
        <v>13677.23</v>
      </c>
      <c r="O394" s="42"/>
    </row>
    <row r="395" spans="1:15" ht="30.75" customHeight="1" x14ac:dyDescent="0.25">
      <c r="A395" s="152">
        <v>388</v>
      </c>
      <c r="B395" s="152" t="s">
        <v>1683</v>
      </c>
      <c r="C395" s="436" t="s">
        <v>1678</v>
      </c>
      <c r="D395" s="97" t="s">
        <v>1001</v>
      </c>
      <c r="E395" s="97" t="s">
        <v>1096</v>
      </c>
      <c r="F395" s="97" t="s">
        <v>261</v>
      </c>
      <c r="G395" s="97" t="s">
        <v>890</v>
      </c>
      <c r="H395" s="97"/>
      <c r="I395" s="96" t="s">
        <v>183</v>
      </c>
      <c r="J395" s="96" t="s">
        <v>92</v>
      </c>
      <c r="K395" s="151">
        <v>10</v>
      </c>
      <c r="L395" s="151">
        <v>2020</v>
      </c>
      <c r="M395" s="431">
        <v>13677.23</v>
      </c>
      <c r="O395" s="42"/>
    </row>
    <row r="396" spans="1:15" ht="30.75" customHeight="1" x14ac:dyDescent="0.25">
      <c r="A396" s="152">
        <v>389</v>
      </c>
      <c r="B396" s="152" t="s">
        <v>1684</v>
      </c>
      <c r="C396" s="436" t="s">
        <v>1678</v>
      </c>
      <c r="D396" s="97" t="s">
        <v>1001</v>
      </c>
      <c r="E396" s="97" t="s">
        <v>1096</v>
      </c>
      <c r="F396" s="97" t="s">
        <v>261</v>
      </c>
      <c r="G396" s="97" t="s">
        <v>890</v>
      </c>
      <c r="H396" s="97"/>
      <c r="I396" s="96" t="s">
        <v>183</v>
      </c>
      <c r="J396" s="96" t="s">
        <v>92</v>
      </c>
      <c r="K396" s="151">
        <v>10</v>
      </c>
      <c r="L396" s="151">
        <v>2020</v>
      </c>
      <c r="M396" s="431">
        <v>13677.22</v>
      </c>
      <c r="O396" s="42"/>
    </row>
    <row r="397" spans="1:15" ht="30.75" customHeight="1" x14ac:dyDescent="0.25">
      <c r="A397" s="152">
        <v>390</v>
      </c>
      <c r="B397" s="423" t="s">
        <v>1685</v>
      </c>
      <c r="C397" s="436" t="s">
        <v>1672</v>
      </c>
      <c r="D397" s="97" t="s">
        <v>1673</v>
      </c>
      <c r="E397" s="97" t="s">
        <v>944</v>
      </c>
      <c r="F397" s="97" t="s">
        <v>261</v>
      </c>
      <c r="G397" s="97" t="s">
        <v>292</v>
      </c>
      <c r="H397" s="97"/>
      <c r="I397" s="96" t="s">
        <v>183</v>
      </c>
      <c r="J397" s="96" t="s">
        <v>92</v>
      </c>
      <c r="K397" s="151">
        <v>12</v>
      </c>
      <c r="L397" s="151">
        <v>2019</v>
      </c>
      <c r="M397" s="431">
        <v>3009.3</v>
      </c>
      <c r="O397" s="42"/>
    </row>
    <row r="398" spans="1:15" ht="30.75" customHeight="1" x14ac:dyDescent="0.25">
      <c r="A398" s="152">
        <v>391</v>
      </c>
      <c r="B398" s="152" t="s">
        <v>1686</v>
      </c>
      <c r="C398" s="421" t="s">
        <v>1687</v>
      </c>
      <c r="D398" s="96" t="s">
        <v>261</v>
      </c>
      <c r="E398" s="96" t="s">
        <v>922</v>
      </c>
      <c r="F398" s="96" t="s">
        <v>1688</v>
      </c>
      <c r="G398" s="96" t="s">
        <v>470</v>
      </c>
      <c r="H398" s="96"/>
      <c r="I398" s="96" t="s">
        <v>1689</v>
      </c>
      <c r="J398" s="96" t="s">
        <v>92</v>
      </c>
      <c r="K398" s="428">
        <v>12</v>
      </c>
      <c r="L398" s="422">
        <v>2013</v>
      </c>
      <c r="M398" s="195">
        <v>2600</v>
      </c>
      <c r="O398" s="42"/>
    </row>
    <row r="399" spans="1:15" ht="30.75" customHeight="1" x14ac:dyDescent="0.25">
      <c r="A399" s="152">
        <v>392</v>
      </c>
      <c r="B399" s="152" t="s">
        <v>1690</v>
      </c>
      <c r="C399" s="421" t="s">
        <v>1691</v>
      </c>
      <c r="D399" s="96" t="s">
        <v>261</v>
      </c>
      <c r="E399" s="96" t="s">
        <v>922</v>
      </c>
      <c r="F399" s="96" t="s">
        <v>1586</v>
      </c>
      <c r="G399" s="96" t="s">
        <v>470</v>
      </c>
      <c r="H399" s="96"/>
      <c r="I399" s="96" t="s">
        <v>1689</v>
      </c>
      <c r="J399" s="96" t="s">
        <v>92</v>
      </c>
      <c r="K399" s="428">
        <v>12</v>
      </c>
      <c r="L399" s="422">
        <v>2013</v>
      </c>
      <c r="M399" s="195">
        <v>2400</v>
      </c>
      <c r="O399" s="42"/>
    </row>
    <row r="400" spans="1:15" ht="30.75" customHeight="1" x14ac:dyDescent="0.25">
      <c r="A400" s="152">
        <v>393</v>
      </c>
      <c r="B400" s="152" t="s">
        <v>1692</v>
      </c>
      <c r="C400" s="421" t="s">
        <v>1693</v>
      </c>
      <c r="D400" s="96" t="s">
        <v>261</v>
      </c>
      <c r="E400" s="96" t="s">
        <v>1694</v>
      </c>
      <c r="F400" s="96" t="s">
        <v>1374</v>
      </c>
      <c r="G400" s="96" t="s">
        <v>470</v>
      </c>
      <c r="H400" s="96"/>
      <c r="I400" s="96" t="s">
        <v>1689</v>
      </c>
      <c r="J400" s="96" t="s">
        <v>92</v>
      </c>
      <c r="K400" s="428">
        <v>12</v>
      </c>
      <c r="L400" s="422">
        <v>2013</v>
      </c>
      <c r="M400" s="195">
        <v>3500</v>
      </c>
      <c r="O400" s="42"/>
    </row>
    <row r="401" spans="1:15" ht="30.75" customHeight="1" x14ac:dyDescent="0.25">
      <c r="A401" s="152">
        <v>394</v>
      </c>
      <c r="B401" s="152" t="s">
        <v>1695</v>
      </c>
      <c r="C401" s="421" t="s">
        <v>1696</v>
      </c>
      <c r="D401" s="96" t="s">
        <v>261</v>
      </c>
      <c r="E401" s="96" t="s">
        <v>1694</v>
      </c>
      <c r="F401" s="96" t="s">
        <v>1374</v>
      </c>
      <c r="G401" s="96" t="s">
        <v>470</v>
      </c>
      <c r="H401" s="96"/>
      <c r="I401" s="96" t="s">
        <v>1689</v>
      </c>
      <c r="J401" s="96" t="s">
        <v>92</v>
      </c>
      <c r="K401" s="428">
        <v>12</v>
      </c>
      <c r="L401" s="422">
        <v>2013</v>
      </c>
      <c r="M401" s="195">
        <v>3500</v>
      </c>
      <c r="O401" s="42"/>
    </row>
    <row r="402" spans="1:15" ht="30.75" customHeight="1" x14ac:dyDescent="0.25">
      <c r="A402" s="152">
        <v>395</v>
      </c>
      <c r="B402" s="152" t="s">
        <v>1697</v>
      </c>
      <c r="C402" s="421" t="s">
        <v>1698</v>
      </c>
      <c r="D402" s="96" t="s">
        <v>261</v>
      </c>
      <c r="E402" s="96" t="s">
        <v>1694</v>
      </c>
      <c r="F402" s="96" t="s">
        <v>1374</v>
      </c>
      <c r="G402" s="96" t="s">
        <v>470</v>
      </c>
      <c r="H402" s="96"/>
      <c r="I402" s="96" t="s">
        <v>1689</v>
      </c>
      <c r="J402" s="96" t="s">
        <v>92</v>
      </c>
      <c r="K402" s="428">
        <v>12</v>
      </c>
      <c r="L402" s="422">
        <v>2013</v>
      </c>
      <c r="M402" s="195">
        <v>3500</v>
      </c>
      <c r="O402" s="42"/>
    </row>
    <row r="403" spans="1:15" ht="30.75" customHeight="1" x14ac:dyDescent="0.25">
      <c r="A403" s="152">
        <v>396</v>
      </c>
      <c r="B403" s="152" t="s">
        <v>1699</v>
      </c>
      <c r="C403" s="421" t="s">
        <v>1696</v>
      </c>
      <c r="D403" s="96" t="s">
        <v>261</v>
      </c>
      <c r="E403" s="96" t="s">
        <v>1694</v>
      </c>
      <c r="F403" s="96" t="s">
        <v>1374</v>
      </c>
      <c r="G403" s="96" t="s">
        <v>470</v>
      </c>
      <c r="H403" s="96"/>
      <c r="I403" s="96" t="s">
        <v>1689</v>
      </c>
      <c r="J403" s="96" t="s">
        <v>92</v>
      </c>
      <c r="K403" s="428">
        <v>12</v>
      </c>
      <c r="L403" s="422">
        <v>2013</v>
      </c>
      <c r="M403" s="195">
        <v>3500</v>
      </c>
      <c r="O403" s="42"/>
    </row>
    <row r="404" spans="1:15" ht="30.75" customHeight="1" x14ac:dyDescent="0.25">
      <c r="A404" s="152">
        <v>397</v>
      </c>
      <c r="B404" s="152" t="s">
        <v>1700</v>
      </c>
      <c r="C404" s="421" t="s">
        <v>1701</v>
      </c>
      <c r="D404" s="96" t="s">
        <v>261</v>
      </c>
      <c r="E404" s="96" t="s">
        <v>922</v>
      </c>
      <c r="F404" s="96" t="s">
        <v>261</v>
      </c>
      <c r="G404" s="96" t="s">
        <v>906</v>
      </c>
      <c r="H404" s="96"/>
      <c r="I404" s="96" t="s">
        <v>1689</v>
      </c>
      <c r="J404" s="96" t="s">
        <v>92</v>
      </c>
      <c r="K404" s="428">
        <v>12</v>
      </c>
      <c r="L404" s="422">
        <v>2013</v>
      </c>
      <c r="M404" s="195">
        <v>4000</v>
      </c>
      <c r="O404" s="42"/>
    </row>
    <row r="405" spans="1:15" ht="30.75" customHeight="1" x14ac:dyDescent="0.25">
      <c r="A405" s="152">
        <v>398</v>
      </c>
      <c r="B405" s="152" t="s">
        <v>1702</v>
      </c>
      <c r="C405" s="421" t="s">
        <v>1703</v>
      </c>
      <c r="D405" s="96" t="s">
        <v>261</v>
      </c>
      <c r="E405" s="96" t="s">
        <v>922</v>
      </c>
      <c r="F405" s="96" t="s">
        <v>1704</v>
      </c>
      <c r="G405" s="96" t="s">
        <v>906</v>
      </c>
      <c r="H405" s="96"/>
      <c r="I405" s="96" t="s">
        <v>1689</v>
      </c>
      <c r="J405" s="96" t="s">
        <v>92</v>
      </c>
      <c r="K405" s="428">
        <v>12</v>
      </c>
      <c r="L405" s="422">
        <v>2013</v>
      </c>
      <c r="M405" s="195">
        <v>2200</v>
      </c>
      <c r="O405" s="42"/>
    </row>
    <row r="406" spans="1:15" ht="30.75" customHeight="1" x14ac:dyDescent="0.25">
      <c r="A406" s="152">
        <v>399</v>
      </c>
      <c r="B406" s="152" t="s">
        <v>1705</v>
      </c>
      <c r="C406" s="421" t="s">
        <v>1706</v>
      </c>
      <c r="D406" s="96" t="s">
        <v>261</v>
      </c>
      <c r="E406" s="96" t="s">
        <v>922</v>
      </c>
      <c r="F406" s="96" t="s">
        <v>1707</v>
      </c>
      <c r="G406" s="96" t="s">
        <v>906</v>
      </c>
      <c r="H406" s="96"/>
      <c r="I406" s="96" t="s">
        <v>1689</v>
      </c>
      <c r="J406" s="96" t="s">
        <v>92</v>
      </c>
      <c r="K406" s="428">
        <v>12</v>
      </c>
      <c r="L406" s="422">
        <v>2013</v>
      </c>
      <c r="M406" s="195">
        <v>2200</v>
      </c>
      <c r="O406" s="42"/>
    </row>
    <row r="407" spans="1:15" ht="30.75" customHeight="1" x14ac:dyDescent="0.25">
      <c r="A407" s="152">
        <v>400</v>
      </c>
      <c r="B407" s="152" t="s">
        <v>1708</v>
      </c>
      <c r="C407" s="421" t="s">
        <v>1709</v>
      </c>
      <c r="D407" s="96" t="s">
        <v>261</v>
      </c>
      <c r="E407" s="96" t="s">
        <v>922</v>
      </c>
      <c r="F407" s="96" t="s">
        <v>1487</v>
      </c>
      <c r="G407" s="96" t="s">
        <v>906</v>
      </c>
      <c r="H407" s="96"/>
      <c r="I407" s="96" t="s">
        <v>1689</v>
      </c>
      <c r="J407" s="96" t="s">
        <v>92</v>
      </c>
      <c r="K407" s="428">
        <v>12</v>
      </c>
      <c r="L407" s="422">
        <v>2013</v>
      </c>
      <c r="M407" s="195">
        <v>2585.98</v>
      </c>
      <c r="O407" s="42"/>
    </row>
    <row r="408" spans="1:15" ht="30.75" customHeight="1" x14ac:dyDescent="0.25">
      <c r="A408" s="152">
        <v>401</v>
      </c>
      <c r="B408" s="152" t="s">
        <v>1710</v>
      </c>
      <c r="C408" s="421" t="s">
        <v>1711</v>
      </c>
      <c r="D408" s="96" t="s">
        <v>261</v>
      </c>
      <c r="E408" s="96" t="s">
        <v>1712</v>
      </c>
      <c r="F408" s="96" t="s">
        <v>261</v>
      </c>
      <c r="G408" s="96" t="s">
        <v>906</v>
      </c>
      <c r="H408" s="96"/>
      <c r="I408" s="96" t="s">
        <v>1689</v>
      </c>
      <c r="J408" s="96" t="s">
        <v>92</v>
      </c>
      <c r="K408" s="428">
        <v>12</v>
      </c>
      <c r="L408" s="422">
        <v>2013</v>
      </c>
      <c r="M408" s="195">
        <v>25616.25</v>
      </c>
      <c r="O408" s="42"/>
    </row>
    <row r="409" spans="1:15" ht="30.75" customHeight="1" x14ac:dyDescent="0.25">
      <c r="A409" s="152">
        <v>402</v>
      </c>
      <c r="B409" s="152" t="s">
        <v>1713</v>
      </c>
      <c r="C409" s="421" t="s">
        <v>1714</v>
      </c>
      <c r="D409" s="96" t="s">
        <v>261</v>
      </c>
      <c r="E409" s="96" t="s">
        <v>391</v>
      </c>
      <c r="F409" s="96" t="s">
        <v>261</v>
      </c>
      <c r="G409" s="96" t="s">
        <v>906</v>
      </c>
      <c r="H409" s="96"/>
      <c r="I409" s="96" t="s">
        <v>1689</v>
      </c>
      <c r="J409" s="96" t="s">
        <v>92</v>
      </c>
      <c r="K409" s="428">
        <v>12</v>
      </c>
      <c r="L409" s="422">
        <v>2013</v>
      </c>
      <c r="M409" s="195">
        <v>15939</v>
      </c>
      <c r="O409" s="42"/>
    </row>
    <row r="410" spans="1:15" ht="30.75" customHeight="1" x14ac:dyDescent="0.25">
      <c r="A410" s="152">
        <v>403</v>
      </c>
      <c r="B410" s="152" t="s">
        <v>1715</v>
      </c>
      <c r="C410" s="421" t="s">
        <v>1716</v>
      </c>
      <c r="D410" s="96" t="s">
        <v>261</v>
      </c>
      <c r="E410" s="96" t="s">
        <v>1717</v>
      </c>
      <c r="F410" s="96" t="s">
        <v>261</v>
      </c>
      <c r="G410" s="96" t="s">
        <v>906</v>
      </c>
      <c r="H410" s="96"/>
      <c r="I410" s="96" t="s">
        <v>1689</v>
      </c>
      <c r="J410" s="96" t="s">
        <v>92</v>
      </c>
      <c r="K410" s="428">
        <v>12</v>
      </c>
      <c r="L410" s="422">
        <v>2013</v>
      </c>
      <c r="M410" s="195">
        <v>18975</v>
      </c>
      <c r="O410" s="42"/>
    </row>
    <row r="411" spans="1:15" ht="30.75" customHeight="1" x14ac:dyDescent="0.25">
      <c r="A411" s="152">
        <v>404</v>
      </c>
      <c r="B411" s="152" t="s">
        <v>1718</v>
      </c>
      <c r="C411" s="421" t="s">
        <v>1719</v>
      </c>
      <c r="D411" s="96" t="s">
        <v>261</v>
      </c>
      <c r="E411" s="96" t="s">
        <v>391</v>
      </c>
      <c r="F411" s="96" t="s">
        <v>261</v>
      </c>
      <c r="G411" s="96" t="s">
        <v>906</v>
      </c>
      <c r="H411" s="96"/>
      <c r="I411" s="96" t="s">
        <v>1689</v>
      </c>
      <c r="J411" s="96" t="s">
        <v>92</v>
      </c>
      <c r="K411" s="428">
        <v>12</v>
      </c>
      <c r="L411" s="422">
        <v>2013</v>
      </c>
      <c r="M411" s="195">
        <v>8970</v>
      </c>
      <c r="O411" s="42"/>
    </row>
    <row r="412" spans="1:15" ht="30.75" customHeight="1" x14ac:dyDescent="0.25">
      <c r="A412" s="152">
        <v>405</v>
      </c>
      <c r="B412" s="152" t="s">
        <v>1720</v>
      </c>
      <c r="C412" s="421" t="s">
        <v>1721</v>
      </c>
      <c r="D412" s="96" t="s">
        <v>261</v>
      </c>
      <c r="E412" s="96" t="s">
        <v>391</v>
      </c>
      <c r="F412" s="96" t="s">
        <v>261</v>
      </c>
      <c r="G412" s="96" t="s">
        <v>906</v>
      </c>
      <c r="H412" s="96"/>
      <c r="I412" s="96" t="s">
        <v>1689</v>
      </c>
      <c r="J412" s="96" t="s">
        <v>92</v>
      </c>
      <c r="K412" s="428">
        <v>12</v>
      </c>
      <c r="L412" s="422">
        <v>2013</v>
      </c>
      <c r="M412" s="195">
        <v>8970</v>
      </c>
      <c r="O412" s="42"/>
    </row>
    <row r="413" spans="1:15" ht="30.75" customHeight="1" x14ac:dyDescent="0.25">
      <c r="A413" s="152">
        <v>406</v>
      </c>
      <c r="B413" s="152" t="s">
        <v>1722</v>
      </c>
      <c r="C413" s="421" t="s">
        <v>1723</v>
      </c>
      <c r="D413" s="96" t="s">
        <v>261</v>
      </c>
      <c r="E413" s="96" t="s">
        <v>391</v>
      </c>
      <c r="F413" s="96" t="s">
        <v>261</v>
      </c>
      <c r="G413" s="96" t="s">
        <v>906</v>
      </c>
      <c r="H413" s="96"/>
      <c r="I413" s="96" t="s">
        <v>1689</v>
      </c>
      <c r="J413" s="96" t="s">
        <v>92</v>
      </c>
      <c r="K413" s="428">
        <v>12</v>
      </c>
      <c r="L413" s="422">
        <v>2013</v>
      </c>
      <c r="M413" s="195">
        <v>8970</v>
      </c>
      <c r="O413" s="42"/>
    </row>
    <row r="414" spans="1:15" ht="30.75" customHeight="1" x14ac:dyDescent="0.25">
      <c r="A414" s="152">
        <v>407</v>
      </c>
      <c r="B414" s="152" t="s">
        <v>1724</v>
      </c>
      <c r="C414" s="421" t="s">
        <v>1725</v>
      </c>
      <c r="D414" s="96" t="s">
        <v>261</v>
      </c>
      <c r="E414" s="96" t="s">
        <v>391</v>
      </c>
      <c r="F414" s="96" t="s">
        <v>261</v>
      </c>
      <c r="G414" s="96" t="s">
        <v>906</v>
      </c>
      <c r="H414" s="96"/>
      <c r="I414" s="96" t="s">
        <v>1689</v>
      </c>
      <c r="J414" s="96" t="s">
        <v>92</v>
      </c>
      <c r="K414" s="428">
        <v>12</v>
      </c>
      <c r="L414" s="422">
        <v>2013</v>
      </c>
      <c r="M414" s="195">
        <v>8970</v>
      </c>
      <c r="O414" s="42"/>
    </row>
    <row r="415" spans="1:15" ht="30.75" customHeight="1" x14ac:dyDescent="0.25">
      <c r="A415" s="152">
        <v>408</v>
      </c>
      <c r="B415" s="152" t="s">
        <v>1726</v>
      </c>
      <c r="C415" s="421" t="s">
        <v>1727</v>
      </c>
      <c r="D415" s="96" t="s">
        <v>1728</v>
      </c>
      <c r="E415" s="96" t="s">
        <v>902</v>
      </c>
      <c r="F415" s="96" t="s">
        <v>261</v>
      </c>
      <c r="G415" s="96" t="s">
        <v>906</v>
      </c>
      <c r="H415" s="96"/>
      <c r="I415" s="96" t="s">
        <v>1689</v>
      </c>
      <c r="J415" s="96" t="s">
        <v>92</v>
      </c>
      <c r="K415" s="428">
        <v>12</v>
      </c>
      <c r="L415" s="422">
        <v>2013</v>
      </c>
      <c r="M415" s="195">
        <v>9685.85</v>
      </c>
      <c r="O415" s="42"/>
    </row>
    <row r="416" spans="1:15" ht="30.75" customHeight="1" x14ac:dyDescent="0.25">
      <c r="A416" s="152">
        <v>409</v>
      </c>
      <c r="B416" s="421" t="s">
        <v>1729</v>
      </c>
      <c r="C416" s="421" t="s">
        <v>1621</v>
      </c>
      <c r="D416" s="97" t="s">
        <v>261</v>
      </c>
      <c r="E416" s="96" t="s">
        <v>391</v>
      </c>
      <c r="F416" s="96" t="s">
        <v>261</v>
      </c>
      <c r="G416" s="97" t="s">
        <v>470</v>
      </c>
      <c r="H416" s="97"/>
      <c r="I416" s="96" t="s">
        <v>1689</v>
      </c>
      <c r="J416" s="96" t="s">
        <v>92</v>
      </c>
      <c r="K416" s="151">
        <v>12</v>
      </c>
      <c r="L416" s="422">
        <v>2019</v>
      </c>
      <c r="M416" s="195">
        <v>6999</v>
      </c>
      <c r="O416" s="42"/>
    </row>
    <row r="417" spans="1:15" ht="30.75" customHeight="1" x14ac:dyDescent="0.25">
      <c r="A417" s="152">
        <v>410</v>
      </c>
      <c r="B417" s="421" t="s">
        <v>1730</v>
      </c>
      <c r="C417" s="421" t="s">
        <v>1051</v>
      </c>
      <c r="D417" s="97" t="s">
        <v>261</v>
      </c>
      <c r="E417" s="97" t="s">
        <v>902</v>
      </c>
      <c r="F417" s="97" t="s">
        <v>261</v>
      </c>
      <c r="G417" s="97" t="s">
        <v>470</v>
      </c>
      <c r="H417" s="97"/>
      <c r="I417" s="96" t="s">
        <v>1689</v>
      </c>
      <c r="J417" s="96" t="s">
        <v>92</v>
      </c>
      <c r="K417" s="151">
        <v>4</v>
      </c>
      <c r="L417" s="422">
        <v>2020</v>
      </c>
      <c r="M417" s="195">
        <v>6956.52</v>
      </c>
      <c r="O417" s="42"/>
    </row>
    <row r="418" spans="1:15" ht="30.75" customHeight="1" x14ac:dyDescent="0.25">
      <c r="A418" s="152">
        <v>411</v>
      </c>
      <c r="B418" s="152" t="s">
        <v>1731</v>
      </c>
      <c r="C418" s="433" t="s">
        <v>1732</v>
      </c>
      <c r="D418" s="96" t="s">
        <v>261</v>
      </c>
      <c r="E418" s="96" t="s">
        <v>1733</v>
      </c>
      <c r="F418" s="96" t="s">
        <v>261</v>
      </c>
      <c r="G418" s="96" t="s">
        <v>470</v>
      </c>
      <c r="H418" s="96"/>
      <c r="I418" s="96" t="s">
        <v>1734</v>
      </c>
      <c r="J418" s="96" t="s">
        <v>92</v>
      </c>
      <c r="K418" s="428">
        <v>12</v>
      </c>
      <c r="L418" s="422">
        <v>2013</v>
      </c>
      <c r="M418" s="195">
        <v>2500</v>
      </c>
      <c r="O418" s="42"/>
    </row>
    <row r="419" spans="1:15" ht="30.75" customHeight="1" x14ac:dyDescent="0.25">
      <c r="A419" s="152">
        <v>412</v>
      </c>
      <c r="B419" s="152" t="s">
        <v>1735</v>
      </c>
      <c r="C419" s="433" t="s">
        <v>1736</v>
      </c>
      <c r="D419" s="96" t="s">
        <v>261</v>
      </c>
      <c r="E419" s="96" t="s">
        <v>922</v>
      </c>
      <c r="F419" s="96" t="s">
        <v>261</v>
      </c>
      <c r="G419" s="96" t="s">
        <v>1087</v>
      </c>
      <c r="H419" s="96"/>
      <c r="I419" s="96" t="s">
        <v>1734</v>
      </c>
      <c r="J419" s="96" t="s">
        <v>92</v>
      </c>
      <c r="K419" s="428">
        <v>12</v>
      </c>
      <c r="L419" s="422">
        <v>2013</v>
      </c>
      <c r="M419" s="195">
        <v>4973.75</v>
      </c>
      <c r="O419" s="42"/>
    </row>
    <row r="420" spans="1:15" ht="30.75" customHeight="1" x14ac:dyDescent="0.25">
      <c r="A420" s="152">
        <v>413</v>
      </c>
      <c r="B420" s="152" t="s">
        <v>1737</v>
      </c>
      <c r="C420" s="433" t="s">
        <v>1738</v>
      </c>
      <c r="D420" s="96" t="s">
        <v>261</v>
      </c>
      <c r="E420" s="96" t="s">
        <v>922</v>
      </c>
      <c r="F420" s="96" t="s">
        <v>261</v>
      </c>
      <c r="G420" s="96" t="s">
        <v>1087</v>
      </c>
      <c r="H420" s="96"/>
      <c r="I420" s="96" t="s">
        <v>1734</v>
      </c>
      <c r="J420" s="96" t="s">
        <v>92</v>
      </c>
      <c r="K420" s="428">
        <v>12</v>
      </c>
      <c r="L420" s="422">
        <v>2013</v>
      </c>
      <c r="M420" s="195">
        <v>4973.75</v>
      </c>
      <c r="O420" s="42"/>
    </row>
    <row r="421" spans="1:15" ht="30.75" customHeight="1" x14ac:dyDescent="0.25">
      <c r="A421" s="152">
        <v>414</v>
      </c>
      <c r="B421" s="152" t="s">
        <v>1739</v>
      </c>
      <c r="C421" s="433" t="s">
        <v>1740</v>
      </c>
      <c r="D421" s="96" t="s">
        <v>1741</v>
      </c>
      <c r="E421" s="96" t="s">
        <v>391</v>
      </c>
      <c r="F421" s="96" t="s">
        <v>261</v>
      </c>
      <c r="G421" s="96" t="s">
        <v>906</v>
      </c>
      <c r="H421" s="96"/>
      <c r="I421" s="96" t="s">
        <v>1734</v>
      </c>
      <c r="J421" s="96" t="s">
        <v>92</v>
      </c>
      <c r="K421" s="428">
        <v>12</v>
      </c>
      <c r="L421" s="422">
        <v>2013</v>
      </c>
      <c r="M421" s="195">
        <v>7430</v>
      </c>
      <c r="O421" s="42"/>
    </row>
    <row r="422" spans="1:15" ht="30.75" customHeight="1" x14ac:dyDescent="0.25">
      <c r="A422" s="152">
        <v>415</v>
      </c>
      <c r="B422" s="152" t="s">
        <v>1742</v>
      </c>
      <c r="C422" s="433" t="s">
        <v>1600</v>
      </c>
      <c r="D422" s="96" t="s">
        <v>261</v>
      </c>
      <c r="E422" s="96" t="s">
        <v>922</v>
      </c>
      <c r="F422" s="96" t="s">
        <v>261</v>
      </c>
      <c r="G422" s="96" t="s">
        <v>906</v>
      </c>
      <c r="H422" s="96"/>
      <c r="I422" s="96" t="s">
        <v>1734</v>
      </c>
      <c r="J422" s="96" t="s">
        <v>92</v>
      </c>
      <c r="K422" s="428">
        <v>12</v>
      </c>
      <c r="L422" s="422">
        <v>2013</v>
      </c>
      <c r="M422" s="195">
        <v>5635</v>
      </c>
      <c r="O422" s="42"/>
    </row>
    <row r="423" spans="1:15" ht="30.75" customHeight="1" x14ac:dyDescent="0.25">
      <c r="A423" s="152">
        <v>416</v>
      </c>
      <c r="B423" s="152" t="s">
        <v>1743</v>
      </c>
      <c r="C423" s="433" t="s">
        <v>1600</v>
      </c>
      <c r="D423" s="96" t="s">
        <v>261</v>
      </c>
      <c r="E423" s="96" t="s">
        <v>922</v>
      </c>
      <c r="F423" s="96" t="s">
        <v>261</v>
      </c>
      <c r="G423" s="96" t="s">
        <v>906</v>
      </c>
      <c r="H423" s="96"/>
      <c r="I423" s="96" t="s">
        <v>1734</v>
      </c>
      <c r="J423" s="96" t="s">
        <v>92</v>
      </c>
      <c r="K423" s="428">
        <v>12</v>
      </c>
      <c r="L423" s="422">
        <v>2013</v>
      </c>
      <c r="M423" s="195">
        <v>5635</v>
      </c>
      <c r="O423" s="42"/>
    </row>
    <row r="424" spans="1:15" ht="30.75" customHeight="1" x14ac:dyDescent="0.25">
      <c r="A424" s="152">
        <v>417</v>
      </c>
      <c r="B424" s="152" t="s">
        <v>1744</v>
      </c>
      <c r="C424" s="433" t="s">
        <v>1600</v>
      </c>
      <c r="D424" s="96" t="s">
        <v>261</v>
      </c>
      <c r="E424" s="96" t="s">
        <v>922</v>
      </c>
      <c r="F424" s="96" t="s">
        <v>261</v>
      </c>
      <c r="G424" s="96" t="s">
        <v>906</v>
      </c>
      <c r="H424" s="96"/>
      <c r="I424" s="96" t="s">
        <v>1734</v>
      </c>
      <c r="J424" s="96" t="s">
        <v>92</v>
      </c>
      <c r="K424" s="428">
        <v>12</v>
      </c>
      <c r="L424" s="422">
        <v>2013</v>
      </c>
      <c r="M424" s="195">
        <v>5635</v>
      </c>
      <c r="O424" s="42"/>
    </row>
    <row r="425" spans="1:15" ht="30.75" customHeight="1" x14ac:dyDescent="0.25">
      <c r="A425" s="152">
        <v>418</v>
      </c>
      <c r="B425" s="152" t="s">
        <v>1745</v>
      </c>
      <c r="C425" s="433" t="s">
        <v>1600</v>
      </c>
      <c r="D425" s="96" t="s">
        <v>261</v>
      </c>
      <c r="E425" s="96" t="s">
        <v>922</v>
      </c>
      <c r="F425" s="96" t="s">
        <v>261</v>
      </c>
      <c r="G425" s="96" t="s">
        <v>906</v>
      </c>
      <c r="H425" s="96"/>
      <c r="I425" s="96" t="s">
        <v>1734</v>
      </c>
      <c r="J425" s="96" t="s">
        <v>92</v>
      </c>
      <c r="K425" s="428">
        <v>12</v>
      </c>
      <c r="L425" s="422">
        <v>2013</v>
      </c>
      <c r="M425" s="195">
        <v>5635</v>
      </c>
      <c r="O425" s="42"/>
    </row>
    <row r="426" spans="1:15" ht="30.75" customHeight="1" x14ac:dyDescent="0.25">
      <c r="A426" s="152">
        <v>419</v>
      </c>
      <c r="B426" s="152" t="s">
        <v>1746</v>
      </c>
      <c r="C426" s="433" t="s">
        <v>1747</v>
      </c>
      <c r="D426" s="96" t="s">
        <v>261</v>
      </c>
      <c r="E426" s="96" t="s">
        <v>391</v>
      </c>
      <c r="F426" s="96" t="s">
        <v>261</v>
      </c>
      <c r="G426" s="96" t="s">
        <v>890</v>
      </c>
      <c r="H426" s="96"/>
      <c r="I426" s="96" t="s">
        <v>1734</v>
      </c>
      <c r="J426" s="96" t="s">
        <v>92</v>
      </c>
      <c r="K426" s="428">
        <v>12</v>
      </c>
      <c r="L426" s="422">
        <v>2013</v>
      </c>
      <c r="M426" s="195">
        <v>3053.33</v>
      </c>
      <c r="O426" s="42"/>
    </row>
    <row r="427" spans="1:15" ht="30.75" customHeight="1" x14ac:dyDescent="0.25">
      <c r="A427" s="152">
        <v>420</v>
      </c>
      <c r="B427" s="152" t="s">
        <v>1748</v>
      </c>
      <c r="C427" s="425" t="s">
        <v>1749</v>
      </c>
      <c r="D427" s="96" t="s">
        <v>1750</v>
      </c>
      <c r="E427" s="96" t="s">
        <v>1751</v>
      </c>
      <c r="F427" s="96" t="s">
        <v>1374</v>
      </c>
      <c r="G427" s="96" t="s">
        <v>906</v>
      </c>
      <c r="H427" s="96"/>
      <c r="I427" s="96" t="s">
        <v>1734</v>
      </c>
      <c r="J427" s="96" t="s">
        <v>92</v>
      </c>
      <c r="K427" s="428">
        <v>12</v>
      </c>
      <c r="L427" s="422">
        <v>2013</v>
      </c>
      <c r="M427" s="195">
        <v>5490</v>
      </c>
      <c r="O427" s="42"/>
    </row>
    <row r="428" spans="1:15" ht="30.75" customHeight="1" x14ac:dyDescent="0.25">
      <c r="A428" s="152">
        <v>421</v>
      </c>
      <c r="B428" s="152" t="s">
        <v>1752</v>
      </c>
      <c r="C428" s="421" t="s">
        <v>1753</v>
      </c>
      <c r="D428" s="96" t="s">
        <v>1091</v>
      </c>
      <c r="E428" s="96" t="s">
        <v>1754</v>
      </c>
      <c r="F428" s="96" t="s">
        <v>261</v>
      </c>
      <c r="G428" s="96" t="s">
        <v>890</v>
      </c>
      <c r="H428" s="96"/>
      <c r="I428" s="96" t="s">
        <v>1734</v>
      </c>
      <c r="J428" s="96" t="s">
        <v>92</v>
      </c>
      <c r="K428" s="428">
        <v>12</v>
      </c>
      <c r="L428" s="422">
        <v>2013</v>
      </c>
      <c r="M428" s="195">
        <v>15765</v>
      </c>
      <c r="O428" s="42"/>
    </row>
    <row r="429" spans="1:15" ht="30.75" customHeight="1" x14ac:dyDescent="0.25">
      <c r="A429" s="152">
        <v>422</v>
      </c>
      <c r="B429" s="152" t="s">
        <v>1755</v>
      </c>
      <c r="C429" s="421" t="s">
        <v>1753</v>
      </c>
      <c r="D429" s="96" t="s">
        <v>1091</v>
      </c>
      <c r="E429" s="96" t="s">
        <v>1754</v>
      </c>
      <c r="F429" s="96" t="s">
        <v>261</v>
      </c>
      <c r="G429" s="96" t="s">
        <v>890</v>
      </c>
      <c r="H429" s="96"/>
      <c r="I429" s="96" t="s">
        <v>1734</v>
      </c>
      <c r="J429" s="96" t="s">
        <v>92</v>
      </c>
      <c r="K429" s="428">
        <v>12</v>
      </c>
      <c r="L429" s="422">
        <v>2013</v>
      </c>
      <c r="M429" s="195">
        <v>15765</v>
      </c>
      <c r="O429" s="42"/>
    </row>
    <row r="430" spans="1:15" ht="30.75" customHeight="1" x14ac:dyDescent="0.25">
      <c r="A430" s="152">
        <v>423</v>
      </c>
      <c r="B430" s="152" t="s">
        <v>1756</v>
      </c>
      <c r="C430" s="421" t="s">
        <v>1757</v>
      </c>
      <c r="D430" s="96" t="s">
        <v>1758</v>
      </c>
      <c r="E430" s="96" t="s">
        <v>391</v>
      </c>
      <c r="F430" s="96">
        <v>82</v>
      </c>
      <c r="G430" s="96" t="s">
        <v>470</v>
      </c>
      <c r="H430" s="96"/>
      <c r="I430" s="96" t="s">
        <v>1734</v>
      </c>
      <c r="J430" s="96" t="s">
        <v>92</v>
      </c>
      <c r="K430" s="428">
        <v>12</v>
      </c>
      <c r="L430" s="422">
        <v>2013</v>
      </c>
      <c r="M430" s="195">
        <v>12656.58</v>
      </c>
      <c r="O430" s="42"/>
    </row>
    <row r="431" spans="1:15" ht="30.75" customHeight="1" x14ac:dyDescent="0.25">
      <c r="A431" s="152">
        <v>424</v>
      </c>
      <c r="B431" s="152" t="s">
        <v>1759</v>
      </c>
      <c r="C431" s="421" t="s">
        <v>1760</v>
      </c>
      <c r="D431" s="96" t="s">
        <v>1052</v>
      </c>
      <c r="E431" s="96" t="s">
        <v>1761</v>
      </c>
      <c r="F431" s="96" t="s">
        <v>261</v>
      </c>
      <c r="G431" s="96" t="s">
        <v>470</v>
      </c>
      <c r="H431" s="96"/>
      <c r="I431" s="96" t="s">
        <v>1734</v>
      </c>
      <c r="J431" s="96" t="s">
        <v>92</v>
      </c>
      <c r="K431" s="428">
        <v>9</v>
      </c>
      <c r="L431" s="422">
        <v>2015</v>
      </c>
      <c r="M431" s="195">
        <v>10708.19</v>
      </c>
      <c r="O431" s="42"/>
    </row>
    <row r="432" spans="1:15" ht="30.75" customHeight="1" x14ac:dyDescent="0.25">
      <c r="A432" s="152">
        <v>425</v>
      </c>
      <c r="B432" s="152" t="s">
        <v>1762</v>
      </c>
      <c r="C432" s="421" t="s">
        <v>1051</v>
      </c>
      <c r="D432" s="96" t="s">
        <v>1052</v>
      </c>
      <c r="E432" s="96" t="s">
        <v>902</v>
      </c>
      <c r="F432" s="96" t="s">
        <v>1052</v>
      </c>
      <c r="G432" s="96" t="s">
        <v>470</v>
      </c>
      <c r="H432" s="96"/>
      <c r="I432" s="96" t="s">
        <v>1734</v>
      </c>
      <c r="J432" s="96" t="s">
        <v>92</v>
      </c>
      <c r="K432" s="428">
        <v>11</v>
      </c>
      <c r="L432" s="422">
        <v>2015</v>
      </c>
      <c r="M432" s="195">
        <v>1938.36</v>
      </c>
      <c r="O432" s="42"/>
    </row>
    <row r="433" spans="1:15" ht="30.75" customHeight="1" x14ac:dyDescent="0.25">
      <c r="A433" s="152">
        <v>426</v>
      </c>
      <c r="B433" s="152" t="s">
        <v>1763</v>
      </c>
      <c r="C433" s="421" t="s">
        <v>1051</v>
      </c>
      <c r="D433" s="96" t="s">
        <v>1052</v>
      </c>
      <c r="E433" s="96" t="s">
        <v>902</v>
      </c>
      <c r="F433" s="96" t="s">
        <v>1052</v>
      </c>
      <c r="G433" s="96" t="s">
        <v>470</v>
      </c>
      <c r="H433" s="96"/>
      <c r="I433" s="96" t="s">
        <v>1734</v>
      </c>
      <c r="J433" s="96" t="s">
        <v>92</v>
      </c>
      <c r="K433" s="428">
        <v>11</v>
      </c>
      <c r="L433" s="422">
        <v>2015</v>
      </c>
      <c r="M433" s="195">
        <v>1938.36</v>
      </c>
      <c r="O433" s="42"/>
    </row>
    <row r="434" spans="1:15" ht="30.75" customHeight="1" x14ac:dyDescent="0.25">
      <c r="A434" s="152">
        <v>427</v>
      </c>
      <c r="B434" s="152" t="s">
        <v>1764</v>
      </c>
      <c r="C434" s="421" t="s">
        <v>1051</v>
      </c>
      <c r="D434" s="96" t="s">
        <v>1052</v>
      </c>
      <c r="E434" s="96" t="s">
        <v>902</v>
      </c>
      <c r="F434" s="96" t="s">
        <v>1052</v>
      </c>
      <c r="G434" s="96" t="s">
        <v>470</v>
      </c>
      <c r="H434" s="96"/>
      <c r="I434" s="96" t="s">
        <v>1734</v>
      </c>
      <c r="J434" s="96" t="s">
        <v>92</v>
      </c>
      <c r="K434" s="428">
        <v>11</v>
      </c>
      <c r="L434" s="422">
        <v>2015</v>
      </c>
      <c r="M434" s="195">
        <v>1938.36</v>
      </c>
      <c r="O434" s="42"/>
    </row>
    <row r="435" spans="1:15" ht="30.75" customHeight="1" x14ac:dyDescent="0.25">
      <c r="A435" s="152">
        <v>428</v>
      </c>
      <c r="B435" s="152" t="s">
        <v>1765</v>
      </c>
      <c r="C435" s="421" t="s">
        <v>1051</v>
      </c>
      <c r="D435" s="96" t="s">
        <v>1052</v>
      </c>
      <c r="E435" s="96" t="s">
        <v>902</v>
      </c>
      <c r="F435" s="96" t="s">
        <v>1052</v>
      </c>
      <c r="G435" s="96" t="s">
        <v>470</v>
      </c>
      <c r="H435" s="96"/>
      <c r="I435" s="96" t="s">
        <v>1734</v>
      </c>
      <c r="J435" s="96" t="s">
        <v>92</v>
      </c>
      <c r="K435" s="428">
        <v>11</v>
      </c>
      <c r="L435" s="422">
        <v>2015</v>
      </c>
      <c r="M435" s="195">
        <v>1938.36</v>
      </c>
      <c r="O435" s="42"/>
    </row>
    <row r="436" spans="1:15" ht="30.75" customHeight="1" x14ac:dyDescent="0.25">
      <c r="A436" s="152">
        <v>429</v>
      </c>
      <c r="B436" s="152" t="s">
        <v>1766</v>
      </c>
      <c r="C436" s="421" t="s">
        <v>1767</v>
      </c>
      <c r="D436" s="97" t="s">
        <v>1001</v>
      </c>
      <c r="E436" s="96" t="s">
        <v>1768</v>
      </c>
      <c r="F436" s="97" t="s">
        <v>261</v>
      </c>
      <c r="G436" s="96" t="s">
        <v>90</v>
      </c>
      <c r="H436" s="96"/>
      <c r="I436" s="96" t="s">
        <v>1734</v>
      </c>
      <c r="J436" s="432" t="s">
        <v>92</v>
      </c>
      <c r="K436" s="151">
        <v>6</v>
      </c>
      <c r="L436" s="422">
        <v>2016</v>
      </c>
      <c r="M436" s="195">
        <v>7540</v>
      </c>
      <c r="O436" s="42"/>
    </row>
    <row r="437" spans="1:15" ht="30.75" customHeight="1" x14ac:dyDescent="0.25">
      <c r="A437" s="152">
        <v>430</v>
      </c>
      <c r="B437" s="152" t="s">
        <v>1769</v>
      </c>
      <c r="C437" s="421" t="s">
        <v>1770</v>
      </c>
      <c r="D437" s="97" t="s">
        <v>925</v>
      </c>
      <c r="E437" s="97" t="s">
        <v>391</v>
      </c>
      <c r="F437" s="97" t="s">
        <v>1771</v>
      </c>
      <c r="G437" s="96" t="s">
        <v>90</v>
      </c>
      <c r="H437" s="96"/>
      <c r="I437" s="96" t="s">
        <v>1734</v>
      </c>
      <c r="J437" s="432" t="s">
        <v>92</v>
      </c>
      <c r="K437" s="151">
        <v>2</v>
      </c>
      <c r="L437" s="422">
        <v>2017</v>
      </c>
      <c r="M437" s="195">
        <f>7888/2</f>
        <v>3944</v>
      </c>
      <c r="O437" s="42"/>
    </row>
    <row r="438" spans="1:15" ht="30.75" customHeight="1" x14ac:dyDescent="0.25">
      <c r="A438" s="152">
        <v>431</v>
      </c>
      <c r="B438" s="152" t="s">
        <v>1772</v>
      </c>
      <c r="C438" s="421" t="s">
        <v>1770</v>
      </c>
      <c r="D438" s="97" t="s">
        <v>925</v>
      </c>
      <c r="E438" s="97" t="s">
        <v>391</v>
      </c>
      <c r="F438" s="97" t="s">
        <v>1771</v>
      </c>
      <c r="G438" s="96" t="s">
        <v>90</v>
      </c>
      <c r="H438" s="96"/>
      <c r="I438" s="96" t="s">
        <v>1734</v>
      </c>
      <c r="J438" s="432" t="s">
        <v>92</v>
      </c>
      <c r="K438" s="151">
        <v>2</v>
      </c>
      <c r="L438" s="422">
        <v>2017</v>
      </c>
      <c r="M438" s="195">
        <v>3944</v>
      </c>
      <c r="O438" s="42"/>
    </row>
    <row r="439" spans="1:15" ht="30.75" customHeight="1" x14ac:dyDescent="0.25">
      <c r="A439" s="152">
        <v>432</v>
      </c>
      <c r="B439" s="152" t="s">
        <v>1773</v>
      </c>
      <c r="C439" s="421" t="s">
        <v>1312</v>
      </c>
      <c r="D439" s="97" t="s">
        <v>1774</v>
      </c>
      <c r="E439" s="97" t="s">
        <v>1775</v>
      </c>
      <c r="F439" s="97">
        <v>4800</v>
      </c>
      <c r="G439" s="96" t="s">
        <v>90</v>
      </c>
      <c r="H439" s="96"/>
      <c r="I439" s="96" t="s">
        <v>1734</v>
      </c>
      <c r="J439" s="432" t="s">
        <v>92</v>
      </c>
      <c r="K439" s="151">
        <v>8</v>
      </c>
      <c r="L439" s="422">
        <v>2017</v>
      </c>
      <c r="M439" s="195">
        <v>15915.2</v>
      </c>
      <c r="O439" s="42"/>
    </row>
    <row r="440" spans="1:15" ht="30.75" customHeight="1" x14ac:dyDescent="0.25">
      <c r="A440" s="152">
        <v>433</v>
      </c>
      <c r="B440" s="152" t="s">
        <v>1776</v>
      </c>
      <c r="C440" s="421" t="s">
        <v>1063</v>
      </c>
      <c r="D440" s="97" t="s">
        <v>261</v>
      </c>
      <c r="E440" s="97" t="s">
        <v>1092</v>
      </c>
      <c r="F440" s="97" t="s">
        <v>261</v>
      </c>
      <c r="G440" s="96" t="s">
        <v>90</v>
      </c>
      <c r="H440" s="96"/>
      <c r="I440" s="96" t="s">
        <v>1734</v>
      </c>
      <c r="J440" s="432" t="s">
        <v>92</v>
      </c>
      <c r="K440" s="151">
        <v>10</v>
      </c>
      <c r="L440" s="422">
        <v>2017</v>
      </c>
      <c r="M440" s="195">
        <v>17052</v>
      </c>
      <c r="O440" s="42"/>
    </row>
    <row r="441" spans="1:15" ht="30.75" customHeight="1" x14ac:dyDescent="0.25">
      <c r="A441" s="152">
        <v>434</v>
      </c>
      <c r="B441" s="152" t="s">
        <v>1777</v>
      </c>
      <c r="C441" s="421" t="s">
        <v>1778</v>
      </c>
      <c r="D441" s="97" t="s">
        <v>261</v>
      </c>
      <c r="E441" s="97" t="s">
        <v>391</v>
      </c>
      <c r="F441" s="97" t="s">
        <v>261</v>
      </c>
      <c r="G441" s="96" t="s">
        <v>90</v>
      </c>
      <c r="H441" s="96"/>
      <c r="I441" s="96" t="s">
        <v>1734</v>
      </c>
      <c r="J441" s="96" t="s">
        <v>92</v>
      </c>
      <c r="K441" s="151">
        <v>12</v>
      </c>
      <c r="L441" s="422">
        <v>2019</v>
      </c>
      <c r="M441" s="195">
        <v>6629.99</v>
      </c>
      <c r="O441" s="42"/>
    </row>
    <row r="442" spans="1:15" ht="30.75" customHeight="1" x14ac:dyDescent="0.25">
      <c r="A442" s="152">
        <v>435</v>
      </c>
      <c r="B442" s="423" t="s">
        <v>1779</v>
      </c>
      <c r="C442" s="421" t="s">
        <v>1780</v>
      </c>
      <c r="D442" s="97" t="s">
        <v>261</v>
      </c>
      <c r="E442" s="97" t="s">
        <v>1208</v>
      </c>
      <c r="F442" s="97" t="s">
        <v>261</v>
      </c>
      <c r="G442" s="96" t="s">
        <v>90</v>
      </c>
      <c r="H442" s="96"/>
      <c r="I442" s="96" t="s">
        <v>1734</v>
      </c>
      <c r="J442" s="96" t="s">
        <v>92</v>
      </c>
      <c r="K442" s="151">
        <v>2</v>
      </c>
      <c r="L442" s="151">
        <v>2020</v>
      </c>
      <c r="M442" s="431">
        <v>43500</v>
      </c>
      <c r="O442" s="42"/>
    </row>
    <row r="443" spans="1:15" ht="30.75" customHeight="1" x14ac:dyDescent="0.25">
      <c r="A443" s="152">
        <v>436</v>
      </c>
      <c r="B443" s="423" t="s">
        <v>1781</v>
      </c>
      <c r="C443" s="421" t="s">
        <v>1782</v>
      </c>
      <c r="D443" s="97" t="s">
        <v>261</v>
      </c>
      <c r="E443" s="97" t="s">
        <v>391</v>
      </c>
      <c r="F443" s="97" t="s">
        <v>1487</v>
      </c>
      <c r="G443" s="96" t="s">
        <v>90</v>
      </c>
      <c r="H443" s="96"/>
      <c r="I443" s="96" t="s">
        <v>1734</v>
      </c>
      <c r="J443" s="96" t="s">
        <v>92</v>
      </c>
      <c r="K443" s="151">
        <v>2</v>
      </c>
      <c r="L443" s="151">
        <v>2020</v>
      </c>
      <c r="M443" s="431">
        <v>33980.11</v>
      </c>
      <c r="O443" s="42"/>
    </row>
    <row r="444" spans="1:15" ht="30.75" customHeight="1" x14ac:dyDescent="0.25">
      <c r="A444" s="152">
        <v>437</v>
      </c>
      <c r="B444" s="423" t="s">
        <v>1783</v>
      </c>
      <c r="C444" s="421" t="s">
        <v>1784</v>
      </c>
      <c r="D444" s="97" t="s">
        <v>261</v>
      </c>
      <c r="E444" s="97" t="s">
        <v>902</v>
      </c>
      <c r="F444" s="97" t="s">
        <v>1239</v>
      </c>
      <c r="G444" s="96" t="s">
        <v>470</v>
      </c>
      <c r="H444" s="96"/>
      <c r="I444" s="96" t="s">
        <v>1734</v>
      </c>
      <c r="J444" s="96" t="s">
        <v>92</v>
      </c>
      <c r="K444" s="151">
        <v>3</v>
      </c>
      <c r="L444" s="151">
        <v>2020</v>
      </c>
      <c r="M444" s="431">
        <v>1899</v>
      </c>
      <c r="O444" s="42"/>
    </row>
    <row r="445" spans="1:15" ht="30.75" customHeight="1" x14ac:dyDescent="0.25">
      <c r="A445" s="152">
        <v>438</v>
      </c>
      <c r="B445" s="423" t="s">
        <v>1785</v>
      </c>
      <c r="C445" s="421" t="s">
        <v>1784</v>
      </c>
      <c r="D445" s="97" t="s">
        <v>261</v>
      </c>
      <c r="E445" s="97" t="s">
        <v>902</v>
      </c>
      <c r="F445" s="97" t="s">
        <v>1239</v>
      </c>
      <c r="G445" s="96" t="s">
        <v>470</v>
      </c>
      <c r="H445" s="96"/>
      <c r="I445" s="96" t="s">
        <v>1734</v>
      </c>
      <c r="J445" s="96" t="s">
        <v>92</v>
      </c>
      <c r="K445" s="151">
        <v>3</v>
      </c>
      <c r="L445" s="151">
        <v>2020</v>
      </c>
      <c r="M445" s="431">
        <v>1899</v>
      </c>
      <c r="O445" s="42"/>
    </row>
    <row r="446" spans="1:15" ht="30.75" customHeight="1" x14ac:dyDescent="0.25">
      <c r="A446" s="152">
        <v>439</v>
      </c>
      <c r="B446" s="423" t="s">
        <v>1786</v>
      </c>
      <c r="C446" s="421" t="s">
        <v>1784</v>
      </c>
      <c r="D446" s="97" t="s">
        <v>261</v>
      </c>
      <c r="E446" s="97" t="s">
        <v>902</v>
      </c>
      <c r="F446" s="97" t="s">
        <v>1239</v>
      </c>
      <c r="G446" s="96" t="s">
        <v>470</v>
      </c>
      <c r="H446" s="96"/>
      <c r="I446" s="96" t="s">
        <v>1734</v>
      </c>
      <c r="J446" s="96" t="s">
        <v>92</v>
      </c>
      <c r="K446" s="151">
        <v>3</v>
      </c>
      <c r="L446" s="151">
        <v>2020</v>
      </c>
      <c r="M446" s="431">
        <v>1899</v>
      </c>
      <c r="O446" s="42"/>
    </row>
    <row r="447" spans="1:15" ht="30.75" customHeight="1" x14ac:dyDescent="0.25">
      <c r="A447" s="152">
        <v>440</v>
      </c>
      <c r="B447" s="423" t="s">
        <v>1787</v>
      </c>
      <c r="C447" s="421" t="s">
        <v>1784</v>
      </c>
      <c r="D447" s="97" t="s">
        <v>261</v>
      </c>
      <c r="E447" s="97" t="s">
        <v>902</v>
      </c>
      <c r="F447" s="97" t="s">
        <v>1239</v>
      </c>
      <c r="G447" s="96" t="s">
        <v>470</v>
      </c>
      <c r="H447" s="96"/>
      <c r="I447" s="96" t="s">
        <v>1734</v>
      </c>
      <c r="J447" s="96" t="s">
        <v>92</v>
      </c>
      <c r="K447" s="151">
        <v>3</v>
      </c>
      <c r="L447" s="151">
        <v>2020</v>
      </c>
      <c r="M447" s="431">
        <v>1899</v>
      </c>
      <c r="O447" s="42"/>
    </row>
    <row r="448" spans="1:15" ht="30.75" customHeight="1" x14ac:dyDescent="0.25">
      <c r="A448" s="152">
        <v>441</v>
      </c>
      <c r="B448" s="423" t="s">
        <v>1788</v>
      </c>
      <c r="C448" s="421" t="s">
        <v>1784</v>
      </c>
      <c r="D448" s="97" t="s">
        <v>261</v>
      </c>
      <c r="E448" s="97" t="s">
        <v>902</v>
      </c>
      <c r="F448" s="97" t="s">
        <v>1239</v>
      </c>
      <c r="G448" s="96" t="s">
        <v>470</v>
      </c>
      <c r="H448" s="96"/>
      <c r="I448" s="96" t="s">
        <v>1734</v>
      </c>
      <c r="J448" s="96" t="s">
        <v>92</v>
      </c>
      <c r="K448" s="151">
        <v>3</v>
      </c>
      <c r="L448" s="151">
        <v>2020</v>
      </c>
      <c r="M448" s="431">
        <v>1899</v>
      </c>
      <c r="O448" s="42"/>
    </row>
    <row r="449" spans="1:15" ht="30.75" customHeight="1" x14ac:dyDescent="0.25">
      <c r="A449" s="152">
        <v>442</v>
      </c>
      <c r="B449" s="423" t="s">
        <v>1789</v>
      </c>
      <c r="C449" s="421" t="s">
        <v>1784</v>
      </c>
      <c r="D449" s="97" t="s">
        <v>261</v>
      </c>
      <c r="E449" s="97" t="s">
        <v>902</v>
      </c>
      <c r="F449" s="97" t="s">
        <v>1239</v>
      </c>
      <c r="G449" s="96" t="s">
        <v>470</v>
      </c>
      <c r="H449" s="96"/>
      <c r="I449" s="96" t="s">
        <v>1734</v>
      </c>
      <c r="J449" s="96" t="s">
        <v>92</v>
      </c>
      <c r="K449" s="151">
        <v>3</v>
      </c>
      <c r="L449" s="151">
        <v>2020</v>
      </c>
      <c r="M449" s="431">
        <v>1899</v>
      </c>
      <c r="O449" s="42"/>
    </row>
    <row r="450" spans="1:15" ht="30.75" customHeight="1" x14ac:dyDescent="0.25">
      <c r="A450" s="152">
        <v>443</v>
      </c>
      <c r="B450" s="423" t="s">
        <v>1790</v>
      </c>
      <c r="C450" s="421" t="s">
        <v>1784</v>
      </c>
      <c r="D450" s="97" t="s">
        <v>261</v>
      </c>
      <c r="E450" s="97" t="s">
        <v>902</v>
      </c>
      <c r="F450" s="97" t="s">
        <v>1239</v>
      </c>
      <c r="G450" s="96" t="s">
        <v>470</v>
      </c>
      <c r="H450" s="96"/>
      <c r="I450" s="96" t="s">
        <v>1734</v>
      </c>
      <c r="J450" s="96" t="s">
        <v>92</v>
      </c>
      <c r="K450" s="151">
        <v>3</v>
      </c>
      <c r="L450" s="151">
        <v>2020</v>
      </c>
      <c r="M450" s="431">
        <v>1899</v>
      </c>
      <c r="O450" s="42"/>
    </row>
    <row r="451" spans="1:15" ht="30.75" customHeight="1" x14ac:dyDescent="0.25">
      <c r="A451" s="152">
        <v>444</v>
      </c>
      <c r="B451" s="423" t="s">
        <v>1791</v>
      </c>
      <c r="C451" s="421" t="s">
        <v>1784</v>
      </c>
      <c r="D451" s="97" t="s">
        <v>261</v>
      </c>
      <c r="E451" s="97" t="s">
        <v>902</v>
      </c>
      <c r="F451" s="97" t="s">
        <v>1239</v>
      </c>
      <c r="G451" s="96" t="s">
        <v>470</v>
      </c>
      <c r="H451" s="96"/>
      <c r="I451" s="96" t="s">
        <v>1734</v>
      </c>
      <c r="J451" s="96" t="s">
        <v>92</v>
      </c>
      <c r="K451" s="151">
        <v>3</v>
      </c>
      <c r="L451" s="151">
        <v>2020</v>
      </c>
      <c r="M451" s="431">
        <v>1899</v>
      </c>
      <c r="O451" s="42"/>
    </row>
    <row r="452" spans="1:15" ht="30.75" customHeight="1" x14ac:dyDescent="0.25">
      <c r="A452" s="152">
        <v>445</v>
      </c>
      <c r="B452" s="423" t="s">
        <v>1792</v>
      </c>
      <c r="C452" s="421" t="s">
        <v>1784</v>
      </c>
      <c r="D452" s="97" t="s">
        <v>261</v>
      </c>
      <c r="E452" s="97" t="s">
        <v>902</v>
      </c>
      <c r="F452" s="97" t="s">
        <v>1239</v>
      </c>
      <c r="G452" s="96" t="s">
        <v>470</v>
      </c>
      <c r="H452" s="96"/>
      <c r="I452" s="96" t="s">
        <v>1734</v>
      </c>
      <c r="J452" s="96" t="s">
        <v>92</v>
      </c>
      <c r="K452" s="151">
        <v>3</v>
      </c>
      <c r="L452" s="151">
        <v>2020</v>
      </c>
      <c r="M452" s="431">
        <v>1899</v>
      </c>
      <c r="O452" s="42"/>
    </row>
    <row r="453" spans="1:15" ht="30.75" customHeight="1" x14ac:dyDescent="0.25">
      <c r="A453" s="152">
        <v>446</v>
      </c>
      <c r="B453" s="423" t="s">
        <v>1793</v>
      </c>
      <c r="C453" s="421" t="s">
        <v>1784</v>
      </c>
      <c r="D453" s="97" t="s">
        <v>261</v>
      </c>
      <c r="E453" s="97" t="s">
        <v>902</v>
      </c>
      <c r="F453" s="97" t="s">
        <v>1239</v>
      </c>
      <c r="G453" s="96" t="s">
        <v>470</v>
      </c>
      <c r="H453" s="96"/>
      <c r="I453" s="96" t="s">
        <v>1734</v>
      </c>
      <c r="J453" s="96" t="s">
        <v>92</v>
      </c>
      <c r="K453" s="151">
        <v>3</v>
      </c>
      <c r="L453" s="151">
        <v>2020</v>
      </c>
      <c r="M453" s="431">
        <v>1899</v>
      </c>
      <c r="O453" s="42"/>
    </row>
    <row r="454" spans="1:15" ht="30.75" customHeight="1" x14ac:dyDescent="0.25">
      <c r="A454" s="152">
        <v>447</v>
      </c>
      <c r="B454" s="423" t="s">
        <v>1794</v>
      </c>
      <c r="C454" s="421" t="s">
        <v>1784</v>
      </c>
      <c r="D454" s="97" t="s">
        <v>261</v>
      </c>
      <c r="E454" s="97" t="s">
        <v>902</v>
      </c>
      <c r="F454" s="97" t="s">
        <v>1239</v>
      </c>
      <c r="G454" s="96" t="s">
        <v>470</v>
      </c>
      <c r="H454" s="96"/>
      <c r="I454" s="96" t="s">
        <v>1734</v>
      </c>
      <c r="J454" s="96" t="s">
        <v>92</v>
      </c>
      <c r="K454" s="151">
        <v>3</v>
      </c>
      <c r="L454" s="151">
        <v>2020</v>
      </c>
      <c r="M454" s="431">
        <v>1899</v>
      </c>
      <c r="O454" s="42"/>
    </row>
    <row r="455" spans="1:15" ht="30.75" customHeight="1" x14ac:dyDescent="0.25">
      <c r="A455" s="152">
        <v>448</v>
      </c>
      <c r="B455" s="423" t="s">
        <v>1795</v>
      </c>
      <c r="C455" s="421" t="s">
        <v>1784</v>
      </c>
      <c r="D455" s="97" t="s">
        <v>261</v>
      </c>
      <c r="E455" s="97" t="s">
        <v>902</v>
      </c>
      <c r="F455" s="97" t="s">
        <v>1239</v>
      </c>
      <c r="G455" s="96" t="s">
        <v>470</v>
      </c>
      <c r="H455" s="96"/>
      <c r="I455" s="96" t="s">
        <v>1734</v>
      </c>
      <c r="J455" s="96" t="s">
        <v>92</v>
      </c>
      <c r="K455" s="151">
        <v>3</v>
      </c>
      <c r="L455" s="151">
        <v>2020</v>
      </c>
      <c r="M455" s="431">
        <v>1899</v>
      </c>
      <c r="O455" s="42"/>
    </row>
    <row r="456" spans="1:15" ht="30.75" customHeight="1" x14ac:dyDescent="0.25">
      <c r="A456" s="152">
        <v>449</v>
      </c>
      <c r="B456" s="423" t="s">
        <v>1796</v>
      </c>
      <c r="C456" s="421" t="s">
        <v>1784</v>
      </c>
      <c r="D456" s="97" t="s">
        <v>261</v>
      </c>
      <c r="E456" s="97" t="s">
        <v>902</v>
      </c>
      <c r="F456" s="97" t="s">
        <v>1239</v>
      </c>
      <c r="G456" s="96" t="s">
        <v>470</v>
      </c>
      <c r="H456" s="96"/>
      <c r="I456" s="96" t="s">
        <v>1734</v>
      </c>
      <c r="J456" s="96" t="s">
        <v>92</v>
      </c>
      <c r="K456" s="151">
        <v>3</v>
      </c>
      <c r="L456" s="151">
        <v>2020</v>
      </c>
      <c r="M456" s="431">
        <v>1899</v>
      </c>
      <c r="O456" s="42"/>
    </row>
    <row r="457" spans="1:15" ht="30.75" customHeight="1" x14ac:dyDescent="0.25">
      <c r="A457" s="152">
        <v>450</v>
      </c>
      <c r="B457" s="423" t="s">
        <v>1797</v>
      </c>
      <c r="C457" s="421" t="s">
        <v>1784</v>
      </c>
      <c r="D457" s="97" t="s">
        <v>261</v>
      </c>
      <c r="E457" s="97" t="s">
        <v>902</v>
      </c>
      <c r="F457" s="97" t="s">
        <v>1239</v>
      </c>
      <c r="G457" s="96" t="s">
        <v>470</v>
      </c>
      <c r="H457" s="96"/>
      <c r="I457" s="96" t="s">
        <v>1734</v>
      </c>
      <c r="J457" s="96" t="s">
        <v>92</v>
      </c>
      <c r="K457" s="151">
        <v>3</v>
      </c>
      <c r="L457" s="151">
        <v>2020</v>
      </c>
      <c r="M457" s="431">
        <v>1899</v>
      </c>
      <c r="O457" s="42"/>
    </row>
    <row r="458" spans="1:15" ht="30.75" customHeight="1" x14ac:dyDescent="0.25">
      <c r="A458" s="152">
        <v>451</v>
      </c>
      <c r="B458" s="423" t="s">
        <v>1798</v>
      </c>
      <c r="C458" s="421" t="s">
        <v>1784</v>
      </c>
      <c r="D458" s="97" t="s">
        <v>261</v>
      </c>
      <c r="E458" s="97" t="s">
        <v>902</v>
      </c>
      <c r="F458" s="97" t="s">
        <v>1239</v>
      </c>
      <c r="G458" s="96" t="s">
        <v>470</v>
      </c>
      <c r="H458" s="96"/>
      <c r="I458" s="96" t="s">
        <v>1734</v>
      </c>
      <c r="J458" s="96" t="s">
        <v>92</v>
      </c>
      <c r="K458" s="151">
        <v>3</v>
      </c>
      <c r="L458" s="151">
        <v>2020</v>
      </c>
      <c r="M458" s="431">
        <v>1899</v>
      </c>
      <c r="O458" s="42"/>
    </row>
    <row r="459" spans="1:15" ht="30.75" customHeight="1" x14ac:dyDescent="0.25">
      <c r="A459" s="152">
        <v>452</v>
      </c>
      <c r="B459" s="423" t="s">
        <v>1799</v>
      </c>
      <c r="C459" s="421" t="s">
        <v>1784</v>
      </c>
      <c r="D459" s="97" t="s">
        <v>261</v>
      </c>
      <c r="E459" s="97" t="s">
        <v>902</v>
      </c>
      <c r="F459" s="97" t="s">
        <v>1239</v>
      </c>
      <c r="G459" s="96" t="s">
        <v>470</v>
      </c>
      <c r="H459" s="96"/>
      <c r="I459" s="96" t="s">
        <v>1734</v>
      </c>
      <c r="J459" s="96" t="s">
        <v>92</v>
      </c>
      <c r="K459" s="151">
        <v>3</v>
      </c>
      <c r="L459" s="151">
        <v>2020</v>
      </c>
      <c r="M459" s="431">
        <v>1899.02</v>
      </c>
      <c r="O459" s="42"/>
    </row>
    <row r="460" spans="1:15" ht="30.75" customHeight="1" x14ac:dyDescent="0.25">
      <c r="A460" s="152">
        <v>453</v>
      </c>
      <c r="B460" s="423" t="s">
        <v>1800</v>
      </c>
      <c r="C460" s="421" t="s">
        <v>1801</v>
      </c>
      <c r="D460" s="97" t="s">
        <v>1802</v>
      </c>
      <c r="E460" s="97" t="s">
        <v>1092</v>
      </c>
      <c r="F460" s="97" t="s">
        <v>261</v>
      </c>
      <c r="G460" s="96" t="s">
        <v>890</v>
      </c>
      <c r="H460" s="96"/>
      <c r="I460" s="96" t="s">
        <v>1734</v>
      </c>
      <c r="J460" s="96" t="s">
        <v>92</v>
      </c>
      <c r="K460" s="151">
        <v>3</v>
      </c>
      <c r="L460" s="151">
        <v>2020</v>
      </c>
      <c r="M460" s="431">
        <v>28628.799999999999</v>
      </c>
      <c r="O460" s="42"/>
    </row>
    <row r="461" spans="1:15" ht="30.75" customHeight="1" x14ac:dyDescent="0.25">
      <c r="A461" s="152">
        <v>454</v>
      </c>
      <c r="B461" s="423" t="s">
        <v>1803</v>
      </c>
      <c r="C461" s="421" t="s">
        <v>1801</v>
      </c>
      <c r="D461" s="97" t="s">
        <v>1802</v>
      </c>
      <c r="E461" s="97" t="s">
        <v>1092</v>
      </c>
      <c r="F461" s="97" t="s">
        <v>261</v>
      </c>
      <c r="G461" s="96" t="s">
        <v>890</v>
      </c>
      <c r="H461" s="96"/>
      <c r="I461" s="96" t="s">
        <v>1734</v>
      </c>
      <c r="J461" s="96" t="s">
        <v>92</v>
      </c>
      <c r="K461" s="151">
        <v>3</v>
      </c>
      <c r="L461" s="151">
        <v>2020</v>
      </c>
      <c r="M461" s="431">
        <v>28628.799999999999</v>
      </c>
      <c r="O461" s="42"/>
    </row>
    <row r="462" spans="1:15" ht="30.75" customHeight="1" x14ac:dyDescent="0.25">
      <c r="A462" s="152">
        <v>455</v>
      </c>
      <c r="B462" s="423" t="s">
        <v>1804</v>
      </c>
      <c r="C462" s="421" t="s">
        <v>1805</v>
      </c>
      <c r="D462" s="97" t="s">
        <v>261</v>
      </c>
      <c r="E462" s="97" t="s">
        <v>1806</v>
      </c>
      <c r="F462" s="97" t="s">
        <v>1807</v>
      </c>
      <c r="G462" s="96" t="s">
        <v>292</v>
      </c>
      <c r="H462" s="96"/>
      <c r="I462" s="96" t="s">
        <v>1734</v>
      </c>
      <c r="J462" s="96" t="s">
        <v>92</v>
      </c>
      <c r="K462" s="151">
        <v>4</v>
      </c>
      <c r="L462" s="151">
        <v>2020</v>
      </c>
      <c r="M462" s="431">
        <f>6960</f>
        <v>6960</v>
      </c>
      <c r="O462" s="42"/>
    </row>
    <row r="463" spans="1:15" ht="30.75" customHeight="1" x14ac:dyDescent="0.25">
      <c r="A463" s="152">
        <v>456</v>
      </c>
      <c r="B463" s="423" t="s">
        <v>1808</v>
      </c>
      <c r="C463" s="421" t="s">
        <v>1805</v>
      </c>
      <c r="D463" s="97" t="s">
        <v>261</v>
      </c>
      <c r="E463" s="97" t="s">
        <v>1806</v>
      </c>
      <c r="F463" s="97" t="s">
        <v>1807</v>
      </c>
      <c r="G463" s="96" t="s">
        <v>292</v>
      </c>
      <c r="H463" s="96"/>
      <c r="I463" s="96" t="s">
        <v>1734</v>
      </c>
      <c r="J463" s="96" t="s">
        <v>92</v>
      </c>
      <c r="K463" s="151">
        <v>4</v>
      </c>
      <c r="L463" s="151">
        <v>2020</v>
      </c>
      <c r="M463" s="431">
        <f>6960</f>
        <v>6960</v>
      </c>
      <c r="O463" s="42"/>
    </row>
    <row r="464" spans="1:15" ht="30.75" customHeight="1" x14ac:dyDescent="0.25">
      <c r="A464" s="152">
        <v>457</v>
      </c>
      <c r="B464" s="423" t="s">
        <v>1809</v>
      </c>
      <c r="C464" s="421" t="s">
        <v>1805</v>
      </c>
      <c r="D464" s="97" t="s">
        <v>261</v>
      </c>
      <c r="E464" s="97" t="s">
        <v>1806</v>
      </c>
      <c r="F464" s="97" t="s">
        <v>1807</v>
      </c>
      <c r="G464" s="96" t="s">
        <v>292</v>
      </c>
      <c r="H464" s="96"/>
      <c r="I464" s="96" t="s">
        <v>1734</v>
      </c>
      <c r="J464" s="96" t="s">
        <v>92</v>
      </c>
      <c r="K464" s="151">
        <v>4</v>
      </c>
      <c r="L464" s="151">
        <v>2020</v>
      </c>
      <c r="M464" s="431">
        <f>6960</f>
        <v>6960</v>
      </c>
      <c r="O464" s="42"/>
    </row>
    <row r="465" spans="1:15" ht="30.75" customHeight="1" x14ac:dyDescent="0.25">
      <c r="A465" s="152">
        <v>458</v>
      </c>
      <c r="B465" s="423" t="s">
        <v>1810</v>
      </c>
      <c r="C465" s="421" t="s">
        <v>1805</v>
      </c>
      <c r="D465" s="97" t="s">
        <v>261</v>
      </c>
      <c r="E465" s="97" t="s">
        <v>1806</v>
      </c>
      <c r="F465" s="97" t="s">
        <v>1807</v>
      </c>
      <c r="G465" s="96" t="s">
        <v>292</v>
      </c>
      <c r="H465" s="96"/>
      <c r="I465" s="96" t="s">
        <v>1734</v>
      </c>
      <c r="J465" s="96" t="s">
        <v>92</v>
      </c>
      <c r="K465" s="151">
        <v>4</v>
      </c>
      <c r="L465" s="151">
        <v>2020</v>
      </c>
      <c r="M465" s="431">
        <f>6960</f>
        <v>6960</v>
      </c>
      <c r="O465" s="42"/>
    </row>
    <row r="466" spans="1:15" ht="30.75" customHeight="1" x14ac:dyDescent="0.25">
      <c r="A466" s="152">
        <v>459</v>
      </c>
      <c r="B466" s="423" t="s">
        <v>1811</v>
      </c>
      <c r="C466" s="421" t="s">
        <v>1805</v>
      </c>
      <c r="D466" s="97" t="s">
        <v>261</v>
      </c>
      <c r="E466" s="97" t="s">
        <v>1806</v>
      </c>
      <c r="F466" s="97" t="s">
        <v>1807</v>
      </c>
      <c r="G466" s="96" t="s">
        <v>292</v>
      </c>
      <c r="H466" s="96"/>
      <c r="I466" s="96" t="s">
        <v>1734</v>
      </c>
      <c r="J466" s="96" t="s">
        <v>92</v>
      </c>
      <c r="K466" s="151">
        <v>4</v>
      </c>
      <c r="L466" s="151">
        <v>2020</v>
      </c>
      <c r="M466" s="431">
        <f>6960</f>
        <v>6960</v>
      </c>
      <c r="O466" s="42"/>
    </row>
    <row r="467" spans="1:15" ht="30.75" customHeight="1" x14ac:dyDescent="0.25">
      <c r="A467" s="152">
        <v>460</v>
      </c>
      <c r="B467" s="423" t="s">
        <v>1812</v>
      </c>
      <c r="C467" s="421" t="s">
        <v>1805</v>
      </c>
      <c r="D467" s="97" t="s">
        <v>261</v>
      </c>
      <c r="E467" s="97" t="s">
        <v>1806</v>
      </c>
      <c r="F467" s="97" t="s">
        <v>1807</v>
      </c>
      <c r="G467" s="96" t="s">
        <v>292</v>
      </c>
      <c r="H467" s="96"/>
      <c r="I467" s="96" t="s">
        <v>1734</v>
      </c>
      <c r="J467" s="96" t="s">
        <v>92</v>
      </c>
      <c r="K467" s="151">
        <v>4</v>
      </c>
      <c r="L467" s="151">
        <v>2020</v>
      </c>
      <c r="M467" s="431">
        <f>6960</f>
        <v>6960</v>
      </c>
      <c r="O467" s="42"/>
    </row>
    <row r="468" spans="1:15" ht="30.75" customHeight="1" x14ac:dyDescent="0.25">
      <c r="A468" s="152">
        <v>461</v>
      </c>
      <c r="B468" s="423" t="s">
        <v>1813</v>
      </c>
      <c r="C468" s="421" t="s">
        <v>1805</v>
      </c>
      <c r="D468" s="97" t="s">
        <v>261</v>
      </c>
      <c r="E468" s="97" t="s">
        <v>1806</v>
      </c>
      <c r="F468" s="97" t="s">
        <v>1807</v>
      </c>
      <c r="G468" s="96" t="s">
        <v>292</v>
      </c>
      <c r="H468" s="96"/>
      <c r="I468" s="96" t="s">
        <v>1734</v>
      </c>
      <c r="J468" s="96" t="s">
        <v>92</v>
      </c>
      <c r="K468" s="151">
        <v>4</v>
      </c>
      <c r="L468" s="151">
        <v>2020</v>
      </c>
      <c r="M468" s="431">
        <f>6960</f>
        <v>6960</v>
      </c>
      <c r="O468" s="42"/>
    </row>
    <row r="469" spans="1:15" ht="30.75" customHeight="1" x14ac:dyDescent="0.25">
      <c r="A469" s="152">
        <v>462</v>
      </c>
      <c r="B469" s="423" t="s">
        <v>1814</v>
      </c>
      <c r="C469" s="421" t="s">
        <v>1805</v>
      </c>
      <c r="D469" s="97" t="s">
        <v>261</v>
      </c>
      <c r="E469" s="97" t="s">
        <v>1806</v>
      </c>
      <c r="F469" s="97" t="s">
        <v>1807</v>
      </c>
      <c r="G469" s="96" t="s">
        <v>292</v>
      </c>
      <c r="H469" s="96"/>
      <c r="I469" s="96" t="s">
        <v>1734</v>
      </c>
      <c r="J469" s="96" t="s">
        <v>92</v>
      </c>
      <c r="K469" s="151">
        <v>4</v>
      </c>
      <c r="L469" s="151">
        <v>2020</v>
      </c>
      <c r="M469" s="431">
        <f>6960</f>
        <v>6960</v>
      </c>
      <c r="O469" s="42"/>
    </row>
    <row r="470" spans="1:15" ht="30.75" customHeight="1" x14ac:dyDescent="0.25">
      <c r="A470" s="152">
        <v>463</v>
      </c>
      <c r="B470" s="423" t="s">
        <v>1815</v>
      </c>
      <c r="C470" s="421" t="s">
        <v>1805</v>
      </c>
      <c r="D470" s="97" t="s">
        <v>261</v>
      </c>
      <c r="E470" s="97" t="s">
        <v>1806</v>
      </c>
      <c r="F470" s="97" t="s">
        <v>1807</v>
      </c>
      <c r="G470" s="96" t="s">
        <v>292</v>
      </c>
      <c r="H470" s="96"/>
      <c r="I470" s="96" t="s">
        <v>1734</v>
      </c>
      <c r="J470" s="96" t="s">
        <v>92</v>
      </c>
      <c r="K470" s="151">
        <v>4</v>
      </c>
      <c r="L470" s="151">
        <v>2020</v>
      </c>
      <c r="M470" s="431">
        <f>6960</f>
        <v>6960</v>
      </c>
      <c r="O470" s="42"/>
    </row>
    <row r="471" spans="1:15" ht="30.75" customHeight="1" x14ac:dyDescent="0.25">
      <c r="A471" s="152">
        <v>464</v>
      </c>
      <c r="B471" s="423" t="s">
        <v>1816</v>
      </c>
      <c r="C471" s="421" t="s">
        <v>887</v>
      </c>
      <c r="D471" s="97" t="s">
        <v>261</v>
      </c>
      <c r="E471" s="97" t="s">
        <v>888</v>
      </c>
      <c r="F471" s="97" t="s">
        <v>889</v>
      </c>
      <c r="G471" s="96" t="s">
        <v>470</v>
      </c>
      <c r="H471" s="96"/>
      <c r="I471" s="96" t="s">
        <v>1734</v>
      </c>
      <c r="J471" s="96" t="s">
        <v>92</v>
      </c>
      <c r="K471" s="151">
        <v>5</v>
      </c>
      <c r="L471" s="151">
        <v>2020</v>
      </c>
      <c r="M471" s="431">
        <f>10854.58/2</f>
        <v>5427.29</v>
      </c>
      <c r="O471" s="42"/>
    </row>
    <row r="472" spans="1:15" ht="30.75" customHeight="1" x14ac:dyDescent="0.25">
      <c r="A472" s="152">
        <v>465</v>
      </c>
      <c r="B472" s="423" t="s">
        <v>1817</v>
      </c>
      <c r="C472" s="421" t="s">
        <v>887</v>
      </c>
      <c r="D472" s="97" t="s">
        <v>261</v>
      </c>
      <c r="E472" s="97" t="s">
        <v>888</v>
      </c>
      <c r="F472" s="97" t="s">
        <v>889</v>
      </c>
      <c r="G472" s="96" t="s">
        <v>470</v>
      </c>
      <c r="H472" s="96"/>
      <c r="I472" s="96" t="s">
        <v>1734</v>
      </c>
      <c r="J472" s="96" t="s">
        <v>92</v>
      </c>
      <c r="K472" s="151">
        <v>5</v>
      </c>
      <c r="L472" s="151">
        <v>2020</v>
      </c>
      <c r="M472" s="431">
        <v>5427.29</v>
      </c>
      <c r="O472" s="42"/>
    </row>
    <row r="473" spans="1:15" ht="30.75" customHeight="1" x14ac:dyDescent="0.25">
      <c r="A473" s="152">
        <v>466</v>
      </c>
      <c r="B473" s="423" t="s">
        <v>1818</v>
      </c>
      <c r="C473" s="421" t="s">
        <v>1819</v>
      </c>
      <c r="D473" s="97" t="s">
        <v>1820</v>
      </c>
      <c r="E473" s="97" t="s">
        <v>1096</v>
      </c>
      <c r="F473" s="97" t="s">
        <v>261</v>
      </c>
      <c r="G473" s="96" t="s">
        <v>890</v>
      </c>
      <c r="H473" s="96"/>
      <c r="I473" s="96" t="s">
        <v>1734</v>
      </c>
      <c r="J473" s="96" t="s">
        <v>92</v>
      </c>
      <c r="K473" s="151">
        <v>9</v>
      </c>
      <c r="L473" s="151">
        <v>2020</v>
      </c>
      <c r="M473" s="431">
        <v>15038.43</v>
      </c>
      <c r="O473" s="42"/>
    </row>
    <row r="474" spans="1:15" ht="30.75" customHeight="1" x14ac:dyDescent="0.25">
      <c r="A474" s="152">
        <v>467</v>
      </c>
      <c r="B474" s="423" t="s">
        <v>1821</v>
      </c>
      <c r="C474" s="421" t="s">
        <v>1819</v>
      </c>
      <c r="D474" s="97" t="s">
        <v>1820</v>
      </c>
      <c r="E474" s="97" t="s">
        <v>1096</v>
      </c>
      <c r="F474" s="97" t="s">
        <v>261</v>
      </c>
      <c r="G474" s="96" t="s">
        <v>890</v>
      </c>
      <c r="H474" s="96"/>
      <c r="I474" s="96" t="s">
        <v>1734</v>
      </c>
      <c r="J474" s="96" t="s">
        <v>92</v>
      </c>
      <c r="K474" s="151">
        <v>9</v>
      </c>
      <c r="L474" s="151">
        <v>2020</v>
      </c>
      <c r="M474" s="431">
        <v>15038.43</v>
      </c>
      <c r="O474" s="42"/>
    </row>
    <row r="475" spans="1:15" ht="30.75" customHeight="1" x14ac:dyDescent="0.25">
      <c r="A475" s="152">
        <v>468</v>
      </c>
      <c r="B475" s="423" t="s">
        <v>1822</v>
      </c>
      <c r="C475" s="421" t="s">
        <v>1819</v>
      </c>
      <c r="D475" s="97" t="s">
        <v>1820</v>
      </c>
      <c r="E475" s="97" t="s">
        <v>1096</v>
      </c>
      <c r="F475" s="97" t="s">
        <v>261</v>
      </c>
      <c r="G475" s="96" t="s">
        <v>890</v>
      </c>
      <c r="H475" s="96"/>
      <c r="I475" s="96" t="s">
        <v>1734</v>
      </c>
      <c r="J475" s="96" t="s">
        <v>92</v>
      </c>
      <c r="K475" s="151">
        <v>9</v>
      </c>
      <c r="L475" s="151">
        <v>2020</v>
      </c>
      <c r="M475" s="431">
        <v>15038.43</v>
      </c>
      <c r="O475" s="42"/>
    </row>
    <row r="476" spans="1:15" ht="30.75" customHeight="1" x14ac:dyDescent="0.25">
      <c r="A476" s="152">
        <v>469</v>
      </c>
      <c r="B476" s="423" t="s">
        <v>1823</v>
      </c>
      <c r="C476" s="421" t="s">
        <v>1819</v>
      </c>
      <c r="D476" s="97" t="s">
        <v>1820</v>
      </c>
      <c r="E476" s="97" t="s">
        <v>1096</v>
      </c>
      <c r="F476" s="97" t="s">
        <v>261</v>
      </c>
      <c r="G476" s="96" t="s">
        <v>890</v>
      </c>
      <c r="H476" s="96"/>
      <c r="I476" s="96" t="s">
        <v>1734</v>
      </c>
      <c r="J476" s="96" t="s">
        <v>92</v>
      </c>
      <c r="K476" s="151">
        <v>9</v>
      </c>
      <c r="L476" s="151">
        <v>2020</v>
      </c>
      <c r="M476" s="431">
        <v>15038.43</v>
      </c>
      <c r="O476" s="42"/>
    </row>
    <row r="477" spans="1:15" ht="30.75" customHeight="1" x14ac:dyDescent="0.25">
      <c r="A477" s="152">
        <v>470</v>
      </c>
      <c r="B477" s="423" t="s">
        <v>1824</v>
      </c>
      <c r="C477" s="421" t="s">
        <v>1819</v>
      </c>
      <c r="D477" s="97" t="s">
        <v>1820</v>
      </c>
      <c r="E477" s="97" t="s">
        <v>1096</v>
      </c>
      <c r="F477" s="97" t="s">
        <v>261</v>
      </c>
      <c r="G477" s="96" t="s">
        <v>890</v>
      </c>
      <c r="H477" s="96"/>
      <c r="I477" s="96" t="s">
        <v>1734</v>
      </c>
      <c r="J477" s="96" t="s">
        <v>92</v>
      </c>
      <c r="K477" s="151">
        <v>9</v>
      </c>
      <c r="L477" s="151">
        <v>2020</v>
      </c>
      <c r="M477" s="431">
        <v>15038.44</v>
      </c>
      <c r="O477" s="42"/>
    </row>
    <row r="478" spans="1:15" ht="30.75" customHeight="1" x14ac:dyDescent="0.25">
      <c r="A478" s="152">
        <v>471</v>
      </c>
      <c r="B478" s="423" t="s">
        <v>1825</v>
      </c>
      <c r="C478" s="421" t="s">
        <v>1819</v>
      </c>
      <c r="D478" s="97" t="s">
        <v>1820</v>
      </c>
      <c r="E478" s="97" t="s">
        <v>1096</v>
      </c>
      <c r="F478" s="97" t="s">
        <v>261</v>
      </c>
      <c r="G478" s="96" t="s">
        <v>890</v>
      </c>
      <c r="H478" s="96"/>
      <c r="I478" s="96" t="s">
        <v>1734</v>
      </c>
      <c r="J478" s="96" t="s">
        <v>92</v>
      </c>
      <c r="K478" s="151">
        <v>9</v>
      </c>
      <c r="L478" s="151">
        <v>2020</v>
      </c>
      <c r="M478" s="431">
        <v>15038.44</v>
      </c>
      <c r="O478" s="42"/>
    </row>
    <row r="479" spans="1:15" ht="30.75" customHeight="1" x14ac:dyDescent="0.25">
      <c r="A479" s="152">
        <v>472</v>
      </c>
      <c r="B479" s="423" t="s">
        <v>1826</v>
      </c>
      <c r="C479" s="421" t="s">
        <v>1827</v>
      </c>
      <c r="D479" s="97" t="s">
        <v>1820</v>
      </c>
      <c r="E479" s="97" t="s">
        <v>1096</v>
      </c>
      <c r="F479" s="97" t="s">
        <v>261</v>
      </c>
      <c r="G479" s="96" t="s">
        <v>890</v>
      </c>
      <c r="H479" s="96"/>
      <c r="I479" s="96" t="s">
        <v>1734</v>
      </c>
      <c r="J479" s="96" t="s">
        <v>92</v>
      </c>
      <c r="K479" s="151">
        <v>10</v>
      </c>
      <c r="L479" s="151">
        <v>2020</v>
      </c>
      <c r="M479" s="431">
        <v>14297</v>
      </c>
      <c r="O479" s="42"/>
    </row>
    <row r="480" spans="1:15" ht="30.75" customHeight="1" x14ac:dyDescent="0.25">
      <c r="A480" s="152">
        <v>473</v>
      </c>
      <c r="B480" s="423" t="s">
        <v>1828</v>
      </c>
      <c r="C480" s="421" t="s">
        <v>1827</v>
      </c>
      <c r="D480" s="97" t="s">
        <v>1820</v>
      </c>
      <c r="E480" s="97" t="s">
        <v>1096</v>
      </c>
      <c r="F480" s="97" t="s">
        <v>261</v>
      </c>
      <c r="G480" s="96" t="s">
        <v>890</v>
      </c>
      <c r="H480" s="96"/>
      <c r="I480" s="96" t="s">
        <v>1734</v>
      </c>
      <c r="J480" s="96" t="s">
        <v>92</v>
      </c>
      <c r="K480" s="151">
        <v>10</v>
      </c>
      <c r="L480" s="151">
        <v>2020</v>
      </c>
      <c r="M480" s="431">
        <v>14297</v>
      </c>
      <c r="O480" s="42"/>
    </row>
    <row r="481" spans="1:15" ht="30.75" customHeight="1" x14ac:dyDescent="0.25">
      <c r="A481" s="152">
        <v>474</v>
      </c>
      <c r="B481" s="423" t="s">
        <v>1829</v>
      </c>
      <c r="C481" s="421" t="s">
        <v>1827</v>
      </c>
      <c r="D481" s="97" t="s">
        <v>1820</v>
      </c>
      <c r="E481" s="97" t="s">
        <v>1096</v>
      </c>
      <c r="F481" s="97" t="s">
        <v>261</v>
      </c>
      <c r="G481" s="96" t="s">
        <v>890</v>
      </c>
      <c r="H481" s="96"/>
      <c r="I481" s="96" t="s">
        <v>1734</v>
      </c>
      <c r="J481" s="96" t="s">
        <v>92</v>
      </c>
      <c r="K481" s="151">
        <v>10</v>
      </c>
      <c r="L481" s="151">
        <v>2020</v>
      </c>
      <c r="M481" s="431">
        <v>14297</v>
      </c>
      <c r="O481" s="42"/>
    </row>
    <row r="482" spans="1:15" ht="30.75" customHeight="1" x14ac:dyDescent="0.25">
      <c r="A482" s="152">
        <v>475</v>
      </c>
      <c r="B482" s="423" t="s">
        <v>1830</v>
      </c>
      <c r="C482" s="421" t="s">
        <v>1827</v>
      </c>
      <c r="D482" s="97" t="s">
        <v>1820</v>
      </c>
      <c r="E482" s="97" t="s">
        <v>1096</v>
      </c>
      <c r="F482" s="97" t="s">
        <v>261</v>
      </c>
      <c r="G482" s="96" t="s">
        <v>890</v>
      </c>
      <c r="H482" s="96"/>
      <c r="I482" s="96" t="s">
        <v>1734</v>
      </c>
      <c r="J482" s="96" t="s">
        <v>92</v>
      </c>
      <c r="K482" s="151">
        <v>10</v>
      </c>
      <c r="L482" s="151">
        <v>2020</v>
      </c>
      <c r="M482" s="431">
        <v>14297</v>
      </c>
      <c r="O482" s="42"/>
    </row>
    <row r="483" spans="1:15" ht="30.75" customHeight="1" x14ac:dyDescent="0.25">
      <c r="A483" s="152">
        <v>476</v>
      </c>
      <c r="B483" s="423" t="s">
        <v>1831</v>
      </c>
      <c r="C483" s="421" t="s">
        <v>1827</v>
      </c>
      <c r="D483" s="97" t="s">
        <v>1820</v>
      </c>
      <c r="E483" s="97" t="s">
        <v>1096</v>
      </c>
      <c r="F483" s="97" t="s">
        <v>261</v>
      </c>
      <c r="G483" s="96" t="s">
        <v>890</v>
      </c>
      <c r="H483" s="96"/>
      <c r="I483" s="96" t="s">
        <v>1734</v>
      </c>
      <c r="J483" s="96" t="s">
        <v>92</v>
      </c>
      <c r="K483" s="151">
        <v>10</v>
      </c>
      <c r="L483" s="151">
        <v>2020</v>
      </c>
      <c r="M483" s="431">
        <v>14297</v>
      </c>
      <c r="O483" s="42"/>
    </row>
    <row r="484" spans="1:15" ht="30.75" customHeight="1" x14ac:dyDescent="0.25">
      <c r="A484" s="152">
        <v>477</v>
      </c>
      <c r="B484" s="423" t="s">
        <v>1832</v>
      </c>
      <c r="C484" s="421" t="s">
        <v>1827</v>
      </c>
      <c r="D484" s="97" t="s">
        <v>1820</v>
      </c>
      <c r="E484" s="97" t="s">
        <v>1096</v>
      </c>
      <c r="F484" s="97" t="s">
        <v>261</v>
      </c>
      <c r="G484" s="96" t="s">
        <v>890</v>
      </c>
      <c r="H484" s="96"/>
      <c r="I484" s="96" t="s">
        <v>1734</v>
      </c>
      <c r="J484" s="96" t="s">
        <v>92</v>
      </c>
      <c r="K484" s="151">
        <v>10</v>
      </c>
      <c r="L484" s="151">
        <v>2020</v>
      </c>
      <c r="M484" s="431">
        <v>14297</v>
      </c>
      <c r="O484" s="42"/>
    </row>
    <row r="485" spans="1:15" ht="30.75" customHeight="1" x14ac:dyDescent="0.25">
      <c r="A485" s="152">
        <v>478</v>
      </c>
      <c r="B485" s="423" t="s">
        <v>1833</v>
      </c>
      <c r="C485" s="421" t="s">
        <v>1827</v>
      </c>
      <c r="D485" s="97" t="s">
        <v>1820</v>
      </c>
      <c r="E485" s="97" t="s">
        <v>1096</v>
      </c>
      <c r="F485" s="97" t="s">
        <v>261</v>
      </c>
      <c r="G485" s="96" t="s">
        <v>890</v>
      </c>
      <c r="H485" s="96"/>
      <c r="I485" s="96" t="s">
        <v>1734</v>
      </c>
      <c r="J485" s="96" t="s">
        <v>92</v>
      </c>
      <c r="K485" s="151">
        <v>10</v>
      </c>
      <c r="L485" s="151">
        <v>2020</v>
      </c>
      <c r="M485" s="431">
        <v>14297</v>
      </c>
      <c r="O485" s="42"/>
    </row>
    <row r="486" spans="1:15" ht="30.75" customHeight="1" x14ac:dyDescent="0.25">
      <c r="A486" s="152">
        <v>479</v>
      </c>
      <c r="B486" s="423" t="s">
        <v>1834</v>
      </c>
      <c r="C486" s="421" t="s">
        <v>1827</v>
      </c>
      <c r="D486" s="97" t="s">
        <v>1820</v>
      </c>
      <c r="E486" s="97" t="s">
        <v>1096</v>
      </c>
      <c r="F486" s="97" t="s">
        <v>261</v>
      </c>
      <c r="G486" s="96" t="s">
        <v>890</v>
      </c>
      <c r="H486" s="96"/>
      <c r="I486" s="96" t="s">
        <v>1734</v>
      </c>
      <c r="J486" s="96" t="s">
        <v>92</v>
      </c>
      <c r="K486" s="151">
        <v>10</v>
      </c>
      <c r="L486" s="151">
        <v>2020</v>
      </c>
      <c r="M486" s="431">
        <v>14297</v>
      </c>
      <c r="O486" s="42"/>
    </row>
    <row r="487" spans="1:15" ht="30.75" customHeight="1" x14ac:dyDescent="0.25">
      <c r="A487" s="152">
        <v>480</v>
      </c>
      <c r="B487" s="423" t="s">
        <v>1835</v>
      </c>
      <c r="C487" s="421" t="s">
        <v>1827</v>
      </c>
      <c r="D487" s="97" t="s">
        <v>1820</v>
      </c>
      <c r="E487" s="97" t="s">
        <v>1096</v>
      </c>
      <c r="F487" s="97" t="s">
        <v>261</v>
      </c>
      <c r="G487" s="96" t="s">
        <v>890</v>
      </c>
      <c r="H487" s="96"/>
      <c r="I487" s="96" t="s">
        <v>1734</v>
      </c>
      <c r="J487" s="96" t="s">
        <v>92</v>
      </c>
      <c r="K487" s="151">
        <v>10</v>
      </c>
      <c r="L487" s="151">
        <v>2020</v>
      </c>
      <c r="M487" s="431">
        <v>14297</v>
      </c>
      <c r="O487" s="42"/>
    </row>
    <row r="488" spans="1:15" ht="30.75" customHeight="1" x14ac:dyDescent="0.25">
      <c r="A488" s="152">
        <v>481</v>
      </c>
      <c r="B488" s="423" t="s">
        <v>1836</v>
      </c>
      <c r="C488" s="421" t="s">
        <v>1827</v>
      </c>
      <c r="D488" s="97" t="s">
        <v>1820</v>
      </c>
      <c r="E488" s="97" t="s">
        <v>1096</v>
      </c>
      <c r="F488" s="97" t="s">
        <v>261</v>
      </c>
      <c r="G488" s="96" t="s">
        <v>890</v>
      </c>
      <c r="H488" s="96"/>
      <c r="I488" s="96" t="s">
        <v>1734</v>
      </c>
      <c r="J488" s="96" t="s">
        <v>92</v>
      </c>
      <c r="K488" s="151">
        <v>10</v>
      </c>
      <c r="L488" s="151">
        <v>2020</v>
      </c>
      <c r="M488" s="431">
        <v>14297</v>
      </c>
      <c r="O488" s="42"/>
    </row>
    <row r="489" spans="1:15" ht="30.75" customHeight="1" x14ac:dyDescent="0.25">
      <c r="A489" s="152">
        <v>482</v>
      </c>
      <c r="B489" s="423" t="s">
        <v>1837</v>
      </c>
      <c r="C489" s="421" t="s">
        <v>1838</v>
      </c>
      <c r="D489" s="97" t="s">
        <v>1820</v>
      </c>
      <c r="E489" s="97" t="s">
        <v>1768</v>
      </c>
      <c r="F489" s="97" t="s">
        <v>261</v>
      </c>
      <c r="G489" s="96" t="s">
        <v>890</v>
      </c>
      <c r="H489" s="96"/>
      <c r="I489" s="96" t="s">
        <v>1734</v>
      </c>
      <c r="J489" s="96" t="s">
        <v>92</v>
      </c>
      <c r="K489" s="151">
        <v>10</v>
      </c>
      <c r="L489" s="151">
        <v>2020</v>
      </c>
      <c r="M489" s="431">
        <v>15062.6</v>
      </c>
      <c r="O489" s="42"/>
    </row>
    <row r="490" spans="1:15" ht="30.75" customHeight="1" x14ac:dyDescent="0.25">
      <c r="A490" s="152">
        <v>483</v>
      </c>
      <c r="B490" s="423" t="s">
        <v>1839</v>
      </c>
      <c r="C490" s="421" t="s">
        <v>1827</v>
      </c>
      <c r="D490" s="97" t="s">
        <v>1820</v>
      </c>
      <c r="E490" s="97" t="s">
        <v>1096</v>
      </c>
      <c r="F490" s="97" t="s">
        <v>261</v>
      </c>
      <c r="G490" s="96" t="s">
        <v>890</v>
      </c>
      <c r="H490" s="96"/>
      <c r="I490" s="96" t="s">
        <v>1734</v>
      </c>
      <c r="J490" s="96" t="s">
        <v>92</v>
      </c>
      <c r="K490" s="151">
        <v>11</v>
      </c>
      <c r="L490" s="151">
        <v>2020</v>
      </c>
      <c r="M490" s="431">
        <v>14911.18</v>
      </c>
      <c r="O490" s="42"/>
    </row>
    <row r="491" spans="1:15" ht="30.75" customHeight="1" x14ac:dyDescent="0.25">
      <c r="A491" s="152">
        <v>484</v>
      </c>
      <c r="B491" s="423" t="s">
        <v>1840</v>
      </c>
      <c r="C491" s="421" t="s">
        <v>1827</v>
      </c>
      <c r="D491" s="97" t="s">
        <v>1820</v>
      </c>
      <c r="E491" s="97" t="s">
        <v>1096</v>
      </c>
      <c r="F491" s="97" t="s">
        <v>261</v>
      </c>
      <c r="G491" s="96" t="s">
        <v>890</v>
      </c>
      <c r="H491" s="96"/>
      <c r="I491" s="96" t="s">
        <v>1734</v>
      </c>
      <c r="J491" s="96" t="s">
        <v>92</v>
      </c>
      <c r="K491" s="151">
        <v>11</v>
      </c>
      <c r="L491" s="151">
        <v>2020</v>
      </c>
      <c r="M491" s="431">
        <v>14911.8</v>
      </c>
      <c r="O491" s="42"/>
    </row>
    <row r="492" spans="1:15" ht="30.75" customHeight="1" x14ac:dyDescent="0.25">
      <c r="A492" s="152">
        <v>485</v>
      </c>
      <c r="B492" s="423" t="s">
        <v>1841</v>
      </c>
      <c r="C492" s="421" t="s">
        <v>1827</v>
      </c>
      <c r="D492" s="97" t="s">
        <v>1820</v>
      </c>
      <c r="E492" s="97" t="s">
        <v>1096</v>
      </c>
      <c r="F492" s="97" t="s">
        <v>261</v>
      </c>
      <c r="G492" s="96" t="s">
        <v>890</v>
      </c>
      <c r="H492" s="96"/>
      <c r="I492" s="96" t="s">
        <v>1734</v>
      </c>
      <c r="J492" s="96" t="s">
        <v>92</v>
      </c>
      <c r="K492" s="151">
        <v>11</v>
      </c>
      <c r="L492" s="151">
        <v>2020</v>
      </c>
      <c r="M492" s="431">
        <v>14911.18</v>
      </c>
      <c r="O492" s="42"/>
    </row>
    <row r="493" spans="1:15" ht="30.75" customHeight="1" x14ac:dyDescent="0.25">
      <c r="A493" s="152">
        <v>486</v>
      </c>
      <c r="B493" s="423" t="s">
        <v>1842</v>
      </c>
      <c r="C493" s="421" t="s">
        <v>1827</v>
      </c>
      <c r="D493" s="97" t="s">
        <v>1820</v>
      </c>
      <c r="E493" s="97" t="s">
        <v>1096</v>
      </c>
      <c r="F493" s="97" t="s">
        <v>261</v>
      </c>
      <c r="G493" s="96" t="s">
        <v>890</v>
      </c>
      <c r="H493" s="96"/>
      <c r="I493" s="96" t="s">
        <v>1734</v>
      </c>
      <c r="J493" s="96" t="s">
        <v>92</v>
      </c>
      <c r="K493" s="151">
        <v>11</v>
      </c>
      <c r="L493" s="151">
        <v>2020</v>
      </c>
      <c r="M493" s="431">
        <v>14911.48</v>
      </c>
      <c r="O493" s="42"/>
    </row>
    <row r="494" spans="1:15" ht="30.75" customHeight="1" x14ac:dyDescent="0.25">
      <c r="A494" s="152">
        <v>487</v>
      </c>
      <c r="B494" s="423" t="s">
        <v>1843</v>
      </c>
      <c r="C494" s="436" t="s">
        <v>1844</v>
      </c>
      <c r="D494" s="97" t="s">
        <v>261</v>
      </c>
      <c r="E494" s="97" t="s">
        <v>1845</v>
      </c>
      <c r="F494" s="97" t="s">
        <v>261</v>
      </c>
      <c r="G494" s="96" t="s">
        <v>292</v>
      </c>
      <c r="H494" s="96"/>
      <c r="I494" s="96" t="s">
        <v>1734</v>
      </c>
      <c r="J494" s="96" t="s">
        <v>92</v>
      </c>
      <c r="K494" s="151">
        <v>11</v>
      </c>
      <c r="L494" s="151">
        <v>2020</v>
      </c>
      <c r="M494" s="431">
        <v>3199</v>
      </c>
      <c r="O494" s="42"/>
    </row>
    <row r="495" spans="1:15" ht="30.75" customHeight="1" x14ac:dyDescent="0.25">
      <c r="A495" s="152">
        <v>488</v>
      </c>
      <c r="B495" s="423" t="s">
        <v>1846</v>
      </c>
      <c r="C495" s="436" t="s">
        <v>1844</v>
      </c>
      <c r="D495" s="97" t="s">
        <v>261</v>
      </c>
      <c r="E495" s="97" t="s">
        <v>1845</v>
      </c>
      <c r="F495" s="97" t="s">
        <v>261</v>
      </c>
      <c r="G495" s="96" t="s">
        <v>292</v>
      </c>
      <c r="H495" s="96"/>
      <c r="I495" s="96" t="s">
        <v>1734</v>
      </c>
      <c r="J495" s="96" t="s">
        <v>92</v>
      </c>
      <c r="K495" s="151">
        <v>11</v>
      </c>
      <c r="L495" s="151">
        <v>2020</v>
      </c>
      <c r="M495" s="431">
        <v>3199</v>
      </c>
      <c r="O495" s="42"/>
    </row>
    <row r="496" spans="1:15" ht="30.75" customHeight="1" x14ac:dyDescent="0.25">
      <c r="A496" s="152">
        <v>489</v>
      </c>
      <c r="B496" s="423" t="s">
        <v>1847</v>
      </c>
      <c r="C496" s="436" t="s">
        <v>1844</v>
      </c>
      <c r="D496" s="97" t="s">
        <v>261</v>
      </c>
      <c r="E496" s="97" t="s">
        <v>1845</v>
      </c>
      <c r="F496" s="97" t="s">
        <v>261</v>
      </c>
      <c r="G496" s="96" t="s">
        <v>292</v>
      </c>
      <c r="H496" s="96"/>
      <c r="I496" s="96" t="s">
        <v>1734</v>
      </c>
      <c r="J496" s="96" t="s">
        <v>92</v>
      </c>
      <c r="K496" s="151">
        <v>11</v>
      </c>
      <c r="L496" s="151">
        <v>2020</v>
      </c>
      <c r="M496" s="431">
        <v>3199</v>
      </c>
      <c r="O496" s="42"/>
    </row>
    <row r="497" spans="1:15" ht="30.75" customHeight="1" x14ac:dyDescent="0.25">
      <c r="A497" s="152">
        <v>490</v>
      </c>
      <c r="B497" s="423" t="s">
        <v>1848</v>
      </c>
      <c r="C497" s="436" t="s">
        <v>1849</v>
      </c>
      <c r="D497" s="97" t="s">
        <v>261</v>
      </c>
      <c r="E497" s="97" t="s">
        <v>391</v>
      </c>
      <c r="F497" s="97" t="s">
        <v>261</v>
      </c>
      <c r="G497" s="96" t="s">
        <v>90</v>
      </c>
      <c r="H497" s="96"/>
      <c r="I497" s="96" t="s">
        <v>1734</v>
      </c>
      <c r="J497" s="96" t="s">
        <v>92</v>
      </c>
      <c r="K497" s="151">
        <v>11</v>
      </c>
      <c r="L497" s="151">
        <v>2020</v>
      </c>
      <c r="M497" s="431">
        <v>7192</v>
      </c>
      <c r="O497" s="42"/>
    </row>
    <row r="498" spans="1:15" ht="30.75" customHeight="1" x14ac:dyDescent="0.25">
      <c r="A498" s="152">
        <v>491</v>
      </c>
      <c r="B498" s="423" t="s">
        <v>1850</v>
      </c>
      <c r="C498" s="436" t="s">
        <v>893</v>
      </c>
      <c r="D498" s="97" t="s">
        <v>261</v>
      </c>
      <c r="E498" s="97" t="s">
        <v>894</v>
      </c>
      <c r="F498" s="97" t="s">
        <v>261</v>
      </c>
      <c r="G498" s="96" t="s">
        <v>470</v>
      </c>
      <c r="H498" s="96"/>
      <c r="I498" s="96" t="s">
        <v>1734</v>
      </c>
      <c r="J498" s="96" t="s">
        <v>92</v>
      </c>
      <c r="K498" s="151">
        <v>11</v>
      </c>
      <c r="L498" s="151">
        <v>2020</v>
      </c>
      <c r="M498" s="431">
        <v>1599</v>
      </c>
      <c r="O498" s="42"/>
    </row>
    <row r="499" spans="1:15" ht="30.75" customHeight="1" x14ac:dyDescent="0.25">
      <c r="A499" s="152">
        <v>492</v>
      </c>
      <c r="B499" s="423" t="s">
        <v>1851</v>
      </c>
      <c r="C499" s="436" t="s">
        <v>893</v>
      </c>
      <c r="D499" s="97" t="s">
        <v>261</v>
      </c>
      <c r="E499" s="97" t="s">
        <v>894</v>
      </c>
      <c r="F499" s="97" t="s">
        <v>261</v>
      </c>
      <c r="G499" s="96" t="s">
        <v>470</v>
      </c>
      <c r="H499" s="96"/>
      <c r="I499" s="96" t="s">
        <v>1734</v>
      </c>
      <c r="J499" s="96" t="s">
        <v>92</v>
      </c>
      <c r="K499" s="151">
        <v>11</v>
      </c>
      <c r="L499" s="151">
        <v>2020</v>
      </c>
      <c r="M499" s="431">
        <v>1599</v>
      </c>
      <c r="O499" s="42"/>
    </row>
    <row r="500" spans="1:15" ht="30.75" customHeight="1" x14ac:dyDescent="0.25">
      <c r="A500" s="152">
        <v>493</v>
      </c>
      <c r="B500" s="423" t="s">
        <v>1852</v>
      </c>
      <c r="C500" s="436" t="s">
        <v>893</v>
      </c>
      <c r="D500" s="97" t="s">
        <v>261</v>
      </c>
      <c r="E500" s="97" t="s">
        <v>894</v>
      </c>
      <c r="F500" s="97" t="s">
        <v>261</v>
      </c>
      <c r="G500" s="96" t="s">
        <v>470</v>
      </c>
      <c r="H500" s="96"/>
      <c r="I500" s="96" t="s">
        <v>1734</v>
      </c>
      <c r="J500" s="96" t="s">
        <v>92</v>
      </c>
      <c r="K500" s="151">
        <v>11</v>
      </c>
      <c r="L500" s="151">
        <v>2020</v>
      </c>
      <c r="M500" s="431">
        <v>1599</v>
      </c>
      <c r="O500" s="42"/>
    </row>
    <row r="501" spans="1:15" ht="30.75" customHeight="1" x14ac:dyDescent="0.25">
      <c r="A501" s="152">
        <v>494</v>
      </c>
      <c r="B501" s="423" t="s">
        <v>1853</v>
      </c>
      <c r="C501" s="436" t="s">
        <v>1854</v>
      </c>
      <c r="D501" s="97" t="s">
        <v>261</v>
      </c>
      <c r="E501" s="97" t="s">
        <v>1366</v>
      </c>
      <c r="F501" s="97" t="s">
        <v>261</v>
      </c>
      <c r="G501" s="96" t="s">
        <v>470</v>
      </c>
      <c r="H501" s="96"/>
      <c r="I501" s="96" t="s">
        <v>1734</v>
      </c>
      <c r="J501" s="96" t="s">
        <v>92</v>
      </c>
      <c r="K501" s="151">
        <v>11</v>
      </c>
      <c r="L501" s="151">
        <v>2020</v>
      </c>
      <c r="M501" s="431">
        <v>2334</v>
      </c>
      <c r="O501" s="42"/>
    </row>
    <row r="502" spans="1:15" ht="30.75" customHeight="1" x14ac:dyDescent="0.25">
      <c r="A502" s="152">
        <v>495</v>
      </c>
      <c r="B502" s="423" t="s">
        <v>1855</v>
      </c>
      <c r="C502" s="436" t="s">
        <v>1856</v>
      </c>
      <c r="D502" s="97" t="s">
        <v>261</v>
      </c>
      <c r="E502" s="97" t="s">
        <v>902</v>
      </c>
      <c r="F502" s="97" t="s">
        <v>1857</v>
      </c>
      <c r="G502" s="96" t="s">
        <v>1656</v>
      </c>
      <c r="H502" s="96"/>
      <c r="I502" s="96" t="s">
        <v>1734</v>
      </c>
      <c r="J502" s="96" t="s">
        <v>92</v>
      </c>
      <c r="K502" s="151">
        <v>12</v>
      </c>
      <c r="L502" s="151">
        <v>2020</v>
      </c>
      <c r="M502" s="431">
        <v>2320</v>
      </c>
      <c r="O502" s="42"/>
    </row>
    <row r="503" spans="1:15" ht="30.75" customHeight="1" x14ac:dyDescent="0.25">
      <c r="A503" s="152">
        <v>496</v>
      </c>
      <c r="B503" s="423" t="s">
        <v>1858</v>
      </c>
      <c r="C503" s="436" t="s">
        <v>1856</v>
      </c>
      <c r="D503" s="97" t="s">
        <v>261</v>
      </c>
      <c r="E503" s="97" t="s">
        <v>902</v>
      </c>
      <c r="F503" s="97" t="s">
        <v>1857</v>
      </c>
      <c r="G503" s="96" t="s">
        <v>1656</v>
      </c>
      <c r="H503" s="96"/>
      <c r="I503" s="96" t="s">
        <v>1734</v>
      </c>
      <c r="J503" s="96" t="s">
        <v>92</v>
      </c>
      <c r="K503" s="151">
        <v>12</v>
      </c>
      <c r="L503" s="151">
        <v>2020</v>
      </c>
      <c r="M503" s="431">
        <v>2320</v>
      </c>
      <c r="O503" s="42"/>
    </row>
    <row r="504" spans="1:15" ht="30.75" customHeight="1" x14ac:dyDescent="0.25">
      <c r="A504" s="152">
        <v>497</v>
      </c>
      <c r="B504" s="423" t="s">
        <v>1859</v>
      </c>
      <c r="C504" s="436" t="s">
        <v>1856</v>
      </c>
      <c r="D504" s="97" t="s">
        <v>261</v>
      </c>
      <c r="E504" s="97" t="s">
        <v>902</v>
      </c>
      <c r="F504" s="97" t="s">
        <v>1857</v>
      </c>
      <c r="G504" s="96" t="s">
        <v>1656</v>
      </c>
      <c r="H504" s="96"/>
      <c r="I504" s="96" t="s">
        <v>1734</v>
      </c>
      <c r="J504" s="96" t="s">
        <v>92</v>
      </c>
      <c r="K504" s="151">
        <v>12</v>
      </c>
      <c r="L504" s="151">
        <v>2020</v>
      </c>
      <c r="M504" s="431">
        <v>2320</v>
      </c>
      <c r="O504" s="42"/>
    </row>
    <row r="505" spans="1:15" ht="30.75" customHeight="1" x14ac:dyDescent="0.25">
      <c r="A505" s="152">
        <v>498</v>
      </c>
      <c r="B505" s="423" t="s">
        <v>1860</v>
      </c>
      <c r="C505" s="436" t="s">
        <v>1856</v>
      </c>
      <c r="D505" s="97" t="s">
        <v>261</v>
      </c>
      <c r="E505" s="97" t="s">
        <v>902</v>
      </c>
      <c r="F505" s="97" t="s">
        <v>1857</v>
      </c>
      <c r="G505" s="96" t="s">
        <v>1656</v>
      </c>
      <c r="H505" s="96"/>
      <c r="I505" s="96" t="s">
        <v>1734</v>
      </c>
      <c r="J505" s="96" t="s">
        <v>92</v>
      </c>
      <c r="K505" s="151">
        <v>12</v>
      </c>
      <c r="L505" s="151">
        <v>2020</v>
      </c>
      <c r="M505" s="431">
        <v>2320</v>
      </c>
      <c r="O505" s="42"/>
    </row>
    <row r="506" spans="1:15" ht="30.75" customHeight="1" x14ac:dyDescent="0.25">
      <c r="A506" s="152">
        <v>499</v>
      </c>
      <c r="B506" s="423" t="s">
        <v>1861</v>
      </c>
      <c r="C506" s="436" t="s">
        <v>1856</v>
      </c>
      <c r="D506" s="97" t="s">
        <v>261</v>
      </c>
      <c r="E506" s="97" t="s">
        <v>902</v>
      </c>
      <c r="F506" s="97" t="s">
        <v>1857</v>
      </c>
      <c r="G506" s="96" t="s">
        <v>1656</v>
      </c>
      <c r="H506" s="96"/>
      <c r="I506" s="96" t="s">
        <v>1734</v>
      </c>
      <c r="J506" s="96" t="s">
        <v>92</v>
      </c>
      <c r="K506" s="151">
        <v>12</v>
      </c>
      <c r="L506" s="151">
        <v>2020</v>
      </c>
      <c r="M506" s="431">
        <v>2320</v>
      </c>
      <c r="O506" s="42"/>
    </row>
    <row r="507" spans="1:15" ht="30.75" customHeight="1" x14ac:dyDescent="0.25">
      <c r="A507" s="152">
        <v>500</v>
      </c>
      <c r="B507" s="423" t="s">
        <v>1862</v>
      </c>
      <c r="C507" s="436" t="s">
        <v>1856</v>
      </c>
      <c r="D507" s="97" t="s">
        <v>261</v>
      </c>
      <c r="E507" s="97" t="s">
        <v>902</v>
      </c>
      <c r="F507" s="97" t="s">
        <v>1857</v>
      </c>
      <c r="G507" s="96" t="s">
        <v>1656</v>
      </c>
      <c r="H507" s="96"/>
      <c r="I507" s="96" t="s">
        <v>1734</v>
      </c>
      <c r="J507" s="96" t="s">
        <v>92</v>
      </c>
      <c r="K507" s="151">
        <v>12</v>
      </c>
      <c r="L507" s="151">
        <v>2020</v>
      </c>
      <c r="M507" s="431">
        <v>2320</v>
      </c>
      <c r="O507" s="42"/>
    </row>
    <row r="508" spans="1:15" ht="30.75" customHeight="1" x14ac:dyDescent="0.25">
      <c r="A508" s="152">
        <v>501</v>
      </c>
      <c r="B508" s="423" t="s">
        <v>1863</v>
      </c>
      <c r="C508" s="436" t="s">
        <v>1856</v>
      </c>
      <c r="D508" s="97" t="s">
        <v>261</v>
      </c>
      <c r="E508" s="97" t="s">
        <v>902</v>
      </c>
      <c r="F508" s="97" t="s">
        <v>1857</v>
      </c>
      <c r="G508" s="96" t="s">
        <v>1656</v>
      </c>
      <c r="H508" s="96"/>
      <c r="I508" s="96" t="s">
        <v>1734</v>
      </c>
      <c r="J508" s="96" t="s">
        <v>92</v>
      </c>
      <c r="K508" s="151">
        <v>12</v>
      </c>
      <c r="L508" s="151">
        <v>2020</v>
      </c>
      <c r="M508" s="431">
        <v>2320</v>
      </c>
      <c r="O508" s="42"/>
    </row>
    <row r="509" spans="1:15" ht="30.75" customHeight="1" x14ac:dyDescent="0.25">
      <c r="A509" s="152">
        <v>502</v>
      </c>
      <c r="B509" s="423" t="s">
        <v>1864</v>
      </c>
      <c r="C509" s="436" t="s">
        <v>1856</v>
      </c>
      <c r="D509" s="97" t="s">
        <v>261</v>
      </c>
      <c r="E509" s="97" t="s">
        <v>902</v>
      </c>
      <c r="F509" s="97" t="s">
        <v>1857</v>
      </c>
      <c r="G509" s="96" t="s">
        <v>1656</v>
      </c>
      <c r="H509" s="96"/>
      <c r="I509" s="96" t="s">
        <v>1734</v>
      </c>
      <c r="J509" s="96" t="s">
        <v>92</v>
      </c>
      <c r="K509" s="151">
        <v>12</v>
      </c>
      <c r="L509" s="151">
        <v>2020</v>
      </c>
      <c r="M509" s="431">
        <v>2320</v>
      </c>
      <c r="O509" s="42"/>
    </row>
    <row r="510" spans="1:15" ht="30.75" customHeight="1" x14ac:dyDescent="0.25">
      <c r="A510" s="152">
        <v>503</v>
      </c>
      <c r="B510" s="423" t="s">
        <v>1865</v>
      </c>
      <c r="C510" s="436" t="s">
        <v>1856</v>
      </c>
      <c r="D510" s="97" t="s">
        <v>261</v>
      </c>
      <c r="E510" s="97" t="s">
        <v>902</v>
      </c>
      <c r="F510" s="97" t="s">
        <v>1857</v>
      </c>
      <c r="G510" s="96" t="s">
        <v>1656</v>
      </c>
      <c r="H510" s="96"/>
      <c r="I510" s="96" t="s">
        <v>1734</v>
      </c>
      <c r="J510" s="96" t="s">
        <v>92</v>
      </c>
      <c r="K510" s="151">
        <v>12</v>
      </c>
      <c r="L510" s="151">
        <v>2020</v>
      </c>
      <c r="M510" s="431">
        <v>2320</v>
      </c>
      <c r="O510" s="42"/>
    </row>
    <row r="511" spans="1:15" ht="30.75" customHeight="1" x14ac:dyDescent="0.25">
      <c r="A511" s="152">
        <v>504</v>
      </c>
      <c r="B511" s="423" t="s">
        <v>1866</v>
      </c>
      <c r="C511" s="436" t="s">
        <v>1856</v>
      </c>
      <c r="D511" s="97" t="s">
        <v>261</v>
      </c>
      <c r="E511" s="97" t="s">
        <v>902</v>
      </c>
      <c r="F511" s="97" t="s">
        <v>1857</v>
      </c>
      <c r="G511" s="96" t="s">
        <v>1656</v>
      </c>
      <c r="H511" s="96"/>
      <c r="I511" s="96" t="s">
        <v>1734</v>
      </c>
      <c r="J511" s="96" t="s">
        <v>92</v>
      </c>
      <c r="K511" s="151">
        <v>12</v>
      </c>
      <c r="L511" s="151">
        <v>2020</v>
      </c>
      <c r="M511" s="431">
        <v>2320</v>
      </c>
      <c r="O511" s="42"/>
    </row>
    <row r="512" spans="1:15" ht="30.75" customHeight="1" x14ac:dyDescent="0.25">
      <c r="A512" s="152">
        <v>505</v>
      </c>
      <c r="B512" s="423" t="s">
        <v>1867</v>
      </c>
      <c r="C512" s="436" t="s">
        <v>1856</v>
      </c>
      <c r="D512" s="97" t="s">
        <v>261</v>
      </c>
      <c r="E512" s="97" t="s">
        <v>902</v>
      </c>
      <c r="F512" s="97" t="s">
        <v>1857</v>
      </c>
      <c r="G512" s="96" t="s">
        <v>1656</v>
      </c>
      <c r="H512" s="96"/>
      <c r="I512" s="96" t="s">
        <v>1734</v>
      </c>
      <c r="J512" s="96" t="s">
        <v>92</v>
      </c>
      <c r="K512" s="151">
        <v>12</v>
      </c>
      <c r="L512" s="151">
        <v>2020</v>
      </c>
      <c r="M512" s="431">
        <v>2320</v>
      </c>
      <c r="O512" s="42"/>
    </row>
    <row r="513" spans="1:15" ht="30.75" customHeight="1" x14ac:dyDescent="0.25">
      <c r="A513" s="152">
        <v>506</v>
      </c>
      <c r="B513" s="423" t="s">
        <v>1868</v>
      </c>
      <c r="C513" s="436" t="s">
        <v>1856</v>
      </c>
      <c r="D513" s="97" t="s">
        <v>261</v>
      </c>
      <c r="E513" s="97" t="s">
        <v>902</v>
      </c>
      <c r="F513" s="97" t="s">
        <v>1857</v>
      </c>
      <c r="G513" s="96" t="s">
        <v>1656</v>
      </c>
      <c r="H513" s="96"/>
      <c r="I513" s="96" t="s">
        <v>1734</v>
      </c>
      <c r="J513" s="96" t="s">
        <v>92</v>
      </c>
      <c r="K513" s="151">
        <v>12</v>
      </c>
      <c r="L513" s="151">
        <v>2020</v>
      </c>
      <c r="M513" s="431">
        <v>2320</v>
      </c>
      <c r="O513" s="42"/>
    </row>
    <row r="514" spans="1:15" ht="30.75" customHeight="1" x14ac:dyDescent="0.25">
      <c r="A514" s="152">
        <v>507</v>
      </c>
      <c r="B514" s="423" t="s">
        <v>1869</v>
      </c>
      <c r="C514" s="436" t="s">
        <v>1856</v>
      </c>
      <c r="D514" s="97" t="s">
        <v>261</v>
      </c>
      <c r="E514" s="97" t="s">
        <v>902</v>
      </c>
      <c r="F514" s="97" t="s">
        <v>1857</v>
      </c>
      <c r="G514" s="96" t="s">
        <v>1656</v>
      </c>
      <c r="H514" s="96"/>
      <c r="I514" s="96" t="s">
        <v>1734</v>
      </c>
      <c r="J514" s="96" t="s">
        <v>92</v>
      </c>
      <c r="K514" s="151">
        <v>12</v>
      </c>
      <c r="L514" s="151">
        <v>2020</v>
      </c>
      <c r="M514" s="431">
        <v>2320</v>
      </c>
      <c r="O514" s="42"/>
    </row>
    <row r="515" spans="1:15" ht="30.75" customHeight="1" x14ac:dyDescent="0.25">
      <c r="A515" s="152">
        <v>508</v>
      </c>
      <c r="B515" s="423" t="s">
        <v>1870</v>
      </c>
      <c r="C515" s="436" t="s">
        <v>1856</v>
      </c>
      <c r="D515" s="97" t="s">
        <v>261</v>
      </c>
      <c r="E515" s="97" t="s">
        <v>902</v>
      </c>
      <c r="F515" s="97" t="s">
        <v>1857</v>
      </c>
      <c r="G515" s="96" t="s">
        <v>1656</v>
      </c>
      <c r="H515" s="96"/>
      <c r="I515" s="96" t="s">
        <v>1734</v>
      </c>
      <c r="J515" s="96" t="s">
        <v>92</v>
      </c>
      <c r="K515" s="151">
        <v>12</v>
      </c>
      <c r="L515" s="151">
        <v>2020</v>
      </c>
      <c r="M515" s="431">
        <v>2320</v>
      </c>
      <c r="O515" s="42"/>
    </row>
    <row r="516" spans="1:15" ht="30.75" customHeight="1" x14ac:dyDescent="0.25">
      <c r="A516" s="152">
        <v>509</v>
      </c>
      <c r="B516" s="423" t="s">
        <v>1871</v>
      </c>
      <c r="C516" s="436" t="s">
        <v>1856</v>
      </c>
      <c r="D516" s="97" t="s">
        <v>261</v>
      </c>
      <c r="E516" s="97" t="s">
        <v>902</v>
      </c>
      <c r="F516" s="97" t="s">
        <v>1857</v>
      </c>
      <c r="G516" s="96" t="s">
        <v>1656</v>
      </c>
      <c r="H516" s="96"/>
      <c r="I516" s="96" t="s">
        <v>1734</v>
      </c>
      <c r="J516" s="96" t="s">
        <v>92</v>
      </c>
      <c r="K516" s="151">
        <v>12</v>
      </c>
      <c r="L516" s="151">
        <v>2020</v>
      </c>
      <c r="M516" s="431">
        <v>2320</v>
      </c>
      <c r="O516" s="42"/>
    </row>
    <row r="517" spans="1:15" ht="30.75" customHeight="1" x14ac:dyDescent="0.25">
      <c r="A517" s="152">
        <v>510</v>
      </c>
      <c r="B517" s="423" t="s">
        <v>1872</v>
      </c>
      <c r="C517" s="436" t="s">
        <v>1856</v>
      </c>
      <c r="D517" s="97" t="s">
        <v>261</v>
      </c>
      <c r="E517" s="97" t="s">
        <v>902</v>
      </c>
      <c r="F517" s="97" t="s">
        <v>1857</v>
      </c>
      <c r="G517" s="96" t="s">
        <v>1656</v>
      </c>
      <c r="H517" s="96"/>
      <c r="I517" s="96" t="s">
        <v>1734</v>
      </c>
      <c r="J517" s="96" t="s">
        <v>92</v>
      </c>
      <c r="K517" s="151">
        <v>12</v>
      </c>
      <c r="L517" s="151">
        <v>2020</v>
      </c>
      <c r="M517" s="431">
        <v>2320</v>
      </c>
      <c r="O517" s="42"/>
    </row>
    <row r="518" spans="1:15" ht="30.75" customHeight="1" x14ac:dyDescent="0.25">
      <c r="A518" s="152">
        <v>511</v>
      </c>
      <c r="B518" s="423" t="s">
        <v>1873</v>
      </c>
      <c r="C518" s="436" t="s">
        <v>1856</v>
      </c>
      <c r="D518" s="97" t="s">
        <v>261</v>
      </c>
      <c r="E518" s="97" t="s">
        <v>902</v>
      </c>
      <c r="F518" s="97" t="s">
        <v>1857</v>
      </c>
      <c r="G518" s="96" t="s">
        <v>1656</v>
      </c>
      <c r="H518" s="96"/>
      <c r="I518" s="96" t="s">
        <v>1734</v>
      </c>
      <c r="J518" s="96" t="s">
        <v>92</v>
      </c>
      <c r="K518" s="151">
        <v>12</v>
      </c>
      <c r="L518" s="151">
        <v>2020</v>
      </c>
      <c r="M518" s="431">
        <v>2320</v>
      </c>
      <c r="O518" s="42"/>
    </row>
    <row r="519" spans="1:15" ht="30.75" customHeight="1" x14ac:dyDescent="0.25">
      <c r="A519" s="152">
        <v>512</v>
      </c>
      <c r="B519" s="423" t="s">
        <v>1874</v>
      </c>
      <c r="C519" s="436" t="s">
        <v>1856</v>
      </c>
      <c r="D519" s="97" t="s">
        <v>261</v>
      </c>
      <c r="E519" s="97" t="s">
        <v>902</v>
      </c>
      <c r="F519" s="97" t="s">
        <v>1857</v>
      </c>
      <c r="G519" s="96" t="s">
        <v>1656</v>
      </c>
      <c r="H519" s="96"/>
      <c r="I519" s="96" t="s">
        <v>1734</v>
      </c>
      <c r="J519" s="96" t="s">
        <v>92</v>
      </c>
      <c r="K519" s="151">
        <v>12</v>
      </c>
      <c r="L519" s="151">
        <v>2020</v>
      </c>
      <c r="M519" s="431">
        <v>2320</v>
      </c>
      <c r="O519" s="42"/>
    </row>
    <row r="520" spans="1:15" ht="30.75" customHeight="1" x14ac:dyDescent="0.25">
      <c r="A520" s="152">
        <v>513</v>
      </c>
      <c r="B520" s="423" t="s">
        <v>1875</v>
      </c>
      <c r="C520" s="436" t="s">
        <v>1856</v>
      </c>
      <c r="D520" s="97" t="s">
        <v>261</v>
      </c>
      <c r="E520" s="97" t="s">
        <v>902</v>
      </c>
      <c r="F520" s="97" t="s">
        <v>1857</v>
      </c>
      <c r="G520" s="96" t="s">
        <v>1656</v>
      </c>
      <c r="H520" s="96"/>
      <c r="I520" s="96" t="s">
        <v>1734</v>
      </c>
      <c r="J520" s="96" t="s">
        <v>92</v>
      </c>
      <c r="K520" s="151">
        <v>12</v>
      </c>
      <c r="L520" s="151">
        <v>2020</v>
      </c>
      <c r="M520" s="431">
        <v>2320</v>
      </c>
      <c r="O520" s="42"/>
    </row>
    <row r="521" spans="1:15" ht="30.75" customHeight="1" x14ac:dyDescent="0.25">
      <c r="A521" s="152">
        <v>514</v>
      </c>
      <c r="B521" s="423" t="s">
        <v>1876</v>
      </c>
      <c r="C521" s="436" t="s">
        <v>1856</v>
      </c>
      <c r="D521" s="97" t="s">
        <v>261</v>
      </c>
      <c r="E521" s="97" t="s">
        <v>902</v>
      </c>
      <c r="F521" s="97" t="s">
        <v>1857</v>
      </c>
      <c r="G521" s="96" t="s">
        <v>1656</v>
      </c>
      <c r="H521" s="96"/>
      <c r="I521" s="96" t="s">
        <v>1734</v>
      </c>
      <c r="J521" s="96" t="s">
        <v>92</v>
      </c>
      <c r="K521" s="151">
        <v>12</v>
      </c>
      <c r="L521" s="151">
        <v>2020</v>
      </c>
      <c r="M521" s="431">
        <v>2320</v>
      </c>
      <c r="O521" s="42"/>
    </row>
    <row r="522" spans="1:15" ht="30.75" customHeight="1" x14ac:dyDescent="0.25">
      <c r="A522" s="152">
        <v>515</v>
      </c>
      <c r="B522" s="423" t="s">
        <v>1877</v>
      </c>
      <c r="C522" s="436" t="s">
        <v>1856</v>
      </c>
      <c r="D522" s="97" t="s">
        <v>261</v>
      </c>
      <c r="E522" s="97" t="s">
        <v>902</v>
      </c>
      <c r="F522" s="97" t="s">
        <v>1857</v>
      </c>
      <c r="G522" s="96" t="s">
        <v>1656</v>
      </c>
      <c r="H522" s="96"/>
      <c r="I522" s="96" t="s">
        <v>1734</v>
      </c>
      <c r="J522" s="96" t="s">
        <v>92</v>
      </c>
      <c r="K522" s="151">
        <v>12</v>
      </c>
      <c r="L522" s="151">
        <v>2020</v>
      </c>
      <c r="M522" s="431">
        <v>2320</v>
      </c>
      <c r="O522" s="42"/>
    </row>
    <row r="523" spans="1:15" ht="30.75" customHeight="1" x14ac:dyDescent="0.25">
      <c r="A523" s="152">
        <v>516</v>
      </c>
      <c r="B523" s="423" t="s">
        <v>1878</v>
      </c>
      <c r="C523" s="436" t="s">
        <v>1856</v>
      </c>
      <c r="D523" s="97" t="s">
        <v>261</v>
      </c>
      <c r="E523" s="97" t="s">
        <v>902</v>
      </c>
      <c r="F523" s="97" t="s">
        <v>1857</v>
      </c>
      <c r="G523" s="96" t="s">
        <v>1656</v>
      </c>
      <c r="H523" s="96"/>
      <c r="I523" s="96" t="s">
        <v>1734</v>
      </c>
      <c r="J523" s="96" t="s">
        <v>92</v>
      </c>
      <c r="K523" s="151">
        <v>12</v>
      </c>
      <c r="L523" s="151">
        <v>2020</v>
      </c>
      <c r="M523" s="431">
        <v>2320</v>
      </c>
      <c r="O523" s="42"/>
    </row>
    <row r="524" spans="1:15" ht="30.75" customHeight="1" x14ac:dyDescent="0.25">
      <c r="A524" s="152">
        <v>517</v>
      </c>
      <c r="B524" s="423" t="s">
        <v>1879</v>
      </c>
      <c r="C524" s="436" t="s">
        <v>1856</v>
      </c>
      <c r="D524" s="97" t="s">
        <v>261</v>
      </c>
      <c r="E524" s="97" t="s">
        <v>902</v>
      </c>
      <c r="F524" s="97" t="s">
        <v>1857</v>
      </c>
      <c r="G524" s="96" t="s">
        <v>1656</v>
      </c>
      <c r="H524" s="96"/>
      <c r="I524" s="96" t="s">
        <v>1734</v>
      </c>
      <c r="J524" s="96" t="s">
        <v>92</v>
      </c>
      <c r="K524" s="151">
        <v>12</v>
      </c>
      <c r="L524" s="151">
        <v>2020</v>
      </c>
      <c r="M524" s="431">
        <v>2320</v>
      </c>
      <c r="O524" s="42"/>
    </row>
    <row r="525" spans="1:15" ht="30.75" customHeight="1" x14ac:dyDescent="0.25">
      <c r="A525" s="152">
        <v>518</v>
      </c>
      <c r="B525" s="423" t="s">
        <v>1880</v>
      </c>
      <c r="C525" s="436" t="s">
        <v>1856</v>
      </c>
      <c r="D525" s="97" t="s">
        <v>261</v>
      </c>
      <c r="E525" s="97" t="s">
        <v>902</v>
      </c>
      <c r="F525" s="97" t="s">
        <v>1857</v>
      </c>
      <c r="G525" s="96" t="s">
        <v>1656</v>
      </c>
      <c r="H525" s="96"/>
      <c r="I525" s="96" t="s">
        <v>1734</v>
      </c>
      <c r="J525" s="96" t="s">
        <v>92</v>
      </c>
      <c r="K525" s="151">
        <v>12</v>
      </c>
      <c r="L525" s="151">
        <v>2020</v>
      </c>
      <c r="M525" s="431">
        <v>2320</v>
      </c>
      <c r="O525" s="42"/>
    </row>
    <row r="526" spans="1:15" ht="30.75" customHeight="1" x14ac:dyDescent="0.25">
      <c r="A526" s="152">
        <v>519</v>
      </c>
      <c r="B526" s="423" t="s">
        <v>1881</v>
      </c>
      <c r="C526" s="436" t="s">
        <v>1856</v>
      </c>
      <c r="D526" s="97" t="s">
        <v>261</v>
      </c>
      <c r="E526" s="97" t="s">
        <v>902</v>
      </c>
      <c r="F526" s="97" t="s">
        <v>1857</v>
      </c>
      <c r="G526" s="96" t="s">
        <v>1656</v>
      </c>
      <c r="H526" s="96"/>
      <c r="I526" s="96" t="s">
        <v>1734</v>
      </c>
      <c r="J526" s="96" t="s">
        <v>92</v>
      </c>
      <c r="K526" s="151">
        <v>12</v>
      </c>
      <c r="L526" s="151">
        <v>2020</v>
      </c>
      <c r="M526" s="431">
        <v>2320</v>
      </c>
      <c r="O526" s="42"/>
    </row>
    <row r="527" spans="1:15" ht="30.75" customHeight="1" x14ac:dyDescent="0.25">
      <c r="A527" s="152">
        <v>520</v>
      </c>
      <c r="B527" s="423" t="s">
        <v>1882</v>
      </c>
      <c r="C527" s="436" t="s">
        <v>1856</v>
      </c>
      <c r="D527" s="97" t="s">
        <v>261</v>
      </c>
      <c r="E527" s="97" t="s">
        <v>902</v>
      </c>
      <c r="F527" s="97" t="s">
        <v>1857</v>
      </c>
      <c r="G527" s="96" t="s">
        <v>1656</v>
      </c>
      <c r="H527" s="96"/>
      <c r="I527" s="96" t="s">
        <v>1734</v>
      </c>
      <c r="J527" s="96" t="s">
        <v>92</v>
      </c>
      <c r="K527" s="151">
        <v>12</v>
      </c>
      <c r="L527" s="151">
        <v>2020</v>
      </c>
      <c r="M527" s="431">
        <v>2320</v>
      </c>
      <c r="O527" s="42"/>
    </row>
    <row r="528" spans="1:15" ht="30.75" customHeight="1" x14ac:dyDescent="0.25">
      <c r="A528" s="152">
        <v>521</v>
      </c>
      <c r="B528" s="423" t="s">
        <v>1883</v>
      </c>
      <c r="C528" s="436" t="s">
        <v>1884</v>
      </c>
      <c r="D528" s="97" t="s">
        <v>261</v>
      </c>
      <c r="E528" s="97" t="s">
        <v>944</v>
      </c>
      <c r="F528" s="97" t="s">
        <v>1857</v>
      </c>
      <c r="G528" s="96" t="s">
        <v>1656</v>
      </c>
      <c r="H528" s="96"/>
      <c r="I528" s="96" t="s">
        <v>1734</v>
      </c>
      <c r="J528" s="96" t="s">
        <v>92</v>
      </c>
      <c r="K528" s="151">
        <v>12</v>
      </c>
      <c r="L528" s="151">
        <v>2020</v>
      </c>
      <c r="M528" s="431">
        <v>6380</v>
      </c>
      <c r="O528" s="42"/>
    </row>
    <row r="529" spans="1:15" ht="30.75" customHeight="1" x14ac:dyDescent="0.25">
      <c r="A529" s="152">
        <v>522</v>
      </c>
      <c r="B529" s="423" t="s">
        <v>1885</v>
      </c>
      <c r="C529" s="436" t="s">
        <v>1886</v>
      </c>
      <c r="D529" s="97" t="s">
        <v>261</v>
      </c>
      <c r="E529" s="97" t="s">
        <v>902</v>
      </c>
      <c r="F529" s="97" t="s">
        <v>261</v>
      </c>
      <c r="G529" s="96" t="s">
        <v>470</v>
      </c>
      <c r="H529" s="96"/>
      <c r="I529" s="96" t="s">
        <v>1734</v>
      </c>
      <c r="J529" s="96" t="s">
        <v>92</v>
      </c>
      <c r="K529" s="151">
        <v>12</v>
      </c>
      <c r="L529" s="151">
        <v>2020</v>
      </c>
      <c r="M529" s="431">
        <v>5510</v>
      </c>
      <c r="O529" s="42"/>
    </row>
    <row r="530" spans="1:15" ht="30.75" customHeight="1" x14ac:dyDescent="0.25">
      <c r="A530" s="152">
        <v>523</v>
      </c>
      <c r="B530" s="423" t="s">
        <v>1887</v>
      </c>
      <c r="C530" s="436" t="s">
        <v>1886</v>
      </c>
      <c r="D530" s="97" t="s">
        <v>261</v>
      </c>
      <c r="E530" s="97" t="s">
        <v>902</v>
      </c>
      <c r="F530" s="97" t="s">
        <v>261</v>
      </c>
      <c r="G530" s="96" t="s">
        <v>470</v>
      </c>
      <c r="H530" s="96"/>
      <c r="I530" s="96" t="s">
        <v>1734</v>
      </c>
      <c r="J530" s="96" t="s">
        <v>92</v>
      </c>
      <c r="K530" s="151">
        <v>12</v>
      </c>
      <c r="L530" s="151">
        <v>2020</v>
      </c>
      <c r="M530" s="431">
        <v>5510</v>
      </c>
      <c r="O530" s="42"/>
    </row>
    <row r="531" spans="1:15" ht="30.75" customHeight="1" x14ac:dyDescent="0.25">
      <c r="A531" s="152">
        <v>524</v>
      </c>
      <c r="B531" s="423" t="s">
        <v>1888</v>
      </c>
      <c r="C531" s="436" t="s">
        <v>1886</v>
      </c>
      <c r="D531" s="97" t="s">
        <v>261</v>
      </c>
      <c r="E531" s="97" t="s">
        <v>902</v>
      </c>
      <c r="F531" s="97" t="s">
        <v>261</v>
      </c>
      <c r="G531" s="96" t="s">
        <v>470</v>
      </c>
      <c r="H531" s="96"/>
      <c r="I531" s="96" t="s">
        <v>1734</v>
      </c>
      <c r="J531" s="96" t="s">
        <v>92</v>
      </c>
      <c r="K531" s="151">
        <v>12</v>
      </c>
      <c r="L531" s="151">
        <v>2020</v>
      </c>
      <c r="M531" s="431">
        <v>5510</v>
      </c>
      <c r="O531" s="42"/>
    </row>
    <row r="532" spans="1:15" ht="30.75" customHeight="1" x14ac:dyDescent="0.25">
      <c r="A532" s="152">
        <v>525</v>
      </c>
      <c r="B532" s="423" t="s">
        <v>1889</v>
      </c>
      <c r="C532" s="436" t="s">
        <v>1886</v>
      </c>
      <c r="D532" s="97" t="s">
        <v>261</v>
      </c>
      <c r="E532" s="97" t="s">
        <v>902</v>
      </c>
      <c r="F532" s="97" t="s">
        <v>261</v>
      </c>
      <c r="G532" s="96" t="s">
        <v>470</v>
      </c>
      <c r="H532" s="96"/>
      <c r="I532" s="96" t="s">
        <v>1734</v>
      </c>
      <c r="J532" s="96" t="s">
        <v>92</v>
      </c>
      <c r="K532" s="151">
        <v>12</v>
      </c>
      <c r="L532" s="151">
        <v>2020</v>
      </c>
      <c r="M532" s="431">
        <v>5510</v>
      </c>
      <c r="O532" s="42"/>
    </row>
    <row r="533" spans="1:15" ht="30.75" customHeight="1" x14ac:dyDescent="0.25">
      <c r="A533" s="152">
        <v>526</v>
      </c>
      <c r="B533" s="423" t="s">
        <v>1890</v>
      </c>
      <c r="C533" s="436" t="s">
        <v>1886</v>
      </c>
      <c r="D533" s="97" t="s">
        <v>261</v>
      </c>
      <c r="E533" s="97" t="s">
        <v>902</v>
      </c>
      <c r="F533" s="97" t="s">
        <v>261</v>
      </c>
      <c r="G533" s="96" t="s">
        <v>470</v>
      </c>
      <c r="H533" s="96"/>
      <c r="I533" s="96" t="s">
        <v>1734</v>
      </c>
      <c r="J533" s="96" t="s">
        <v>92</v>
      </c>
      <c r="K533" s="151">
        <v>12</v>
      </c>
      <c r="L533" s="151">
        <v>2020</v>
      </c>
      <c r="M533" s="431">
        <v>5510</v>
      </c>
      <c r="O533" s="42"/>
    </row>
    <row r="534" spans="1:15" ht="30.75" customHeight="1" x14ac:dyDescent="0.25">
      <c r="A534" s="152">
        <v>527</v>
      </c>
      <c r="B534" s="423" t="s">
        <v>1891</v>
      </c>
      <c r="C534" s="436" t="s">
        <v>1892</v>
      </c>
      <c r="D534" s="97" t="s">
        <v>261</v>
      </c>
      <c r="E534" s="97" t="s">
        <v>944</v>
      </c>
      <c r="F534" s="97" t="s">
        <v>1857</v>
      </c>
      <c r="G534" s="96" t="s">
        <v>1893</v>
      </c>
      <c r="H534" s="96"/>
      <c r="I534" s="96" t="s">
        <v>1734</v>
      </c>
      <c r="J534" s="96" t="s">
        <v>92</v>
      </c>
      <c r="K534" s="151">
        <v>12</v>
      </c>
      <c r="L534" s="151">
        <v>2020</v>
      </c>
      <c r="M534" s="431">
        <v>6974.5</v>
      </c>
      <c r="O534" s="42"/>
    </row>
    <row r="535" spans="1:15" ht="30.75" customHeight="1" x14ac:dyDescent="0.25">
      <c r="A535" s="152">
        <v>528</v>
      </c>
      <c r="B535" s="423" t="s">
        <v>1894</v>
      </c>
      <c r="C535" s="436" t="s">
        <v>1892</v>
      </c>
      <c r="D535" s="97" t="s">
        <v>261</v>
      </c>
      <c r="E535" s="97" t="s">
        <v>944</v>
      </c>
      <c r="F535" s="97" t="s">
        <v>1857</v>
      </c>
      <c r="G535" s="96" t="s">
        <v>1893</v>
      </c>
      <c r="H535" s="96"/>
      <c r="I535" s="96" t="s">
        <v>1734</v>
      </c>
      <c r="J535" s="96" t="s">
        <v>92</v>
      </c>
      <c r="K535" s="151">
        <v>12</v>
      </c>
      <c r="L535" s="151">
        <v>2020</v>
      </c>
      <c r="M535" s="431">
        <v>6974.5</v>
      </c>
      <c r="O535" s="42"/>
    </row>
    <row r="536" spans="1:15" ht="30.75" customHeight="1" x14ac:dyDescent="0.25">
      <c r="A536" s="152">
        <v>529</v>
      </c>
      <c r="B536" s="423" t="s">
        <v>1895</v>
      </c>
      <c r="C536" s="436" t="s">
        <v>1892</v>
      </c>
      <c r="D536" s="97" t="s">
        <v>261</v>
      </c>
      <c r="E536" s="97" t="s">
        <v>944</v>
      </c>
      <c r="F536" s="97" t="s">
        <v>1857</v>
      </c>
      <c r="G536" s="96" t="s">
        <v>1893</v>
      </c>
      <c r="H536" s="96"/>
      <c r="I536" s="96" t="s">
        <v>1734</v>
      </c>
      <c r="J536" s="96" t="s">
        <v>92</v>
      </c>
      <c r="K536" s="151">
        <v>12</v>
      </c>
      <c r="L536" s="151">
        <v>2020</v>
      </c>
      <c r="M536" s="431">
        <v>6974.5</v>
      </c>
      <c r="O536" s="42"/>
    </row>
    <row r="537" spans="1:15" ht="30.75" customHeight="1" x14ac:dyDescent="0.25">
      <c r="A537" s="152">
        <v>530</v>
      </c>
      <c r="B537" s="423" t="s">
        <v>1896</v>
      </c>
      <c r="C537" s="436" t="s">
        <v>1897</v>
      </c>
      <c r="D537" s="97" t="s">
        <v>261</v>
      </c>
      <c r="E537" s="97" t="s">
        <v>902</v>
      </c>
      <c r="F537" s="97" t="s">
        <v>1857</v>
      </c>
      <c r="G537" s="96" t="s">
        <v>1656</v>
      </c>
      <c r="H537" s="96"/>
      <c r="I537" s="96" t="s">
        <v>1734</v>
      </c>
      <c r="J537" s="96" t="s">
        <v>92</v>
      </c>
      <c r="K537" s="151">
        <v>12</v>
      </c>
      <c r="L537" s="151">
        <v>2020</v>
      </c>
      <c r="M537" s="431">
        <v>6090</v>
      </c>
      <c r="O537" s="42"/>
    </row>
    <row r="538" spans="1:15" ht="30.75" customHeight="1" x14ac:dyDescent="0.25">
      <c r="A538" s="152">
        <v>531</v>
      </c>
      <c r="B538" s="423" t="s">
        <v>1898</v>
      </c>
      <c r="C538" s="436" t="s">
        <v>1805</v>
      </c>
      <c r="D538" s="97" t="s">
        <v>261</v>
      </c>
      <c r="E538" s="97" t="s">
        <v>1899</v>
      </c>
      <c r="F538" s="97" t="s">
        <v>1806</v>
      </c>
      <c r="G538" s="96" t="s">
        <v>292</v>
      </c>
      <c r="H538" s="96"/>
      <c r="I538" s="96" t="s">
        <v>1734</v>
      </c>
      <c r="J538" s="96" t="s">
        <v>92</v>
      </c>
      <c r="K538" s="151">
        <v>12</v>
      </c>
      <c r="L538" s="151">
        <v>2020</v>
      </c>
      <c r="M538" s="431">
        <v>7516.8</v>
      </c>
      <c r="O538" s="42"/>
    </row>
    <row r="539" spans="1:15" ht="30.75" customHeight="1" x14ac:dyDescent="0.25">
      <c r="A539" s="152">
        <v>532</v>
      </c>
      <c r="B539" s="423" t="s">
        <v>1900</v>
      </c>
      <c r="C539" s="436" t="s">
        <v>1805</v>
      </c>
      <c r="D539" s="97" t="s">
        <v>261</v>
      </c>
      <c r="E539" s="97" t="s">
        <v>1899</v>
      </c>
      <c r="F539" s="97" t="s">
        <v>1806</v>
      </c>
      <c r="G539" s="96" t="s">
        <v>292</v>
      </c>
      <c r="H539" s="96"/>
      <c r="I539" s="96" t="s">
        <v>1734</v>
      </c>
      <c r="J539" s="96" t="s">
        <v>92</v>
      </c>
      <c r="K539" s="151">
        <v>12</v>
      </c>
      <c r="L539" s="151">
        <v>2020</v>
      </c>
      <c r="M539" s="431">
        <v>7516.8</v>
      </c>
      <c r="O539" s="42"/>
    </row>
    <row r="540" spans="1:15" ht="30.75" customHeight="1" x14ac:dyDescent="0.25">
      <c r="A540" s="152">
        <v>533</v>
      </c>
      <c r="B540" s="152" t="s">
        <v>1901</v>
      </c>
      <c r="C540" s="421" t="s">
        <v>1902</v>
      </c>
      <c r="D540" s="97" t="s">
        <v>1903</v>
      </c>
      <c r="E540" s="97" t="s">
        <v>391</v>
      </c>
      <c r="F540" s="97" t="s">
        <v>261</v>
      </c>
      <c r="G540" s="96" t="s">
        <v>90</v>
      </c>
      <c r="H540" s="96"/>
      <c r="I540" s="96" t="s">
        <v>1904</v>
      </c>
      <c r="J540" s="96" t="s">
        <v>92</v>
      </c>
      <c r="K540" s="428">
        <v>10</v>
      </c>
      <c r="L540" s="422">
        <v>2017</v>
      </c>
      <c r="M540" s="195">
        <v>3478.84</v>
      </c>
      <c r="O540" s="42"/>
    </row>
    <row r="541" spans="1:15" ht="30.75" customHeight="1" x14ac:dyDescent="0.25">
      <c r="A541" s="152">
        <v>534</v>
      </c>
      <c r="B541" s="152" t="s">
        <v>1905</v>
      </c>
      <c r="C541" s="421" t="s">
        <v>1906</v>
      </c>
      <c r="D541" s="97" t="s">
        <v>261</v>
      </c>
      <c r="E541" s="97" t="s">
        <v>1096</v>
      </c>
      <c r="F541" s="97" t="s">
        <v>261</v>
      </c>
      <c r="G541" s="97" t="s">
        <v>90</v>
      </c>
      <c r="H541" s="97"/>
      <c r="I541" s="96" t="s">
        <v>1904</v>
      </c>
      <c r="J541" s="96" t="s">
        <v>92</v>
      </c>
      <c r="K541" s="151">
        <v>4</v>
      </c>
      <c r="L541" s="422">
        <v>2018</v>
      </c>
      <c r="M541" s="195">
        <v>24128</v>
      </c>
      <c r="O541" s="42"/>
    </row>
    <row r="542" spans="1:15" ht="30.75" customHeight="1" x14ac:dyDescent="0.25">
      <c r="A542" s="152">
        <v>535</v>
      </c>
      <c r="B542" s="423" t="s">
        <v>1907</v>
      </c>
      <c r="C542" s="436" t="s">
        <v>1801</v>
      </c>
      <c r="D542" s="97" t="s">
        <v>1802</v>
      </c>
      <c r="E542" s="97" t="s">
        <v>1096</v>
      </c>
      <c r="F542" s="97" t="s">
        <v>261</v>
      </c>
      <c r="G542" s="97" t="s">
        <v>890</v>
      </c>
      <c r="H542" s="97"/>
      <c r="I542" s="96" t="s">
        <v>1908</v>
      </c>
      <c r="J542" s="96" t="s">
        <v>92</v>
      </c>
      <c r="K542" s="151">
        <v>3</v>
      </c>
      <c r="L542" s="151">
        <v>2020</v>
      </c>
      <c r="M542" s="431">
        <v>16234.2</v>
      </c>
      <c r="O542" s="42"/>
    </row>
    <row r="543" spans="1:15" ht="30.75" customHeight="1" x14ac:dyDescent="0.25">
      <c r="A543" s="152">
        <v>536</v>
      </c>
      <c r="B543" s="423" t="s">
        <v>1909</v>
      </c>
      <c r="C543" s="436" t="s">
        <v>1801</v>
      </c>
      <c r="D543" s="97" t="s">
        <v>1802</v>
      </c>
      <c r="E543" s="97" t="s">
        <v>1096</v>
      </c>
      <c r="F543" s="97" t="s">
        <v>261</v>
      </c>
      <c r="G543" s="97" t="s">
        <v>890</v>
      </c>
      <c r="H543" s="97"/>
      <c r="I543" s="96" t="s">
        <v>1908</v>
      </c>
      <c r="J543" s="96" t="s">
        <v>92</v>
      </c>
      <c r="K543" s="151">
        <v>3</v>
      </c>
      <c r="L543" s="151">
        <v>2020</v>
      </c>
      <c r="M543" s="431">
        <v>16234.2</v>
      </c>
      <c r="O543" s="42"/>
    </row>
    <row r="544" spans="1:15" ht="30.75" customHeight="1" x14ac:dyDescent="0.25">
      <c r="A544" s="152">
        <v>537</v>
      </c>
      <c r="B544" s="423" t="s">
        <v>1910</v>
      </c>
      <c r="C544" s="436" t="s">
        <v>1911</v>
      </c>
      <c r="D544" s="97" t="s">
        <v>261</v>
      </c>
      <c r="E544" s="97" t="s">
        <v>1912</v>
      </c>
      <c r="F544" s="97" t="s">
        <v>261</v>
      </c>
      <c r="G544" s="97" t="s">
        <v>470</v>
      </c>
      <c r="H544" s="97"/>
      <c r="I544" s="96" t="s">
        <v>1908</v>
      </c>
      <c r="J544" s="96" t="s">
        <v>92</v>
      </c>
      <c r="K544" s="151">
        <v>12</v>
      </c>
      <c r="L544" s="151">
        <v>2019</v>
      </c>
      <c r="M544" s="431">
        <v>1099</v>
      </c>
      <c r="O544" s="42"/>
    </row>
    <row r="545" spans="1:15" ht="30.75" customHeight="1" x14ac:dyDescent="0.25">
      <c r="A545" s="152">
        <v>538</v>
      </c>
      <c r="B545" s="423" t="s">
        <v>1913</v>
      </c>
      <c r="C545" s="436" t="s">
        <v>1911</v>
      </c>
      <c r="D545" s="97" t="s">
        <v>261</v>
      </c>
      <c r="E545" s="97" t="s">
        <v>1912</v>
      </c>
      <c r="F545" s="97" t="s">
        <v>261</v>
      </c>
      <c r="G545" s="97" t="s">
        <v>470</v>
      </c>
      <c r="H545" s="97"/>
      <c r="I545" s="96" t="s">
        <v>1908</v>
      </c>
      <c r="J545" s="96" t="s">
        <v>92</v>
      </c>
      <c r="K545" s="151">
        <v>12</v>
      </c>
      <c r="L545" s="151">
        <v>2019</v>
      </c>
      <c r="M545" s="431">
        <v>1099</v>
      </c>
      <c r="O545" s="42"/>
    </row>
    <row r="546" spans="1:15" ht="30.75" customHeight="1" x14ac:dyDescent="0.25">
      <c r="A546" s="152">
        <v>539</v>
      </c>
      <c r="B546" s="423" t="s">
        <v>1914</v>
      </c>
      <c r="C546" s="436" t="s">
        <v>1672</v>
      </c>
      <c r="D546" s="97" t="s">
        <v>1673</v>
      </c>
      <c r="E546" s="97" t="s">
        <v>944</v>
      </c>
      <c r="F546" s="97" t="s">
        <v>261</v>
      </c>
      <c r="G546" s="97" t="s">
        <v>292</v>
      </c>
      <c r="H546" s="97"/>
      <c r="I546" s="96" t="s">
        <v>1908</v>
      </c>
      <c r="J546" s="96" t="s">
        <v>92</v>
      </c>
      <c r="K546" s="151">
        <v>12</v>
      </c>
      <c r="L546" s="151">
        <v>2019</v>
      </c>
      <c r="M546" s="431">
        <v>4299</v>
      </c>
      <c r="O546" s="42"/>
    </row>
    <row r="547" spans="1:15" ht="30.75" customHeight="1" x14ac:dyDescent="0.25">
      <c r="A547" s="152">
        <v>540</v>
      </c>
      <c r="B547" s="423" t="s">
        <v>1915</v>
      </c>
      <c r="C547" s="436" t="s">
        <v>1672</v>
      </c>
      <c r="D547" s="97" t="s">
        <v>1673</v>
      </c>
      <c r="E547" s="97" t="s">
        <v>944</v>
      </c>
      <c r="F547" s="97" t="s">
        <v>261</v>
      </c>
      <c r="G547" s="97" t="s">
        <v>292</v>
      </c>
      <c r="H547" s="97"/>
      <c r="I547" s="96" t="s">
        <v>1908</v>
      </c>
      <c r="J547" s="96" t="s">
        <v>92</v>
      </c>
      <c r="K547" s="151">
        <v>12</v>
      </c>
      <c r="L547" s="151">
        <v>2019</v>
      </c>
      <c r="M547" s="431">
        <v>4299</v>
      </c>
      <c r="O547" s="42"/>
    </row>
    <row r="548" spans="1:15" ht="30.75" customHeight="1" x14ac:dyDescent="0.25">
      <c r="A548" s="152">
        <v>541</v>
      </c>
      <c r="B548" s="152" t="s">
        <v>1916</v>
      </c>
      <c r="C548" s="433" t="s">
        <v>1917</v>
      </c>
      <c r="D548" s="96" t="s">
        <v>261</v>
      </c>
      <c r="E548" s="96" t="s">
        <v>391</v>
      </c>
      <c r="F548" s="96" t="s">
        <v>261</v>
      </c>
      <c r="G548" s="96" t="s">
        <v>906</v>
      </c>
      <c r="H548" s="96"/>
      <c r="I548" s="96" t="s">
        <v>1918</v>
      </c>
      <c r="J548" s="96" t="s">
        <v>92</v>
      </c>
      <c r="K548" s="428">
        <v>12</v>
      </c>
      <c r="L548" s="422">
        <v>2013</v>
      </c>
      <c r="M548" s="195">
        <v>2300</v>
      </c>
      <c r="O548" s="42"/>
    </row>
    <row r="549" spans="1:15" ht="30.75" customHeight="1" x14ac:dyDescent="0.25">
      <c r="A549" s="152">
        <v>542</v>
      </c>
      <c r="B549" s="152" t="s">
        <v>1919</v>
      </c>
      <c r="C549" s="433" t="s">
        <v>1920</v>
      </c>
      <c r="D549" s="96" t="s">
        <v>261</v>
      </c>
      <c r="E549" s="96" t="s">
        <v>1487</v>
      </c>
      <c r="F549" s="96" t="s">
        <v>261</v>
      </c>
      <c r="G549" s="96" t="s">
        <v>1921</v>
      </c>
      <c r="H549" s="96"/>
      <c r="I549" s="96" t="s">
        <v>1918</v>
      </c>
      <c r="J549" s="96" t="s">
        <v>92</v>
      </c>
      <c r="K549" s="428">
        <v>12</v>
      </c>
      <c r="L549" s="422">
        <v>2013</v>
      </c>
      <c r="M549" s="195">
        <v>2162</v>
      </c>
      <c r="O549" s="42"/>
    </row>
    <row r="550" spans="1:15" ht="30.75" customHeight="1" x14ac:dyDescent="0.25">
      <c r="A550" s="152">
        <v>543</v>
      </c>
      <c r="B550" s="152" t="s">
        <v>1922</v>
      </c>
      <c r="C550" s="433" t="s">
        <v>1923</v>
      </c>
      <c r="D550" s="96" t="s">
        <v>1091</v>
      </c>
      <c r="E550" s="96" t="s">
        <v>1096</v>
      </c>
      <c r="F550" s="96" t="s">
        <v>261</v>
      </c>
      <c r="G550" s="96" t="s">
        <v>890</v>
      </c>
      <c r="H550" s="96"/>
      <c r="I550" s="96" t="s">
        <v>1918</v>
      </c>
      <c r="J550" s="96" t="s">
        <v>92</v>
      </c>
      <c r="K550" s="428">
        <v>8</v>
      </c>
      <c r="L550" s="422">
        <v>2014</v>
      </c>
      <c r="M550" s="195">
        <v>6617.8</v>
      </c>
      <c r="O550" s="42"/>
    </row>
    <row r="551" spans="1:15" ht="30.75" customHeight="1" x14ac:dyDescent="0.25">
      <c r="A551" s="152">
        <v>544</v>
      </c>
      <c r="B551" s="152" t="s">
        <v>1924</v>
      </c>
      <c r="C551" s="421" t="s">
        <v>1925</v>
      </c>
      <c r="D551" s="96" t="s">
        <v>261</v>
      </c>
      <c r="E551" s="96" t="s">
        <v>1926</v>
      </c>
      <c r="F551" s="96" t="s">
        <v>261</v>
      </c>
      <c r="G551" s="96" t="s">
        <v>292</v>
      </c>
      <c r="H551" s="96"/>
      <c r="I551" s="96" t="s">
        <v>1918</v>
      </c>
      <c r="J551" s="96" t="s">
        <v>92</v>
      </c>
      <c r="K551" s="428">
        <v>12</v>
      </c>
      <c r="L551" s="422">
        <v>2013</v>
      </c>
      <c r="M551" s="195">
        <v>2200</v>
      </c>
      <c r="O551" s="42"/>
    </row>
    <row r="552" spans="1:15" ht="30.75" customHeight="1" x14ac:dyDescent="0.25">
      <c r="A552" s="152">
        <v>545</v>
      </c>
      <c r="B552" s="152" t="s">
        <v>1927</v>
      </c>
      <c r="C552" s="421" t="s">
        <v>1928</v>
      </c>
      <c r="D552" s="97" t="s">
        <v>261</v>
      </c>
      <c r="E552" s="96" t="s">
        <v>973</v>
      </c>
      <c r="F552" s="97" t="s">
        <v>974</v>
      </c>
      <c r="G552" s="96" t="s">
        <v>470</v>
      </c>
      <c r="H552" s="96"/>
      <c r="I552" s="96" t="s">
        <v>1918</v>
      </c>
      <c r="J552" s="96" t="s">
        <v>92</v>
      </c>
      <c r="K552" s="151">
        <v>10</v>
      </c>
      <c r="L552" s="422">
        <v>2016</v>
      </c>
      <c r="M552" s="195">
        <v>2748.04</v>
      </c>
      <c r="O552" s="42"/>
    </row>
    <row r="553" spans="1:15" ht="30.75" customHeight="1" x14ac:dyDescent="0.25">
      <c r="A553" s="152">
        <v>546</v>
      </c>
      <c r="B553" s="152" t="s">
        <v>1929</v>
      </c>
      <c r="C553" s="421" t="s">
        <v>1930</v>
      </c>
      <c r="D553" s="97" t="s">
        <v>261</v>
      </c>
      <c r="E553" s="96" t="s">
        <v>888</v>
      </c>
      <c r="F553" s="97" t="s">
        <v>889</v>
      </c>
      <c r="G553" s="96" t="s">
        <v>470</v>
      </c>
      <c r="H553" s="96"/>
      <c r="I553" s="96" t="s">
        <v>1918</v>
      </c>
      <c r="J553" s="96" t="s">
        <v>92</v>
      </c>
      <c r="K553" s="151">
        <v>11</v>
      </c>
      <c r="L553" s="422">
        <v>2016</v>
      </c>
      <c r="M553" s="195">
        <v>5510</v>
      </c>
      <c r="O553" s="42"/>
    </row>
    <row r="554" spans="1:15" ht="30.75" customHeight="1" x14ac:dyDescent="0.25">
      <c r="A554" s="152">
        <v>547</v>
      </c>
      <c r="B554" s="152" t="s">
        <v>1931</v>
      </c>
      <c r="C554" s="421" t="s">
        <v>1932</v>
      </c>
      <c r="D554" s="97" t="s">
        <v>261</v>
      </c>
      <c r="E554" s="97" t="s">
        <v>391</v>
      </c>
      <c r="F554" s="97" t="s">
        <v>261</v>
      </c>
      <c r="G554" s="97" t="s">
        <v>890</v>
      </c>
      <c r="H554" s="97"/>
      <c r="I554" s="96" t="s">
        <v>1918</v>
      </c>
      <c r="J554" s="96" t="s">
        <v>92</v>
      </c>
      <c r="K554" s="151">
        <v>6</v>
      </c>
      <c r="L554" s="422">
        <v>2017</v>
      </c>
      <c r="M554" s="195">
        <v>3944</v>
      </c>
      <c r="O554" s="42"/>
    </row>
    <row r="555" spans="1:15" ht="30.75" customHeight="1" x14ac:dyDescent="0.25">
      <c r="A555" s="152">
        <v>548</v>
      </c>
      <c r="B555" s="152" t="s">
        <v>1933</v>
      </c>
      <c r="C555" s="96" t="s">
        <v>893</v>
      </c>
      <c r="D555" s="97" t="s">
        <v>261</v>
      </c>
      <c r="E555" s="97" t="s">
        <v>894</v>
      </c>
      <c r="F555" s="97" t="s">
        <v>261</v>
      </c>
      <c r="G555" s="96" t="s">
        <v>470</v>
      </c>
      <c r="H555" s="96"/>
      <c r="I555" s="96" t="s">
        <v>1918</v>
      </c>
      <c r="J555" s="96" t="s">
        <v>92</v>
      </c>
      <c r="K555" s="96">
        <v>12</v>
      </c>
      <c r="L555" s="96">
        <v>2019</v>
      </c>
      <c r="M555" s="350">
        <v>1970.84</v>
      </c>
      <c r="O555" s="42"/>
    </row>
    <row r="556" spans="1:15" ht="30.75" customHeight="1" x14ac:dyDescent="0.25">
      <c r="A556" s="152">
        <v>549</v>
      </c>
      <c r="B556" s="152" t="s">
        <v>1934</v>
      </c>
      <c r="C556" s="96" t="s">
        <v>1935</v>
      </c>
      <c r="D556" s="97" t="s">
        <v>261</v>
      </c>
      <c r="E556" s="97" t="s">
        <v>1655</v>
      </c>
      <c r="F556" s="97" t="s">
        <v>1558</v>
      </c>
      <c r="G556" s="96" t="s">
        <v>292</v>
      </c>
      <c r="H556" s="96"/>
      <c r="I556" s="96" t="s">
        <v>1918</v>
      </c>
      <c r="J556" s="96" t="s">
        <v>92</v>
      </c>
      <c r="K556" s="96">
        <v>12</v>
      </c>
      <c r="L556" s="96">
        <v>2019</v>
      </c>
      <c r="M556" s="350">
        <v>3942.84</v>
      </c>
      <c r="O556" s="42"/>
    </row>
    <row r="557" spans="1:15" ht="30.75" customHeight="1" x14ac:dyDescent="0.25">
      <c r="A557" s="152">
        <v>550</v>
      </c>
      <c r="B557" s="152" t="s">
        <v>1936</v>
      </c>
      <c r="C557" s="96" t="s">
        <v>1245</v>
      </c>
      <c r="D557" s="97" t="s">
        <v>261</v>
      </c>
      <c r="E557" s="97" t="s">
        <v>888</v>
      </c>
      <c r="F557" s="97" t="s">
        <v>1937</v>
      </c>
      <c r="G557" s="96" t="s">
        <v>470</v>
      </c>
      <c r="H557" s="96"/>
      <c r="I557" s="96" t="s">
        <v>1918</v>
      </c>
      <c r="J557" s="96" t="s">
        <v>92</v>
      </c>
      <c r="K557" s="96">
        <v>12</v>
      </c>
      <c r="L557" s="96">
        <v>2019</v>
      </c>
      <c r="M557" s="350">
        <v>4638.84</v>
      </c>
      <c r="O557" s="42"/>
    </row>
    <row r="558" spans="1:15" ht="30.75" customHeight="1" x14ac:dyDescent="0.25">
      <c r="A558" s="152">
        <v>551</v>
      </c>
      <c r="B558" s="152" t="s">
        <v>1938</v>
      </c>
      <c r="C558" s="97" t="s">
        <v>1939</v>
      </c>
      <c r="D558" s="97" t="s">
        <v>261</v>
      </c>
      <c r="E558" s="97" t="s">
        <v>1940</v>
      </c>
      <c r="F558" s="97" t="s">
        <v>929</v>
      </c>
      <c r="G558" s="97" t="s">
        <v>470</v>
      </c>
      <c r="H558" s="97"/>
      <c r="I558" s="96" t="s">
        <v>1918</v>
      </c>
      <c r="J558" s="96" t="s">
        <v>92</v>
      </c>
      <c r="K558" s="96">
        <v>12</v>
      </c>
      <c r="L558" s="96">
        <v>2019</v>
      </c>
      <c r="M558" s="350">
        <v>2318.84</v>
      </c>
      <c r="O558" s="42"/>
    </row>
    <row r="559" spans="1:15" ht="30.75" customHeight="1" x14ac:dyDescent="0.25">
      <c r="A559" s="152">
        <v>552</v>
      </c>
      <c r="B559" s="152" t="s">
        <v>1941</v>
      </c>
      <c r="C559" s="97" t="s">
        <v>1063</v>
      </c>
      <c r="D559" s="97" t="s">
        <v>1001</v>
      </c>
      <c r="E559" s="97" t="s">
        <v>1092</v>
      </c>
      <c r="F559" s="97" t="s">
        <v>261</v>
      </c>
      <c r="G559" s="97" t="s">
        <v>890</v>
      </c>
      <c r="H559" s="97"/>
      <c r="I559" s="96" t="s">
        <v>1918</v>
      </c>
      <c r="J559" s="96" t="s">
        <v>92</v>
      </c>
      <c r="K559" s="96">
        <v>6</v>
      </c>
      <c r="L559" s="96">
        <v>2020</v>
      </c>
      <c r="M559" s="350">
        <v>21541.200000000001</v>
      </c>
      <c r="O559" s="42"/>
    </row>
    <row r="560" spans="1:15" ht="30.75" customHeight="1" x14ac:dyDescent="0.25">
      <c r="A560" s="152">
        <v>553</v>
      </c>
      <c r="B560" s="152" t="s">
        <v>1942</v>
      </c>
      <c r="C560" s="421" t="s">
        <v>1943</v>
      </c>
      <c r="D560" s="96" t="s">
        <v>1944</v>
      </c>
      <c r="E560" s="96" t="s">
        <v>391</v>
      </c>
      <c r="F560" s="96" t="s">
        <v>1945</v>
      </c>
      <c r="G560" s="96" t="s">
        <v>890</v>
      </c>
      <c r="H560" s="96"/>
      <c r="I560" s="96" t="s">
        <v>1946</v>
      </c>
      <c r="J560" s="96" t="s">
        <v>92</v>
      </c>
      <c r="K560" s="428">
        <v>12</v>
      </c>
      <c r="L560" s="422">
        <v>2013</v>
      </c>
      <c r="M560" s="195">
        <v>38180</v>
      </c>
      <c r="O560" s="42"/>
    </row>
    <row r="561" spans="1:15" ht="30.75" customHeight="1" x14ac:dyDescent="0.25">
      <c r="A561" s="152">
        <v>554</v>
      </c>
      <c r="B561" s="152" t="s">
        <v>1947</v>
      </c>
      <c r="C561" s="421" t="s">
        <v>1948</v>
      </c>
      <c r="D561" s="96" t="s">
        <v>261</v>
      </c>
      <c r="E561" s="96" t="s">
        <v>1949</v>
      </c>
      <c r="F561" s="96" t="s">
        <v>929</v>
      </c>
      <c r="G561" s="96" t="s">
        <v>470</v>
      </c>
      <c r="H561" s="96"/>
      <c r="I561" s="96" t="s">
        <v>1946</v>
      </c>
      <c r="J561" s="96" t="s">
        <v>92</v>
      </c>
      <c r="K561" s="428">
        <v>12</v>
      </c>
      <c r="L561" s="422">
        <v>2013</v>
      </c>
      <c r="M561" s="195">
        <v>10079.290000000001</v>
      </c>
      <c r="O561" s="42"/>
    </row>
    <row r="562" spans="1:15" ht="30.75" customHeight="1" x14ac:dyDescent="0.25">
      <c r="A562" s="152">
        <v>555</v>
      </c>
      <c r="B562" s="152" t="s">
        <v>1950</v>
      </c>
      <c r="C562" s="421" t="s">
        <v>1951</v>
      </c>
      <c r="D562" s="96" t="s">
        <v>261</v>
      </c>
      <c r="E562" s="96" t="s">
        <v>1952</v>
      </c>
      <c r="F562" s="96" t="s">
        <v>889</v>
      </c>
      <c r="G562" s="96" t="s">
        <v>90</v>
      </c>
      <c r="H562" s="96"/>
      <c r="I562" s="96" t="s">
        <v>1946</v>
      </c>
      <c r="J562" s="96" t="s">
        <v>92</v>
      </c>
      <c r="K562" s="428">
        <v>12</v>
      </c>
      <c r="L562" s="422">
        <v>2013</v>
      </c>
      <c r="M562" s="195">
        <v>5165.2299999999996</v>
      </c>
      <c r="O562" s="42"/>
    </row>
    <row r="563" spans="1:15" ht="30.75" customHeight="1" x14ac:dyDescent="0.25">
      <c r="A563" s="152">
        <v>556</v>
      </c>
      <c r="B563" s="152" t="s">
        <v>1953</v>
      </c>
      <c r="C563" s="421" t="s">
        <v>1954</v>
      </c>
      <c r="D563" s="96" t="s">
        <v>261</v>
      </c>
      <c r="E563" s="96" t="s">
        <v>1955</v>
      </c>
      <c r="F563" s="96" t="s">
        <v>261</v>
      </c>
      <c r="G563" s="96" t="s">
        <v>470</v>
      </c>
      <c r="H563" s="96"/>
      <c r="I563" s="96" t="s">
        <v>1946</v>
      </c>
      <c r="J563" s="96" t="s">
        <v>92</v>
      </c>
      <c r="K563" s="428">
        <v>12</v>
      </c>
      <c r="L563" s="422">
        <v>2013</v>
      </c>
      <c r="M563" s="195">
        <v>4183.01</v>
      </c>
      <c r="O563" s="42"/>
    </row>
    <row r="564" spans="1:15" ht="30.75" customHeight="1" x14ac:dyDescent="0.25">
      <c r="A564" s="152">
        <v>557</v>
      </c>
      <c r="B564" s="152" t="s">
        <v>1956</v>
      </c>
      <c r="C564" s="421" t="s">
        <v>1957</v>
      </c>
      <c r="D564" s="96" t="s">
        <v>261</v>
      </c>
      <c r="E564" s="96" t="s">
        <v>902</v>
      </c>
      <c r="F564" s="96" t="s">
        <v>1452</v>
      </c>
      <c r="G564" s="96" t="s">
        <v>90</v>
      </c>
      <c r="H564" s="96"/>
      <c r="I564" s="96" t="s">
        <v>1946</v>
      </c>
      <c r="J564" s="96" t="s">
        <v>92</v>
      </c>
      <c r="K564" s="428">
        <v>12</v>
      </c>
      <c r="L564" s="422">
        <v>2013</v>
      </c>
      <c r="M564" s="195">
        <v>9831.2999999999993</v>
      </c>
      <c r="O564" s="42"/>
    </row>
    <row r="565" spans="1:15" ht="30.75" customHeight="1" x14ac:dyDescent="0.25">
      <c r="A565" s="152">
        <v>558</v>
      </c>
      <c r="B565" s="152" t="s">
        <v>1958</v>
      </c>
      <c r="C565" s="152" t="s">
        <v>1959</v>
      </c>
      <c r="D565" s="96" t="s">
        <v>261</v>
      </c>
      <c r="E565" s="96" t="s">
        <v>902</v>
      </c>
      <c r="F565" s="96" t="s">
        <v>1321</v>
      </c>
      <c r="G565" s="96" t="s">
        <v>1449</v>
      </c>
      <c r="H565" s="96"/>
      <c r="I565" s="96" t="s">
        <v>1946</v>
      </c>
      <c r="J565" s="96" t="s">
        <v>92</v>
      </c>
      <c r="K565" s="96">
        <v>7</v>
      </c>
      <c r="L565" s="422">
        <v>2016</v>
      </c>
      <c r="M565" s="195">
        <v>1900</v>
      </c>
      <c r="O565" s="42"/>
    </row>
    <row r="566" spans="1:15" ht="30.75" customHeight="1" x14ac:dyDescent="0.25">
      <c r="A566" s="152">
        <v>559</v>
      </c>
      <c r="B566" s="152" t="s">
        <v>1960</v>
      </c>
      <c r="C566" s="421" t="s">
        <v>1961</v>
      </c>
      <c r="D566" s="96" t="s">
        <v>261</v>
      </c>
      <c r="E566" s="96" t="s">
        <v>1962</v>
      </c>
      <c r="F566" s="96" t="s">
        <v>261</v>
      </c>
      <c r="G566" s="96" t="s">
        <v>906</v>
      </c>
      <c r="H566" s="96"/>
      <c r="I566" s="96" t="s">
        <v>1963</v>
      </c>
      <c r="J566" s="96" t="s">
        <v>92</v>
      </c>
      <c r="K566" s="428">
        <v>12</v>
      </c>
      <c r="L566" s="422">
        <v>2013</v>
      </c>
      <c r="M566" s="195">
        <v>2775</v>
      </c>
      <c r="O566" s="42"/>
    </row>
    <row r="567" spans="1:15" ht="30.75" customHeight="1" x14ac:dyDescent="0.25">
      <c r="A567" s="152">
        <v>560</v>
      </c>
      <c r="B567" s="152" t="s">
        <v>1964</v>
      </c>
      <c r="C567" s="421" t="s">
        <v>1965</v>
      </c>
      <c r="D567" s="96" t="s">
        <v>261</v>
      </c>
      <c r="E567" s="96" t="s">
        <v>888</v>
      </c>
      <c r="F567" s="96" t="s">
        <v>889</v>
      </c>
      <c r="G567" s="96" t="s">
        <v>292</v>
      </c>
      <c r="H567" s="96"/>
      <c r="I567" s="96" t="s">
        <v>1963</v>
      </c>
      <c r="J567" s="96" t="s">
        <v>92</v>
      </c>
      <c r="K567" s="428">
        <v>12</v>
      </c>
      <c r="L567" s="422">
        <v>2013</v>
      </c>
      <c r="M567" s="195">
        <v>2962.4</v>
      </c>
      <c r="O567" s="42"/>
    </row>
    <row r="568" spans="1:15" ht="30.75" customHeight="1" x14ac:dyDescent="0.25">
      <c r="A568" s="152">
        <v>561</v>
      </c>
      <c r="B568" s="152" t="s">
        <v>1966</v>
      </c>
      <c r="C568" s="421" t="s">
        <v>1967</v>
      </c>
      <c r="D568" s="96" t="s">
        <v>261</v>
      </c>
      <c r="E568" s="96" t="s">
        <v>1968</v>
      </c>
      <c r="F568" s="96" t="s">
        <v>261</v>
      </c>
      <c r="G568" s="96" t="s">
        <v>906</v>
      </c>
      <c r="H568" s="96"/>
      <c r="I568" s="96" t="s">
        <v>1963</v>
      </c>
      <c r="J568" s="96" t="s">
        <v>92</v>
      </c>
      <c r="K568" s="428">
        <v>12</v>
      </c>
      <c r="L568" s="422">
        <v>2013</v>
      </c>
      <c r="M568" s="195">
        <v>3277.5</v>
      </c>
      <c r="O568" s="42"/>
    </row>
    <row r="569" spans="1:15" ht="30.75" customHeight="1" x14ac:dyDescent="0.25">
      <c r="A569" s="152">
        <v>562</v>
      </c>
      <c r="B569" s="152" t="s">
        <v>1969</v>
      </c>
      <c r="C569" s="421" t="s">
        <v>1970</v>
      </c>
      <c r="D569" s="96" t="s">
        <v>261</v>
      </c>
      <c r="E569" s="96" t="s">
        <v>922</v>
      </c>
      <c r="F569" s="96" t="s">
        <v>931</v>
      </c>
      <c r="G569" s="96" t="s">
        <v>470</v>
      </c>
      <c r="H569" s="96"/>
      <c r="I569" s="96" t="s">
        <v>1963</v>
      </c>
      <c r="J569" s="96" t="s">
        <v>92</v>
      </c>
      <c r="K569" s="428">
        <v>12</v>
      </c>
      <c r="L569" s="422">
        <v>2013</v>
      </c>
      <c r="M569" s="195">
        <v>2200</v>
      </c>
      <c r="O569" s="42"/>
    </row>
    <row r="570" spans="1:15" ht="30.75" customHeight="1" x14ac:dyDescent="0.25">
      <c r="A570" s="152">
        <v>563</v>
      </c>
      <c r="B570" s="152" t="s">
        <v>1971</v>
      </c>
      <c r="C570" s="421" t="s">
        <v>1972</v>
      </c>
      <c r="D570" s="96" t="s">
        <v>261</v>
      </c>
      <c r="E570" s="96" t="s">
        <v>391</v>
      </c>
      <c r="F570" s="96" t="s">
        <v>261</v>
      </c>
      <c r="G570" s="96" t="s">
        <v>470</v>
      </c>
      <c r="H570" s="96"/>
      <c r="I570" s="96" t="s">
        <v>1963</v>
      </c>
      <c r="J570" s="96" t="s">
        <v>92</v>
      </c>
      <c r="K570" s="428">
        <v>12</v>
      </c>
      <c r="L570" s="422">
        <v>2013</v>
      </c>
      <c r="M570" s="195">
        <v>2500</v>
      </c>
      <c r="O570" s="42"/>
    </row>
    <row r="571" spans="1:15" ht="30.75" customHeight="1" x14ac:dyDescent="0.25">
      <c r="A571" s="152">
        <v>564</v>
      </c>
      <c r="B571" s="152" t="s">
        <v>1973</v>
      </c>
      <c r="C571" s="421" t="s">
        <v>1974</v>
      </c>
      <c r="D571" s="96" t="s">
        <v>261</v>
      </c>
      <c r="E571" s="96" t="s">
        <v>1331</v>
      </c>
      <c r="F571" s="96" t="s">
        <v>1975</v>
      </c>
      <c r="G571" s="96" t="s">
        <v>890</v>
      </c>
      <c r="H571" s="96"/>
      <c r="I571" s="96" t="s">
        <v>1963</v>
      </c>
      <c r="J571" s="96" t="s">
        <v>92</v>
      </c>
      <c r="K571" s="428">
        <v>12</v>
      </c>
      <c r="L571" s="422">
        <v>2013</v>
      </c>
      <c r="M571" s="195">
        <v>4416</v>
      </c>
      <c r="O571" s="42"/>
    </row>
    <row r="572" spans="1:15" ht="30.75" customHeight="1" x14ac:dyDescent="0.25">
      <c r="A572" s="152">
        <v>565</v>
      </c>
      <c r="B572" s="152" t="s">
        <v>1976</v>
      </c>
      <c r="C572" s="421" t="s">
        <v>1977</v>
      </c>
      <c r="D572" s="97" t="s">
        <v>261</v>
      </c>
      <c r="E572" s="96" t="s">
        <v>973</v>
      </c>
      <c r="F572" s="97" t="s">
        <v>974</v>
      </c>
      <c r="G572" s="97" t="s">
        <v>470</v>
      </c>
      <c r="H572" s="97"/>
      <c r="I572" s="96" t="s">
        <v>1963</v>
      </c>
      <c r="J572" s="96" t="s">
        <v>92</v>
      </c>
      <c r="K572" s="151">
        <v>10</v>
      </c>
      <c r="L572" s="422">
        <v>2016</v>
      </c>
      <c r="M572" s="195">
        <v>2748.04</v>
      </c>
      <c r="O572" s="42"/>
    </row>
    <row r="573" spans="1:15" ht="30.75" customHeight="1" x14ac:dyDescent="0.25">
      <c r="A573" s="152">
        <v>566</v>
      </c>
      <c r="B573" s="152" t="s">
        <v>1978</v>
      </c>
      <c r="C573" s="421" t="s">
        <v>1979</v>
      </c>
      <c r="D573" s="97" t="s">
        <v>1323</v>
      </c>
      <c r="E573" s="97" t="s">
        <v>391</v>
      </c>
      <c r="F573" s="97" t="s">
        <v>261</v>
      </c>
      <c r="G573" s="97" t="s">
        <v>90</v>
      </c>
      <c r="H573" s="97"/>
      <c r="I573" s="96" t="s">
        <v>1963</v>
      </c>
      <c r="J573" s="96" t="s">
        <v>92</v>
      </c>
      <c r="K573" s="151">
        <v>10</v>
      </c>
      <c r="L573" s="422">
        <v>2016</v>
      </c>
      <c r="M573" s="195">
        <v>2956.89</v>
      </c>
      <c r="O573" s="42"/>
    </row>
    <row r="574" spans="1:15" ht="30.75" customHeight="1" x14ac:dyDescent="0.25">
      <c r="A574" s="152">
        <v>567</v>
      </c>
      <c r="B574" s="152" t="s">
        <v>1980</v>
      </c>
      <c r="C574" s="421" t="s">
        <v>1981</v>
      </c>
      <c r="D574" s="97" t="s">
        <v>261</v>
      </c>
      <c r="E574" s="97" t="s">
        <v>1366</v>
      </c>
      <c r="F574" s="97" t="s">
        <v>1490</v>
      </c>
      <c r="G574" s="97" t="s">
        <v>470</v>
      </c>
      <c r="H574" s="97"/>
      <c r="I574" s="96" t="s">
        <v>1963</v>
      </c>
      <c r="J574" s="96" t="s">
        <v>92</v>
      </c>
      <c r="K574" s="151">
        <v>9</v>
      </c>
      <c r="L574" s="422">
        <v>2017</v>
      </c>
      <c r="M574" s="195">
        <v>696</v>
      </c>
      <c r="O574" s="42"/>
    </row>
    <row r="575" spans="1:15" ht="30.75" customHeight="1" x14ac:dyDescent="0.25">
      <c r="A575" s="152">
        <v>568</v>
      </c>
      <c r="B575" s="152" t="s">
        <v>1982</v>
      </c>
      <c r="C575" s="421" t="s">
        <v>1981</v>
      </c>
      <c r="D575" s="97" t="s">
        <v>261</v>
      </c>
      <c r="E575" s="97" t="s">
        <v>1366</v>
      </c>
      <c r="F575" s="97" t="s">
        <v>1490</v>
      </c>
      <c r="G575" s="97" t="s">
        <v>470</v>
      </c>
      <c r="H575" s="97"/>
      <c r="I575" s="96" t="s">
        <v>1963</v>
      </c>
      <c r="J575" s="96" t="s">
        <v>92</v>
      </c>
      <c r="K575" s="151">
        <v>9</v>
      </c>
      <c r="L575" s="422">
        <v>2017</v>
      </c>
      <c r="M575" s="195">
        <v>696</v>
      </c>
      <c r="O575" s="42"/>
    </row>
    <row r="576" spans="1:15" ht="30.75" customHeight="1" x14ac:dyDescent="0.25">
      <c r="A576" s="152">
        <v>569</v>
      </c>
      <c r="B576" s="152" t="s">
        <v>1983</v>
      </c>
      <c r="C576" s="421" t="s">
        <v>1981</v>
      </c>
      <c r="D576" s="97" t="s">
        <v>261</v>
      </c>
      <c r="E576" s="97" t="s">
        <v>1366</v>
      </c>
      <c r="F576" s="97" t="s">
        <v>1490</v>
      </c>
      <c r="G576" s="97" t="s">
        <v>470</v>
      </c>
      <c r="H576" s="97"/>
      <c r="I576" s="96" t="s">
        <v>1963</v>
      </c>
      <c r="J576" s="96" t="s">
        <v>92</v>
      </c>
      <c r="K576" s="151">
        <v>9</v>
      </c>
      <c r="L576" s="422">
        <v>2017</v>
      </c>
      <c r="M576" s="195">
        <v>696</v>
      </c>
      <c r="O576" s="42"/>
    </row>
    <row r="577" spans="1:15" ht="30.75" customHeight="1" x14ac:dyDescent="0.25">
      <c r="A577" s="152">
        <v>570</v>
      </c>
      <c r="B577" s="152" t="s">
        <v>1984</v>
      </c>
      <c r="C577" s="421" t="s">
        <v>1094</v>
      </c>
      <c r="D577" s="97" t="s">
        <v>261</v>
      </c>
      <c r="E577" s="97" t="s">
        <v>902</v>
      </c>
      <c r="F577" s="97" t="s">
        <v>261</v>
      </c>
      <c r="G577" s="97" t="s">
        <v>470</v>
      </c>
      <c r="H577" s="97"/>
      <c r="I577" s="96" t="s">
        <v>1963</v>
      </c>
      <c r="J577" s="96" t="s">
        <v>92</v>
      </c>
      <c r="K577" s="151">
        <v>9</v>
      </c>
      <c r="L577" s="422">
        <v>2017</v>
      </c>
      <c r="M577" s="195">
        <v>3224.8</v>
      </c>
      <c r="O577" s="42"/>
    </row>
    <row r="578" spans="1:15" ht="30.75" customHeight="1" x14ac:dyDescent="0.25">
      <c r="A578" s="152">
        <v>571</v>
      </c>
      <c r="B578" s="152" t="s">
        <v>1985</v>
      </c>
      <c r="C578" s="421" t="s">
        <v>1094</v>
      </c>
      <c r="D578" s="97" t="s">
        <v>261</v>
      </c>
      <c r="E578" s="97" t="s">
        <v>902</v>
      </c>
      <c r="F578" s="97" t="s">
        <v>261</v>
      </c>
      <c r="G578" s="97" t="s">
        <v>470</v>
      </c>
      <c r="H578" s="97"/>
      <c r="I578" s="96" t="s">
        <v>1963</v>
      </c>
      <c r="J578" s="96" t="s">
        <v>92</v>
      </c>
      <c r="K578" s="151">
        <v>9</v>
      </c>
      <c r="L578" s="422">
        <v>2017</v>
      </c>
      <c r="M578" s="195">
        <v>3224.8</v>
      </c>
      <c r="O578" s="42"/>
    </row>
    <row r="579" spans="1:15" ht="30.75" customHeight="1" x14ac:dyDescent="0.25">
      <c r="A579" s="152">
        <v>572</v>
      </c>
      <c r="B579" s="152" t="s">
        <v>1986</v>
      </c>
      <c r="C579" s="421" t="s">
        <v>1987</v>
      </c>
      <c r="D579" s="97" t="s">
        <v>261</v>
      </c>
      <c r="E579" s="97" t="s">
        <v>888</v>
      </c>
      <c r="F579" s="97" t="s">
        <v>1988</v>
      </c>
      <c r="G579" s="97" t="s">
        <v>470</v>
      </c>
      <c r="H579" s="97"/>
      <c r="I579" s="96" t="s">
        <v>1963</v>
      </c>
      <c r="J579" s="96" t="s">
        <v>92</v>
      </c>
      <c r="K579" s="151">
        <v>5</v>
      </c>
      <c r="L579" s="422">
        <v>2019</v>
      </c>
      <c r="M579" s="195">
        <v>7557.98</v>
      </c>
      <c r="O579" s="42"/>
    </row>
    <row r="580" spans="1:15" ht="30.75" customHeight="1" x14ac:dyDescent="0.25">
      <c r="A580" s="152">
        <v>573</v>
      </c>
      <c r="B580" s="152" t="s">
        <v>1989</v>
      </c>
      <c r="C580" s="421" t="s">
        <v>1128</v>
      </c>
      <c r="D580" s="97" t="s">
        <v>261</v>
      </c>
      <c r="E580" s="97" t="s">
        <v>902</v>
      </c>
      <c r="F580" s="97" t="s">
        <v>261</v>
      </c>
      <c r="G580" s="97" t="s">
        <v>1921</v>
      </c>
      <c r="H580" s="97"/>
      <c r="I580" s="96" t="s">
        <v>1963</v>
      </c>
      <c r="J580" s="96" t="s">
        <v>92</v>
      </c>
      <c r="K580" s="151">
        <v>12</v>
      </c>
      <c r="L580" s="422">
        <v>2019</v>
      </c>
      <c r="M580" s="195">
        <v>4290.84</v>
      </c>
      <c r="O580" s="42"/>
    </row>
    <row r="581" spans="1:15" ht="30.75" customHeight="1" x14ac:dyDescent="0.25">
      <c r="A581" s="152">
        <v>574</v>
      </c>
      <c r="B581" s="152" t="s">
        <v>1990</v>
      </c>
      <c r="C581" s="421" t="s">
        <v>1379</v>
      </c>
      <c r="D581" s="97" t="s">
        <v>261</v>
      </c>
      <c r="E581" s="97" t="s">
        <v>894</v>
      </c>
      <c r="F581" s="97" t="s">
        <v>261</v>
      </c>
      <c r="G581" s="97" t="s">
        <v>470</v>
      </c>
      <c r="H581" s="97"/>
      <c r="I581" s="96" t="s">
        <v>1963</v>
      </c>
      <c r="J581" s="96" t="s">
        <v>92</v>
      </c>
      <c r="K581" s="151">
        <v>12</v>
      </c>
      <c r="L581" s="422">
        <v>2019</v>
      </c>
      <c r="M581" s="195">
        <v>3130.84</v>
      </c>
      <c r="O581" s="42"/>
    </row>
    <row r="582" spans="1:15" ht="30.75" customHeight="1" x14ac:dyDescent="0.25">
      <c r="A582" s="152">
        <v>575</v>
      </c>
      <c r="B582" s="152" t="s">
        <v>1991</v>
      </c>
      <c r="C582" s="433" t="s">
        <v>1600</v>
      </c>
      <c r="D582" s="96" t="s">
        <v>261</v>
      </c>
      <c r="E582" s="96" t="s">
        <v>922</v>
      </c>
      <c r="F582" s="96" t="s">
        <v>261</v>
      </c>
      <c r="G582" s="96" t="s">
        <v>1921</v>
      </c>
      <c r="H582" s="96"/>
      <c r="I582" s="96" t="s">
        <v>1963</v>
      </c>
      <c r="J582" s="96" t="s">
        <v>92</v>
      </c>
      <c r="K582" s="428">
        <v>12</v>
      </c>
      <c r="L582" s="422">
        <v>2013</v>
      </c>
      <c r="M582" s="195">
        <v>5635</v>
      </c>
      <c r="O582" s="42"/>
    </row>
    <row r="583" spans="1:15" ht="30.75" customHeight="1" x14ac:dyDescent="0.25">
      <c r="A583" s="152">
        <v>576</v>
      </c>
      <c r="B583" s="152" t="s">
        <v>1992</v>
      </c>
      <c r="C583" s="96" t="s">
        <v>1993</v>
      </c>
      <c r="D583" s="96" t="s">
        <v>261</v>
      </c>
      <c r="E583" s="96" t="s">
        <v>902</v>
      </c>
      <c r="F583" s="96" t="s">
        <v>261</v>
      </c>
      <c r="G583" s="96" t="s">
        <v>470</v>
      </c>
      <c r="H583" s="96"/>
      <c r="I583" s="96" t="s">
        <v>1963</v>
      </c>
      <c r="J583" s="96" t="s">
        <v>92</v>
      </c>
      <c r="K583" s="96">
        <v>12</v>
      </c>
      <c r="L583" s="437">
        <v>2019</v>
      </c>
      <c r="M583" s="350">
        <f>6261.68/2</f>
        <v>3130.84</v>
      </c>
      <c r="O583" s="42"/>
    </row>
    <row r="584" spans="1:15" ht="30.75" customHeight="1" x14ac:dyDescent="0.25">
      <c r="A584" s="152">
        <v>577</v>
      </c>
      <c r="B584" s="152" t="s">
        <v>1994</v>
      </c>
      <c r="C584" s="96" t="s">
        <v>1993</v>
      </c>
      <c r="D584" s="96" t="s">
        <v>261</v>
      </c>
      <c r="E584" s="96" t="s">
        <v>902</v>
      </c>
      <c r="F584" s="96" t="s">
        <v>261</v>
      </c>
      <c r="G584" s="96" t="s">
        <v>470</v>
      </c>
      <c r="H584" s="96"/>
      <c r="I584" s="96" t="s">
        <v>1963</v>
      </c>
      <c r="J584" s="96" t="s">
        <v>92</v>
      </c>
      <c r="K584" s="96">
        <v>12</v>
      </c>
      <c r="L584" s="437">
        <v>2019</v>
      </c>
      <c r="M584" s="350">
        <v>3130.84</v>
      </c>
      <c r="O584" s="42"/>
    </row>
    <row r="585" spans="1:15" ht="30.75" customHeight="1" x14ac:dyDescent="0.25">
      <c r="A585" s="152">
        <v>578</v>
      </c>
      <c r="B585" s="152" t="s">
        <v>1995</v>
      </c>
      <c r="C585" s="96" t="s">
        <v>893</v>
      </c>
      <c r="D585" s="96" t="s">
        <v>261</v>
      </c>
      <c r="E585" s="96" t="s">
        <v>894</v>
      </c>
      <c r="F585" s="96" t="s">
        <v>261</v>
      </c>
      <c r="G585" s="96" t="s">
        <v>470</v>
      </c>
      <c r="H585" s="96"/>
      <c r="I585" s="96" t="s">
        <v>1963</v>
      </c>
      <c r="J585" s="96" t="s">
        <v>92</v>
      </c>
      <c r="K585" s="96">
        <v>12</v>
      </c>
      <c r="L585" s="437">
        <v>2019</v>
      </c>
      <c r="M585" s="350">
        <v>1854.84</v>
      </c>
      <c r="O585" s="42"/>
    </row>
    <row r="586" spans="1:15" ht="30.75" customHeight="1" x14ac:dyDescent="0.25">
      <c r="A586" s="152">
        <v>579</v>
      </c>
      <c r="B586" s="152" t="s">
        <v>1996</v>
      </c>
      <c r="C586" s="96" t="s">
        <v>1997</v>
      </c>
      <c r="D586" s="96" t="s">
        <v>261</v>
      </c>
      <c r="E586" s="96" t="s">
        <v>888</v>
      </c>
      <c r="F586" s="96" t="s">
        <v>1225</v>
      </c>
      <c r="G586" s="96" t="s">
        <v>470</v>
      </c>
      <c r="H586" s="96"/>
      <c r="I586" s="96" t="s">
        <v>1963</v>
      </c>
      <c r="J586" s="96" t="s">
        <v>92</v>
      </c>
      <c r="K586" s="96">
        <v>12</v>
      </c>
      <c r="L586" s="437">
        <v>2019</v>
      </c>
      <c r="M586" s="350">
        <f>4520.52/3</f>
        <v>1506.8400000000001</v>
      </c>
      <c r="O586" s="42"/>
    </row>
    <row r="587" spans="1:15" ht="30.75" customHeight="1" x14ac:dyDescent="0.25">
      <c r="A587" s="152">
        <v>580</v>
      </c>
      <c r="B587" s="152" t="s">
        <v>1998</v>
      </c>
      <c r="C587" s="96" t="s">
        <v>1997</v>
      </c>
      <c r="D587" s="96" t="s">
        <v>261</v>
      </c>
      <c r="E587" s="96" t="s">
        <v>888</v>
      </c>
      <c r="F587" s="96" t="s">
        <v>1225</v>
      </c>
      <c r="G587" s="96" t="s">
        <v>470</v>
      </c>
      <c r="H587" s="96"/>
      <c r="I587" s="96" t="s">
        <v>1963</v>
      </c>
      <c r="J587" s="96" t="s">
        <v>92</v>
      </c>
      <c r="K587" s="96">
        <v>12</v>
      </c>
      <c r="L587" s="437">
        <v>2019</v>
      </c>
      <c r="M587" s="350">
        <v>1506.84</v>
      </c>
      <c r="O587" s="42"/>
    </row>
    <row r="588" spans="1:15" ht="30.75" customHeight="1" x14ac:dyDescent="0.25">
      <c r="A588" s="152">
        <v>581</v>
      </c>
      <c r="B588" s="152" t="s">
        <v>1999</v>
      </c>
      <c r="C588" s="96" t="s">
        <v>1997</v>
      </c>
      <c r="D588" s="96" t="s">
        <v>261</v>
      </c>
      <c r="E588" s="96" t="s">
        <v>888</v>
      </c>
      <c r="F588" s="96" t="s">
        <v>1225</v>
      </c>
      <c r="G588" s="96" t="s">
        <v>470</v>
      </c>
      <c r="H588" s="96"/>
      <c r="I588" s="96" t="s">
        <v>1963</v>
      </c>
      <c r="J588" s="96" t="s">
        <v>92</v>
      </c>
      <c r="K588" s="96">
        <v>12</v>
      </c>
      <c r="L588" s="437">
        <v>2019</v>
      </c>
      <c r="M588" s="350">
        <v>1506.84</v>
      </c>
      <c r="O588" s="42"/>
    </row>
    <row r="589" spans="1:15" ht="30.75" customHeight="1" x14ac:dyDescent="0.25">
      <c r="A589" s="152">
        <v>582</v>
      </c>
      <c r="B589" s="152" t="s">
        <v>2000</v>
      </c>
      <c r="C589" s="96" t="s">
        <v>2001</v>
      </c>
      <c r="D589" s="96" t="s">
        <v>261</v>
      </c>
      <c r="E589" s="96" t="s">
        <v>391</v>
      </c>
      <c r="F589" s="96" t="s">
        <v>261</v>
      </c>
      <c r="G589" s="96" t="s">
        <v>470</v>
      </c>
      <c r="H589" s="96"/>
      <c r="I589" s="96" t="s">
        <v>1963</v>
      </c>
      <c r="J589" s="96" t="s">
        <v>92</v>
      </c>
      <c r="K589" s="96">
        <v>12</v>
      </c>
      <c r="L589" s="437">
        <v>2019</v>
      </c>
      <c r="M589" s="350">
        <v>4638.84</v>
      </c>
      <c r="O589" s="42"/>
    </row>
    <row r="590" spans="1:15" ht="30.75" customHeight="1" x14ac:dyDescent="0.25">
      <c r="A590" s="152">
        <v>583</v>
      </c>
      <c r="B590" s="152" t="s">
        <v>2002</v>
      </c>
      <c r="C590" s="97" t="s">
        <v>2003</v>
      </c>
      <c r="D590" s="96" t="s">
        <v>261</v>
      </c>
      <c r="E590" s="96" t="s">
        <v>888</v>
      </c>
      <c r="F590" s="96" t="s">
        <v>1225</v>
      </c>
      <c r="G590" s="96" t="s">
        <v>470</v>
      </c>
      <c r="H590" s="96"/>
      <c r="I590" s="96" t="s">
        <v>1963</v>
      </c>
      <c r="J590" s="96" t="s">
        <v>92</v>
      </c>
      <c r="K590" s="96">
        <v>12</v>
      </c>
      <c r="L590" s="437">
        <v>2019</v>
      </c>
      <c r="M590" s="350">
        <v>2318.84</v>
      </c>
      <c r="O590" s="42"/>
    </row>
    <row r="591" spans="1:15" ht="30.75" customHeight="1" x14ac:dyDescent="0.25">
      <c r="A591" s="152">
        <v>584</v>
      </c>
      <c r="B591" s="152" t="s">
        <v>2004</v>
      </c>
      <c r="C591" s="97" t="s">
        <v>2003</v>
      </c>
      <c r="D591" s="96" t="s">
        <v>261</v>
      </c>
      <c r="E591" s="96" t="s">
        <v>888</v>
      </c>
      <c r="F591" s="96" t="s">
        <v>1225</v>
      </c>
      <c r="G591" s="96" t="s">
        <v>470</v>
      </c>
      <c r="H591" s="96"/>
      <c r="I591" s="96" t="s">
        <v>1963</v>
      </c>
      <c r="J591" s="96" t="s">
        <v>92</v>
      </c>
      <c r="K591" s="96">
        <v>12</v>
      </c>
      <c r="L591" s="437">
        <v>2019</v>
      </c>
      <c r="M591" s="350">
        <v>2318.84</v>
      </c>
      <c r="O591" s="42"/>
    </row>
    <row r="592" spans="1:15" ht="30.75" customHeight="1" x14ac:dyDescent="0.25">
      <c r="A592" s="152">
        <v>585</v>
      </c>
      <c r="B592" s="152" t="s">
        <v>2005</v>
      </c>
      <c r="C592" s="97" t="s">
        <v>2003</v>
      </c>
      <c r="D592" s="96" t="s">
        <v>261</v>
      </c>
      <c r="E592" s="96" t="s">
        <v>888</v>
      </c>
      <c r="F592" s="96" t="s">
        <v>1225</v>
      </c>
      <c r="G592" s="96" t="s">
        <v>470</v>
      </c>
      <c r="H592" s="96"/>
      <c r="I592" s="96" t="s">
        <v>1963</v>
      </c>
      <c r="J592" s="96" t="s">
        <v>92</v>
      </c>
      <c r="K592" s="96">
        <v>12</v>
      </c>
      <c r="L592" s="437">
        <v>2019</v>
      </c>
      <c r="M592" s="350">
        <f>6956.52/3</f>
        <v>2318.84</v>
      </c>
      <c r="O592" s="42"/>
    </row>
    <row r="593" spans="1:15" ht="30.75" customHeight="1" x14ac:dyDescent="0.25">
      <c r="A593" s="152">
        <v>586</v>
      </c>
      <c r="B593" s="152" t="s">
        <v>2006</v>
      </c>
      <c r="C593" s="96" t="s">
        <v>893</v>
      </c>
      <c r="D593" s="96" t="s">
        <v>261</v>
      </c>
      <c r="E593" s="96" t="s">
        <v>894</v>
      </c>
      <c r="F593" s="96" t="s">
        <v>261</v>
      </c>
      <c r="G593" s="96" t="s">
        <v>470</v>
      </c>
      <c r="H593" s="96"/>
      <c r="I593" s="96" t="s">
        <v>1963</v>
      </c>
      <c r="J593" s="96" t="s">
        <v>92</v>
      </c>
      <c r="K593" s="96">
        <v>12</v>
      </c>
      <c r="L593" s="437">
        <v>2019</v>
      </c>
      <c r="M593" s="350">
        <v>4169.04</v>
      </c>
      <c r="O593" s="42"/>
    </row>
    <row r="594" spans="1:15" ht="30.75" customHeight="1" x14ac:dyDescent="0.25">
      <c r="A594" s="152">
        <v>587</v>
      </c>
      <c r="B594" s="152" t="s">
        <v>2007</v>
      </c>
      <c r="C594" s="96" t="s">
        <v>2008</v>
      </c>
      <c r="D594" s="96" t="s">
        <v>261</v>
      </c>
      <c r="E594" s="96" t="s">
        <v>902</v>
      </c>
      <c r="F594" s="96" t="s">
        <v>1321</v>
      </c>
      <c r="G594" s="96" t="s">
        <v>470</v>
      </c>
      <c r="H594" s="96"/>
      <c r="I594" s="96" t="s">
        <v>1963</v>
      </c>
      <c r="J594" s="96" t="s">
        <v>92</v>
      </c>
      <c r="K594" s="96">
        <v>12</v>
      </c>
      <c r="L594" s="437">
        <v>2019</v>
      </c>
      <c r="M594" s="350">
        <v>3130.84</v>
      </c>
      <c r="O594" s="42"/>
    </row>
    <row r="595" spans="1:15" ht="30.75" customHeight="1" x14ac:dyDescent="0.25">
      <c r="A595" s="152">
        <v>588</v>
      </c>
      <c r="B595" s="152" t="s">
        <v>2009</v>
      </c>
      <c r="C595" s="97" t="s">
        <v>1675</v>
      </c>
      <c r="D595" s="97" t="s">
        <v>1001</v>
      </c>
      <c r="E595" s="97" t="s">
        <v>1096</v>
      </c>
      <c r="F595" s="97" t="s">
        <v>261</v>
      </c>
      <c r="G595" s="97" t="s">
        <v>890</v>
      </c>
      <c r="H595" s="97"/>
      <c r="I595" s="96" t="s">
        <v>1963</v>
      </c>
      <c r="J595" s="96" t="s">
        <v>92</v>
      </c>
      <c r="K595" s="96">
        <v>7</v>
      </c>
      <c r="L595" s="437">
        <v>2020</v>
      </c>
      <c r="M595" s="350">
        <v>10420.86</v>
      </c>
      <c r="O595" s="42"/>
    </row>
    <row r="596" spans="1:15" ht="30.75" customHeight="1" x14ac:dyDescent="0.25">
      <c r="A596" s="152">
        <v>589</v>
      </c>
      <c r="B596" s="152" t="s">
        <v>2010</v>
      </c>
      <c r="C596" s="421" t="s">
        <v>887</v>
      </c>
      <c r="D596" s="96" t="s">
        <v>888</v>
      </c>
      <c r="E596" s="96" t="s">
        <v>889</v>
      </c>
      <c r="F596" s="96" t="s">
        <v>261</v>
      </c>
      <c r="G596" s="96" t="s">
        <v>292</v>
      </c>
      <c r="H596" s="96"/>
      <c r="I596" s="96" t="s">
        <v>2011</v>
      </c>
      <c r="J596" s="96" t="s">
        <v>92</v>
      </c>
      <c r="K596" s="428">
        <v>12</v>
      </c>
      <c r="L596" s="422">
        <v>2013</v>
      </c>
      <c r="M596" s="195">
        <v>2787.61</v>
      </c>
      <c r="O596" s="42"/>
    </row>
    <row r="597" spans="1:15" ht="30.75" customHeight="1" x14ac:dyDescent="0.25">
      <c r="A597" s="152">
        <v>590</v>
      </c>
      <c r="B597" s="152" t="s">
        <v>2012</v>
      </c>
      <c r="C597" s="421" t="s">
        <v>887</v>
      </c>
      <c r="D597" s="96" t="s">
        <v>888</v>
      </c>
      <c r="E597" s="96" t="s">
        <v>929</v>
      </c>
      <c r="F597" s="96" t="s">
        <v>261</v>
      </c>
      <c r="G597" s="96" t="s">
        <v>470</v>
      </c>
      <c r="H597" s="96"/>
      <c r="I597" s="96" t="s">
        <v>2011</v>
      </c>
      <c r="J597" s="96" t="s">
        <v>92</v>
      </c>
      <c r="K597" s="428">
        <v>12</v>
      </c>
      <c r="L597" s="422">
        <v>2013</v>
      </c>
      <c r="M597" s="195">
        <v>2185</v>
      </c>
      <c r="O597" s="42"/>
    </row>
    <row r="598" spans="1:15" ht="30.75" customHeight="1" x14ac:dyDescent="0.25">
      <c r="A598" s="152">
        <v>591</v>
      </c>
      <c r="B598" s="421" t="s">
        <v>2013</v>
      </c>
      <c r="C598" s="421" t="s">
        <v>887</v>
      </c>
      <c r="D598" s="96" t="s">
        <v>888</v>
      </c>
      <c r="E598" s="96" t="s">
        <v>931</v>
      </c>
      <c r="F598" s="96" t="s">
        <v>261</v>
      </c>
      <c r="G598" s="96" t="s">
        <v>470</v>
      </c>
      <c r="H598" s="96"/>
      <c r="I598" s="96" t="s">
        <v>2011</v>
      </c>
      <c r="J598" s="96" t="s">
        <v>92</v>
      </c>
      <c r="K598" s="428">
        <v>7</v>
      </c>
      <c r="L598" s="422">
        <v>2014</v>
      </c>
      <c r="M598" s="195">
        <v>3442.88</v>
      </c>
      <c r="O598" s="42"/>
    </row>
    <row r="599" spans="1:15" ht="30.75" customHeight="1" x14ac:dyDescent="0.25">
      <c r="A599" s="152">
        <v>592</v>
      </c>
      <c r="B599" s="421" t="s">
        <v>2014</v>
      </c>
      <c r="C599" s="421" t="s">
        <v>2015</v>
      </c>
      <c r="D599" s="96" t="s">
        <v>2016</v>
      </c>
      <c r="E599" s="96" t="s">
        <v>391</v>
      </c>
      <c r="F599" s="96" t="s">
        <v>261</v>
      </c>
      <c r="G599" s="96" t="s">
        <v>470</v>
      </c>
      <c r="H599" s="96"/>
      <c r="I599" s="96" t="s">
        <v>2011</v>
      </c>
      <c r="J599" s="96" t="s">
        <v>92</v>
      </c>
      <c r="K599" s="428">
        <v>5</v>
      </c>
      <c r="L599" s="422">
        <v>2015</v>
      </c>
      <c r="M599" s="195">
        <v>2464</v>
      </c>
      <c r="O599" s="42"/>
    </row>
    <row r="600" spans="1:15" ht="30.75" customHeight="1" x14ac:dyDescent="0.25">
      <c r="A600" s="152">
        <v>593</v>
      </c>
      <c r="B600" s="421" t="s">
        <v>2017</v>
      </c>
      <c r="C600" s="421" t="s">
        <v>2018</v>
      </c>
      <c r="D600" s="96" t="s">
        <v>2016</v>
      </c>
      <c r="E600" s="96" t="s">
        <v>391</v>
      </c>
      <c r="F600" s="96" t="s">
        <v>261</v>
      </c>
      <c r="G600" s="96" t="s">
        <v>470</v>
      </c>
      <c r="H600" s="96"/>
      <c r="I600" s="96" t="s">
        <v>2011</v>
      </c>
      <c r="J600" s="96" t="s">
        <v>92</v>
      </c>
      <c r="K600" s="428">
        <v>5</v>
      </c>
      <c r="L600" s="422">
        <v>2015</v>
      </c>
      <c r="M600" s="195">
        <v>2464</v>
      </c>
      <c r="O600" s="42"/>
    </row>
    <row r="601" spans="1:15" ht="30.75" customHeight="1" x14ac:dyDescent="0.25">
      <c r="A601" s="152">
        <v>594</v>
      </c>
      <c r="B601" s="421" t="s">
        <v>2019</v>
      </c>
      <c r="C601" s="421" t="s">
        <v>887</v>
      </c>
      <c r="D601" s="96" t="s">
        <v>261</v>
      </c>
      <c r="E601" s="96" t="s">
        <v>888</v>
      </c>
      <c r="F601" s="96" t="s">
        <v>889</v>
      </c>
      <c r="G601" s="96" t="s">
        <v>890</v>
      </c>
      <c r="H601" s="96"/>
      <c r="I601" s="96" t="s">
        <v>2011</v>
      </c>
      <c r="J601" s="96" t="s">
        <v>92</v>
      </c>
      <c r="K601" s="428">
        <v>5</v>
      </c>
      <c r="L601" s="422">
        <v>2015</v>
      </c>
      <c r="M601" s="195">
        <v>3983.91</v>
      </c>
      <c r="O601" s="42"/>
    </row>
    <row r="602" spans="1:15" ht="30.75" customHeight="1" x14ac:dyDescent="0.25">
      <c r="A602" s="152">
        <v>595</v>
      </c>
      <c r="B602" s="421" t="s">
        <v>2020</v>
      </c>
      <c r="C602" s="421" t="s">
        <v>2021</v>
      </c>
      <c r="D602" s="96" t="s">
        <v>261</v>
      </c>
      <c r="E602" s="96" t="s">
        <v>391</v>
      </c>
      <c r="F602" s="96" t="s">
        <v>261</v>
      </c>
      <c r="G602" s="96" t="s">
        <v>890</v>
      </c>
      <c r="H602" s="96"/>
      <c r="I602" s="96" t="s">
        <v>2011</v>
      </c>
      <c r="J602" s="96" t="s">
        <v>92</v>
      </c>
      <c r="K602" s="428">
        <v>8</v>
      </c>
      <c r="L602" s="422">
        <v>2015</v>
      </c>
      <c r="M602" s="195">
        <v>1899</v>
      </c>
      <c r="O602" s="42"/>
    </row>
    <row r="603" spans="1:15" ht="30.75" customHeight="1" x14ac:dyDescent="0.25">
      <c r="A603" s="152">
        <v>596</v>
      </c>
      <c r="B603" s="421" t="s">
        <v>2022</v>
      </c>
      <c r="C603" s="421" t="s">
        <v>893</v>
      </c>
      <c r="D603" s="96" t="s">
        <v>261</v>
      </c>
      <c r="E603" s="96" t="s">
        <v>894</v>
      </c>
      <c r="F603" s="96" t="s">
        <v>261</v>
      </c>
      <c r="G603" s="97" t="s">
        <v>470</v>
      </c>
      <c r="H603" s="97"/>
      <c r="I603" s="96" t="s">
        <v>2011</v>
      </c>
      <c r="J603" s="96" t="s">
        <v>92</v>
      </c>
      <c r="K603" s="151">
        <v>2</v>
      </c>
      <c r="L603" s="422">
        <v>2017</v>
      </c>
      <c r="M603" s="195">
        <f>1972</f>
        <v>1972</v>
      </c>
      <c r="O603" s="42"/>
    </row>
    <row r="604" spans="1:15" ht="30.75" customHeight="1" x14ac:dyDescent="0.25">
      <c r="A604" s="152">
        <v>597</v>
      </c>
      <c r="B604" s="421" t="s">
        <v>2023</v>
      </c>
      <c r="C604" s="421" t="s">
        <v>893</v>
      </c>
      <c r="D604" s="96" t="s">
        <v>261</v>
      </c>
      <c r="E604" s="96" t="s">
        <v>894</v>
      </c>
      <c r="F604" s="96" t="s">
        <v>261</v>
      </c>
      <c r="G604" s="97" t="s">
        <v>470</v>
      </c>
      <c r="H604" s="97"/>
      <c r="I604" s="96" t="s">
        <v>2011</v>
      </c>
      <c r="J604" s="96" t="s">
        <v>92</v>
      </c>
      <c r="K604" s="151">
        <v>2</v>
      </c>
      <c r="L604" s="422">
        <v>2017</v>
      </c>
      <c r="M604" s="195">
        <f>1972</f>
        <v>1972</v>
      </c>
      <c r="O604" s="42"/>
    </row>
    <row r="605" spans="1:15" ht="30.75" customHeight="1" x14ac:dyDescent="0.25">
      <c r="A605" s="152">
        <v>598</v>
      </c>
      <c r="B605" s="421" t="s">
        <v>2024</v>
      </c>
      <c r="C605" s="421" t="s">
        <v>893</v>
      </c>
      <c r="D605" s="96" t="s">
        <v>261</v>
      </c>
      <c r="E605" s="96" t="s">
        <v>894</v>
      </c>
      <c r="F605" s="96" t="s">
        <v>261</v>
      </c>
      <c r="G605" s="97" t="s">
        <v>470</v>
      </c>
      <c r="H605" s="97"/>
      <c r="I605" s="96" t="s">
        <v>2011</v>
      </c>
      <c r="J605" s="96" t="s">
        <v>92</v>
      </c>
      <c r="K605" s="151">
        <v>2</v>
      </c>
      <c r="L605" s="422">
        <v>2017</v>
      </c>
      <c r="M605" s="195">
        <f>1972</f>
        <v>1972</v>
      </c>
      <c r="O605" s="42"/>
    </row>
    <row r="606" spans="1:15" ht="30.75" customHeight="1" x14ac:dyDescent="0.25">
      <c r="A606" s="152">
        <v>599</v>
      </c>
      <c r="B606" s="421" t="s">
        <v>2025</v>
      </c>
      <c r="C606" s="421" t="s">
        <v>893</v>
      </c>
      <c r="D606" s="96" t="s">
        <v>261</v>
      </c>
      <c r="E606" s="96" t="s">
        <v>894</v>
      </c>
      <c r="F606" s="96" t="s">
        <v>261</v>
      </c>
      <c r="G606" s="97" t="s">
        <v>470</v>
      </c>
      <c r="H606" s="97"/>
      <c r="I606" s="96" t="s">
        <v>2011</v>
      </c>
      <c r="J606" s="96" t="s">
        <v>92</v>
      </c>
      <c r="K606" s="151">
        <v>2</v>
      </c>
      <c r="L606" s="422">
        <v>2017</v>
      </c>
      <c r="M606" s="195">
        <f>1972</f>
        <v>1972</v>
      </c>
      <c r="O606" s="42"/>
    </row>
    <row r="607" spans="1:15" ht="30.75" customHeight="1" x14ac:dyDescent="0.25">
      <c r="A607" s="152">
        <v>600</v>
      </c>
      <c r="B607" s="421" t="s">
        <v>2026</v>
      </c>
      <c r="C607" s="421" t="s">
        <v>893</v>
      </c>
      <c r="D607" s="96" t="s">
        <v>261</v>
      </c>
      <c r="E607" s="96" t="s">
        <v>894</v>
      </c>
      <c r="F607" s="96" t="s">
        <v>261</v>
      </c>
      <c r="G607" s="97" t="s">
        <v>470</v>
      </c>
      <c r="H607" s="97"/>
      <c r="I607" s="96" t="s">
        <v>2011</v>
      </c>
      <c r="J607" s="96" t="s">
        <v>92</v>
      </c>
      <c r="K607" s="151">
        <v>2</v>
      </c>
      <c r="L607" s="422">
        <v>2017</v>
      </c>
      <c r="M607" s="195">
        <f>1972</f>
        <v>1972</v>
      </c>
      <c r="O607" s="42"/>
    </row>
    <row r="608" spans="1:15" ht="30.75" customHeight="1" x14ac:dyDescent="0.25">
      <c r="A608" s="152">
        <v>601</v>
      </c>
      <c r="B608" s="421" t="s">
        <v>2027</v>
      </c>
      <c r="C608" s="421" t="s">
        <v>893</v>
      </c>
      <c r="D608" s="96" t="s">
        <v>261</v>
      </c>
      <c r="E608" s="96" t="s">
        <v>894</v>
      </c>
      <c r="F608" s="96" t="s">
        <v>261</v>
      </c>
      <c r="G608" s="97" t="s">
        <v>470</v>
      </c>
      <c r="H608" s="97"/>
      <c r="I608" s="96" t="s">
        <v>2011</v>
      </c>
      <c r="J608" s="96" t="s">
        <v>92</v>
      </c>
      <c r="K608" s="151">
        <v>2</v>
      </c>
      <c r="L608" s="422">
        <v>2017</v>
      </c>
      <c r="M608" s="195">
        <f>1972</f>
        <v>1972</v>
      </c>
      <c r="O608" s="42"/>
    </row>
    <row r="609" spans="1:15" ht="30.75" customHeight="1" x14ac:dyDescent="0.25">
      <c r="A609" s="152">
        <v>602</v>
      </c>
      <c r="B609" s="421" t="s">
        <v>2028</v>
      </c>
      <c r="C609" s="421" t="s">
        <v>893</v>
      </c>
      <c r="D609" s="96" t="s">
        <v>261</v>
      </c>
      <c r="E609" s="96" t="s">
        <v>894</v>
      </c>
      <c r="F609" s="96" t="s">
        <v>261</v>
      </c>
      <c r="G609" s="97" t="s">
        <v>470</v>
      </c>
      <c r="H609" s="97"/>
      <c r="I609" s="96" t="s">
        <v>2011</v>
      </c>
      <c r="J609" s="96" t="s">
        <v>92</v>
      </c>
      <c r="K609" s="151">
        <v>2</v>
      </c>
      <c r="L609" s="422">
        <v>2017</v>
      </c>
      <c r="M609" s="195">
        <f>1972</f>
        <v>1972</v>
      </c>
      <c r="O609" s="42"/>
    </row>
    <row r="610" spans="1:15" ht="30.75" customHeight="1" x14ac:dyDescent="0.25">
      <c r="A610" s="152">
        <v>603</v>
      </c>
      <c r="B610" s="421" t="s">
        <v>2029</v>
      </c>
      <c r="C610" s="421" t="s">
        <v>893</v>
      </c>
      <c r="D610" s="96" t="s">
        <v>261</v>
      </c>
      <c r="E610" s="96" t="s">
        <v>894</v>
      </c>
      <c r="F610" s="96" t="s">
        <v>261</v>
      </c>
      <c r="G610" s="97" t="s">
        <v>470</v>
      </c>
      <c r="H610" s="97"/>
      <c r="I610" s="96" t="s">
        <v>2011</v>
      </c>
      <c r="J610" s="96" t="s">
        <v>92</v>
      </c>
      <c r="K610" s="151">
        <v>2</v>
      </c>
      <c r="L610" s="422">
        <v>2017</v>
      </c>
      <c r="M610" s="195">
        <f>1972</f>
        <v>1972</v>
      </c>
      <c r="O610" s="42"/>
    </row>
    <row r="611" spans="1:15" ht="30.75" customHeight="1" x14ac:dyDescent="0.25">
      <c r="A611" s="152">
        <v>604</v>
      </c>
      <c r="B611" s="421" t="s">
        <v>2030</v>
      </c>
      <c r="C611" s="421" t="s">
        <v>1094</v>
      </c>
      <c r="D611" s="96" t="s">
        <v>261</v>
      </c>
      <c r="E611" s="96" t="s">
        <v>902</v>
      </c>
      <c r="F611" s="96" t="s">
        <v>261</v>
      </c>
      <c r="G611" s="97" t="s">
        <v>470</v>
      </c>
      <c r="H611" s="97"/>
      <c r="I611" s="96" t="s">
        <v>2011</v>
      </c>
      <c r="J611" s="96" t="s">
        <v>92</v>
      </c>
      <c r="K611" s="151">
        <v>2</v>
      </c>
      <c r="L611" s="422">
        <v>2017</v>
      </c>
      <c r="M611" s="195">
        <v>3016</v>
      </c>
      <c r="O611" s="42"/>
    </row>
    <row r="612" spans="1:15" ht="30.75" customHeight="1" x14ac:dyDescent="0.25">
      <c r="A612" s="152">
        <v>605</v>
      </c>
      <c r="B612" s="421" t="s">
        <v>2031</v>
      </c>
      <c r="C612" s="421" t="s">
        <v>1094</v>
      </c>
      <c r="D612" s="96" t="s">
        <v>261</v>
      </c>
      <c r="E612" s="96" t="s">
        <v>902</v>
      </c>
      <c r="F612" s="96" t="s">
        <v>261</v>
      </c>
      <c r="G612" s="97" t="s">
        <v>470</v>
      </c>
      <c r="H612" s="97"/>
      <c r="I612" s="96" t="s">
        <v>2011</v>
      </c>
      <c r="J612" s="96" t="s">
        <v>92</v>
      </c>
      <c r="K612" s="151">
        <v>2</v>
      </c>
      <c r="L612" s="422">
        <v>2017</v>
      </c>
      <c r="M612" s="195">
        <v>3016</v>
      </c>
      <c r="O612" s="42"/>
    </row>
    <row r="613" spans="1:15" ht="30.75" customHeight="1" x14ac:dyDescent="0.25">
      <c r="A613" s="152">
        <v>606</v>
      </c>
      <c r="B613" s="421" t="s">
        <v>2032</v>
      </c>
      <c r="C613" s="421" t="s">
        <v>887</v>
      </c>
      <c r="D613" s="96" t="s">
        <v>261</v>
      </c>
      <c r="E613" s="96" t="s">
        <v>888</v>
      </c>
      <c r="F613" s="96" t="s">
        <v>889</v>
      </c>
      <c r="G613" s="97" t="s">
        <v>470</v>
      </c>
      <c r="H613" s="97"/>
      <c r="I613" s="96" t="s">
        <v>2011</v>
      </c>
      <c r="J613" s="96" t="s">
        <v>92</v>
      </c>
      <c r="K613" s="151">
        <v>3</v>
      </c>
      <c r="L613" s="422">
        <v>2017</v>
      </c>
      <c r="M613" s="195">
        <v>2975.4</v>
      </c>
      <c r="O613" s="42"/>
    </row>
    <row r="614" spans="1:15" ht="30.75" customHeight="1" x14ac:dyDescent="0.25">
      <c r="A614" s="152">
        <v>607</v>
      </c>
      <c r="B614" s="421" t="s">
        <v>2033</v>
      </c>
      <c r="C614" s="421" t="s">
        <v>2034</v>
      </c>
      <c r="D614" s="96" t="s">
        <v>261</v>
      </c>
      <c r="E614" s="96" t="s">
        <v>902</v>
      </c>
      <c r="F614" s="96" t="s">
        <v>922</v>
      </c>
      <c r="G614" s="97" t="s">
        <v>2035</v>
      </c>
      <c r="H614" s="97"/>
      <c r="I614" s="96" t="s">
        <v>2011</v>
      </c>
      <c r="J614" s="96" t="s">
        <v>92</v>
      </c>
      <c r="K614" s="151">
        <v>7</v>
      </c>
      <c r="L614" s="422">
        <v>2017</v>
      </c>
      <c r="M614" s="195">
        <v>2436</v>
      </c>
      <c r="O614" s="42"/>
    </row>
    <row r="615" spans="1:15" ht="30.75" customHeight="1" x14ac:dyDescent="0.25">
      <c r="A615" s="152">
        <v>608</v>
      </c>
      <c r="B615" s="421" t="s">
        <v>2036</v>
      </c>
      <c r="C615" s="421" t="s">
        <v>1094</v>
      </c>
      <c r="D615" s="96" t="s">
        <v>261</v>
      </c>
      <c r="E615" s="96" t="s">
        <v>902</v>
      </c>
      <c r="F615" s="96" t="s">
        <v>261</v>
      </c>
      <c r="G615" s="97" t="s">
        <v>470</v>
      </c>
      <c r="H615" s="97"/>
      <c r="I615" s="96" t="s">
        <v>2011</v>
      </c>
      <c r="J615" s="96" t="s">
        <v>92</v>
      </c>
      <c r="K615" s="151">
        <v>7</v>
      </c>
      <c r="L615" s="422">
        <v>2017</v>
      </c>
      <c r="M615" s="195">
        <v>3480</v>
      </c>
      <c r="O615" s="42"/>
    </row>
    <row r="616" spans="1:15" ht="30.75" customHeight="1" x14ac:dyDescent="0.25">
      <c r="A616" s="152">
        <v>609</v>
      </c>
      <c r="B616" s="421" t="s">
        <v>2037</v>
      </c>
      <c r="C616" s="421" t="s">
        <v>893</v>
      </c>
      <c r="D616" s="96" t="s">
        <v>261</v>
      </c>
      <c r="E616" s="96" t="s">
        <v>894</v>
      </c>
      <c r="F616" s="96" t="s">
        <v>261</v>
      </c>
      <c r="G616" s="97" t="s">
        <v>470</v>
      </c>
      <c r="H616" s="97"/>
      <c r="I616" s="96" t="s">
        <v>2011</v>
      </c>
      <c r="J616" s="96" t="s">
        <v>92</v>
      </c>
      <c r="K616" s="151">
        <v>7</v>
      </c>
      <c r="L616" s="422">
        <v>2017</v>
      </c>
      <c r="M616" s="195">
        <v>1508</v>
      </c>
      <c r="O616" s="42"/>
    </row>
    <row r="617" spans="1:15" ht="30.75" customHeight="1" x14ac:dyDescent="0.25">
      <c r="A617" s="152">
        <v>610</v>
      </c>
      <c r="B617" s="421" t="s">
        <v>2038</v>
      </c>
      <c r="C617" s="421" t="s">
        <v>1906</v>
      </c>
      <c r="D617" s="97" t="s">
        <v>1530</v>
      </c>
      <c r="E617" s="97" t="s">
        <v>1096</v>
      </c>
      <c r="F617" s="97" t="s">
        <v>261</v>
      </c>
      <c r="G617" s="97" t="s">
        <v>470</v>
      </c>
      <c r="H617" s="97"/>
      <c r="I617" s="96" t="s">
        <v>2011</v>
      </c>
      <c r="J617" s="96" t="s">
        <v>92</v>
      </c>
      <c r="K617" s="151">
        <v>4</v>
      </c>
      <c r="L617" s="422">
        <v>2018</v>
      </c>
      <c r="M617" s="195">
        <v>17565.88</v>
      </c>
      <c r="O617" s="42"/>
    </row>
    <row r="618" spans="1:15" ht="30.75" customHeight="1" x14ac:dyDescent="0.25">
      <c r="A618" s="152">
        <v>611</v>
      </c>
      <c r="B618" s="421" t="s">
        <v>2039</v>
      </c>
      <c r="C618" s="421" t="s">
        <v>994</v>
      </c>
      <c r="D618" s="97" t="s">
        <v>261</v>
      </c>
      <c r="E618" s="97" t="s">
        <v>888</v>
      </c>
      <c r="F618" s="97" t="s">
        <v>889</v>
      </c>
      <c r="G618" s="97" t="s">
        <v>470</v>
      </c>
      <c r="H618" s="97"/>
      <c r="I618" s="96" t="s">
        <v>2011</v>
      </c>
      <c r="J618" s="96" t="s">
        <v>92</v>
      </c>
      <c r="K618" s="151">
        <v>12</v>
      </c>
      <c r="L618" s="422">
        <v>2019</v>
      </c>
      <c r="M618" s="195">
        <v>4638.84</v>
      </c>
      <c r="O618" s="42"/>
    </row>
    <row r="619" spans="1:15" ht="30.75" customHeight="1" x14ac:dyDescent="0.25">
      <c r="A619" s="152">
        <v>612</v>
      </c>
      <c r="B619" s="421" t="s">
        <v>2040</v>
      </c>
      <c r="C619" s="421" t="s">
        <v>975</v>
      </c>
      <c r="D619" s="97" t="s">
        <v>261</v>
      </c>
      <c r="E619" s="97" t="s">
        <v>2041</v>
      </c>
      <c r="F619" s="97" t="s">
        <v>261</v>
      </c>
      <c r="G619" s="97" t="s">
        <v>890</v>
      </c>
      <c r="H619" s="97"/>
      <c r="I619" s="96" t="s">
        <v>2011</v>
      </c>
      <c r="J619" s="96" t="s">
        <v>92</v>
      </c>
      <c r="K619" s="151">
        <v>12</v>
      </c>
      <c r="L619" s="422">
        <v>2019</v>
      </c>
      <c r="M619" s="195">
        <v>4521.68</v>
      </c>
      <c r="O619" s="42"/>
    </row>
    <row r="620" spans="1:15" ht="30.75" customHeight="1" x14ac:dyDescent="0.25">
      <c r="A620" s="152">
        <v>613</v>
      </c>
      <c r="B620" s="421" t="s">
        <v>2042</v>
      </c>
      <c r="C620" s="421" t="s">
        <v>975</v>
      </c>
      <c r="D620" s="97" t="s">
        <v>261</v>
      </c>
      <c r="E620" s="97" t="s">
        <v>2041</v>
      </c>
      <c r="F620" s="97" t="s">
        <v>261</v>
      </c>
      <c r="G620" s="97" t="s">
        <v>890</v>
      </c>
      <c r="H620" s="97"/>
      <c r="I620" s="96" t="s">
        <v>2011</v>
      </c>
      <c r="J620" s="96" t="s">
        <v>92</v>
      </c>
      <c r="K620" s="151">
        <v>8</v>
      </c>
      <c r="L620" s="422">
        <v>2020</v>
      </c>
      <c r="M620" s="195">
        <v>3768.49</v>
      </c>
      <c r="O620" s="42"/>
    </row>
    <row r="621" spans="1:15" ht="30.75" customHeight="1" x14ac:dyDescent="0.25">
      <c r="A621" s="152">
        <v>614</v>
      </c>
      <c r="B621" s="152" t="s">
        <v>2043</v>
      </c>
      <c r="C621" s="421" t="s">
        <v>2044</v>
      </c>
      <c r="D621" s="96" t="s">
        <v>983</v>
      </c>
      <c r="E621" s="96" t="s">
        <v>984</v>
      </c>
      <c r="F621" s="96" t="s">
        <v>2045</v>
      </c>
      <c r="G621" s="96" t="s">
        <v>890</v>
      </c>
      <c r="H621" s="96"/>
      <c r="I621" s="96" t="s">
        <v>2046</v>
      </c>
      <c r="J621" s="96" t="s">
        <v>92</v>
      </c>
      <c r="K621" s="428">
        <v>12</v>
      </c>
      <c r="L621" s="422">
        <v>2013</v>
      </c>
      <c r="M621" s="195">
        <v>2979.99</v>
      </c>
      <c r="O621" s="42"/>
    </row>
    <row r="622" spans="1:15" ht="30.75" customHeight="1" x14ac:dyDescent="0.25">
      <c r="A622" s="152">
        <v>615</v>
      </c>
      <c r="B622" s="152" t="s">
        <v>2047</v>
      </c>
      <c r="C622" s="421" t="s">
        <v>2048</v>
      </c>
      <c r="D622" s="96" t="s">
        <v>261</v>
      </c>
      <c r="E622" s="96" t="s">
        <v>902</v>
      </c>
      <c r="F622" s="96" t="s">
        <v>261</v>
      </c>
      <c r="G622" s="96" t="s">
        <v>906</v>
      </c>
      <c r="H622" s="96"/>
      <c r="I622" s="96" t="s">
        <v>2046</v>
      </c>
      <c r="J622" s="96" t="s">
        <v>92</v>
      </c>
      <c r="K622" s="428">
        <v>12</v>
      </c>
      <c r="L622" s="422">
        <v>2013</v>
      </c>
      <c r="M622" s="195">
        <v>2349.4499999999998</v>
      </c>
      <c r="O622" s="42"/>
    </row>
    <row r="623" spans="1:15" ht="30.75" customHeight="1" x14ac:dyDescent="0.25">
      <c r="A623" s="152">
        <v>616</v>
      </c>
      <c r="B623" s="152" t="s">
        <v>2049</v>
      </c>
      <c r="C623" s="421" t="s">
        <v>2050</v>
      </c>
      <c r="D623" s="96" t="s">
        <v>261</v>
      </c>
      <c r="E623" s="96" t="s">
        <v>391</v>
      </c>
      <c r="F623" s="96" t="s">
        <v>261</v>
      </c>
      <c r="G623" s="96" t="s">
        <v>890</v>
      </c>
      <c r="H623" s="96"/>
      <c r="I623" s="96" t="s">
        <v>2046</v>
      </c>
      <c r="J623" s="96" t="s">
        <v>92</v>
      </c>
      <c r="K623" s="428">
        <v>12</v>
      </c>
      <c r="L623" s="422">
        <v>2013</v>
      </c>
      <c r="M623" s="195">
        <v>2288.0100000000002</v>
      </c>
      <c r="O623" s="42"/>
    </row>
    <row r="624" spans="1:15" ht="30.75" customHeight="1" x14ac:dyDescent="0.25">
      <c r="A624" s="152">
        <v>617</v>
      </c>
      <c r="B624" s="152" t="s">
        <v>2051</v>
      </c>
      <c r="C624" s="421" t="s">
        <v>2052</v>
      </c>
      <c r="D624" s="96" t="s">
        <v>261</v>
      </c>
      <c r="E624" s="96" t="s">
        <v>391</v>
      </c>
      <c r="F624" s="96" t="s">
        <v>261</v>
      </c>
      <c r="G624" s="96" t="s">
        <v>890</v>
      </c>
      <c r="H624" s="96"/>
      <c r="I624" s="96" t="s">
        <v>2046</v>
      </c>
      <c r="J624" s="96" t="s">
        <v>92</v>
      </c>
      <c r="K624" s="428">
        <v>12</v>
      </c>
      <c r="L624" s="422">
        <v>2013</v>
      </c>
      <c r="M624" s="195">
        <v>3125</v>
      </c>
      <c r="O624" s="42"/>
    </row>
    <row r="625" spans="1:15" ht="30.75" customHeight="1" x14ac:dyDescent="0.25">
      <c r="A625" s="152">
        <v>618</v>
      </c>
      <c r="B625" s="152" t="s">
        <v>2053</v>
      </c>
      <c r="C625" s="421" t="s">
        <v>2054</v>
      </c>
      <c r="D625" s="96" t="s">
        <v>261</v>
      </c>
      <c r="E625" s="96" t="s">
        <v>391</v>
      </c>
      <c r="F625" s="96" t="s">
        <v>261</v>
      </c>
      <c r="G625" s="96" t="s">
        <v>890</v>
      </c>
      <c r="H625" s="96"/>
      <c r="I625" s="96" t="s">
        <v>2046</v>
      </c>
      <c r="J625" s="96" t="s">
        <v>92</v>
      </c>
      <c r="K625" s="428">
        <v>12</v>
      </c>
      <c r="L625" s="422">
        <v>2013</v>
      </c>
      <c r="M625" s="195">
        <v>2530</v>
      </c>
      <c r="O625" s="42"/>
    </row>
    <row r="626" spans="1:15" ht="30.75" customHeight="1" x14ac:dyDescent="0.25">
      <c r="A626" s="152">
        <v>619</v>
      </c>
      <c r="B626" s="152" t="s">
        <v>2055</v>
      </c>
      <c r="C626" s="421" t="s">
        <v>2056</v>
      </c>
      <c r="D626" s="96" t="s">
        <v>261</v>
      </c>
      <c r="E626" s="96" t="s">
        <v>391</v>
      </c>
      <c r="F626" s="96" t="s">
        <v>261</v>
      </c>
      <c r="G626" s="96" t="s">
        <v>470</v>
      </c>
      <c r="H626" s="96"/>
      <c r="I626" s="96" t="s">
        <v>2046</v>
      </c>
      <c r="J626" s="96" t="s">
        <v>92</v>
      </c>
      <c r="K626" s="428">
        <v>12</v>
      </c>
      <c r="L626" s="422">
        <v>2013</v>
      </c>
      <c r="M626" s="195">
        <v>3795</v>
      </c>
      <c r="O626" s="42"/>
    </row>
    <row r="627" spans="1:15" ht="30.75" customHeight="1" x14ac:dyDescent="0.25">
      <c r="A627" s="152">
        <v>620</v>
      </c>
      <c r="B627" s="152" t="s">
        <v>2057</v>
      </c>
      <c r="C627" s="427" t="s">
        <v>2058</v>
      </c>
      <c r="D627" s="96" t="s">
        <v>2059</v>
      </c>
      <c r="E627" s="96" t="s">
        <v>894</v>
      </c>
      <c r="F627" s="96" t="s">
        <v>261</v>
      </c>
      <c r="G627" s="96" t="s">
        <v>890</v>
      </c>
      <c r="H627" s="96"/>
      <c r="I627" s="96" t="s">
        <v>2046</v>
      </c>
      <c r="J627" s="96" t="s">
        <v>92</v>
      </c>
      <c r="K627" s="428">
        <v>12</v>
      </c>
      <c r="L627" s="422">
        <v>2013</v>
      </c>
      <c r="M627" s="214">
        <v>3600</v>
      </c>
      <c r="O627" s="42"/>
    </row>
    <row r="628" spans="1:15" ht="30.75" customHeight="1" x14ac:dyDescent="0.25">
      <c r="A628" s="152">
        <v>621</v>
      </c>
      <c r="B628" s="152" t="s">
        <v>2060</v>
      </c>
      <c r="C628" s="421" t="s">
        <v>2061</v>
      </c>
      <c r="D628" s="96" t="s">
        <v>888</v>
      </c>
      <c r="E628" s="96" t="s">
        <v>1988</v>
      </c>
      <c r="F628" s="96" t="s">
        <v>261</v>
      </c>
      <c r="G628" s="96" t="s">
        <v>890</v>
      </c>
      <c r="H628" s="96"/>
      <c r="I628" s="96" t="s">
        <v>2046</v>
      </c>
      <c r="J628" s="96" t="s">
        <v>92</v>
      </c>
      <c r="K628" s="428">
        <v>12</v>
      </c>
      <c r="L628" s="422">
        <v>2013</v>
      </c>
      <c r="M628" s="195">
        <v>2185</v>
      </c>
      <c r="O628" s="42"/>
    </row>
    <row r="629" spans="1:15" ht="30.75" customHeight="1" x14ac:dyDescent="0.25">
      <c r="A629" s="152">
        <v>622</v>
      </c>
      <c r="B629" s="152" t="s">
        <v>2062</v>
      </c>
      <c r="C629" s="421" t="s">
        <v>2063</v>
      </c>
      <c r="D629" s="96" t="s">
        <v>2064</v>
      </c>
      <c r="E629" s="96" t="s">
        <v>2065</v>
      </c>
      <c r="F629" s="96" t="s">
        <v>261</v>
      </c>
      <c r="G629" s="96" t="s">
        <v>470</v>
      </c>
      <c r="H629" s="96"/>
      <c r="I629" s="96" t="s">
        <v>2046</v>
      </c>
      <c r="J629" s="96" t="s">
        <v>92</v>
      </c>
      <c r="K629" s="428">
        <v>12</v>
      </c>
      <c r="L629" s="151">
        <v>2013</v>
      </c>
      <c r="M629" s="195">
        <v>2281</v>
      </c>
      <c r="O629" s="42"/>
    </row>
    <row r="630" spans="1:15" ht="30.75" customHeight="1" x14ac:dyDescent="0.25">
      <c r="A630" s="152">
        <v>623</v>
      </c>
      <c r="B630" s="152" t="s">
        <v>2066</v>
      </c>
      <c r="C630" s="421" t="s">
        <v>2067</v>
      </c>
      <c r="D630" s="96" t="s">
        <v>1091</v>
      </c>
      <c r="E630" s="96" t="s">
        <v>1092</v>
      </c>
      <c r="F630" s="96" t="s">
        <v>261</v>
      </c>
      <c r="G630" s="96" t="s">
        <v>890</v>
      </c>
      <c r="H630" s="96"/>
      <c r="I630" s="96" t="s">
        <v>2046</v>
      </c>
      <c r="J630" s="96" t="s">
        <v>92</v>
      </c>
      <c r="K630" s="428">
        <v>12</v>
      </c>
      <c r="L630" s="422">
        <v>2013</v>
      </c>
      <c r="M630" s="195">
        <v>11833.5</v>
      </c>
      <c r="O630" s="42"/>
    </row>
    <row r="631" spans="1:15" ht="30.75" customHeight="1" x14ac:dyDescent="0.25">
      <c r="A631" s="152">
        <v>624</v>
      </c>
      <c r="B631" s="152" t="s">
        <v>2068</v>
      </c>
      <c r="C631" s="421" t="s">
        <v>2069</v>
      </c>
      <c r="D631" s="96" t="s">
        <v>2070</v>
      </c>
      <c r="E631" s="96" t="s">
        <v>902</v>
      </c>
      <c r="F631" s="96" t="s">
        <v>261</v>
      </c>
      <c r="G631" s="96" t="s">
        <v>470</v>
      </c>
      <c r="H631" s="96"/>
      <c r="I631" s="96" t="s">
        <v>2046</v>
      </c>
      <c r="J631" s="96" t="s">
        <v>92</v>
      </c>
      <c r="K631" s="428">
        <v>8</v>
      </c>
      <c r="L631" s="422">
        <v>2015</v>
      </c>
      <c r="M631" s="195">
        <v>1736.8</v>
      </c>
      <c r="O631" s="42"/>
    </row>
    <row r="632" spans="1:15" ht="30.75" customHeight="1" x14ac:dyDescent="0.25">
      <c r="A632" s="152">
        <v>625</v>
      </c>
      <c r="B632" s="423" t="s">
        <v>2071</v>
      </c>
      <c r="C632" s="436" t="s">
        <v>1672</v>
      </c>
      <c r="D632" s="96" t="s">
        <v>1673</v>
      </c>
      <c r="E632" s="96" t="s">
        <v>944</v>
      </c>
      <c r="F632" s="96" t="s">
        <v>261</v>
      </c>
      <c r="G632" s="96" t="s">
        <v>470</v>
      </c>
      <c r="H632" s="96"/>
      <c r="I632" s="96" t="s">
        <v>2046</v>
      </c>
      <c r="J632" s="96" t="s">
        <v>92</v>
      </c>
      <c r="K632" s="151">
        <v>12</v>
      </c>
      <c r="L632" s="151">
        <v>2019</v>
      </c>
      <c r="M632" s="431">
        <v>3009.3</v>
      </c>
      <c r="O632" s="42"/>
    </row>
    <row r="633" spans="1:15" ht="30.75" customHeight="1" x14ac:dyDescent="0.25">
      <c r="A633" s="152">
        <v>626</v>
      </c>
      <c r="B633" s="423" t="s">
        <v>2072</v>
      </c>
      <c r="C633" s="436" t="s">
        <v>1911</v>
      </c>
      <c r="D633" s="96" t="s">
        <v>261</v>
      </c>
      <c r="E633" s="96" t="s">
        <v>1912</v>
      </c>
      <c r="F633" s="96" t="s">
        <v>261</v>
      </c>
      <c r="G633" s="96" t="s">
        <v>470</v>
      </c>
      <c r="H633" s="96"/>
      <c r="I633" s="96" t="s">
        <v>2046</v>
      </c>
      <c r="J633" s="96" t="s">
        <v>92</v>
      </c>
      <c r="K633" s="151">
        <v>12</v>
      </c>
      <c r="L633" s="151">
        <v>2019</v>
      </c>
      <c r="M633" s="431">
        <v>769.3</v>
      </c>
      <c r="O633" s="42"/>
    </row>
    <row r="634" spans="1:15" ht="30.75" customHeight="1" x14ac:dyDescent="0.25">
      <c r="A634" s="152">
        <v>627</v>
      </c>
      <c r="B634" s="152" t="s">
        <v>2073</v>
      </c>
      <c r="C634" s="97" t="s">
        <v>2074</v>
      </c>
      <c r="D634" s="97" t="s">
        <v>261</v>
      </c>
      <c r="E634" s="97" t="s">
        <v>2075</v>
      </c>
      <c r="F634" s="97" t="s">
        <v>261</v>
      </c>
      <c r="G634" s="96" t="s">
        <v>890</v>
      </c>
      <c r="H634" s="96"/>
      <c r="I634" s="96" t="s">
        <v>2046</v>
      </c>
      <c r="J634" s="96" t="s">
        <v>92</v>
      </c>
      <c r="K634" s="96">
        <v>3</v>
      </c>
      <c r="L634" s="437">
        <v>2020</v>
      </c>
      <c r="M634" s="350">
        <v>3768.49</v>
      </c>
      <c r="O634" s="42"/>
    </row>
    <row r="635" spans="1:15" ht="30.75" customHeight="1" x14ac:dyDescent="0.25">
      <c r="A635" s="152">
        <v>628</v>
      </c>
      <c r="B635" s="152" t="s">
        <v>2076</v>
      </c>
      <c r="C635" s="97" t="s">
        <v>2074</v>
      </c>
      <c r="D635" s="97" t="s">
        <v>261</v>
      </c>
      <c r="E635" s="97" t="s">
        <v>2075</v>
      </c>
      <c r="F635" s="97" t="s">
        <v>261</v>
      </c>
      <c r="G635" s="96" t="s">
        <v>890</v>
      </c>
      <c r="H635" s="96"/>
      <c r="I635" s="96" t="s">
        <v>2046</v>
      </c>
      <c r="J635" s="96" t="s">
        <v>92</v>
      </c>
      <c r="K635" s="96">
        <v>5</v>
      </c>
      <c r="L635" s="437">
        <v>2020</v>
      </c>
      <c r="M635" s="350">
        <v>3768.49</v>
      </c>
      <c r="O635" s="42"/>
    </row>
    <row r="636" spans="1:15" ht="30.75" customHeight="1" x14ac:dyDescent="0.25">
      <c r="A636" s="152">
        <v>629</v>
      </c>
      <c r="B636" s="152" t="s">
        <v>2077</v>
      </c>
      <c r="C636" s="97" t="s">
        <v>2074</v>
      </c>
      <c r="D636" s="97" t="s">
        <v>261</v>
      </c>
      <c r="E636" s="97" t="s">
        <v>2075</v>
      </c>
      <c r="F636" s="97" t="s">
        <v>261</v>
      </c>
      <c r="G636" s="96" t="s">
        <v>890</v>
      </c>
      <c r="H636" s="96"/>
      <c r="I636" s="96" t="s">
        <v>2046</v>
      </c>
      <c r="J636" s="96" t="s">
        <v>92</v>
      </c>
      <c r="K636" s="96">
        <v>7</v>
      </c>
      <c r="L636" s="437">
        <v>2020</v>
      </c>
      <c r="M636" s="350">
        <v>3920.8</v>
      </c>
      <c r="O636" s="42"/>
    </row>
    <row r="637" spans="1:15" ht="30.75" customHeight="1" x14ac:dyDescent="0.25">
      <c r="A637" s="152">
        <v>630</v>
      </c>
      <c r="B637" s="152" t="s">
        <v>2078</v>
      </c>
      <c r="C637" s="97" t="s">
        <v>1066</v>
      </c>
      <c r="D637" s="97" t="s">
        <v>1001</v>
      </c>
      <c r="E637" s="97" t="s">
        <v>1096</v>
      </c>
      <c r="F637" s="97" t="s">
        <v>261</v>
      </c>
      <c r="G637" s="96" t="s">
        <v>890</v>
      </c>
      <c r="H637" s="96"/>
      <c r="I637" s="96" t="s">
        <v>2046</v>
      </c>
      <c r="J637" s="96" t="s">
        <v>92</v>
      </c>
      <c r="K637" s="96">
        <v>7</v>
      </c>
      <c r="L637" s="437">
        <v>2020</v>
      </c>
      <c r="M637" s="350">
        <f>30844.98/3</f>
        <v>10281.66</v>
      </c>
      <c r="O637" s="42"/>
    </row>
    <row r="638" spans="1:15" ht="30.75" customHeight="1" x14ac:dyDescent="0.25">
      <c r="A638" s="152">
        <v>631</v>
      </c>
      <c r="B638" s="152" t="s">
        <v>2079</v>
      </c>
      <c r="C638" s="97" t="s">
        <v>1066</v>
      </c>
      <c r="D638" s="97" t="s">
        <v>1001</v>
      </c>
      <c r="E638" s="97" t="s">
        <v>1096</v>
      </c>
      <c r="F638" s="97" t="s">
        <v>261</v>
      </c>
      <c r="G638" s="96" t="s">
        <v>890</v>
      </c>
      <c r="H638" s="96"/>
      <c r="I638" s="96" t="s">
        <v>2046</v>
      </c>
      <c r="J638" s="96" t="s">
        <v>92</v>
      </c>
      <c r="K638" s="96">
        <v>7</v>
      </c>
      <c r="L638" s="437">
        <v>2020</v>
      </c>
      <c r="M638" s="350">
        <v>10281.66</v>
      </c>
      <c r="O638" s="42"/>
    </row>
    <row r="639" spans="1:15" ht="30.75" customHeight="1" x14ac:dyDescent="0.25">
      <c r="A639" s="152">
        <v>632</v>
      </c>
      <c r="B639" s="152" t="s">
        <v>2080</v>
      </c>
      <c r="C639" s="97" t="s">
        <v>1066</v>
      </c>
      <c r="D639" s="97" t="s">
        <v>1001</v>
      </c>
      <c r="E639" s="97" t="s">
        <v>1096</v>
      </c>
      <c r="F639" s="97" t="s">
        <v>261</v>
      </c>
      <c r="G639" s="96" t="s">
        <v>890</v>
      </c>
      <c r="H639" s="96"/>
      <c r="I639" s="96" t="s">
        <v>2046</v>
      </c>
      <c r="J639" s="96" t="s">
        <v>92</v>
      </c>
      <c r="K639" s="96">
        <v>7</v>
      </c>
      <c r="L639" s="437">
        <v>2020</v>
      </c>
      <c r="M639" s="350">
        <v>10281.66</v>
      </c>
      <c r="O639" s="42"/>
    </row>
    <row r="640" spans="1:15" ht="30.75" customHeight="1" x14ac:dyDescent="0.25">
      <c r="A640" s="152">
        <v>633</v>
      </c>
      <c r="B640" s="152" t="s">
        <v>2081</v>
      </c>
      <c r="C640" s="97" t="s">
        <v>1066</v>
      </c>
      <c r="D640" s="97" t="s">
        <v>1001</v>
      </c>
      <c r="E640" s="97" t="s">
        <v>1096</v>
      </c>
      <c r="F640" s="97" t="s">
        <v>261</v>
      </c>
      <c r="G640" s="97" t="s">
        <v>890</v>
      </c>
      <c r="H640" s="97"/>
      <c r="I640" s="96" t="s">
        <v>2046</v>
      </c>
      <c r="J640" s="96" t="s">
        <v>92</v>
      </c>
      <c r="K640" s="96">
        <v>8</v>
      </c>
      <c r="L640" s="437">
        <v>2020</v>
      </c>
      <c r="M640" s="350">
        <v>10420.86</v>
      </c>
      <c r="O640" s="42"/>
    </row>
    <row r="641" spans="1:15" ht="30.75" customHeight="1" x14ac:dyDescent="0.25">
      <c r="A641" s="152">
        <v>634</v>
      </c>
      <c r="B641" s="152" t="s">
        <v>2082</v>
      </c>
      <c r="C641" s="97" t="s">
        <v>2083</v>
      </c>
      <c r="D641" s="97" t="s">
        <v>261</v>
      </c>
      <c r="E641" s="97" t="s">
        <v>2084</v>
      </c>
      <c r="F641" s="97" t="s">
        <v>261</v>
      </c>
      <c r="G641" s="97" t="s">
        <v>90</v>
      </c>
      <c r="H641" s="97"/>
      <c r="I641" s="96" t="s">
        <v>2046</v>
      </c>
      <c r="J641" s="96" t="s">
        <v>92</v>
      </c>
      <c r="K641" s="96">
        <v>10</v>
      </c>
      <c r="L641" s="437">
        <v>2020</v>
      </c>
      <c r="M641" s="350">
        <v>21552.799999999999</v>
      </c>
      <c r="O641" s="42"/>
    </row>
    <row r="642" spans="1:15" ht="30.75" customHeight="1" x14ac:dyDescent="0.25">
      <c r="A642" s="152">
        <v>635</v>
      </c>
      <c r="B642" s="421" t="s">
        <v>2085</v>
      </c>
      <c r="C642" s="421" t="s">
        <v>2086</v>
      </c>
      <c r="D642" s="96" t="s">
        <v>261</v>
      </c>
      <c r="E642" s="96" t="s">
        <v>2087</v>
      </c>
      <c r="F642" s="96" t="s">
        <v>261</v>
      </c>
      <c r="G642" s="96" t="s">
        <v>1921</v>
      </c>
      <c r="H642" s="96"/>
      <c r="I642" s="96" t="s">
        <v>2088</v>
      </c>
      <c r="J642" s="96" t="s">
        <v>92</v>
      </c>
      <c r="K642" s="151">
        <v>12</v>
      </c>
      <c r="L642" s="422">
        <v>2013</v>
      </c>
      <c r="M642" s="195">
        <v>5980</v>
      </c>
      <c r="O642" s="42"/>
    </row>
    <row r="643" spans="1:15" ht="30.75" customHeight="1" x14ac:dyDescent="0.25">
      <c r="A643" s="152">
        <v>636</v>
      </c>
      <c r="B643" s="421" t="s">
        <v>2089</v>
      </c>
      <c r="C643" s="421" t="s">
        <v>2090</v>
      </c>
      <c r="D643" s="96" t="s">
        <v>261</v>
      </c>
      <c r="E643" s="96" t="s">
        <v>1502</v>
      </c>
      <c r="F643" s="96" t="s">
        <v>1988</v>
      </c>
      <c r="G643" s="96" t="s">
        <v>1921</v>
      </c>
      <c r="H643" s="96"/>
      <c r="I643" s="96" t="s">
        <v>2088</v>
      </c>
      <c r="J643" s="96" t="s">
        <v>92</v>
      </c>
      <c r="K643" s="151">
        <v>12</v>
      </c>
      <c r="L643" s="422">
        <v>2013</v>
      </c>
      <c r="M643" s="195">
        <v>3178.96</v>
      </c>
      <c r="O643" s="42"/>
    </row>
    <row r="644" spans="1:15" ht="30.75" customHeight="1" x14ac:dyDescent="0.25">
      <c r="A644" s="152">
        <v>637</v>
      </c>
      <c r="B644" s="152" t="s">
        <v>2091</v>
      </c>
      <c r="C644" s="433" t="s">
        <v>2092</v>
      </c>
      <c r="D644" s="96" t="s">
        <v>1091</v>
      </c>
      <c r="E644" s="96" t="s">
        <v>1096</v>
      </c>
      <c r="F644" s="96" t="s">
        <v>261</v>
      </c>
      <c r="G644" s="96" t="s">
        <v>890</v>
      </c>
      <c r="H644" s="96"/>
      <c r="I644" s="96" t="s">
        <v>2088</v>
      </c>
      <c r="J644" s="96" t="s">
        <v>92</v>
      </c>
      <c r="K644" s="151">
        <v>7</v>
      </c>
      <c r="L644" s="422">
        <v>2014</v>
      </c>
      <c r="M644" s="195">
        <v>4719</v>
      </c>
      <c r="O644" s="42"/>
    </row>
    <row r="645" spans="1:15" ht="30.75" customHeight="1" x14ac:dyDescent="0.25">
      <c r="A645" s="152">
        <v>638</v>
      </c>
      <c r="B645" s="152" t="s">
        <v>2093</v>
      </c>
      <c r="C645" s="433" t="s">
        <v>2094</v>
      </c>
      <c r="D645" s="96" t="s">
        <v>1091</v>
      </c>
      <c r="E645" s="96" t="s">
        <v>1096</v>
      </c>
      <c r="F645" s="96" t="s">
        <v>261</v>
      </c>
      <c r="G645" s="96" t="s">
        <v>890</v>
      </c>
      <c r="H645" s="96"/>
      <c r="I645" s="96" t="s">
        <v>2088</v>
      </c>
      <c r="J645" s="96" t="s">
        <v>92</v>
      </c>
      <c r="K645" s="151">
        <v>3</v>
      </c>
      <c r="L645" s="422">
        <v>2015</v>
      </c>
      <c r="M645" s="195">
        <v>10324</v>
      </c>
      <c r="O645" s="42"/>
    </row>
    <row r="646" spans="1:15" ht="30.75" customHeight="1" x14ac:dyDescent="0.25">
      <c r="A646" s="152">
        <v>639</v>
      </c>
      <c r="B646" s="152" t="s">
        <v>2095</v>
      </c>
      <c r="C646" s="433" t="s">
        <v>1977</v>
      </c>
      <c r="D646" s="97" t="s">
        <v>974</v>
      </c>
      <c r="E646" s="96" t="s">
        <v>973</v>
      </c>
      <c r="F646" s="97" t="s">
        <v>261</v>
      </c>
      <c r="G646" s="97" t="s">
        <v>470</v>
      </c>
      <c r="H646" s="97"/>
      <c r="I646" s="96" t="s">
        <v>2088</v>
      </c>
      <c r="J646" s="96" t="s">
        <v>92</v>
      </c>
      <c r="K646" s="151">
        <v>12</v>
      </c>
      <c r="L646" s="422">
        <v>2016</v>
      </c>
      <c r="M646" s="195">
        <v>2958</v>
      </c>
      <c r="O646" s="42"/>
    </row>
    <row r="647" spans="1:15" ht="30.75" customHeight="1" x14ac:dyDescent="0.25">
      <c r="A647" s="152">
        <v>640</v>
      </c>
      <c r="B647" s="152" t="s">
        <v>2096</v>
      </c>
      <c r="C647" s="433" t="s">
        <v>2097</v>
      </c>
      <c r="D647" s="97" t="s">
        <v>2098</v>
      </c>
      <c r="E647" s="97" t="s">
        <v>2099</v>
      </c>
      <c r="F647" s="97" t="s">
        <v>261</v>
      </c>
      <c r="G647" s="97" t="s">
        <v>470</v>
      </c>
      <c r="H647" s="97"/>
      <c r="I647" s="96" t="s">
        <v>2088</v>
      </c>
      <c r="J647" s="96" t="s">
        <v>92</v>
      </c>
      <c r="K647" s="151">
        <v>3</v>
      </c>
      <c r="L647" s="422">
        <v>2017</v>
      </c>
      <c r="M647" s="195">
        <v>4216</v>
      </c>
      <c r="O647" s="42"/>
    </row>
    <row r="648" spans="1:15" ht="30.75" customHeight="1" x14ac:dyDescent="0.25">
      <c r="A648" s="152">
        <v>641</v>
      </c>
      <c r="B648" s="423" t="s">
        <v>2100</v>
      </c>
      <c r="C648" s="421" t="s">
        <v>1048</v>
      </c>
      <c r="D648" s="96" t="s">
        <v>261</v>
      </c>
      <c r="E648" s="96" t="s">
        <v>902</v>
      </c>
      <c r="F648" s="96" t="s">
        <v>261</v>
      </c>
      <c r="G648" s="96" t="s">
        <v>890</v>
      </c>
      <c r="H648" s="96"/>
      <c r="I648" s="96" t="s">
        <v>2088</v>
      </c>
      <c r="J648" s="96" t="s">
        <v>92</v>
      </c>
      <c r="K648" s="151">
        <v>12</v>
      </c>
      <c r="L648" s="151">
        <v>2013</v>
      </c>
      <c r="M648" s="195">
        <v>10121.549999999999</v>
      </c>
      <c r="O648" s="42"/>
    </row>
    <row r="649" spans="1:15" ht="30.75" customHeight="1" x14ac:dyDescent="0.25">
      <c r="A649" s="152">
        <v>642</v>
      </c>
      <c r="B649" s="152" t="s">
        <v>2101</v>
      </c>
      <c r="C649" s="421" t="s">
        <v>2102</v>
      </c>
      <c r="D649" s="96" t="s">
        <v>2103</v>
      </c>
      <c r="E649" s="96" t="s">
        <v>2104</v>
      </c>
      <c r="F649" s="96" t="s">
        <v>261</v>
      </c>
      <c r="G649" s="96" t="s">
        <v>470</v>
      </c>
      <c r="H649" s="96"/>
      <c r="I649" s="96" t="s">
        <v>2088</v>
      </c>
      <c r="J649" s="96" t="s">
        <v>92</v>
      </c>
      <c r="K649" s="151">
        <v>11</v>
      </c>
      <c r="L649" s="151">
        <v>2014</v>
      </c>
      <c r="M649" s="195">
        <v>2399.81</v>
      </c>
      <c r="O649" s="42"/>
    </row>
    <row r="650" spans="1:15" ht="30.75" customHeight="1" x14ac:dyDescent="0.25">
      <c r="A650" s="152">
        <v>643</v>
      </c>
      <c r="B650" s="152" t="s">
        <v>2105</v>
      </c>
      <c r="C650" s="421" t="s">
        <v>1100</v>
      </c>
      <c r="D650" s="96" t="s">
        <v>261</v>
      </c>
      <c r="E650" s="96" t="s">
        <v>391</v>
      </c>
      <c r="F650" s="96" t="s">
        <v>261</v>
      </c>
      <c r="G650" s="96" t="s">
        <v>470</v>
      </c>
      <c r="H650" s="96"/>
      <c r="I650" s="96" t="s">
        <v>2088</v>
      </c>
      <c r="J650" s="96" t="s">
        <v>92</v>
      </c>
      <c r="K650" s="151">
        <v>12</v>
      </c>
      <c r="L650" s="151">
        <v>2019</v>
      </c>
      <c r="M650" s="195">
        <v>4298.99</v>
      </c>
      <c r="O650" s="42"/>
    </row>
    <row r="651" spans="1:15" ht="30.75" customHeight="1" x14ac:dyDescent="0.25">
      <c r="A651" s="152">
        <v>644</v>
      </c>
      <c r="B651" s="152" t="s">
        <v>2106</v>
      </c>
      <c r="C651" s="421" t="s">
        <v>2107</v>
      </c>
      <c r="D651" s="97" t="s">
        <v>2108</v>
      </c>
      <c r="E651" s="96" t="s">
        <v>391</v>
      </c>
      <c r="F651" s="96" t="s">
        <v>261</v>
      </c>
      <c r="G651" s="96" t="s">
        <v>470</v>
      </c>
      <c r="H651" s="96"/>
      <c r="I651" s="96" t="s">
        <v>2088</v>
      </c>
      <c r="J651" s="96" t="s">
        <v>92</v>
      </c>
      <c r="K651" s="151">
        <v>6</v>
      </c>
      <c r="L651" s="151">
        <v>2020</v>
      </c>
      <c r="M651" s="195">
        <v>11890</v>
      </c>
      <c r="O651" s="42"/>
    </row>
    <row r="652" spans="1:15" ht="30.75" customHeight="1" x14ac:dyDescent="0.25">
      <c r="A652" s="152">
        <v>645</v>
      </c>
      <c r="B652" s="152" t="s">
        <v>2109</v>
      </c>
      <c r="C652" s="421" t="s">
        <v>2110</v>
      </c>
      <c r="D652" s="97" t="s">
        <v>2111</v>
      </c>
      <c r="E652" s="96" t="s">
        <v>2112</v>
      </c>
      <c r="F652" s="96" t="s">
        <v>261</v>
      </c>
      <c r="G652" s="96" t="s">
        <v>470</v>
      </c>
      <c r="H652" s="96"/>
      <c r="I652" s="96" t="s">
        <v>2088</v>
      </c>
      <c r="J652" s="96" t="s">
        <v>92</v>
      </c>
      <c r="K652" s="151">
        <v>6</v>
      </c>
      <c r="L652" s="151">
        <v>2020</v>
      </c>
      <c r="M652" s="195">
        <v>21780.02</v>
      </c>
      <c r="O652" s="42"/>
    </row>
    <row r="653" spans="1:15" ht="30.75" customHeight="1" x14ac:dyDescent="0.25">
      <c r="A653" s="152">
        <v>646</v>
      </c>
      <c r="B653" s="152" t="s">
        <v>2113</v>
      </c>
      <c r="C653" s="421" t="s">
        <v>1066</v>
      </c>
      <c r="D653" s="97" t="s">
        <v>1001</v>
      </c>
      <c r="E653" s="97" t="s">
        <v>1096</v>
      </c>
      <c r="F653" s="97" t="s">
        <v>261</v>
      </c>
      <c r="G653" s="97" t="s">
        <v>890</v>
      </c>
      <c r="H653" s="97"/>
      <c r="I653" s="96" t="s">
        <v>2088</v>
      </c>
      <c r="J653" s="96" t="s">
        <v>92</v>
      </c>
      <c r="K653" s="151">
        <v>10</v>
      </c>
      <c r="L653" s="151">
        <v>2020</v>
      </c>
      <c r="M653" s="195">
        <v>10657.5</v>
      </c>
      <c r="O653" s="42"/>
    </row>
    <row r="654" spans="1:15" ht="30.75" customHeight="1" x14ac:dyDescent="0.25">
      <c r="A654" s="152">
        <v>647</v>
      </c>
      <c r="B654" s="152" t="s">
        <v>2114</v>
      </c>
      <c r="C654" s="421" t="s">
        <v>2115</v>
      </c>
      <c r="D654" s="96" t="s">
        <v>261</v>
      </c>
      <c r="E654" s="96" t="s">
        <v>888</v>
      </c>
      <c r="F654" s="96" t="s">
        <v>889</v>
      </c>
      <c r="G654" s="96" t="s">
        <v>292</v>
      </c>
      <c r="H654" s="96"/>
      <c r="I654" s="96" t="s">
        <v>448</v>
      </c>
      <c r="J654" s="96" t="s">
        <v>92</v>
      </c>
      <c r="K654" s="428">
        <v>12</v>
      </c>
      <c r="L654" s="422">
        <v>2013</v>
      </c>
      <c r="M654" s="195">
        <v>2237</v>
      </c>
      <c r="O654" s="42"/>
    </row>
    <row r="655" spans="1:15" ht="30.75" customHeight="1" x14ac:dyDescent="0.25">
      <c r="A655" s="152">
        <v>648</v>
      </c>
      <c r="B655" s="152" t="s">
        <v>2116</v>
      </c>
      <c r="C655" s="421" t="s">
        <v>2117</v>
      </c>
      <c r="D655" s="96" t="s">
        <v>925</v>
      </c>
      <c r="E655" s="96" t="s">
        <v>2118</v>
      </c>
      <c r="F655" s="96" t="s">
        <v>261</v>
      </c>
      <c r="G655" s="96" t="s">
        <v>890</v>
      </c>
      <c r="H655" s="96"/>
      <c r="I655" s="96" t="s">
        <v>448</v>
      </c>
      <c r="J655" s="96" t="s">
        <v>92</v>
      </c>
      <c r="K655" s="428">
        <v>12</v>
      </c>
      <c r="L655" s="151">
        <v>2013</v>
      </c>
      <c r="M655" s="195">
        <v>5577.5</v>
      </c>
      <c r="O655" s="42"/>
    </row>
    <row r="656" spans="1:15" ht="30.75" customHeight="1" x14ac:dyDescent="0.25">
      <c r="A656" s="152">
        <v>649</v>
      </c>
      <c r="B656" s="152" t="s">
        <v>2119</v>
      </c>
      <c r="C656" s="421" t="s">
        <v>2120</v>
      </c>
      <c r="D656" s="96" t="s">
        <v>261</v>
      </c>
      <c r="E656" s="96" t="s">
        <v>888</v>
      </c>
      <c r="F656" s="96" t="s">
        <v>889</v>
      </c>
      <c r="G656" s="96" t="s">
        <v>292</v>
      </c>
      <c r="H656" s="96"/>
      <c r="I656" s="96" t="s">
        <v>448</v>
      </c>
      <c r="J656" s="96" t="s">
        <v>92</v>
      </c>
      <c r="K656" s="428">
        <v>12</v>
      </c>
      <c r="L656" s="422">
        <v>2013</v>
      </c>
      <c r="M656" s="195">
        <v>2200</v>
      </c>
      <c r="O656" s="42"/>
    </row>
    <row r="657" spans="1:15" ht="30.75" customHeight="1" x14ac:dyDescent="0.25">
      <c r="A657" s="152">
        <v>650</v>
      </c>
      <c r="B657" s="152" t="s">
        <v>2121</v>
      </c>
      <c r="C657" s="421" t="s">
        <v>2120</v>
      </c>
      <c r="D657" s="96" t="s">
        <v>261</v>
      </c>
      <c r="E657" s="96" t="s">
        <v>888</v>
      </c>
      <c r="F657" s="96" t="s">
        <v>889</v>
      </c>
      <c r="G657" s="96" t="s">
        <v>292</v>
      </c>
      <c r="H657" s="96"/>
      <c r="I657" s="96" t="s">
        <v>448</v>
      </c>
      <c r="J657" s="96" t="s">
        <v>92</v>
      </c>
      <c r="K657" s="428">
        <v>12</v>
      </c>
      <c r="L657" s="422">
        <v>2013</v>
      </c>
      <c r="M657" s="195">
        <v>2200</v>
      </c>
      <c r="O657" s="42"/>
    </row>
    <row r="658" spans="1:15" ht="30.75" customHeight="1" x14ac:dyDescent="0.25">
      <c r="A658" s="152">
        <v>651</v>
      </c>
      <c r="B658" s="152" t="s">
        <v>2122</v>
      </c>
      <c r="C658" s="421" t="s">
        <v>2123</v>
      </c>
      <c r="D658" s="96" t="s">
        <v>261</v>
      </c>
      <c r="E658" s="96" t="s">
        <v>888</v>
      </c>
      <c r="F658" s="96" t="s">
        <v>1988</v>
      </c>
      <c r="G658" s="96" t="s">
        <v>292</v>
      </c>
      <c r="H658" s="96"/>
      <c r="I658" s="96" t="s">
        <v>448</v>
      </c>
      <c r="J658" s="96" t="s">
        <v>92</v>
      </c>
      <c r="K658" s="428">
        <v>12</v>
      </c>
      <c r="L658" s="422">
        <v>2013</v>
      </c>
      <c r="M658" s="195">
        <v>2200</v>
      </c>
      <c r="O658" s="42"/>
    </row>
    <row r="659" spans="1:15" ht="30.75" customHeight="1" x14ac:dyDescent="0.25">
      <c r="A659" s="152">
        <v>652</v>
      </c>
      <c r="B659" s="152" t="s">
        <v>2124</v>
      </c>
      <c r="C659" s="421" t="s">
        <v>2125</v>
      </c>
      <c r="D659" s="96" t="s">
        <v>261</v>
      </c>
      <c r="E659" s="96" t="s">
        <v>888</v>
      </c>
      <c r="F659" s="96" t="s">
        <v>889</v>
      </c>
      <c r="G659" s="96" t="s">
        <v>292</v>
      </c>
      <c r="H659" s="96"/>
      <c r="I659" s="96" t="s">
        <v>448</v>
      </c>
      <c r="J659" s="96" t="s">
        <v>92</v>
      </c>
      <c r="K659" s="428">
        <v>12</v>
      </c>
      <c r="L659" s="422">
        <v>2013</v>
      </c>
      <c r="M659" s="195">
        <v>2200</v>
      </c>
      <c r="O659" s="42"/>
    </row>
    <row r="660" spans="1:15" ht="30.75" customHeight="1" x14ac:dyDescent="0.25">
      <c r="A660" s="152">
        <v>653</v>
      </c>
      <c r="B660" s="152" t="s">
        <v>2126</v>
      </c>
      <c r="C660" s="421" t="s">
        <v>2127</v>
      </c>
      <c r="D660" s="96" t="s">
        <v>983</v>
      </c>
      <c r="E660" s="96" t="s">
        <v>2128</v>
      </c>
      <c r="F660" s="96" t="s">
        <v>261</v>
      </c>
      <c r="G660" s="96" t="s">
        <v>890</v>
      </c>
      <c r="H660" s="96"/>
      <c r="I660" s="96" t="s">
        <v>448</v>
      </c>
      <c r="J660" s="96" t="s">
        <v>92</v>
      </c>
      <c r="K660" s="428">
        <v>12</v>
      </c>
      <c r="L660" s="422">
        <v>2013</v>
      </c>
      <c r="M660" s="195">
        <v>2200</v>
      </c>
      <c r="O660" s="42"/>
    </row>
    <row r="661" spans="1:15" ht="30.75" customHeight="1" x14ac:dyDescent="0.25">
      <c r="A661" s="152">
        <v>654</v>
      </c>
      <c r="B661" s="152" t="s">
        <v>2129</v>
      </c>
      <c r="C661" s="421" t="s">
        <v>2127</v>
      </c>
      <c r="D661" s="96" t="s">
        <v>983</v>
      </c>
      <c r="E661" s="96" t="s">
        <v>2128</v>
      </c>
      <c r="F661" s="96" t="s">
        <v>261</v>
      </c>
      <c r="G661" s="96" t="s">
        <v>890</v>
      </c>
      <c r="H661" s="96"/>
      <c r="I661" s="96" t="s">
        <v>448</v>
      </c>
      <c r="J661" s="96" t="s">
        <v>92</v>
      </c>
      <c r="K661" s="428">
        <v>12</v>
      </c>
      <c r="L661" s="422">
        <v>2013</v>
      </c>
      <c r="M661" s="195">
        <v>2200</v>
      </c>
      <c r="O661" s="42"/>
    </row>
    <row r="662" spans="1:15" ht="30.75" customHeight="1" x14ac:dyDescent="0.25">
      <c r="A662" s="152">
        <v>655</v>
      </c>
      <c r="B662" s="152" t="s">
        <v>2130</v>
      </c>
      <c r="C662" s="421" t="s">
        <v>2131</v>
      </c>
      <c r="D662" s="96" t="s">
        <v>2132</v>
      </c>
      <c r="E662" s="96" t="s">
        <v>2128</v>
      </c>
      <c r="F662" s="96" t="s">
        <v>261</v>
      </c>
      <c r="G662" s="96" t="s">
        <v>890</v>
      </c>
      <c r="H662" s="96"/>
      <c r="I662" s="96" t="s">
        <v>448</v>
      </c>
      <c r="J662" s="96" t="s">
        <v>92</v>
      </c>
      <c r="K662" s="428">
        <v>12</v>
      </c>
      <c r="L662" s="422">
        <v>2013</v>
      </c>
      <c r="M662" s="195">
        <v>2200</v>
      </c>
      <c r="O662" s="42"/>
    </row>
    <row r="663" spans="1:15" ht="30.75" customHeight="1" x14ac:dyDescent="0.25">
      <c r="A663" s="152">
        <v>656</v>
      </c>
      <c r="B663" s="152" t="s">
        <v>2133</v>
      </c>
      <c r="C663" s="421" t="s">
        <v>2131</v>
      </c>
      <c r="D663" s="96" t="s">
        <v>2132</v>
      </c>
      <c r="E663" s="96" t="s">
        <v>2128</v>
      </c>
      <c r="F663" s="96" t="s">
        <v>261</v>
      </c>
      <c r="G663" s="96" t="s">
        <v>890</v>
      </c>
      <c r="H663" s="96"/>
      <c r="I663" s="96" t="s">
        <v>448</v>
      </c>
      <c r="J663" s="96" t="s">
        <v>92</v>
      </c>
      <c r="K663" s="428">
        <v>12</v>
      </c>
      <c r="L663" s="422">
        <v>2013</v>
      </c>
      <c r="M663" s="195">
        <v>2200</v>
      </c>
      <c r="O663" s="42"/>
    </row>
    <row r="664" spans="1:15" ht="30.75" customHeight="1" x14ac:dyDescent="0.25">
      <c r="A664" s="152">
        <v>657</v>
      </c>
      <c r="B664" s="435" t="s">
        <v>2134</v>
      </c>
      <c r="C664" s="427" t="s">
        <v>2135</v>
      </c>
      <c r="D664" s="96" t="s">
        <v>1091</v>
      </c>
      <c r="E664" s="96" t="s">
        <v>2128</v>
      </c>
      <c r="F664" s="96" t="s">
        <v>261</v>
      </c>
      <c r="G664" s="96" t="s">
        <v>890</v>
      </c>
      <c r="H664" s="96"/>
      <c r="I664" s="96" t="s">
        <v>448</v>
      </c>
      <c r="J664" s="96" t="s">
        <v>92</v>
      </c>
      <c r="K664" s="428">
        <v>12</v>
      </c>
      <c r="L664" s="422">
        <v>2013</v>
      </c>
      <c r="M664" s="214">
        <v>4370</v>
      </c>
      <c r="O664" s="42"/>
    </row>
    <row r="665" spans="1:15" ht="30.75" customHeight="1" x14ac:dyDescent="0.25">
      <c r="A665" s="152">
        <v>658</v>
      </c>
      <c r="B665" s="152" t="s">
        <v>2136</v>
      </c>
      <c r="C665" s="427" t="s">
        <v>2137</v>
      </c>
      <c r="D665" s="96" t="s">
        <v>1091</v>
      </c>
      <c r="E665" s="96" t="s">
        <v>1096</v>
      </c>
      <c r="F665" s="96" t="s">
        <v>261</v>
      </c>
      <c r="G665" s="96" t="s">
        <v>890</v>
      </c>
      <c r="H665" s="96"/>
      <c r="I665" s="96" t="s">
        <v>448</v>
      </c>
      <c r="J665" s="96" t="s">
        <v>92</v>
      </c>
      <c r="K665" s="428">
        <v>7</v>
      </c>
      <c r="L665" s="422">
        <v>2017</v>
      </c>
      <c r="M665" s="214">
        <v>9859.8799999999992</v>
      </c>
      <c r="O665" s="42"/>
    </row>
    <row r="666" spans="1:15" ht="30.75" customHeight="1" x14ac:dyDescent="0.25">
      <c r="A666" s="152">
        <v>659</v>
      </c>
      <c r="B666" s="152" t="s">
        <v>2138</v>
      </c>
      <c r="C666" s="427" t="s">
        <v>2137</v>
      </c>
      <c r="D666" s="96" t="s">
        <v>1091</v>
      </c>
      <c r="E666" s="96" t="s">
        <v>1096</v>
      </c>
      <c r="F666" s="96" t="s">
        <v>261</v>
      </c>
      <c r="G666" s="96" t="s">
        <v>890</v>
      </c>
      <c r="H666" s="96"/>
      <c r="I666" s="96" t="s">
        <v>448</v>
      </c>
      <c r="J666" s="96" t="s">
        <v>92</v>
      </c>
      <c r="K666" s="428">
        <v>7</v>
      </c>
      <c r="L666" s="422">
        <v>2017</v>
      </c>
      <c r="M666" s="214">
        <v>9859.8799999999992</v>
      </c>
      <c r="O666" s="42"/>
    </row>
    <row r="667" spans="1:15" ht="30.75" customHeight="1" x14ac:dyDescent="0.25">
      <c r="A667" s="152">
        <v>660</v>
      </c>
      <c r="B667" s="152" t="s">
        <v>2139</v>
      </c>
      <c r="C667" s="427" t="s">
        <v>1120</v>
      </c>
      <c r="D667" s="97" t="s">
        <v>261</v>
      </c>
      <c r="E667" s="97" t="s">
        <v>1307</v>
      </c>
      <c r="F667" s="97" t="s">
        <v>261</v>
      </c>
      <c r="G667" s="97" t="s">
        <v>890</v>
      </c>
      <c r="H667" s="97"/>
      <c r="I667" s="96" t="s">
        <v>448</v>
      </c>
      <c r="J667" s="96" t="s">
        <v>92</v>
      </c>
      <c r="K667" s="151">
        <v>6</v>
      </c>
      <c r="L667" s="422">
        <v>2019</v>
      </c>
      <c r="M667" s="214">
        <v>7980.8</v>
      </c>
      <c r="O667" s="42"/>
    </row>
    <row r="668" spans="1:15" ht="30.75" customHeight="1" x14ac:dyDescent="0.25">
      <c r="A668" s="152">
        <v>661</v>
      </c>
      <c r="B668" s="152" t="s">
        <v>2140</v>
      </c>
      <c r="C668" s="421" t="s">
        <v>2141</v>
      </c>
      <c r="D668" s="96" t="s">
        <v>261</v>
      </c>
      <c r="E668" s="96" t="s">
        <v>894</v>
      </c>
      <c r="F668" s="96" t="s">
        <v>261</v>
      </c>
      <c r="G668" s="96" t="s">
        <v>90</v>
      </c>
      <c r="H668" s="96"/>
      <c r="I668" s="96" t="s">
        <v>448</v>
      </c>
      <c r="J668" s="96" t="s">
        <v>92</v>
      </c>
      <c r="K668" s="151">
        <v>12</v>
      </c>
      <c r="L668" s="422">
        <v>2013</v>
      </c>
      <c r="M668" s="195">
        <v>5696.3</v>
      </c>
      <c r="O668" s="42"/>
    </row>
    <row r="669" spans="1:15" ht="30.75" customHeight="1" x14ac:dyDescent="0.25">
      <c r="A669" s="152">
        <v>662</v>
      </c>
      <c r="B669" s="152" t="s">
        <v>2142</v>
      </c>
      <c r="C669" s="421" t="s">
        <v>1977</v>
      </c>
      <c r="D669" s="97" t="s">
        <v>261</v>
      </c>
      <c r="E669" s="97" t="s">
        <v>973</v>
      </c>
      <c r="F669" s="97" t="s">
        <v>974</v>
      </c>
      <c r="G669" s="97" t="s">
        <v>470</v>
      </c>
      <c r="H669" s="97"/>
      <c r="I669" s="96" t="s">
        <v>448</v>
      </c>
      <c r="J669" s="96" t="s">
        <v>92</v>
      </c>
      <c r="K669" s="151">
        <v>10</v>
      </c>
      <c r="L669" s="422">
        <v>2016</v>
      </c>
      <c r="M669" s="195">
        <v>2748.04</v>
      </c>
      <c r="O669" s="42"/>
    </row>
    <row r="670" spans="1:15" ht="30.75" customHeight="1" x14ac:dyDescent="0.25">
      <c r="A670" s="152">
        <v>663</v>
      </c>
      <c r="B670" s="152" t="s">
        <v>2143</v>
      </c>
      <c r="C670" s="421" t="s">
        <v>2144</v>
      </c>
      <c r="D670" s="97" t="s">
        <v>888</v>
      </c>
      <c r="E670" s="97" t="s">
        <v>391</v>
      </c>
      <c r="F670" s="97" t="s">
        <v>261</v>
      </c>
      <c r="G670" s="97" t="s">
        <v>470</v>
      </c>
      <c r="H670" s="97"/>
      <c r="I670" s="96" t="s">
        <v>448</v>
      </c>
      <c r="J670" s="96" t="s">
        <v>92</v>
      </c>
      <c r="K670" s="151">
        <v>7</v>
      </c>
      <c r="L670" s="422">
        <v>2020</v>
      </c>
      <c r="M670" s="195">
        <v>3748.89</v>
      </c>
      <c r="O670" s="42"/>
    </row>
    <row r="671" spans="1:15" ht="30.75" customHeight="1" x14ac:dyDescent="0.25">
      <c r="A671" s="152">
        <v>664</v>
      </c>
      <c r="B671" s="152" t="s">
        <v>2145</v>
      </c>
      <c r="C671" s="421" t="s">
        <v>2146</v>
      </c>
      <c r="D671" s="96" t="s">
        <v>261</v>
      </c>
      <c r="E671" s="96" t="s">
        <v>1256</v>
      </c>
      <c r="F671" s="96" t="s">
        <v>261</v>
      </c>
      <c r="G671" s="96" t="s">
        <v>1087</v>
      </c>
      <c r="H671" s="96"/>
      <c r="I671" s="96" t="s">
        <v>2147</v>
      </c>
      <c r="J671" s="96" t="s">
        <v>92</v>
      </c>
      <c r="K671" s="428">
        <v>12</v>
      </c>
      <c r="L671" s="422">
        <v>2013</v>
      </c>
      <c r="M671" s="195">
        <v>4784</v>
      </c>
      <c r="O671" s="42"/>
    </row>
    <row r="672" spans="1:15" ht="30.75" customHeight="1" x14ac:dyDescent="0.25">
      <c r="A672" s="152">
        <v>665</v>
      </c>
      <c r="B672" s="436" t="s">
        <v>2148</v>
      </c>
      <c r="C672" s="436" t="s">
        <v>2149</v>
      </c>
      <c r="D672" s="96" t="s">
        <v>1156</v>
      </c>
      <c r="E672" s="96" t="s">
        <v>2150</v>
      </c>
      <c r="F672" s="96" t="s">
        <v>261</v>
      </c>
      <c r="G672" s="96" t="s">
        <v>470</v>
      </c>
      <c r="H672" s="96"/>
      <c r="I672" s="96" t="s">
        <v>2147</v>
      </c>
      <c r="J672" s="96" t="s">
        <v>92</v>
      </c>
      <c r="K672" s="428">
        <v>9</v>
      </c>
      <c r="L672" s="422">
        <v>2014</v>
      </c>
      <c r="M672" s="431">
        <v>7308</v>
      </c>
      <c r="O672" s="42"/>
    </row>
    <row r="673" spans="1:15" ht="30.75" customHeight="1" x14ac:dyDescent="0.25">
      <c r="A673" s="152">
        <v>666</v>
      </c>
      <c r="B673" s="152" t="s">
        <v>2151</v>
      </c>
      <c r="C673" s="421" t="s">
        <v>2152</v>
      </c>
      <c r="D673" s="96" t="s">
        <v>261</v>
      </c>
      <c r="E673" s="96" t="s">
        <v>1366</v>
      </c>
      <c r="F673" s="96" t="s">
        <v>261</v>
      </c>
      <c r="G673" s="96" t="s">
        <v>470</v>
      </c>
      <c r="H673" s="96"/>
      <c r="I673" s="96" t="s">
        <v>2147</v>
      </c>
      <c r="J673" s="96" t="s">
        <v>92</v>
      </c>
      <c r="K673" s="428">
        <v>7</v>
      </c>
      <c r="L673" s="422">
        <v>2015</v>
      </c>
      <c r="M673" s="195">
        <v>5452</v>
      </c>
      <c r="O673" s="42"/>
    </row>
    <row r="674" spans="1:15" ht="30.75" customHeight="1" x14ac:dyDescent="0.25">
      <c r="A674" s="152">
        <v>667</v>
      </c>
      <c r="B674" s="152" t="s">
        <v>2153</v>
      </c>
      <c r="C674" s="421" t="s">
        <v>2154</v>
      </c>
      <c r="D674" s="96" t="s">
        <v>261</v>
      </c>
      <c r="E674" s="96" t="s">
        <v>2155</v>
      </c>
      <c r="F674" s="96" t="s">
        <v>261</v>
      </c>
      <c r="G674" s="96" t="s">
        <v>90</v>
      </c>
      <c r="H674" s="96"/>
      <c r="I674" s="96" t="s">
        <v>2147</v>
      </c>
      <c r="J674" s="96" t="s">
        <v>92</v>
      </c>
      <c r="K674" s="428">
        <v>7</v>
      </c>
      <c r="L674" s="422">
        <v>2015</v>
      </c>
      <c r="M674" s="195">
        <v>4498.99</v>
      </c>
      <c r="O674" s="42"/>
    </row>
    <row r="675" spans="1:15" ht="30.75" customHeight="1" x14ac:dyDescent="0.25">
      <c r="A675" s="152">
        <v>668</v>
      </c>
      <c r="B675" s="152" t="s">
        <v>2156</v>
      </c>
      <c r="C675" s="421" t="s">
        <v>2157</v>
      </c>
      <c r="D675" s="96" t="s">
        <v>261</v>
      </c>
      <c r="E675" s="96" t="s">
        <v>922</v>
      </c>
      <c r="F675" s="96" t="s">
        <v>261</v>
      </c>
      <c r="G675" s="96" t="s">
        <v>906</v>
      </c>
      <c r="H675" s="96"/>
      <c r="I675" s="96" t="s">
        <v>277</v>
      </c>
      <c r="J675" s="96" t="s">
        <v>92</v>
      </c>
      <c r="K675" s="428">
        <v>12</v>
      </c>
      <c r="L675" s="422">
        <v>2013</v>
      </c>
      <c r="M675" s="195">
        <v>4000</v>
      </c>
      <c r="O675" s="42"/>
    </row>
    <row r="676" spans="1:15" ht="30.75" customHeight="1" x14ac:dyDescent="0.25">
      <c r="A676" s="152">
        <v>669</v>
      </c>
      <c r="B676" s="152" t="s">
        <v>2158</v>
      </c>
      <c r="C676" s="421" t="s">
        <v>2159</v>
      </c>
      <c r="D676" s="96" t="s">
        <v>261</v>
      </c>
      <c r="E676" s="96" t="s">
        <v>391</v>
      </c>
      <c r="F676" s="96" t="s">
        <v>261</v>
      </c>
      <c r="G676" s="96" t="s">
        <v>906</v>
      </c>
      <c r="H676" s="96"/>
      <c r="I676" s="96" t="s">
        <v>277</v>
      </c>
      <c r="J676" s="96" t="s">
        <v>92</v>
      </c>
      <c r="K676" s="428">
        <v>12</v>
      </c>
      <c r="L676" s="422">
        <v>2013</v>
      </c>
      <c r="M676" s="195">
        <v>4000</v>
      </c>
      <c r="O676" s="42"/>
    </row>
    <row r="677" spans="1:15" ht="30.75" customHeight="1" x14ac:dyDescent="0.25">
      <c r="A677" s="152">
        <v>670</v>
      </c>
      <c r="B677" s="152" t="s">
        <v>2160</v>
      </c>
      <c r="C677" s="421" t="s">
        <v>2161</v>
      </c>
      <c r="D677" s="96" t="s">
        <v>261</v>
      </c>
      <c r="E677" s="96" t="s">
        <v>888</v>
      </c>
      <c r="F677" s="96" t="s">
        <v>889</v>
      </c>
      <c r="G677" s="96" t="s">
        <v>890</v>
      </c>
      <c r="H677" s="96"/>
      <c r="I677" s="96" t="s">
        <v>277</v>
      </c>
      <c r="J677" s="96" t="s">
        <v>92</v>
      </c>
      <c r="K677" s="428">
        <v>4</v>
      </c>
      <c r="L677" s="151">
        <v>2014</v>
      </c>
      <c r="M677" s="195">
        <v>3897.6</v>
      </c>
      <c r="O677" s="42"/>
    </row>
    <row r="678" spans="1:15" ht="30.75" customHeight="1" x14ac:dyDescent="0.25">
      <c r="A678" s="152">
        <v>671</v>
      </c>
      <c r="B678" s="152" t="s">
        <v>2162</v>
      </c>
      <c r="C678" s="421" t="s">
        <v>2161</v>
      </c>
      <c r="D678" s="96" t="s">
        <v>261</v>
      </c>
      <c r="E678" s="96" t="s">
        <v>888</v>
      </c>
      <c r="F678" s="96" t="s">
        <v>889</v>
      </c>
      <c r="G678" s="96" t="s">
        <v>890</v>
      </c>
      <c r="H678" s="96"/>
      <c r="I678" s="96" t="s">
        <v>277</v>
      </c>
      <c r="J678" s="96" t="s">
        <v>92</v>
      </c>
      <c r="K678" s="428">
        <v>4</v>
      </c>
      <c r="L678" s="151">
        <v>2014</v>
      </c>
      <c r="M678" s="195">
        <v>3897.6</v>
      </c>
      <c r="O678" s="42"/>
    </row>
    <row r="679" spans="1:15" ht="30.75" customHeight="1" x14ac:dyDescent="0.25">
      <c r="A679" s="152">
        <v>672</v>
      </c>
      <c r="B679" s="152" t="s">
        <v>2163</v>
      </c>
      <c r="C679" s="152" t="s">
        <v>2164</v>
      </c>
      <c r="D679" s="97" t="s">
        <v>261</v>
      </c>
      <c r="E679" s="97" t="s">
        <v>1120</v>
      </c>
      <c r="F679" s="97" t="s">
        <v>1669</v>
      </c>
      <c r="G679" s="96" t="s">
        <v>890</v>
      </c>
      <c r="H679" s="96"/>
      <c r="I679" s="96" t="s">
        <v>277</v>
      </c>
      <c r="J679" s="96" t="s">
        <v>92</v>
      </c>
      <c r="K679" s="151">
        <v>4</v>
      </c>
      <c r="L679" s="151">
        <v>2019</v>
      </c>
      <c r="M679" s="195">
        <v>9511.8799999999992</v>
      </c>
      <c r="O679" s="42"/>
    </row>
    <row r="680" spans="1:15" ht="30.75" customHeight="1" x14ac:dyDescent="0.25">
      <c r="A680" s="152">
        <v>0</v>
      </c>
      <c r="B680" s="152" t="s">
        <v>2165</v>
      </c>
      <c r="C680" s="421" t="s">
        <v>2166</v>
      </c>
      <c r="D680" s="96" t="s">
        <v>261</v>
      </c>
      <c r="E680" s="96" t="s">
        <v>922</v>
      </c>
      <c r="F680" s="96" t="s">
        <v>261</v>
      </c>
      <c r="G680" s="96" t="s">
        <v>906</v>
      </c>
      <c r="H680" s="96"/>
      <c r="I680" s="96" t="s">
        <v>2167</v>
      </c>
      <c r="J680" s="96" t="s">
        <v>92</v>
      </c>
      <c r="K680" s="428">
        <v>12</v>
      </c>
      <c r="L680" s="422">
        <v>2013</v>
      </c>
      <c r="M680" s="195">
        <v>4000</v>
      </c>
      <c r="O680" s="42"/>
    </row>
    <row r="681" spans="1:15" ht="30.75" customHeight="1" x14ac:dyDescent="0.25">
      <c r="A681" s="152">
        <v>674</v>
      </c>
      <c r="B681" s="152" t="s">
        <v>2168</v>
      </c>
      <c r="C681" s="421" t="s">
        <v>2169</v>
      </c>
      <c r="D681" s="96" t="s">
        <v>261</v>
      </c>
      <c r="E681" s="96" t="s">
        <v>902</v>
      </c>
      <c r="F681" s="96" t="s">
        <v>261</v>
      </c>
      <c r="G681" s="96" t="s">
        <v>906</v>
      </c>
      <c r="H681" s="96"/>
      <c r="I681" s="96" t="s">
        <v>2167</v>
      </c>
      <c r="J681" s="96" t="s">
        <v>92</v>
      </c>
      <c r="K681" s="428">
        <v>12</v>
      </c>
      <c r="L681" s="422">
        <v>2013</v>
      </c>
      <c r="M681" s="195">
        <v>5000</v>
      </c>
      <c r="O681" s="42"/>
    </row>
    <row r="682" spans="1:15" ht="30.75" customHeight="1" x14ac:dyDescent="0.25">
      <c r="A682" s="152">
        <v>675</v>
      </c>
      <c r="B682" s="152" t="s">
        <v>2170</v>
      </c>
      <c r="C682" s="421" t="s">
        <v>2171</v>
      </c>
      <c r="D682" s="96" t="s">
        <v>261</v>
      </c>
      <c r="E682" s="96" t="s">
        <v>919</v>
      </c>
      <c r="F682" s="96" t="s">
        <v>261</v>
      </c>
      <c r="G682" s="96" t="s">
        <v>906</v>
      </c>
      <c r="H682" s="96"/>
      <c r="I682" s="96" t="s">
        <v>2167</v>
      </c>
      <c r="J682" s="96" t="s">
        <v>92</v>
      </c>
      <c r="K682" s="428">
        <v>12</v>
      </c>
      <c r="L682" s="422">
        <v>2013</v>
      </c>
      <c r="M682" s="195">
        <v>5000</v>
      </c>
      <c r="O682" s="42"/>
    </row>
    <row r="683" spans="1:15" ht="30.75" customHeight="1" x14ac:dyDescent="0.25">
      <c r="A683" s="152">
        <v>676</v>
      </c>
      <c r="B683" s="152" t="s">
        <v>2172</v>
      </c>
      <c r="C683" s="421" t="s">
        <v>2173</v>
      </c>
      <c r="D683" s="96" t="s">
        <v>261</v>
      </c>
      <c r="E683" s="96" t="s">
        <v>2174</v>
      </c>
      <c r="F683" s="96" t="s">
        <v>261</v>
      </c>
      <c r="G683" s="96" t="s">
        <v>906</v>
      </c>
      <c r="H683" s="96"/>
      <c r="I683" s="96" t="s">
        <v>2167</v>
      </c>
      <c r="J683" s="96" t="s">
        <v>92</v>
      </c>
      <c r="K683" s="428">
        <v>12</v>
      </c>
      <c r="L683" s="422">
        <v>2013</v>
      </c>
      <c r="M683" s="195">
        <v>4000</v>
      </c>
      <c r="O683" s="42"/>
    </row>
    <row r="684" spans="1:15" ht="30.75" customHeight="1" x14ac:dyDescent="0.25">
      <c r="A684" s="152">
        <v>677</v>
      </c>
      <c r="B684" s="152" t="s">
        <v>2175</v>
      </c>
      <c r="C684" s="421" t="s">
        <v>2176</v>
      </c>
      <c r="D684" s="96" t="s">
        <v>261</v>
      </c>
      <c r="E684" s="96" t="s">
        <v>2177</v>
      </c>
      <c r="F684" s="96" t="s">
        <v>261</v>
      </c>
      <c r="G684" s="96" t="s">
        <v>906</v>
      </c>
      <c r="H684" s="96"/>
      <c r="I684" s="96" t="s">
        <v>2167</v>
      </c>
      <c r="J684" s="96" t="s">
        <v>92</v>
      </c>
      <c r="K684" s="428">
        <v>12</v>
      </c>
      <c r="L684" s="422">
        <v>2013</v>
      </c>
      <c r="M684" s="195">
        <v>4000</v>
      </c>
      <c r="O684" s="42"/>
    </row>
    <row r="685" spans="1:15" ht="30.75" customHeight="1" x14ac:dyDescent="0.25">
      <c r="A685" s="152">
        <v>678</v>
      </c>
      <c r="B685" s="152" t="s">
        <v>2178</v>
      </c>
      <c r="C685" s="421" t="s">
        <v>2179</v>
      </c>
      <c r="D685" s="96" t="s">
        <v>2180</v>
      </c>
      <c r="E685" s="96" t="s">
        <v>2181</v>
      </c>
      <c r="F685" s="96" t="s">
        <v>2181</v>
      </c>
      <c r="G685" s="96" t="s">
        <v>292</v>
      </c>
      <c r="H685" s="96"/>
      <c r="I685" s="96" t="s">
        <v>2167</v>
      </c>
      <c r="J685" s="96" t="s">
        <v>92</v>
      </c>
      <c r="K685" s="428">
        <v>12</v>
      </c>
      <c r="L685" s="422">
        <v>2013</v>
      </c>
      <c r="M685" s="195">
        <v>3447.34</v>
      </c>
      <c r="O685" s="42"/>
    </row>
    <row r="686" spans="1:15" ht="30.75" customHeight="1" x14ac:dyDescent="0.25">
      <c r="A686" s="152">
        <v>679</v>
      </c>
      <c r="B686" s="152" t="s">
        <v>2182</v>
      </c>
      <c r="C686" s="421" t="s">
        <v>2183</v>
      </c>
      <c r="D686" s="96" t="s">
        <v>2184</v>
      </c>
      <c r="E686" s="96" t="s">
        <v>391</v>
      </c>
      <c r="F686" s="96" t="s">
        <v>2185</v>
      </c>
      <c r="G686" s="96" t="s">
        <v>890</v>
      </c>
      <c r="H686" s="96"/>
      <c r="I686" s="96" t="s">
        <v>2167</v>
      </c>
      <c r="J686" s="96" t="s">
        <v>92</v>
      </c>
      <c r="K686" s="428">
        <v>12</v>
      </c>
      <c r="L686" s="422">
        <v>2013</v>
      </c>
      <c r="M686" s="195">
        <v>2780</v>
      </c>
      <c r="O686" s="42"/>
    </row>
    <row r="687" spans="1:15" ht="30.75" customHeight="1" x14ac:dyDescent="0.25">
      <c r="A687" s="152">
        <v>680</v>
      </c>
      <c r="B687" s="152" t="s">
        <v>2186</v>
      </c>
      <c r="C687" s="421" t="s">
        <v>2187</v>
      </c>
      <c r="D687" s="96" t="s">
        <v>1091</v>
      </c>
      <c r="E687" s="96" t="s">
        <v>1092</v>
      </c>
      <c r="F687" s="96" t="s">
        <v>261</v>
      </c>
      <c r="G687" s="96" t="s">
        <v>890</v>
      </c>
      <c r="H687" s="96"/>
      <c r="I687" s="96" t="s">
        <v>2167</v>
      </c>
      <c r="J687" s="96" t="s">
        <v>92</v>
      </c>
      <c r="K687" s="428">
        <v>12</v>
      </c>
      <c r="L687" s="422">
        <v>2013</v>
      </c>
      <c r="M687" s="195">
        <v>14835</v>
      </c>
      <c r="O687" s="42"/>
    </row>
    <row r="688" spans="1:15" ht="30.75" customHeight="1" x14ac:dyDescent="0.25">
      <c r="A688" s="152">
        <v>681</v>
      </c>
      <c r="B688" s="152" t="s">
        <v>2188</v>
      </c>
      <c r="C688" s="421" t="s">
        <v>2187</v>
      </c>
      <c r="D688" s="96" t="s">
        <v>14620</v>
      </c>
      <c r="E688" s="96" t="s">
        <v>1092</v>
      </c>
      <c r="F688" s="96" t="s">
        <v>14621</v>
      </c>
      <c r="G688" s="96" t="s">
        <v>890</v>
      </c>
      <c r="H688" s="96" t="s">
        <v>14622</v>
      </c>
      <c r="I688" s="96" t="s">
        <v>2167</v>
      </c>
      <c r="J688" s="96" t="s">
        <v>92</v>
      </c>
      <c r="K688" s="428">
        <v>12</v>
      </c>
      <c r="L688" s="422">
        <v>2013</v>
      </c>
      <c r="M688" s="195">
        <v>14835</v>
      </c>
      <c r="O688" s="42"/>
    </row>
    <row r="689" spans="1:15" ht="30.75" customHeight="1" x14ac:dyDescent="0.25">
      <c r="A689" s="152">
        <v>682</v>
      </c>
      <c r="B689" s="152" t="s">
        <v>2189</v>
      </c>
      <c r="C689" s="421" t="s">
        <v>2190</v>
      </c>
      <c r="D689" s="96" t="s">
        <v>1091</v>
      </c>
      <c r="E689" s="96" t="s">
        <v>1096</v>
      </c>
      <c r="F689" s="96" t="s">
        <v>261</v>
      </c>
      <c r="G689" s="96" t="s">
        <v>890</v>
      </c>
      <c r="H689" s="96"/>
      <c r="I689" s="96" t="s">
        <v>2167</v>
      </c>
      <c r="J689" s="96" t="s">
        <v>92</v>
      </c>
      <c r="K689" s="428">
        <v>12</v>
      </c>
      <c r="L689" s="422">
        <v>2013</v>
      </c>
      <c r="M689" s="195">
        <v>5900</v>
      </c>
      <c r="O689" s="42"/>
    </row>
    <row r="690" spans="1:15" ht="30.75" customHeight="1" x14ac:dyDescent="0.25">
      <c r="A690" s="152">
        <v>683</v>
      </c>
      <c r="B690" s="152" t="s">
        <v>2191</v>
      </c>
      <c r="C690" s="421" t="s">
        <v>2192</v>
      </c>
      <c r="D690" s="96" t="s">
        <v>2193</v>
      </c>
      <c r="E690" s="96" t="s">
        <v>2194</v>
      </c>
      <c r="F690" s="96" t="s">
        <v>261</v>
      </c>
      <c r="G690" s="96" t="s">
        <v>890</v>
      </c>
      <c r="H690" s="96"/>
      <c r="I690" s="96" t="s">
        <v>2167</v>
      </c>
      <c r="J690" s="96" t="s">
        <v>92</v>
      </c>
      <c r="K690" s="428">
        <v>12</v>
      </c>
      <c r="L690" s="422">
        <v>2013</v>
      </c>
      <c r="M690" s="195">
        <v>2875</v>
      </c>
      <c r="O690" s="42"/>
    </row>
    <row r="691" spans="1:15" ht="30.75" customHeight="1" x14ac:dyDescent="0.25">
      <c r="A691" s="152">
        <v>684</v>
      </c>
      <c r="B691" s="152" t="s">
        <v>2195</v>
      </c>
      <c r="C691" s="421" t="s">
        <v>2196</v>
      </c>
      <c r="D691" s="96" t="s">
        <v>261</v>
      </c>
      <c r="E691" s="96" t="s">
        <v>2087</v>
      </c>
      <c r="F691" s="96" t="s">
        <v>261</v>
      </c>
      <c r="G691" s="96" t="s">
        <v>1449</v>
      </c>
      <c r="H691" s="96"/>
      <c r="I691" s="96" t="s">
        <v>2167</v>
      </c>
      <c r="J691" s="96" t="s">
        <v>92</v>
      </c>
      <c r="K691" s="428">
        <v>12</v>
      </c>
      <c r="L691" s="422">
        <v>2013</v>
      </c>
      <c r="M691" s="195">
        <v>19912.150000000001</v>
      </c>
      <c r="O691" s="42"/>
    </row>
    <row r="692" spans="1:15" ht="30.75" customHeight="1" x14ac:dyDescent="0.25">
      <c r="A692" s="152">
        <v>685</v>
      </c>
      <c r="B692" s="152" t="s">
        <v>2197</v>
      </c>
      <c r="C692" s="421" t="s">
        <v>2198</v>
      </c>
      <c r="D692" s="96" t="s">
        <v>261</v>
      </c>
      <c r="E692" s="96" t="s">
        <v>2199</v>
      </c>
      <c r="F692" s="96" t="s">
        <v>261</v>
      </c>
      <c r="G692" s="96" t="s">
        <v>1449</v>
      </c>
      <c r="H692" s="96"/>
      <c r="I692" s="96" t="s">
        <v>2167</v>
      </c>
      <c r="J692" s="96" t="s">
        <v>92</v>
      </c>
      <c r="K692" s="428">
        <v>12</v>
      </c>
      <c r="L692" s="422">
        <v>2013</v>
      </c>
      <c r="M692" s="195">
        <v>3841</v>
      </c>
      <c r="O692" s="42"/>
    </row>
    <row r="693" spans="1:15" ht="30.75" customHeight="1" x14ac:dyDescent="0.25">
      <c r="A693" s="152">
        <v>686</v>
      </c>
      <c r="B693" s="152" t="s">
        <v>2200</v>
      </c>
      <c r="C693" s="421" t="s">
        <v>2198</v>
      </c>
      <c r="D693" s="96" t="s">
        <v>261</v>
      </c>
      <c r="E693" s="96" t="s">
        <v>2199</v>
      </c>
      <c r="F693" s="96" t="s">
        <v>261</v>
      </c>
      <c r="G693" s="96" t="s">
        <v>1449</v>
      </c>
      <c r="H693" s="96"/>
      <c r="I693" s="96" t="s">
        <v>2167</v>
      </c>
      <c r="J693" s="96" t="s">
        <v>92</v>
      </c>
      <c r="K693" s="428">
        <v>12</v>
      </c>
      <c r="L693" s="422">
        <v>2013</v>
      </c>
      <c r="M693" s="195">
        <v>3841</v>
      </c>
      <c r="O693" s="42"/>
    </row>
    <row r="694" spans="1:15" ht="30.75" customHeight="1" x14ac:dyDescent="0.25">
      <c r="A694" s="152">
        <v>687</v>
      </c>
      <c r="B694" s="152" t="s">
        <v>2201</v>
      </c>
      <c r="C694" s="421" t="s">
        <v>2198</v>
      </c>
      <c r="D694" s="96" t="s">
        <v>261</v>
      </c>
      <c r="E694" s="96" t="s">
        <v>2199</v>
      </c>
      <c r="F694" s="96" t="s">
        <v>261</v>
      </c>
      <c r="G694" s="96" t="s">
        <v>1449</v>
      </c>
      <c r="H694" s="96"/>
      <c r="I694" s="96" t="s">
        <v>2167</v>
      </c>
      <c r="J694" s="96" t="s">
        <v>92</v>
      </c>
      <c r="K694" s="428">
        <v>12</v>
      </c>
      <c r="L694" s="422">
        <v>2013</v>
      </c>
      <c r="M694" s="195">
        <v>3841</v>
      </c>
      <c r="O694" s="42"/>
    </row>
    <row r="695" spans="1:15" ht="30.75" customHeight="1" x14ac:dyDescent="0.25">
      <c r="A695" s="152">
        <v>688</v>
      </c>
      <c r="B695" s="152" t="s">
        <v>2202</v>
      </c>
      <c r="C695" s="421" t="s">
        <v>2198</v>
      </c>
      <c r="D695" s="96" t="s">
        <v>261</v>
      </c>
      <c r="E695" s="96" t="s">
        <v>2199</v>
      </c>
      <c r="F695" s="96" t="s">
        <v>261</v>
      </c>
      <c r="G695" s="96" t="s">
        <v>1449</v>
      </c>
      <c r="H695" s="96"/>
      <c r="I695" s="96" t="s">
        <v>2167</v>
      </c>
      <c r="J695" s="96" t="s">
        <v>92</v>
      </c>
      <c r="K695" s="428">
        <v>12</v>
      </c>
      <c r="L695" s="422">
        <v>2013</v>
      </c>
      <c r="M695" s="195">
        <v>3841</v>
      </c>
      <c r="O695" s="42"/>
    </row>
    <row r="696" spans="1:15" ht="30.75" customHeight="1" x14ac:dyDescent="0.25">
      <c r="A696" s="152">
        <v>689</v>
      </c>
      <c r="B696" s="152" t="s">
        <v>2203</v>
      </c>
      <c r="C696" s="421" t="s">
        <v>2198</v>
      </c>
      <c r="D696" s="96" t="s">
        <v>261</v>
      </c>
      <c r="E696" s="96" t="s">
        <v>2199</v>
      </c>
      <c r="F696" s="96" t="s">
        <v>261</v>
      </c>
      <c r="G696" s="96" t="s">
        <v>1449</v>
      </c>
      <c r="H696" s="96"/>
      <c r="I696" s="96" t="s">
        <v>2167</v>
      </c>
      <c r="J696" s="96" t="s">
        <v>92</v>
      </c>
      <c r="K696" s="428">
        <v>12</v>
      </c>
      <c r="L696" s="422">
        <v>2013</v>
      </c>
      <c r="M696" s="195">
        <v>3841</v>
      </c>
      <c r="O696" s="42"/>
    </row>
    <row r="697" spans="1:15" ht="30.75" customHeight="1" x14ac:dyDescent="0.25">
      <c r="A697" s="152">
        <v>690</v>
      </c>
      <c r="B697" s="152" t="s">
        <v>2204</v>
      </c>
      <c r="C697" s="421" t="s">
        <v>2198</v>
      </c>
      <c r="D697" s="96" t="s">
        <v>261</v>
      </c>
      <c r="E697" s="96" t="s">
        <v>2199</v>
      </c>
      <c r="F697" s="96" t="s">
        <v>261</v>
      </c>
      <c r="G697" s="96" t="s">
        <v>1449</v>
      </c>
      <c r="H697" s="96"/>
      <c r="I697" s="96" t="s">
        <v>2167</v>
      </c>
      <c r="J697" s="96" t="s">
        <v>92</v>
      </c>
      <c r="K697" s="428">
        <v>12</v>
      </c>
      <c r="L697" s="422">
        <v>2013</v>
      </c>
      <c r="M697" s="195">
        <v>3841</v>
      </c>
      <c r="O697" s="42"/>
    </row>
    <row r="698" spans="1:15" ht="30.75" customHeight="1" x14ac:dyDescent="0.25">
      <c r="A698" s="152">
        <v>691</v>
      </c>
      <c r="B698" s="152" t="s">
        <v>2205</v>
      </c>
      <c r="C698" s="421" t="s">
        <v>2198</v>
      </c>
      <c r="D698" s="96" t="s">
        <v>261</v>
      </c>
      <c r="E698" s="96" t="s">
        <v>2199</v>
      </c>
      <c r="F698" s="96" t="s">
        <v>261</v>
      </c>
      <c r="G698" s="96" t="s">
        <v>1449</v>
      </c>
      <c r="H698" s="96"/>
      <c r="I698" s="96" t="s">
        <v>2167</v>
      </c>
      <c r="J698" s="96" t="s">
        <v>92</v>
      </c>
      <c r="K698" s="428">
        <v>12</v>
      </c>
      <c r="L698" s="422">
        <v>2013</v>
      </c>
      <c r="M698" s="195">
        <v>3841</v>
      </c>
      <c r="O698" s="42"/>
    </row>
    <row r="699" spans="1:15" ht="30.75" customHeight="1" x14ac:dyDescent="0.25">
      <c r="A699" s="152">
        <v>692</v>
      </c>
      <c r="B699" s="152" t="s">
        <v>2206</v>
      </c>
      <c r="C699" s="421" t="s">
        <v>2198</v>
      </c>
      <c r="D699" s="96" t="s">
        <v>261</v>
      </c>
      <c r="E699" s="96" t="s">
        <v>2199</v>
      </c>
      <c r="F699" s="96" t="s">
        <v>261</v>
      </c>
      <c r="G699" s="96" t="s">
        <v>1449</v>
      </c>
      <c r="H699" s="96"/>
      <c r="I699" s="96" t="s">
        <v>2167</v>
      </c>
      <c r="J699" s="96" t="s">
        <v>92</v>
      </c>
      <c r="K699" s="428">
        <v>12</v>
      </c>
      <c r="L699" s="422">
        <v>2013</v>
      </c>
      <c r="M699" s="195">
        <v>3841</v>
      </c>
      <c r="O699" s="42"/>
    </row>
    <row r="700" spans="1:15" ht="30.75" customHeight="1" x14ac:dyDescent="0.25">
      <c r="A700" s="152">
        <v>693</v>
      </c>
      <c r="B700" s="152" t="s">
        <v>2207</v>
      </c>
      <c r="C700" s="421" t="s">
        <v>2208</v>
      </c>
      <c r="D700" s="96" t="s">
        <v>976</v>
      </c>
      <c r="E700" s="96" t="s">
        <v>922</v>
      </c>
      <c r="F700" s="96" t="s">
        <v>889</v>
      </c>
      <c r="G700" s="96" t="s">
        <v>1449</v>
      </c>
      <c r="H700" s="96"/>
      <c r="I700" s="96" t="s">
        <v>2167</v>
      </c>
      <c r="J700" s="96" t="s">
        <v>92</v>
      </c>
      <c r="K700" s="428">
        <v>12</v>
      </c>
      <c r="L700" s="422">
        <v>2013</v>
      </c>
      <c r="M700" s="195">
        <v>3018.75</v>
      </c>
      <c r="O700" s="42"/>
    </row>
    <row r="701" spans="1:15" ht="30.75" customHeight="1" x14ac:dyDescent="0.25">
      <c r="A701" s="152">
        <v>694</v>
      </c>
      <c r="B701" s="152" t="s">
        <v>2209</v>
      </c>
      <c r="C701" s="421" t="s">
        <v>2208</v>
      </c>
      <c r="D701" s="96" t="s">
        <v>976</v>
      </c>
      <c r="E701" s="96" t="s">
        <v>922</v>
      </c>
      <c r="F701" s="96" t="s">
        <v>889</v>
      </c>
      <c r="G701" s="96" t="s">
        <v>1449</v>
      </c>
      <c r="H701" s="96"/>
      <c r="I701" s="96" t="s">
        <v>2167</v>
      </c>
      <c r="J701" s="96" t="s">
        <v>92</v>
      </c>
      <c r="K701" s="428">
        <v>12</v>
      </c>
      <c r="L701" s="422">
        <v>2013</v>
      </c>
      <c r="M701" s="195">
        <v>3018.75</v>
      </c>
      <c r="O701" s="42"/>
    </row>
    <row r="702" spans="1:15" ht="30.75" customHeight="1" x14ac:dyDescent="0.25">
      <c r="A702" s="152">
        <v>695</v>
      </c>
      <c r="B702" s="152" t="s">
        <v>2210</v>
      </c>
      <c r="C702" s="421" t="s">
        <v>2208</v>
      </c>
      <c r="D702" s="96" t="s">
        <v>976</v>
      </c>
      <c r="E702" s="96" t="s">
        <v>922</v>
      </c>
      <c r="F702" s="96" t="s">
        <v>261</v>
      </c>
      <c r="G702" s="96" t="s">
        <v>1449</v>
      </c>
      <c r="H702" s="96"/>
      <c r="I702" s="96" t="s">
        <v>2167</v>
      </c>
      <c r="J702" s="96" t="s">
        <v>92</v>
      </c>
      <c r="K702" s="428">
        <v>12</v>
      </c>
      <c r="L702" s="422">
        <v>2013</v>
      </c>
      <c r="M702" s="195">
        <v>3018.75</v>
      </c>
      <c r="O702" s="42"/>
    </row>
    <row r="703" spans="1:15" ht="30.75" customHeight="1" x14ac:dyDescent="0.25">
      <c r="A703" s="152">
        <v>696</v>
      </c>
      <c r="B703" s="152" t="s">
        <v>2211</v>
      </c>
      <c r="C703" s="421" t="s">
        <v>2212</v>
      </c>
      <c r="D703" s="96" t="s">
        <v>261</v>
      </c>
      <c r="E703" s="96" t="s">
        <v>391</v>
      </c>
      <c r="F703" s="96" t="s">
        <v>261</v>
      </c>
      <c r="G703" s="96" t="s">
        <v>292</v>
      </c>
      <c r="H703" s="96"/>
      <c r="I703" s="96" t="s">
        <v>2167</v>
      </c>
      <c r="J703" s="96" t="s">
        <v>92</v>
      </c>
      <c r="K703" s="428">
        <v>12</v>
      </c>
      <c r="L703" s="422">
        <v>2013</v>
      </c>
      <c r="M703" s="195">
        <v>6015.12</v>
      </c>
      <c r="O703" s="42"/>
    </row>
    <row r="704" spans="1:15" ht="30.75" customHeight="1" x14ac:dyDescent="0.25">
      <c r="A704" s="152">
        <v>697</v>
      </c>
      <c r="B704" s="152" t="s">
        <v>2213</v>
      </c>
      <c r="C704" s="421" t="s">
        <v>2214</v>
      </c>
      <c r="D704" s="96" t="s">
        <v>261</v>
      </c>
      <c r="E704" s="96" t="s">
        <v>391</v>
      </c>
      <c r="F704" s="96" t="s">
        <v>261</v>
      </c>
      <c r="G704" s="96" t="s">
        <v>292</v>
      </c>
      <c r="H704" s="96"/>
      <c r="I704" s="96" t="s">
        <v>2167</v>
      </c>
      <c r="J704" s="96" t="s">
        <v>92</v>
      </c>
      <c r="K704" s="428">
        <v>12</v>
      </c>
      <c r="L704" s="422">
        <v>2013</v>
      </c>
      <c r="M704" s="195">
        <v>29341.119999999999</v>
      </c>
      <c r="O704" s="42"/>
    </row>
    <row r="705" spans="1:15" ht="30.75" customHeight="1" x14ac:dyDescent="0.25">
      <c r="A705" s="152">
        <v>698</v>
      </c>
      <c r="B705" s="152" t="s">
        <v>2215</v>
      </c>
      <c r="C705" s="421" t="s">
        <v>2216</v>
      </c>
      <c r="D705" s="96" t="s">
        <v>261</v>
      </c>
      <c r="E705" s="96" t="s">
        <v>1502</v>
      </c>
      <c r="F705" s="96" t="s">
        <v>889</v>
      </c>
      <c r="G705" s="96" t="s">
        <v>470</v>
      </c>
      <c r="H705" s="96"/>
      <c r="I705" s="96" t="s">
        <v>2167</v>
      </c>
      <c r="J705" s="96" t="s">
        <v>92</v>
      </c>
      <c r="K705" s="428">
        <v>12</v>
      </c>
      <c r="L705" s="422">
        <v>2013</v>
      </c>
      <c r="M705" s="195">
        <v>2890</v>
      </c>
      <c r="O705" s="42"/>
    </row>
    <row r="706" spans="1:15" ht="30.75" customHeight="1" x14ac:dyDescent="0.25">
      <c r="A706" s="152">
        <v>699</v>
      </c>
      <c r="B706" s="152" t="s">
        <v>2217</v>
      </c>
      <c r="C706" s="421" t="s">
        <v>1054</v>
      </c>
      <c r="D706" s="96" t="s">
        <v>1055</v>
      </c>
      <c r="E706" s="96" t="s">
        <v>1056</v>
      </c>
      <c r="F706" s="96">
        <v>5325</v>
      </c>
      <c r="G706" s="96" t="s">
        <v>890</v>
      </c>
      <c r="H706" s="96"/>
      <c r="I706" s="96" t="s">
        <v>2167</v>
      </c>
      <c r="J706" s="96" t="s">
        <v>92</v>
      </c>
      <c r="K706" s="428">
        <v>1</v>
      </c>
      <c r="L706" s="151">
        <v>2015</v>
      </c>
      <c r="M706" s="195">
        <v>39556</v>
      </c>
      <c r="O706" s="42"/>
    </row>
    <row r="707" spans="1:15" ht="30.75" customHeight="1" x14ac:dyDescent="0.25">
      <c r="A707" s="152">
        <v>700</v>
      </c>
      <c r="B707" s="152" t="s">
        <v>2218</v>
      </c>
      <c r="C707" s="421" t="s">
        <v>2219</v>
      </c>
      <c r="D707" s="96" t="s">
        <v>1055</v>
      </c>
      <c r="E707" s="96" t="s">
        <v>1056</v>
      </c>
      <c r="F707" s="96" t="s">
        <v>2220</v>
      </c>
      <c r="G707" s="96" t="s">
        <v>890</v>
      </c>
      <c r="H707" s="96"/>
      <c r="I707" s="96" t="s">
        <v>2167</v>
      </c>
      <c r="J707" s="96" t="s">
        <v>92</v>
      </c>
      <c r="K707" s="428">
        <v>12</v>
      </c>
      <c r="L707" s="422">
        <v>2013</v>
      </c>
      <c r="M707" s="195">
        <v>46400</v>
      </c>
      <c r="O707" s="42"/>
    </row>
    <row r="708" spans="1:15" ht="30.75" customHeight="1" x14ac:dyDescent="0.25">
      <c r="A708" s="152">
        <v>701</v>
      </c>
      <c r="B708" s="152" t="s">
        <v>2221</v>
      </c>
      <c r="C708" s="421" t="s">
        <v>2222</v>
      </c>
      <c r="D708" s="96" t="s">
        <v>2103</v>
      </c>
      <c r="E708" s="96" t="s">
        <v>2104</v>
      </c>
      <c r="F708" s="96" t="s">
        <v>261</v>
      </c>
      <c r="G708" s="96" t="s">
        <v>470</v>
      </c>
      <c r="H708" s="96"/>
      <c r="I708" s="96" t="s">
        <v>2167</v>
      </c>
      <c r="J708" s="96" t="s">
        <v>92</v>
      </c>
      <c r="K708" s="428">
        <v>11</v>
      </c>
      <c r="L708" s="151">
        <v>2014</v>
      </c>
      <c r="M708" s="195">
        <v>2399.81</v>
      </c>
      <c r="O708" s="42"/>
    </row>
    <row r="709" spans="1:15" ht="30.75" customHeight="1" x14ac:dyDescent="0.25">
      <c r="A709" s="152">
        <v>702</v>
      </c>
      <c r="B709" s="152" t="s">
        <v>2223</v>
      </c>
      <c r="C709" s="421" t="s">
        <v>2224</v>
      </c>
      <c r="D709" s="96" t="s">
        <v>2103</v>
      </c>
      <c r="E709" s="96" t="s">
        <v>894</v>
      </c>
      <c r="F709" s="96" t="s">
        <v>2225</v>
      </c>
      <c r="G709" s="96" t="s">
        <v>292</v>
      </c>
      <c r="H709" s="96"/>
      <c r="I709" s="96" t="s">
        <v>2167</v>
      </c>
      <c r="J709" s="96" t="s">
        <v>92</v>
      </c>
      <c r="K709" s="428">
        <v>12</v>
      </c>
      <c r="L709" s="151">
        <v>2014</v>
      </c>
      <c r="M709" s="195">
        <v>8495</v>
      </c>
      <c r="O709" s="42"/>
    </row>
    <row r="710" spans="1:15" ht="30.75" customHeight="1" x14ac:dyDescent="0.25">
      <c r="A710" s="152">
        <v>703</v>
      </c>
      <c r="B710" s="152" t="s">
        <v>2226</v>
      </c>
      <c r="C710" s="421" t="s">
        <v>2227</v>
      </c>
      <c r="D710" s="96" t="s">
        <v>261</v>
      </c>
      <c r="E710" s="96" t="s">
        <v>1366</v>
      </c>
      <c r="F710" s="96" t="s">
        <v>1688</v>
      </c>
      <c r="G710" s="96" t="s">
        <v>292</v>
      </c>
      <c r="H710" s="96"/>
      <c r="I710" s="96" t="s">
        <v>2167</v>
      </c>
      <c r="J710" s="96" t="s">
        <v>92</v>
      </c>
      <c r="K710" s="428">
        <v>12</v>
      </c>
      <c r="L710" s="151">
        <v>2014</v>
      </c>
      <c r="M710" s="195">
        <v>4139.1899999999996</v>
      </c>
      <c r="O710" s="42"/>
    </row>
    <row r="711" spans="1:15" ht="30.75" customHeight="1" x14ac:dyDescent="0.25">
      <c r="A711" s="152">
        <v>704</v>
      </c>
      <c r="B711" s="152" t="s">
        <v>2228</v>
      </c>
      <c r="C711" s="421" t="s">
        <v>2227</v>
      </c>
      <c r="D711" s="96" t="s">
        <v>261</v>
      </c>
      <c r="E711" s="96" t="s">
        <v>1366</v>
      </c>
      <c r="F711" s="96" t="s">
        <v>1688</v>
      </c>
      <c r="G711" s="96" t="s">
        <v>292</v>
      </c>
      <c r="H711" s="96"/>
      <c r="I711" s="96" t="s">
        <v>2167</v>
      </c>
      <c r="J711" s="96" t="s">
        <v>92</v>
      </c>
      <c r="K711" s="428">
        <v>12</v>
      </c>
      <c r="L711" s="151">
        <v>2014</v>
      </c>
      <c r="M711" s="195">
        <v>4139.1899999999996</v>
      </c>
      <c r="O711" s="42"/>
    </row>
    <row r="712" spans="1:15" ht="30.75" customHeight="1" x14ac:dyDescent="0.25">
      <c r="A712" s="152">
        <v>705</v>
      </c>
      <c r="B712" s="152" t="s">
        <v>2229</v>
      </c>
      <c r="C712" s="421" t="s">
        <v>2230</v>
      </c>
      <c r="D712" s="96" t="s">
        <v>261</v>
      </c>
      <c r="E712" s="96" t="s">
        <v>1366</v>
      </c>
      <c r="F712" s="96" t="s">
        <v>1688</v>
      </c>
      <c r="G712" s="96" t="s">
        <v>470</v>
      </c>
      <c r="H712" s="96"/>
      <c r="I712" s="96" t="s">
        <v>2167</v>
      </c>
      <c r="J712" s="96" t="s">
        <v>92</v>
      </c>
      <c r="K712" s="428">
        <v>12</v>
      </c>
      <c r="L712" s="151">
        <v>2014</v>
      </c>
      <c r="M712" s="195">
        <v>1980</v>
      </c>
      <c r="O712" s="42"/>
    </row>
    <row r="713" spans="1:15" ht="30.75" customHeight="1" x14ac:dyDescent="0.25">
      <c r="A713" s="152">
        <v>706</v>
      </c>
      <c r="B713" s="152" t="s">
        <v>2231</v>
      </c>
      <c r="C713" s="421" t="s">
        <v>2232</v>
      </c>
      <c r="D713" s="96" t="s">
        <v>1055</v>
      </c>
      <c r="E713" s="96" t="s">
        <v>391</v>
      </c>
      <c r="F713" s="96" t="s">
        <v>2233</v>
      </c>
      <c r="G713" s="96" t="s">
        <v>890</v>
      </c>
      <c r="H713" s="96"/>
      <c r="I713" s="96" t="s">
        <v>2167</v>
      </c>
      <c r="J713" s="96" t="s">
        <v>92</v>
      </c>
      <c r="K713" s="428">
        <v>1</v>
      </c>
      <c r="L713" s="151">
        <v>2014</v>
      </c>
      <c r="M713" s="195">
        <v>11368</v>
      </c>
      <c r="O713" s="42"/>
    </row>
    <row r="714" spans="1:15" ht="30.75" customHeight="1" x14ac:dyDescent="0.25">
      <c r="A714" s="152">
        <v>707</v>
      </c>
      <c r="B714" s="152" t="s">
        <v>2234</v>
      </c>
      <c r="C714" s="421" t="s">
        <v>2069</v>
      </c>
      <c r="D714" s="96" t="s">
        <v>2070</v>
      </c>
      <c r="E714" s="96" t="s">
        <v>902</v>
      </c>
      <c r="F714" s="96" t="s">
        <v>261</v>
      </c>
      <c r="G714" s="96" t="s">
        <v>470</v>
      </c>
      <c r="H714" s="96"/>
      <c r="I714" s="96" t="s">
        <v>2167</v>
      </c>
      <c r="J714" s="96" t="s">
        <v>92</v>
      </c>
      <c r="K714" s="428">
        <v>9</v>
      </c>
      <c r="L714" s="151">
        <v>2015</v>
      </c>
      <c r="M714" s="195">
        <v>1736.8</v>
      </c>
      <c r="O714" s="42"/>
    </row>
    <row r="715" spans="1:15" ht="30.75" customHeight="1" x14ac:dyDescent="0.25">
      <c r="A715" s="152">
        <v>708</v>
      </c>
      <c r="B715" s="152" t="s">
        <v>2235</v>
      </c>
      <c r="C715" s="421" t="s">
        <v>2236</v>
      </c>
      <c r="D715" s="96" t="s">
        <v>261</v>
      </c>
      <c r="E715" s="96" t="s">
        <v>391</v>
      </c>
      <c r="F715" s="96" t="s">
        <v>261</v>
      </c>
      <c r="G715" s="96" t="s">
        <v>292</v>
      </c>
      <c r="H715" s="96"/>
      <c r="I715" s="96" t="s">
        <v>2167</v>
      </c>
      <c r="J715" s="96" t="s">
        <v>92</v>
      </c>
      <c r="K715" s="428">
        <v>12</v>
      </c>
      <c r="L715" s="422">
        <v>2013</v>
      </c>
      <c r="M715" s="214">
        <v>3450</v>
      </c>
      <c r="O715" s="42"/>
    </row>
    <row r="716" spans="1:15" ht="30.75" customHeight="1" x14ac:dyDescent="0.25">
      <c r="A716" s="152">
        <v>709</v>
      </c>
      <c r="B716" s="152" t="s">
        <v>2237</v>
      </c>
      <c r="C716" s="421" t="s">
        <v>2224</v>
      </c>
      <c r="D716" s="96" t="s">
        <v>2103</v>
      </c>
      <c r="E716" s="96" t="s">
        <v>2238</v>
      </c>
      <c r="F716" s="96" t="s">
        <v>2239</v>
      </c>
      <c r="G716" s="96" t="s">
        <v>470</v>
      </c>
      <c r="H716" s="96"/>
      <c r="I716" s="96" t="s">
        <v>2167</v>
      </c>
      <c r="J716" s="96" t="s">
        <v>92</v>
      </c>
      <c r="K716" s="96">
        <v>12</v>
      </c>
      <c r="L716" s="422">
        <v>2015</v>
      </c>
      <c r="M716" s="214">
        <v>4500</v>
      </c>
      <c r="O716" s="42"/>
    </row>
    <row r="717" spans="1:15" ht="30.75" customHeight="1" x14ac:dyDescent="0.25">
      <c r="A717" s="152">
        <v>710</v>
      </c>
      <c r="B717" s="152" t="s">
        <v>2240</v>
      </c>
      <c r="C717" s="421" t="s">
        <v>2224</v>
      </c>
      <c r="D717" s="96" t="s">
        <v>2103</v>
      </c>
      <c r="E717" s="96" t="s">
        <v>2238</v>
      </c>
      <c r="F717" s="96" t="s">
        <v>2239</v>
      </c>
      <c r="G717" s="96" t="s">
        <v>470</v>
      </c>
      <c r="H717" s="96"/>
      <c r="I717" s="96" t="s">
        <v>2167</v>
      </c>
      <c r="J717" s="96" t="s">
        <v>92</v>
      </c>
      <c r="K717" s="96">
        <v>12</v>
      </c>
      <c r="L717" s="422">
        <v>2015</v>
      </c>
      <c r="M717" s="214">
        <v>4500</v>
      </c>
      <c r="O717" s="42"/>
    </row>
    <row r="718" spans="1:15" ht="30.75" customHeight="1" x14ac:dyDescent="0.25">
      <c r="A718" s="152">
        <v>711</v>
      </c>
      <c r="B718" s="152" t="s">
        <v>2241</v>
      </c>
      <c r="C718" s="421" t="s">
        <v>2224</v>
      </c>
      <c r="D718" s="96" t="s">
        <v>2103</v>
      </c>
      <c r="E718" s="96" t="s">
        <v>2238</v>
      </c>
      <c r="F718" s="96" t="s">
        <v>2239</v>
      </c>
      <c r="G718" s="96" t="s">
        <v>470</v>
      </c>
      <c r="H718" s="96"/>
      <c r="I718" s="96" t="s">
        <v>2167</v>
      </c>
      <c r="J718" s="96" t="s">
        <v>92</v>
      </c>
      <c r="K718" s="96">
        <v>12</v>
      </c>
      <c r="L718" s="422">
        <v>2015</v>
      </c>
      <c r="M718" s="214">
        <v>4500</v>
      </c>
      <c r="O718" s="42"/>
    </row>
    <row r="719" spans="1:15" ht="30.75" customHeight="1" x14ac:dyDescent="0.25">
      <c r="A719" s="152">
        <v>712</v>
      </c>
      <c r="B719" s="152" t="s">
        <v>2242</v>
      </c>
      <c r="C719" s="152" t="s">
        <v>2243</v>
      </c>
      <c r="D719" s="97" t="s">
        <v>261</v>
      </c>
      <c r="E719" s="97" t="s">
        <v>973</v>
      </c>
      <c r="F719" s="97" t="s">
        <v>261</v>
      </c>
      <c r="G719" s="97" t="s">
        <v>2035</v>
      </c>
      <c r="H719" s="97"/>
      <c r="I719" s="96" t="s">
        <v>2167</v>
      </c>
      <c r="J719" s="96" t="s">
        <v>92</v>
      </c>
      <c r="K719" s="151">
        <v>4</v>
      </c>
      <c r="L719" s="422">
        <v>2017</v>
      </c>
      <c r="M719" s="195">
        <v>5568</v>
      </c>
      <c r="O719" s="42"/>
    </row>
    <row r="720" spans="1:15" ht="30.75" customHeight="1" x14ac:dyDescent="0.25">
      <c r="A720" s="152">
        <v>713</v>
      </c>
      <c r="B720" s="152" t="s">
        <v>2244</v>
      </c>
      <c r="C720" s="152" t="s">
        <v>2245</v>
      </c>
      <c r="D720" s="97" t="s">
        <v>261</v>
      </c>
      <c r="E720" s="97" t="s">
        <v>973</v>
      </c>
      <c r="F720" s="97" t="s">
        <v>261</v>
      </c>
      <c r="G720" s="97" t="s">
        <v>470</v>
      </c>
      <c r="H720" s="97"/>
      <c r="I720" s="96" t="s">
        <v>2167</v>
      </c>
      <c r="J720" s="96" t="s">
        <v>92</v>
      </c>
      <c r="K720" s="151">
        <v>4</v>
      </c>
      <c r="L720" s="422">
        <v>2017</v>
      </c>
      <c r="M720" s="195">
        <v>5336</v>
      </c>
      <c r="O720" s="42"/>
    </row>
    <row r="721" spans="1:15" ht="30.75" customHeight="1" x14ac:dyDescent="0.25">
      <c r="A721" s="152">
        <v>714</v>
      </c>
      <c r="B721" s="152" t="s">
        <v>2246</v>
      </c>
      <c r="C721" s="152" t="s">
        <v>2247</v>
      </c>
      <c r="D721" s="97" t="s">
        <v>261</v>
      </c>
      <c r="E721" s="97" t="s">
        <v>902</v>
      </c>
      <c r="F721" s="97" t="s">
        <v>261</v>
      </c>
      <c r="G721" s="97" t="s">
        <v>470</v>
      </c>
      <c r="H721" s="97"/>
      <c r="I721" s="96" t="s">
        <v>2167</v>
      </c>
      <c r="J721" s="96" t="s">
        <v>92</v>
      </c>
      <c r="K721" s="151">
        <v>4</v>
      </c>
      <c r="L721" s="422">
        <v>2017</v>
      </c>
      <c r="M721" s="195">
        <v>1392</v>
      </c>
      <c r="O721" s="42"/>
    </row>
    <row r="722" spans="1:15" ht="30.75" customHeight="1" x14ac:dyDescent="0.25">
      <c r="A722" s="152">
        <v>715</v>
      </c>
      <c r="B722" s="152" t="s">
        <v>2248</v>
      </c>
      <c r="C722" s="152" t="s">
        <v>2245</v>
      </c>
      <c r="D722" s="97" t="s">
        <v>261</v>
      </c>
      <c r="E722" s="97" t="s">
        <v>973</v>
      </c>
      <c r="F722" s="97" t="s">
        <v>261</v>
      </c>
      <c r="G722" s="97" t="s">
        <v>470</v>
      </c>
      <c r="H722" s="97"/>
      <c r="I722" s="96" t="s">
        <v>2167</v>
      </c>
      <c r="J722" s="96" t="s">
        <v>92</v>
      </c>
      <c r="K722" s="151">
        <v>5</v>
      </c>
      <c r="L722" s="422">
        <v>2017</v>
      </c>
      <c r="M722" s="195">
        <v>5336</v>
      </c>
      <c r="O722" s="42"/>
    </row>
    <row r="723" spans="1:15" ht="30.75" customHeight="1" x14ac:dyDescent="0.25">
      <c r="A723" s="152">
        <v>716</v>
      </c>
      <c r="B723" s="152" t="s">
        <v>2249</v>
      </c>
      <c r="C723" s="152" t="s">
        <v>2250</v>
      </c>
      <c r="D723" s="97" t="s">
        <v>261</v>
      </c>
      <c r="E723" s="97" t="s">
        <v>391</v>
      </c>
      <c r="F723" s="97" t="s">
        <v>261</v>
      </c>
      <c r="G723" s="97" t="s">
        <v>292</v>
      </c>
      <c r="H723" s="97"/>
      <c r="I723" s="96" t="s">
        <v>2167</v>
      </c>
      <c r="J723" s="96" t="s">
        <v>92</v>
      </c>
      <c r="K723" s="151">
        <v>2</v>
      </c>
      <c r="L723" s="422">
        <v>2019</v>
      </c>
      <c r="M723" s="431">
        <v>22968</v>
      </c>
      <c r="O723" s="42"/>
    </row>
    <row r="724" spans="1:15" ht="30.75" customHeight="1" x14ac:dyDescent="0.25">
      <c r="A724" s="152">
        <v>717</v>
      </c>
      <c r="B724" s="152" t="s">
        <v>2251</v>
      </c>
      <c r="C724" s="152" t="s">
        <v>1066</v>
      </c>
      <c r="D724" s="97" t="s">
        <v>1001</v>
      </c>
      <c r="E724" s="97" t="s">
        <v>1096</v>
      </c>
      <c r="F724" s="97" t="s">
        <v>14618</v>
      </c>
      <c r="G724" s="97" t="s">
        <v>90</v>
      </c>
      <c r="H724" s="97" t="s">
        <v>14619</v>
      </c>
      <c r="I724" s="96" t="s">
        <v>2167</v>
      </c>
      <c r="J724" s="96" t="s">
        <v>92</v>
      </c>
      <c r="K724" s="151">
        <v>12</v>
      </c>
      <c r="L724" s="422">
        <v>2019</v>
      </c>
      <c r="M724" s="431">
        <v>13570.84</v>
      </c>
      <c r="O724" s="42"/>
    </row>
    <row r="725" spans="1:15" ht="30.75" customHeight="1" x14ac:dyDescent="0.25">
      <c r="A725" s="152">
        <v>718</v>
      </c>
      <c r="B725" s="152" t="s">
        <v>2252</v>
      </c>
      <c r="C725" s="152" t="s">
        <v>2253</v>
      </c>
      <c r="D725" s="97" t="s">
        <v>2254</v>
      </c>
      <c r="E725" s="97" t="s">
        <v>944</v>
      </c>
      <c r="F725" s="97" t="s">
        <v>261</v>
      </c>
      <c r="G725" s="97" t="s">
        <v>2255</v>
      </c>
      <c r="H725" s="97"/>
      <c r="I725" s="96" t="s">
        <v>2167</v>
      </c>
      <c r="J725" s="96" t="s">
        <v>92</v>
      </c>
      <c r="K725" s="151">
        <v>3</v>
      </c>
      <c r="L725" s="422">
        <v>2020</v>
      </c>
      <c r="M725" s="431">
        <v>10998</v>
      </c>
      <c r="O725" s="42"/>
    </row>
    <row r="726" spans="1:15" ht="30.75" customHeight="1" x14ac:dyDescent="0.25">
      <c r="A726" s="152">
        <v>719</v>
      </c>
      <c r="B726" s="152" t="s">
        <v>2256</v>
      </c>
      <c r="C726" s="425" t="s">
        <v>1063</v>
      </c>
      <c r="D726" s="97" t="s">
        <v>1001</v>
      </c>
      <c r="E726" s="97" t="s">
        <v>1092</v>
      </c>
      <c r="F726" s="97" t="s">
        <v>14618</v>
      </c>
      <c r="G726" s="97" t="s">
        <v>90</v>
      </c>
      <c r="H726" s="97" t="s">
        <v>14619</v>
      </c>
      <c r="I726" s="96" t="s">
        <v>2167</v>
      </c>
      <c r="J726" s="96" t="s">
        <v>92</v>
      </c>
      <c r="K726" s="151">
        <v>8</v>
      </c>
      <c r="L726" s="422">
        <v>2020</v>
      </c>
      <c r="M726" s="431">
        <v>18645.259999999998</v>
      </c>
      <c r="O726" s="42"/>
    </row>
    <row r="727" spans="1:15" ht="30.75" customHeight="1" x14ac:dyDescent="0.25">
      <c r="A727" s="152">
        <v>720</v>
      </c>
      <c r="B727" s="152" t="s">
        <v>2257</v>
      </c>
      <c r="C727" s="421" t="s">
        <v>2258</v>
      </c>
      <c r="D727" s="96" t="s">
        <v>2259</v>
      </c>
      <c r="E727" s="96" t="s">
        <v>391</v>
      </c>
      <c r="F727" s="96" t="s">
        <v>261</v>
      </c>
      <c r="G727" s="96" t="s">
        <v>890</v>
      </c>
      <c r="H727" s="96"/>
      <c r="I727" s="96" t="s">
        <v>91</v>
      </c>
      <c r="J727" s="96" t="s">
        <v>92</v>
      </c>
      <c r="K727" s="151">
        <v>12</v>
      </c>
      <c r="L727" s="422">
        <v>2013</v>
      </c>
      <c r="M727" s="195">
        <v>2300</v>
      </c>
      <c r="O727" s="42"/>
    </row>
    <row r="728" spans="1:15" ht="30.75" customHeight="1" x14ac:dyDescent="0.25">
      <c r="A728" s="152">
        <v>721</v>
      </c>
      <c r="B728" s="152" t="s">
        <v>2260</v>
      </c>
      <c r="C728" s="421" t="s">
        <v>2261</v>
      </c>
      <c r="D728" s="96" t="s">
        <v>2184</v>
      </c>
      <c r="E728" s="96" t="s">
        <v>391</v>
      </c>
      <c r="F728" s="96" t="s">
        <v>261</v>
      </c>
      <c r="G728" s="96" t="s">
        <v>890</v>
      </c>
      <c r="H728" s="96"/>
      <c r="I728" s="96" t="s">
        <v>91</v>
      </c>
      <c r="J728" s="96" t="s">
        <v>92</v>
      </c>
      <c r="K728" s="151">
        <v>12</v>
      </c>
      <c r="L728" s="422">
        <v>2013</v>
      </c>
      <c r="M728" s="195">
        <v>2300</v>
      </c>
      <c r="O728" s="42"/>
    </row>
    <row r="729" spans="1:15" ht="30.75" customHeight="1" x14ac:dyDescent="0.25">
      <c r="A729" s="152">
        <v>722</v>
      </c>
      <c r="B729" s="152" t="s">
        <v>2262</v>
      </c>
      <c r="C729" s="421" t="s">
        <v>2263</v>
      </c>
      <c r="D729" s="96" t="s">
        <v>261</v>
      </c>
      <c r="E729" s="96" t="s">
        <v>888</v>
      </c>
      <c r="F729" s="96" t="s">
        <v>1988</v>
      </c>
      <c r="G729" s="96" t="s">
        <v>890</v>
      </c>
      <c r="H729" s="96"/>
      <c r="I729" s="96" t="s">
        <v>91</v>
      </c>
      <c r="J729" s="96" t="s">
        <v>92</v>
      </c>
      <c r="K729" s="151">
        <v>12</v>
      </c>
      <c r="L729" s="422">
        <v>2013</v>
      </c>
      <c r="M729" s="195">
        <v>2382.8000000000002</v>
      </c>
      <c r="O729" s="42"/>
    </row>
    <row r="730" spans="1:15" ht="30.75" customHeight="1" x14ac:dyDescent="0.25">
      <c r="A730" s="152">
        <v>723</v>
      </c>
      <c r="B730" s="152" t="s">
        <v>2264</v>
      </c>
      <c r="C730" s="421" t="s">
        <v>2265</v>
      </c>
      <c r="D730" s="96" t="s">
        <v>261</v>
      </c>
      <c r="E730" s="96" t="s">
        <v>391</v>
      </c>
      <c r="F730" s="96" t="s">
        <v>261</v>
      </c>
      <c r="G730" s="96" t="s">
        <v>292</v>
      </c>
      <c r="H730" s="96"/>
      <c r="I730" s="96" t="s">
        <v>91</v>
      </c>
      <c r="J730" s="96" t="s">
        <v>92</v>
      </c>
      <c r="K730" s="151">
        <v>12</v>
      </c>
      <c r="L730" s="422">
        <v>2013</v>
      </c>
      <c r="M730" s="195">
        <v>4441.3</v>
      </c>
      <c r="O730" s="42"/>
    </row>
    <row r="731" spans="1:15" ht="30.75" customHeight="1" x14ac:dyDescent="0.25">
      <c r="A731" s="152">
        <v>724</v>
      </c>
      <c r="B731" s="152" t="s">
        <v>2266</v>
      </c>
      <c r="C731" s="421" t="s">
        <v>2267</v>
      </c>
      <c r="D731" s="96" t="s">
        <v>261</v>
      </c>
      <c r="E731" s="96" t="s">
        <v>391</v>
      </c>
      <c r="F731" s="96" t="s">
        <v>261</v>
      </c>
      <c r="G731" s="96" t="s">
        <v>1921</v>
      </c>
      <c r="H731" s="96"/>
      <c r="I731" s="96" t="s">
        <v>91</v>
      </c>
      <c r="J731" s="96" t="s">
        <v>92</v>
      </c>
      <c r="K731" s="151">
        <v>12</v>
      </c>
      <c r="L731" s="422">
        <v>2013</v>
      </c>
      <c r="M731" s="195">
        <v>6267.5</v>
      </c>
      <c r="O731" s="42"/>
    </row>
    <row r="732" spans="1:15" ht="30.75" customHeight="1" x14ac:dyDescent="0.25">
      <c r="A732" s="152">
        <v>725</v>
      </c>
      <c r="B732" s="152" t="s">
        <v>2268</v>
      </c>
      <c r="C732" s="421" t="s">
        <v>2269</v>
      </c>
      <c r="D732" s="96" t="s">
        <v>1091</v>
      </c>
      <c r="E732" s="96" t="s">
        <v>2270</v>
      </c>
      <c r="F732" s="96" t="s">
        <v>2271</v>
      </c>
      <c r="G732" s="96" t="s">
        <v>890</v>
      </c>
      <c r="H732" s="96"/>
      <c r="I732" s="96" t="s">
        <v>91</v>
      </c>
      <c r="J732" s="96" t="s">
        <v>92</v>
      </c>
      <c r="K732" s="151">
        <v>12</v>
      </c>
      <c r="L732" s="422">
        <v>2013</v>
      </c>
      <c r="M732" s="195">
        <v>7033</v>
      </c>
      <c r="O732" s="42"/>
    </row>
    <row r="733" spans="1:15" ht="30.75" customHeight="1" x14ac:dyDescent="0.25">
      <c r="A733" s="152">
        <v>726</v>
      </c>
      <c r="B733" s="152" t="s">
        <v>2272</v>
      </c>
      <c r="C733" s="421" t="s">
        <v>2273</v>
      </c>
      <c r="D733" s="96" t="s">
        <v>1015</v>
      </c>
      <c r="E733" s="96" t="s">
        <v>391</v>
      </c>
      <c r="F733" s="96" t="s">
        <v>2274</v>
      </c>
      <c r="G733" s="96" t="s">
        <v>890</v>
      </c>
      <c r="H733" s="96"/>
      <c r="I733" s="96" t="s">
        <v>91</v>
      </c>
      <c r="J733" s="96" t="s">
        <v>92</v>
      </c>
      <c r="K733" s="151">
        <v>12</v>
      </c>
      <c r="L733" s="422">
        <v>2013</v>
      </c>
      <c r="M733" s="195">
        <v>159790</v>
      </c>
      <c r="O733" s="42"/>
    </row>
    <row r="734" spans="1:15" ht="30.75" customHeight="1" x14ac:dyDescent="0.25">
      <c r="A734" s="152">
        <v>727</v>
      </c>
      <c r="B734" s="152" t="s">
        <v>2275</v>
      </c>
      <c r="C734" s="436" t="s">
        <v>2276</v>
      </c>
      <c r="D734" s="96" t="s">
        <v>261</v>
      </c>
      <c r="E734" s="96" t="s">
        <v>888</v>
      </c>
      <c r="F734" s="96" t="s">
        <v>889</v>
      </c>
      <c r="G734" s="96" t="s">
        <v>890</v>
      </c>
      <c r="H734" s="96"/>
      <c r="I734" s="96" t="s">
        <v>91</v>
      </c>
      <c r="J734" s="96" t="s">
        <v>92</v>
      </c>
      <c r="K734" s="151">
        <v>11</v>
      </c>
      <c r="L734" s="422">
        <v>2014</v>
      </c>
      <c r="M734" s="195">
        <v>3979.26</v>
      </c>
      <c r="O734" s="42"/>
    </row>
    <row r="735" spans="1:15" ht="30.75" customHeight="1" x14ac:dyDescent="0.25">
      <c r="A735" s="152">
        <v>728</v>
      </c>
      <c r="B735" s="423" t="s">
        <v>2277</v>
      </c>
      <c r="C735" s="421" t="s">
        <v>1048</v>
      </c>
      <c r="D735" s="96" t="s">
        <v>261</v>
      </c>
      <c r="E735" s="96" t="s">
        <v>902</v>
      </c>
      <c r="F735" s="96" t="s">
        <v>261</v>
      </c>
      <c r="G735" s="96" t="s">
        <v>890</v>
      </c>
      <c r="H735" s="96"/>
      <c r="I735" s="96" t="s">
        <v>91</v>
      </c>
      <c r="J735" s="96" t="s">
        <v>92</v>
      </c>
      <c r="K735" s="151">
        <v>12</v>
      </c>
      <c r="L735" s="151">
        <v>2013</v>
      </c>
      <c r="M735" s="195">
        <v>10121.549999999999</v>
      </c>
      <c r="O735" s="42"/>
    </row>
    <row r="736" spans="1:15" ht="30.75" customHeight="1" x14ac:dyDescent="0.25">
      <c r="A736" s="152">
        <v>729</v>
      </c>
      <c r="B736" s="423" t="s">
        <v>2278</v>
      </c>
      <c r="C736" s="421" t="s">
        <v>1048</v>
      </c>
      <c r="D736" s="96" t="s">
        <v>261</v>
      </c>
      <c r="E736" s="96" t="s">
        <v>902</v>
      </c>
      <c r="F736" s="96" t="s">
        <v>261</v>
      </c>
      <c r="G736" s="96" t="s">
        <v>890</v>
      </c>
      <c r="H736" s="96"/>
      <c r="I736" s="96" t="s">
        <v>91</v>
      </c>
      <c r="J736" s="96" t="s">
        <v>92</v>
      </c>
      <c r="K736" s="151">
        <v>12</v>
      </c>
      <c r="L736" s="151">
        <v>2013</v>
      </c>
      <c r="M736" s="195">
        <v>10121.549999999999</v>
      </c>
      <c r="O736" s="42"/>
    </row>
    <row r="737" spans="1:15" ht="30.75" customHeight="1" x14ac:dyDescent="0.25">
      <c r="A737" s="152">
        <v>730</v>
      </c>
      <c r="B737" s="423" t="s">
        <v>2279</v>
      </c>
      <c r="C737" s="421" t="s">
        <v>1048</v>
      </c>
      <c r="D737" s="96" t="s">
        <v>261</v>
      </c>
      <c r="E737" s="96" t="s">
        <v>902</v>
      </c>
      <c r="F737" s="96" t="s">
        <v>261</v>
      </c>
      <c r="G737" s="96" t="s">
        <v>890</v>
      </c>
      <c r="H737" s="96"/>
      <c r="I737" s="96" t="s">
        <v>91</v>
      </c>
      <c r="J737" s="96" t="s">
        <v>92</v>
      </c>
      <c r="K737" s="151">
        <v>12</v>
      </c>
      <c r="L737" s="151">
        <v>2013</v>
      </c>
      <c r="M737" s="195">
        <v>10121.549999999999</v>
      </c>
      <c r="O737" s="42"/>
    </row>
    <row r="738" spans="1:15" ht="30.75" customHeight="1" x14ac:dyDescent="0.25">
      <c r="A738" s="152">
        <v>731</v>
      </c>
      <c r="B738" s="423" t="s">
        <v>2280</v>
      </c>
      <c r="C738" s="421" t="s">
        <v>1048</v>
      </c>
      <c r="D738" s="96" t="s">
        <v>261</v>
      </c>
      <c r="E738" s="96" t="s">
        <v>902</v>
      </c>
      <c r="F738" s="96" t="s">
        <v>261</v>
      </c>
      <c r="G738" s="96" t="s">
        <v>890</v>
      </c>
      <c r="H738" s="96"/>
      <c r="I738" s="96" t="s">
        <v>91</v>
      </c>
      <c r="J738" s="96" t="s">
        <v>92</v>
      </c>
      <c r="K738" s="151">
        <v>12</v>
      </c>
      <c r="L738" s="151">
        <v>2013</v>
      </c>
      <c r="M738" s="195">
        <v>10121.549999999999</v>
      </c>
      <c r="O738" s="42"/>
    </row>
    <row r="739" spans="1:15" ht="30.75" customHeight="1" x14ac:dyDescent="0.25">
      <c r="A739" s="152">
        <v>732</v>
      </c>
      <c r="B739" s="152" t="s">
        <v>2281</v>
      </c>
      <c r="C739" s="421" t="s">
        <v>1048</v>
      </c>
      <c r="D739" s="96" t="s">
        <v>261</v>
      </c>
      <c r="E739" s="96" t="s">
        <v>902</v>
      </c>
      <c r="F739" s="96" t="s">
        <v>261</v>
      </c>
      <c r="G739" s="96" t="s">
        <v>890</v>
      </c>
      <c r="H739" s="96"/>
      <c r="I739" s="96" t="s">
        <v>91</v>
      </c>
      <c r="J739" s="96" t="s">
        <v>92</v>
      </c>
      <c r="K739" s="151">
        <v>12</v>
      </c>
      <c r="L739" s="151">
        <v>2013</v>
      </c>
      <c r="M739" s="195">
        <v>10121.549999999999</v>
      </c>
      <c r="O739" s="42"/>
    </row>
    <row r="740" spans="1:15" ht="30.75" customHeight="1" x14ac:dyDescent="0.25">
      <c r="A740" s="152">
        <v>733</v>
      </c>
      <c r="B740" s="423" t="s">
        <v>2282</v>
      </c>
      <c r="C740" s="421" t="s">
        <v>1048</v>
      </c>
      <c r="D740" s="96" t="s">
        <v>261</v>
      </c>
      <c r="E740" s="96" t="s">
        <v>902</v>
      </c>
      <c r="F740" s="96" t="s">
        <v>261</v>
      </c>
      <c r="G740" s="96" t="s">
        <v>890</v>
      </c>
      <c r="H740" s="96"/>
      <c r="I740" s="96" t="s">
        <v>91</v>
      </c>
      <c r="J740" s="96" t="s">
        <v>92</v>
      </c>
      <c r="K740" s="151">
        <v>12</v>
      </c>
      <c r="L740" s="151">
        <v>2013</v>
      </c>
      <c r="M740" s="195">
        <v>10121.549999999999</v>
      </c>
      <c r="O740" s="42"/>
    </row>
    <row r="741" spans="1:15" ht="30.75" customHeight="1" x14ac:dyDescent="0.25">
      <c r="A741" s="152">
        <v>734</v>
      </c>
      <c r="B741" s="423" t="s">
        <v>2283</v>
      </c>
      <c r="C741" s="421" t="s">
        <v>1048</v>
      </c>
      <c r="D741" s="96" t="s">
        <v>261</v>
      </c>
      <c r="E741" s="96" t="s">
        <v>902</v>
      </c>
      <c r="F741" s="96" t="s">
        <v>261</v>
      </c>
      <c r="G741" s="96" t="s">
        <v>890</v>
      </c>
      <c r="H741" s="96"/>
      <c r="I741" s="96" t="s">
        <v>91</v>
      </c>
      <c r="J741" s="96" t="s">
        <v>92</v>
      </c>
      <c r="K741" s="151">
        <v>12</v>
      </c>
      <c r="L741" s="151">
        <v>2013</v>
      </c>
      <c r="M741" s="195">
        <v>10121.549999999999</v>
      </c>
      <c r="O741" s="42"/>
    </row>
    <row r="742" spans="1:15" ht="30.75" customHeight="1" x14ac:dyDescent="0.25">
      <c r="A742" s="152">
        <v>735</v>
      </c>
      <c r="B742" s="438" t="s">
        <v>2284</v>
      </c>
      <c r="C742" s="436" t="s">
        <v>2285</v>
      </c>
      <c r="D742" s="96" t="s">
        <v>261</v>
      </c>
      <c r="E742" s="96" t="s">
        <v>391</v>
      </c>
      <c r="F742" s="96" t="s">
        <v>261</v>
      </c>
      <c r="G742" s="96" t="s">
        <v>470</v>
      </c>
      <c r="H742" s="96"/>
      <c r="I742" s="96" t="s">
        <v>91</v>
      </c>
      <c r="J742" s="96" t="s">
        <v>92</v>
      </c>
      <c r="K742" s="151">
        <v>11</v>
      </c>
      <c r="L742" s="151">
        <v>2015</v>
      </c>
      <c r="M742" s="195">
        <v>1554.99</v>
      </c>
      <c r="O742" s="42"/>
    </row>
    <row r="743" spans="1:15" ht="30.75" customHeight="1" x14ac:dyDescent="0.25">
      <c r="A743" s="152">
        <v>736</v>
      </c>
      <c r="B743" s="152" t="s">
        <v>2286</v>
      </c>
      <c r="C743" s="436" t="s">
        <v>2287</v>
      </c>
      <c r="D743" s="97" t="s">
        <v>2288</v>
      </c>
      <c r="E743" s="96" t="s">
        <v>1056</v>
      </c>
      <c r="F743" s="97" t="s">
        <v>2289</v>
      </c>
      <c r="G743" s="97" t="s">
        <v>890</v>
      </c>
      <c r="H743" s="97"/>
      <c r="I743" s="96" t="s">
        <v>91</v>
      </c>
      <c r="J743" s="96" t="s">
        <v>92</v>
      </c>
      <c r="K743" s="151">
        <v>11</v>
      </c>
      <c r="L743" s="151">
        <v>2016</v>
      </c>
      <c r="M743" s="431">
        <v>91996</v>
      </c>
      <c r="O743" s="42"/>
    </row>
    <row r="744" spans="1:15" ht="30.75" customHeight="1" x14ac:dyDescent="0.25">
      <c r="A744" s="152">
        <v>737</v>
      </c>
      <c r="B744" s="152" t="s">
        <v>2290</v>
      </c>
      <c r="C744" s="436" t="s">
        <v>2291</v>
      </c>
      <c r="D744" s="97" t="s">
        <v>2292</v>
      </c>
      <c r="E744" s="97" t="s">
        <v>391</v>
      </c>
      <c r="F744" s="97" t="s">
        <v>261</v>
      </c>
      <c r="G744" s="97" t="s">
        <v>890</v>
      </c>
      <c r="H744" s="97"/>
      <c r="I744" s="96" t="s">
        <v>91</v>
      </c>
      <c r="J744" s="96" t="s">
        <v>92</v>
      </c>
      <c r="K744" s="151">
        <v>5</v>
      </c>
      <c r="L744" s="151">
        <v>2017</v>
      </c>
      <c r="M744" s="431">
        <v>4408</v>
      </c>
      <c r="O744" s="42"/>
    </row>
    <row r="745" spans="1:15" ht="30.75" customHeight="1" x14ac:dyDescent="0.25">
      <c r="A745" s="152">
        <v>738</v>
      </c>
      <c r="B745" s="152" t="s">
        <v>2293</v>
      </c>
      <c r="C745" s="436" t="s">
        <v>1063</v>
      </c>
      <c r="D745" s="97" t="s">
        <v>261</v>
      </c>
      <c r="E745" s="97" t="s">
        <v>1092</v>
      </c>
      <c r="F745" s="97" t="s">
        <v>261</v>
      </c>
      <c r="G745" s="97" t="s">
        <v>890</v>
      </c>
      <c r="H745" s="97"/>
      <c r="I745" s="96" t="s">
        <v>91</v>
      </c>
      <c r="J745" s="96" t="s">
        <v>92</v>
      </c>
      <c r="K745" s="151">
        <v>9</v>
      </c>
      <c r="L745" s="151">
        <v>2017</v>
      </c>
      <c r="M745" s="431">
        <v>15399</v>
      </c>
      <c r="O745" s="42"/>
    </row>
    <row r="746" spans="1:15" ht="30.75" customHeight="1" x14ac:dyDescent="0.25">
      <c r="A746" s="152">
        <v>739</v>
      </c>
      <c r="B746" s="152" t="s">
        <v>2294</v>
      </c>
      <c r="C746" s="436" t="s">
        <v>905</v>
      </c>
      <c r="D746" s="97" t="s">
        <v>261</v>
      </c>
      <c r="E746" s="97" t="s">
        <v>888</v>
      </c>
      <c r="F746" s="97" t="s">
        <v>261</v>
      </c>
      <c r="G746" s="97" t="s">
        <v>890</v>
      </c>
      <c r="H746" s="97"/>
      <c r="I746" s="96" t="s">
        <v>91</v>
      </c>
      <c r="J746" s="96" t="s">
        <v>92</v>
      </c>
      <c r="K746" s="151">
        <v>3</v>
      </c>
      <c r="L746" s="151">
        <v>2018</v>
      </c>
      <c r="M746" s="431">
        <v>2960.09</v>
      </c>
      <c r="O746" s="42"/>
    </row>
    <row r="747" spans="1:15" ht="30.75" customHeight="1" x14ac:dyDescent="0.25">
      <c r="A747" s="152">
        <v>740</v>
      </c>
      <c r="B747" s="152" t="s">
        <v>2295</v>
      </c>
      <c r="C747" s="436" t="s">
        <v>2296</v>
      </c>
      <c r="D747" s="97" t="s">
        <v>1663</v>
      </c>
      <c r="E747" s="97" t="s">
        <v>2297</v>
      </c>
      <c r="F747" s="97" t="s">
        <v>1663</v>
      </c>
      <c r="G747" s="97" t="s">
        <v>470</v>
      </c>
      <c r="H747" s="97"/>
      <c r="I747" s="96" t="s">
        <v>91</v>
      </c>
      <c r="J747" s="96" t="s">
        <v>92</v>
      </c>
      <c r="K747" s="151">
        <v>3</v>
      </c>
      <c r="L747" s="151">
        <v>2018</v>
      </c>
      <c r="M747" s="431">
        <f>3173.76/4</f>
        <v>793.44</v>
      </c>
      <c r="O747" s="42"/>
    </row>
    <row r="748" spans="1:15" ht="30.75" customHeight="1" x14ac:dyDescent="0.25">
      <c r="A748" s="152">
        <v>741</v>
      </c>
      <c r="B748" s="152" t="s">
        <v>2298</v>
      </c>
      <c r="C748" s="436" t="s">
        <v>2296</v>
      </c>
      <c r="D748" s="97" t="s">
        <v>1663</v>
      </c>
      <c r="E748" s="97" t="s">
        <v>2297</v>
      </c>
      <c r="F748" s="97" t="s">
        <v>1663</v>
      </c>
      <c r="G748" s="97" t="s">
        <v>470</v>
      </c>
      <c r="H748" s="97"/>
      <c r="I748" s="96" t="s">
        <v>91</v>
      </c>
      <c r="J748" s="96" t="s">
        <v>92</v>
      </c>
      <c r="K748" s="151">
        <v>3</v>
      </c>
      <c r="L748" s="151">
        <v>2018</v>
      </c>
      <c r="M748" s="431">
        <v>793.44</v>
      </c>
      <c r="O748" s="42"/>
    </row>
    <row r="749" spans="1:15" ht="30.75" customHeight="1" x14ac:dyDescent="0.25">
      <c r="A749" s="152">
        <v>742</v>
      </c>
      <c r="B749" s="152" t="s">
        <v>2299</v>
      </c>
      <c r="C749" s="436" t="s">
        <v>2296</v>
      </c>
      <c r="D749" s="97" t="s">
        <v>1663</v>
      </c>
      <c r="E749" s="97" t="s">
        <v>2297</v>
      </c>
      <c r="F749" s="97" t="s">
        <v>1663</v>
      </c>
      <c r="G749" s="97" t="s">
        <v>470</v>
      </c>
      <c r="H749" s="97"/>
      <c r="I749" s="96" t="s">
        <v>91</v>
      </c>
      <c r="J749" s="96" t="s">
        <v>92</v>
      </c>
      <c r="K749" s="151">
        <v>3</v>
      </c>
      <c r="L749" s="151">
        <v>2018</v>
      </c>
      <c r="M749" s="431">
        <v>793.44</v>
      </c>
      <c r="O749" s="42"/>
    </row>
    <row r="750" spans="1:15" ht="30.75" customHeight="1" x14ac:dyDescent="0.25">
      <c r="A750" s="152">
        <v>743</v>
      </c>
      <c r="B750" s="152" t="s">
        <v>2300</v>
      </c>
      <c r="C750" s="436" t="s">
        <v>2296</v>
      </c>
      <c r="D750" s="97" t="s">
        <v>1663</v>
      </c>
      <c r="E750" s="97" t="s">
        <v>2297</v>
      </c>
      <c r="F750" s="97" t="s">
        <v>1663</v>
      </c>
      <c r="G750" s="97" t="s">
        <v>470</v>
      </c>
      <c r="H750" s="97"/>
      <c r="I750" s="96" t="s">
        <v>91</v>
      </c>
      <c r="J750" s="96" t="s">
        <v>92</v>
      </c>
      <c r="K750" s="151">
        <v>3</v>
      </c>
      <c r="L750" s="151">
        <v>2018</v>
      </c>
      <c r="M750" s="431">
        <v>793.44</v>
      </c>
      <c r="O750" s="42"/>
    </row>
    <row r="751" spans="1:15" ht="30.75" customHeight="1" x14ac:dyDescent="0.25">
      <c r="A751" s="152">
        <v>744</v>
      </c>
      <c r="B751" s="423" t="s">
        <v>2301</v>
      </c>
      <c r="C751" s="436" t="s">
        <v>2001</v>
      </c>
      <c r="D751" s="97" t="s">
        <v>261</v>
      </c>
      <c r="E751" s="97" t="s">
        <v>391</v>
      </c>
      <c r="F751" s="97" t="s">
        <v>261</v>
      </c>
      <c r="G751" s="97" t="s">
        <v>470</v>
      </c>
      <c r="H751" s="97"/>
      <c r="I751" s="96" t="s">
        <v>91</v>
      </c>
      <c r="J751" s="96" t="s">
        <v>92</v>
      </c>
      <c r="K751" s="151">
        <v>12</v>
      </c>
      <c r="L751" s="151">
        <v>2019</v>
      </c>
      <c r="M751" s="431">
        <v>2756.16</v>
      </c>
      <c r="O751" s="42"/>
    </row>
    <row r="752" spans="1:15" ht="30.75" customHeight="1" x14ac:dyDescent="0.25">
      <c r="A752" s="152">
        <v>745</v>
      </c>
      <c r="B752" s="423" t="s">
        <v>2302</v>
      </c>
      <c r="C752" s="436" t="s">
        <v>2303</v>
      </c>
      <c r="D752" s="97" t="s">
        <v>2304</v>
      </c>
      <c r="E752" s="97" t="s">
        <v>902</v>
      </c>
      <c r="F752" s="97" t="s">
        <v>261</v>
      </c>
      <c r="G752" s="97" t="s">
        <v>470</v>
      </c>
      <c r="H752" s="97"/>
      <c r="I752" s="96" t="s">
        <v>91</v>
      </c>
      <c r="J752" s="96" t="s">
        <v>92</v>
      </c>
      <c r="K752" s="151">
        <v>12</v>
      </c>
      <c r="L752" s="151">
        <v>2019</v>
      </c>
      <c r="M752" s="431">
        <v>2099.38</v>
      </c>
      <c r="O752" s="42"/>
    </row>
    <row r="753" spans="1:15" ht="30.75" customHeight="1" x14ac:dyDescent="0.25">
      <c r="A753" s="152">
        <v>746</v>
      </c>
      <c r="B753" s="423" t="s">
        <v>2305</v>
      </c>
      <c r="C753" s="436" t="s">
        <v>1911</v>
      </c>
      <c r="D753" s="97" t="s">
        <v>261</v>
      </c>
      <c r="E753" s="97" t="s">
        <v>1912</v>
      </c>
      <c r="F753" s="97" t="s">
        <v>261</v>
      </c>
      <c r="G753" s="97" t="s">
        <v>470</v>
      </c>
      <c r="H753" s="97"/>
      <c r="I753" s="96" t="s">
        <v>91</v>
      </c>
      <c r="J753" s="96" t="s">
        <v>92</v>
      </c>
      <c r="K753" s="151">
        <v>12</v>
      </c>
      <c r="L753" s="151">
        <v>2019</v>
      </c>
      <c r="M753" s="431">
        <v>1099</v>
      </c>
      <c r="O753" s="42"/>
    </row>
    <row r="754" spans="1:15" ht="30.75" customHeight="1" x14ac:dyDescent="0.25">
      <c r="A754" s="152">
        <v>747</v>
      </c>
      <c r="B754" s="423" t="s">
        <v>2306</v>
      </c>
      <c r="C754" s="436" t="s">
        <v>1911</v>
      </c>
      <c r="D754" s="97" t="s">
        <v>261</v>
      </c>
      <c r="E754" s="97" t="s">
        <v>1912</v>
      </c>
      <c r="F754" s="97" t="s">
        <v>261</v>
      </c>
      <c r="G754" s="97" t="s">
        <v>470</v>
      </c>
      <c r="H754" s="97"/>
      <c r="I754" s="96" t="s">
        <v>91</v>
      </c>
      <c r="J754" s="96" t="s">
        <v>92</v>
      </c>
      <c r="K754" s="151">
        <v>12</v>
      </c>
      <c r="L754" s="151">
        <v>2019</v>
      </c>
      <c r="M754" s="431">
        <v>1099</v>
      </c>
      <c r="O754" s="42"/>
    </row>
    <row r="755" spans="1:15" ht="30.75" customHeight="1" x14ac:dyDescent="0.25">
      <c r="A755" s="152">
        <v>748</v>
      </c>
      <c r="B755" s="423" t="s">
        <v>2307</v>
      </c>
      <c r="C755" s="436" t="s">
        <v>1672</v>
      </c>
      <c r="D755" s="97" t="s">
        <v>1673</v>
      </c>
      <c r="E755" s="97" t="s">
        <v>944</v>
      </c>
      <c r="F755" s="97" t="s">
        <v>261</v>
      </c>
      <c r="G755" s="97" t="s">
        <v>292</v>
      </c>
      <c r="H755" s="97"/>
      <c r="I755" s="96" t="s">
        <v>91</v>
      </c>
      <c r="J755" s="96" t="s">
        <v>92</v>
      </c>
      <c r="K755" s="151">
        <v>12</v>
      </c>
      <c r="L755" s="151">
        <v>2019</v>
      </c>
      <c r="M755" s="431">
        <v>4299</v>
      </c>
      <c r="O755" s="42"/>
    </row>
    <row r="756" spans="1:15" ht="30.75" customHeight="1" x14ac:dyDescent="0.25">
      <c r="A756" s="152">
        <v>749</v>
      </c>
      <c r="B756" s="423" t="s">
        <v>2308</v>
      </c>
      <c r="C756" s="436" t="s">
        <v>1672</v>
      </c>
      <c r="D756" s="97" t="s">
        <v>1673</v>
      </c>
      <c r="E756" s="97" t="s">
        <v>944</v>
      </c>
      <c r="F756" s="97" t="s">
        <v>261</v>
      </c>
      <c r="G756" s="97" t="s">
        <v>292</v>
      </c>
      <c r="H756" s="97"/>
      <c r="I756" s="96" t="s">
        <v>91</v>
      </c>
      <c r="J756" s="96" t="s">
        <v>92</v>
      </c>
      <c r="K756" s="151">
        <v>12</v>
      </c>
      <c r="L756" s="151">
        <v>2019</v>
      </c>
      <c r="M756" s="431">
        <v>4299</v>
      </c>
      <c r="O756" s="42"/>
    </row>
    <row r="757" spans="1:15" ht="30.75" customHeight="1" x14ac:dyDescent="0.25">
      <c r="A757" s="152">
        <v>750</v>
      </c>
      <c r="B757" s="423" t="s">
        <v>2309</v>
      </c>
      <c r="C757" s="436" t="s">
        <v>1537</v>
      </c>
      <c r="D757" s="97" t="s">
        <v>261</v>
      </c>
      <c r="E757" s="97" t="s">
        <v>944</v>
      </c>
      <c r="F757" s="97" t="s">
        <v>261</v>
      </c>
      <c r="G757" s="97" t="s">
        <v>470</v>
      </c>
      <c r="H757" s="97"/>
      <c r="I757" s="96" t="s">
        <v>91</v>
      </c>
      <c r="J757" s="96" t="s">
        <v>92</v>
      </c>
      <c r="K757" s="151">
        <v>3</v>
      </c>
      <c r="L757" s="151">
        <v>2020</v>
      </c>
      <c r="M757" s="431">
        <v>1724.25</v>
      </c>
      <c r="O757" s="42"/>
    </row>
    <row r="758" spans="1:15" ht="30.75" customHeight="1" x14ac:dyDescent="0.25">
      <c r="A758" s="152">
        <v>751</v>
      </c>
      <c r="B758" s="423" t="s">
        <v>2310</v>
      </c>
      <c r="C758" s="436" t="s">
        <v>1672</v>
      </c>
      <c r="D758" s="97" t="s">
        <v>1673</v>
      </c>
      <c r="E758" s="97" t="s">
        <v>944</v>
      </c>
      <c r="F758" s="97" t="s">
        <v>261</v>
      </c>
      <c r="G758" s="97" t="s">
        <v>292</v>
      </c>
      <c r="H758" s="97"/>
      <c r="I758" s="96" t="s">
        <v>91</v>
      </c>
      <c r="J758" s="96" t="s">
        <v>92</v>
      </c>
      <c r="K758" s="151">
        <v>3</v>
      </c>
      <c r="L758" s="151">
        <v>2020</v>
      </c>
      <c r="M758" s="431">
        <v>4299</v>
      </c>
      <c r="O758" s="42"/>
    </row>
    <row r="759" spans="1:15" ht="30.75" customHeight="1" x14ac:dyDescent="0.25">
      <c r="A759" s="152">
        <v>752</v>
      </c>
      <c r="B759" s="423" t="s">
        <v>2311</v>
      </c>
      <c r="C759" s="436" t="s">
        <v>1672</v>
      </c>
      <c r="D759" s="97" t="s">
        <v>1673</v>
      </c>
      <c r="E759" s="97" t="s">
        <v>944</v>
      </c>
      <c r="F759" s="97" t="s">
        <v>261</v>
      </c>
      <c r="G759" s="97" t="s">
        <v>292</v>
      </c>
      <c r="H759" s="97"/>
      <c r="I759" s="96" t="s">
        <v>91</v>
      </c>
      <c r="J759" s="96" t="s">
        <v>92</v>
      </c>
      <c r="K759" s="151">
        <v>3</v>
      </c>
      <c r="L759" s="151">
        <v>2020</v>
      </c>
      <c r="M759" s="431">
        <v>4299</v>
      </c>
      <c r="O759" s="42"/>
    </row>
    <row r="760" spans="1:15" ht="30.75" customHeight="1" x14ac:dyDescent="0.25">
      <c r="A760" s="152">
        <v>753</v>
      </c>
      <c r="B760" s="423" t="s">
        <v>2312</v>
      </c>
      <c r="C760" s="436" t="s">
        <v>1672</v>
      </c>
      <c r="D760" s="97" t="s">
        <v>1673</v>
      </c>
      <c r="E760" s="97" t="s">
        <v>944</v>
      </c>
      <c r="F760" s="97" t="s">
        <v>261</v>
      </c>
      <c r="G760" s="97" t="s">
        <v>292</v>
      </c>
      <c r="H760" s="97"/>
      <c r="I760" s="96" t="s">
        <v>91</v>
      </c>
      <c r="J760" s="96" t="s">
        <v>92</v>
      </c>
      <c r="K760" s="151">
        <v>3</v>
      </c>
      <c r="L760" s="151">
        <v>2020</v>
      </c>
      <c r="M760" s="431">
        <v>4299</v>
      </c>
      <c r="O760" s="42"/>
    </row>
    <row r="761" spans="1:15" ht="30.75" customHeight="1" x14ac:dyDescent="0.25">
      <c r="A761" s="152">
        <v>754</v>
      </c>
      <c r="B761" s="423" t="s">
        <v>2313</v>
      </c>
      <c r="C761" s="436" t="s">
        <v>1672</v>
      </c>
      <c r="D761" s="97" t="s">
        <v>1673</v>
      </c>
      <c r="E761" s="97" t="s">
        <v>944</v>
      </c>
      <c r="F761" s="97" t="s">
        <v>261</v>
      </c>
      <c r="G761" s="97" t="s">
        <v>292</v>
      </c>
      <c r="H761" s="97"/>
      <c r="I761" s="96" t="s">
        <v>91</v>
      </c>
      <c r="J761" s="96" t="s">
        <v>92</v>
      </c>
      <c r="K761" s="151">
        <v>3</v>
      </c>
      <c r="L761" s="151">
        <v>2020</v>
      </c>
      <c r="M761" s="431">
        <v>4299</v>
      </c>
      <c r="O761" s="42"/>
    </row>
    <row r="762" spans="1:15" ht="30.75" customHeight="1" x14ac:dyDescent="0.25">
      <c r="A762" s="152">
        <v>755</v>
      </c>
      <c r="B762" s="423" t="s">
        <v>2314</v>
      </c>
      <c r="C762" s="436" t="s">
        <v>1672</v>
      </c>
      <c r="D762" s="97" t="s">
        <v>1673</v>
      </c>
      <c r="E762" s="97" t="s">
        <v>944</v>
      </c>
      <c r="F762" s="97" t="s">
        <v>261</v>
      </c>
      <c r="G762" s="97" t="s">
        <v>292</v>
      </c>
      <c r="H762" s="97"/>
      <c r="I762" s="96" t="s">
        <v>91</v>
      </c>
      <c r="J762" s="96" t="s">
        <v>92</v>
      </c>
      <c r="K762" s="151">
        <v>3</v>
      </c>
      <c r="L762" s="151">
        <v>2020</v>
      </c>
      <c r="M762" s="431">
        <v>4299</v>
      </c>
      <c r="O762" s="42"/>
    </row>
    <row r="763" spans="1:15" ht="30.75" customHeight="1" x14ac:dyDescent="0.25">
      <c r="A763" s="152">
        <v>756</v>
      </c>
      <c r="B763" s="423" t="s">
        <v>2315</v>
      </c>
      <c r="C763" s="436" t="s">
        <v>1672</v>
      </c>
      <c r="D763" s="97" t="s">
        <v>1673</v>
      </c>
      <c r="E763" s="97" t="s">
        <v>944</v>
      </c>
      <c r="F763" s="97" t="s">
        <v>261</v>
      </c>
      <c r="G763" s="97" t="s">
        <v>292</v>
      </c>
      <c r="H763" s="97"/>
      <c r="I763" s="96" t="s">
        <v>91</v>
      </c>
      <c r="J763" s="96" t="s">
        <v>92</v>
      </c>
      <c r="K763" s="151">
        <v>3</v>
      </c>
      <c r="L763" s="151">
        <v>2020</v>
      </c>
      <c r="M763" s="431">
        <v>4299</v>
      </c>
      <c r="O763" s="42"/>
    </row>
    <row r="764" spans="1:15" ht="30.75" customHeight="1" x14ac:dyDescent="0.25">
      <c r="A764" s="152">
        <v>757</v>
      </c>
      <c r="B764" s="423" t="s">
        <v>2316</v>
      </c>
      <c r="C764" s="436" t="s">
        <v>1672</v>
      </c>
      <c r="D764" s="97" t="s">
        <v>1673</v>
      </c>
      <c r="E764" s="97" t="s">
        <v>944</v>
      </c>
      <c r="F764" s="97" t="s">
        <v>261</v>
      </c>
      <c r="G764" s="97" t="s">
        <v>292</v>
      </c>
      <c r="H764" s="97"/>
      <c r="I764" s="96" t="s">
        <v>91</v>
      </c>
      <c r="J764" s="96" t="s">
        <v>92</v>
      </c>
      <c r="K764" s="151">
        <v>3</v>
      </c>
      <c r="L764" s="151">
        <v>2020</v>
      </c>
      <c r="M764" s="431">
        <v>4299</v>
      </c>
      <c r="O764" s="42"/>
    </row>
    <row r="765" spans="1:15" ht="30.75" customHeight="1" x14ac:dyDescent="0.25">
      <c r="A765" s="152">
        <v>758</v>
      </c>
      <c r="B765" s="423" t="s">
        <v>2317</v>
      </c>
      <c r="C765" s="436" t="s">
        <v>1672</v>
      </c>
      <c r="D765" s="97" t="s">
        <v>1673</v>
      </c>
      <c r="E765" s="97" t="s">
        <v>944</v>
      </c>
      <c r="F765" s="97" t="s">
        <v>261</v>
      </c>
      <c r="G765" s="97" t="s">
        <v>292</v>
      </c>
      <c r="H765" s="97"/>
      <c r="I765" s="96" t="s">
        <v>91</v>
      </c>
      <c r="J765" s="96" t="s">
        <v>92</v>
      </c>
      <c r="K765" s="151">
        <v>3</v>
      </c>
      <c r="L765" s="151">
        <v>2020</v>
      </c>
      <c r="M765" s="431">
        <v>4299</v>
      </c>
      <c r="O765" s="42"/>
    </row>
    <row r="766" spans="1:15" ht="30.75" customHeight="1" x14ac:dyDescent="0.25">
      <c r="A766" s="152">
        <v>759</v>
      </c>
      <c r="B766" s="423" t="s">
        <v>2318</v>
      </c>
      <c r="C766" s="436" t="s">
        <v>1672</v>
      </c>
      <c r="D766" s="97" t="s">
        <v>1673</v>
      </c>
      <c r="E766" s="97" t="s">
        <v>944</v>
      </c>
      <c r="F766" s="97" t="s">
        <v>261</v>
      </c>
      <c r="G766" s="97" t="s">
        <v>292</v>
      </c>
      <c r="H766" s="97"/>
      <c r="I766" s="96" t="s">
        <v>91</v>
      </c>
      <c r="J766" s="96" t="s">
        <v>92</v>
      </c>
      <c r="K766" s="151">
        <v>3</v>
      </c>
      <c r="L766" s="151">
        <v>2020</v>
      </c>
      <c r="M766" s="431">
        <v>4299</v>
      </c>
      <c r="O766" s="42"/>
    </row>
    <row r="767" spans="1:15" ht="30.75" customHeight="1" x14ac:dyDescent="0.25">
      <c r="A767" s="152">
        <v>760</v>
      </c>
      <c r="B767" s="423" t="s">
        <v>2319</v>
      </c>
      <c r="C767" s="436" t="s">
        <v>1672</v>
      </c>
      <c r="D767" s="97" t="s">
        <v>1673</v>
      </c>
      <c r="E767" s="97" t="s">
        <v>944</v>
      </c>
      <c r="F767" s="97" t="s">
        <v>261</v>
      </c>
      <c r="G767" s="97" t="s">
        <v>292</v>
      </c>
      <c r="H767" s="97"/>
      <c r="I767" s="96" t="s">
        <v>91</v>
      </c>
      <c r="J767" s="96" t="s">
        <v>92</v>
      </c>
      <c r="K767" s="151">
        <v>3</v>
      </c>
      <c r="L767" s="151">
        <v>2020</v>
      </c>
      <c r="M767" s="431">
        <v>4299</v>
      </c>
      <c r="O767" s="42"/>
    </row>
    <row r="768" spans="1:15" ht="30.75" customHeight="1" x14ac:dyDescent="0.25">
      <c r="A768" s="152">
        <v>761</v>
      </c>
      <c r="B768" s="423" t="s">
        <v>2320</v>
      </c>
      <c r="C768" s="436" t="s">
        <v>2321</v>
      </c>
      <c r="D768" s="97" t="s">
        <v>261</v>
      </c>
      <c r="E768" s="97" t="s">
        <v>1239</v>
      </c>
      <c r="F768" s="97" t="s">
        <v>261</v>
      </c>
      <c r="G768" s="97" t="s">
        <v>2035</v>
      </c>
      <c r="H768" s="97"/>
      <c r="I768" s="96" t="s">
        <v>91</v>
      </c>
      <c r="J768" s="96" t="s">
        <v>92</v>
      </c>
      <c r="K768" s="151">
        <v>3</v>
      </c>
      <c r="L768" s="151">
        <v>2020</v>
      </c>
      <c r="M768" s="431">
        <v>824.25</v>
      </c>
      <c r="O768" s="42"/>
    </row>
    <row r="769" spans="1:15" ht="30.75" customHeight="1" x14ac:dyDescent="0.25">
      <c r="A769" s="152">
        <v>762</v>
      </c>
      <c r="B769" s="423" t="s">
        <v>2322</v>
      </c>
      <c r="C769" s="436" t="s">
        <v>2321</v>
      </c>
      <c r="D769" s="97" t="s">
        <v>261</v>
      </c>
      <c r="E769" s="97" t="s">
        <v>1239</v>
      </c>
      <c r="F769" s="97" t="s">
        <v>261</v>
      </c>
      <c r="G769" s="97" t="s">
        <v>2035</v>
      </c>
      <c r="H769" s="97"/>
      <c r="I769" s="96" t="s">
        <v>91</v>
      </c>
      <c r="J769" s="96" t="s">
        <v>92</v>
      </c>
      <c r="K769" s="151">
        <v>3</v>
      </c>
      <c r="L769" s="151">
        <v>2020</v>
      </c>
      <c r="M769" s="431">
        <v>824.25</v>
      </c>
      <c r="O769" s="42"/>
    </row>
    <row r="770" spans="1:15" ht="30.75" customHeight="1" x14ac:dyDescent="0.25">
      <c r="A770" s="152">
        <v>763</v>
      </c>
      <c r="B770" s="423" t="s">
        <v>2323</v>
      </c>
      <c r="C770" s="436" t="s">
        <v>2321</v>
      </c>
      <c r="D770" s="97" t="s">
        <v>261</v>
      </c>
      <c r="E770" s="97" t="s">
        <v>1239</v>
      </c>
      <c r="F770" s="97" t="s">
        <v>261</v>
      </c>
      <c r="G770" s="97" t="s">
        <v>2035</v>
      </c>
      <c r="H770" s="97"/>
      <c r="I770" s="96" t="s">
        <v>91</v>
      </c>
      <c r="J770" s="96" t="s">
        <v>92</v>
      </c>
      <c r="K770" s="151">
        <v>3</v>
      </c>
      <c r="L770" s="151">
        <v>2020</v>
      </c>
      <c r="M770" s="431">
        <v>824.25</v>
      </c>
      <c r="O770" s="42"/>
    </row>
    <row r="771" spans="1:15" ht="30.75" customHeight="1" x14ac:dyDescent="0.25">
      <c r="A771" s="152">
        <v>764</v>
      </c>
      <c r="B771" s="423" t="s">
        <v>2324</v>
      </c>
      <c r="C771" s="436" t="s">
        <v>2321</v>
      </c>
      <c r="D771" s="97" t="s">
        <v>261</v>
      </c>
      <c r="E771" s="97" t="s">
        <v>1239</v>
      </c>
      <c r="F771" s="97" t="s">
        <v>261</v>
      </c>
      <c r="G771" s="97" t="s">
        <v>2035</v>
      </c>
      <c r="H771" s="97"/>
      <c r="I771" s="96" t="s">
        <v>91</v>
      </c>
      <c r="J771" s="96" t="s">
        <v>92</v>
      </c>
      <c r="K771" s="151">
        <v>3</v>
      </c>
      <c r="L771" s="151">
        <v>2020</v>
      </c>
      <c r="M771" s="431">
        <v>824.25</v>
      </c>
      <c r="O771" s="42"/>
    </row>
    <row r="772" spans="1:15" ht="30.75" customHeight="1" x14ac:dyDescent="0.25">
      <c r="A772" s="152">
        <v>765</v>
      </c>
      <c r="B772" s="423" t="s">
        <v>2325</v>
      </c>
      <c r="C772" s="436" t="s">
        <v>2321</v>
      </c>
      <c r="D772" s="97" t="s">
        <v>261</v>
      </c>
      <c r="E772" s="97" t="s">
        <v>1239</v>
      </c>
      <c r="F772" s="97" t="s">
        <v>261</v>
      </c>
      <c r="G772" s="97" t="s">
        <v>2035</v>
      </c>
      <c r="H772" s="97"/>
      <c r="I772" s="96" t="s">
        <v>91</v>
      </c>
      <c r="J772" s="96" t="s">
        <v>92</v>
      </c>
      <c r="K772" s="151">
        <v>3</v>
      </c>
      <c r="L772" s="151">
        <v>2020</v>
      </c>
      <c r="M772" s="431">
        <v>824.25</v>
      </c>
      <c r="O772" s="42"/>
    </row>
    <row r="773" spans="1:15" ht="30.75" customHeight="1" x14ac:dyDescent="0.25">
      <c r="A773" s="152">
        <v>766</v>
      </c>
      <c r="B773" s="423" t="s">
        <v>2326</v>
      </c>
      <c r="C773" s="436" t="s">
        <v>2321</v>
      </c>
      <c r="D773" s="97" t="s">
        <v>261</v>
      </c>
      <c r="E773" s="97" t="s">
        <v>1239</v>
      </c>
      <c r="F773" s="97" t="s">
        <v>261</v>
      </c>
      <c r="G773" s="97" t="s">
        <v>2035</v>
      </c>
      <c r="H773" s="97"/>
      <c r="I773" s="96" t="s">
        <v>91</v>
      </c>
      <c r="J773" s="96" t="s">
        <v>92</v>
      </c>
      <c r="K773" s="151">
        <v>3</v>
      </c>
      <c r="L773" s="151">
        <v>2020</v>
      </c>
      <c r="M773" s="431">
        <v>824.25</v>
      </c>
      <c r="O773" s="42"/>
    </row>
    <row r="774" spans="1:15" ht="30.75" customHeight="1" x14ac:dyDescent="0.25">
      <c r="A774" s="152">
        <v>767</v>
      </c>
      <c r="B774" s="423" t="s">
        <v>2327</v>
      </c>
      <c r="C774" s="436" t="s">
        <v>2321</v>
      </c>
      <c r="D774" s="97" t="s">
        <v>261</v>
      </c>
      <c r="E774" s="97" t="s">
        <v>1239</v>
      </c>
      <c r="F774" s="97" t="s">
        <v>261</v>
      </c>
      <c r="G774" s="97" t="s">
        <v>2035</v>
      </c>
      <c r="H774" s="97"/>
      <c r="I774" s="96" t="s">
        <v>91</v>
      </c>
      <c r="J774" s="96" t="s">
        <v>92</v>
      </c>
      <c r="K774" s="151">
        <v>3</v>
      </c>
      <c r="L774" s="151">
        <v>2020</v>
      </c>
      <c r="M774" s="431">
        <v>824.25</v>
      </c>
      <c r="O774" s="42"/>
    </row>
    <row r="775" spans="1:15" ht="30.75" customHeight="1" x14ac:dyDescent="0.25">
      <c r="A775" s="152">
        <v>768</v>
      </c>
      <c r="B775" s="423" t="s">
        <v>2328</v>
      </c>
      <c r="C775" s="436" t="s">
        <v>2321</v>
      </c>
      <c r="D775" s="97" t="s">
        <v>261</v>
      </c>
      <c r="E775" s="97" t="s">
        <v>1239</v>
      </c>
      <c r="F775" s="97" t="s">
        <v>261</v>
      </c>
      <c r="G775" s="97" t="s">
        <v>2035</v>
      </c>
      <c r="H775" s="97"/>
      <c r="I775" s="96" t="s">
        <v>91</v>
      </c>
      <c r="J775" s="96" t="s">
        <v>92</v>
      </c>
      <c r="K775" s="151">
        <v>3</v>
      </c>
      <c r="L775" s="151">
        <v>2020</v>
      </c>
      <c r="M775" s="431">
        <v>824.25</v>
      </c>
      <c r="O775" s="42"/>
    </row>
    <row r="776" spans="1:15" ht="30.75" customHeight="1" x14ac:dyDescent="0.25">
      <c r="A776" s="152">
        <v>769</v>
      </c>
      <c r="B776" s="423" t="s">
        <v>2329</v>
      </c>
      <c r="C776" s="436" t="s">
        <v>2321</v>
      </c>
      <c r="D776" s="97" t="s">
        <v>261</v>
      </c>
      <c r="E776" s="97" t="s">
        <v>1239</v>
      </c>
      <c r="F776" s="97" t="s">
        <v>261</v>
      </c>
      <c r="G776" s="97" t="s">
        <v>2035</v>
      </c>
      <c r="H776" s="97"/>
      <c r="I776" s="96" t="s">
        <v>91</v>
      </c>
      <c r="J776" s="96" t="s">
        <v>92</v>
      </c>
      <c r="K776" s="151">
        <v>3</v>
      </c>
      <c r="L776" s="151">
        <v>2020</v>
      </c>
      <c r="M776" s="431">
        <v>824.25</v>
      </c>
      <c r="O776" s="42"/>
    </row>
    <row r="777" spans="1:15" ht="30.75" customHeight="1" x14ac:dyDescent="0.25">
      <c r="A777" s="152">
        <v>770</v>
      </c>
      <c r="B777" s="423" t="s">
        <v>2330</v>
      </c>
      <c r="C777" s="436" t="s">
        <v>1672</v>
      </c>
      <c r="D777" s="97" t="s">
        <v>1673</v>
      </c>
      <c r="E777" s="97" t="s">
        <v>944</v>
      </c>
      <c r="F777" s="97" t="s">
        <v>261</v>
      </c>
      <c r="G777" s="97" t="s">
        <v>292</v>
      </c>
      <c r="H777" s="97"/>
      <c r="I777" s="96" t="s">
        <v>91</v>
      </c>
      <c r="J777" s="96" t="s">
        <v>92</v>
      </c>
      <c r="K777" s="151">
        <v>3</v>
      </c>
      <c r="L777" s="151">
        <v>2020</v>
      </c>
      <c r="M777" s="431">
        <v>4299</v>
      </c>
      <c r="O777" s="42"/>
    </row>
    <row r="778" spans="1:15" ht="30.75" customHeight="1" x14ac:dyDescent="0.25">
      <c r="A778" s="152">
        <v>771</v>
      </c>
      <c r="B778" s="423" t="s">
        <v>2331</v>
      </c>
      <c r="C778" s="436" t="s">
        <v>1672</v>
      </c>
      <c r="D778" s="97" t="s">
        <v>1673</v>
      </c>
      <c r="E778" s="97" t="s">
        <v>944</v>
      </c>
      <c r="F778" s="97" t="s">
        <v>261</v>
      </c>
      <c r="G778" s="97" t="s">
        <v>292</v>
      </c>
      <c r="H778" s="97"/>
      <c r="I778" s="96" t="s">
        <v>91</v>
      </c>
      <c r="J778" s="96" t="s">
        <v>92</v>
      </c>
      <c r="K778" s="151">
        <v>3</v>
      </c>
      <c r="L778" s="151">
        <v>2020</v>
      </c>
      <c r="M778" s="431">
        <v>4299</v>
      </c>
      <c r="O778" s="42"/>
    </row>
    <row r="779" spans="1:15" ht="30.75" customHeight="1" x14ac:dyDescent="0.25">
      <c r="A779" s="152">
        <v>772</v>
      </c>
      <c r="B779" s="423" t="s">
        <v>2332</v>
      </c>
      <c r="C779" s="436" t="s">
        <v>1672</v>
      </c>
      <c r="D779" s="97" t="s">
        <v>1673</v>
      </c>
      <c r="E779" s="97" t="s">
        <v>944</v>
      </c>
      <c r="F779" s="97" t="s">
        <v>261</v>
      </c>
      <c r="G779" s="97" t="s">
        <v>292</v>
      </c>
      <c r="H779" s="97"/>
      <c r="I779" s="96" t="s">
        <v>91</v>
      </c>
      <c r="J779" s="96" t="s">
        <v>92</v>
      </c>
      <c r="K779" s="151">
        <v>3</v>
      </c>
      <c r="L779" s="151">
        <v>2020</v>
      </c>
      <c r="M779" s="431">
        <v>4299</v>
      </c>
      <c r="O779" s="42"/>
    </row>
    <row r="780" spans="1:15" ht="30.75" customHeight="1" x14ac:dyDescent="0.25">
      <c r="A780" s="152">
        <v>773</v>
      </c>
      <c r="B780" s="423" t="s">
        <v>2333</v>
      </c>
      <c r="C780" s="436" t="s">
        <v>1672</v>
      </c>
      <c r="D780" s="97" t="s">
        <v>1673</v>
      </c>
      <c r="E780" s="97" t="s">
        <v>944</v>
      </c>
      <c r="F780" s="97" t="s">
        <v>261</v>
      </c>
      <c r="G780" s="97" t="s">
        <v>292</v>
      </c>
      <c r="H780" s="97"/>
      <c r="I780" s="96" t="s">
        <v>91</v>
      </c>
      <c r="J780" s="96" t="s">
        <v>92</v>
      </c>
      <c r="K780" s="151">
        <v>3</v>
      </c>
      <c r="L780" s="151">
        <v>2020</v>
      </c>
      <c r="M780" s="431">
        <v>4299</v>
      </c>
      <c r="O780" s="42"/>
    </row>
    <row r="781" spans="1:15" ht="30.75" customHeight="1" x14ac:dyDescent="0.25">
      <c r="A781" s="152">
        <v>774</v>
      </c>
      <c r="B781" s="423" t="s">
        <v>2334</v>
      </c>
      <c r="C781" s="436" t="s">
        <v>2321</v>
      </c>
      <c r="D781" s="97" t="s">
        <v>261</v>
      </c>
      <c r="E781" s="97" t="s">
        <v>1239</v>
      </c>
      <c r="F781" s="97" t="s">
        <v>261</v>
      </c>
      <c r="G781" s="97" t="s">
        <v>2035</v>
      </c>
      <c r="H781" s="97"/>
      <c r="I781" s="96" t="s">
        <v>91</v>
      </c>
      <c r="J781" s="96" t="s">
        <v>92</v>
      </c>
      <c r="K781" s="151">
        <v>3</v>
      </c>
      <c r="L781" s="151">
        <v>2020</v>
      </c>
      <c r="M781" s="431">
        <v>824.25</v>
      </c>
      <c r="O781" s="42"/>
    </row>
    <row r="782" spans="1:15" ht="30.75" customHeight="1" x14ac:dyDescent="0.25">
      <c r="A782" s="152">
        <v>775</v>
      </c>
      <c r="B782" s="423" t="s">
        <v>2335</v>
      </c>
      <c r="C782" s="436" t="s">
        <v>2321</v>
      </c>
      <c r="D782" s="97" t="s">
        <v>261</v>
      </c>
      <c r="E782" s="97" t="s">
        <v>1239</v>
      </c>
      <c r="F782" s="97" t="s">
        <v>261</v>
      </c>
      <c r="G782" s="97" t="s">
        <v>2035</v>
      </c>
      <c r="H782" s="97"/>
      <c r="I782" s="96" t="s">
        <v>91</v>
      </c>
      <c r="J782" s="96" t="s">
        <v>92</v>
      </c>
      <c r="K782" s="151">
        <v>3</v>
      </c>
      <c r="L782" s="151">
        <v>2020</v>
      </c>
      <c r="M782" s="431">
        <v>824.25</v>
      </c>
      <c r="O782" s="42"/>
    </row>
    <row r="783" spans="1:15" ht="30.75" customHeight="1" x14ac:dyDescent="0.25">
      <c r="A783" s="152">
        <v>776</v>
      </c>
      <c r="B783" s="423" t="s">
        <v>2336</v>
      </c>
      <c r="C783" s="436" t="s">
        <v>2321</v>
      </c>
      <c r="D783" s="97" t="s">
        <v>261</v>
      </c>
      <c r="E783" s="97" t="s">
        <v>1239</v>
      </c>
      <c r="F783" s="97" t="s">
        <v>261</v>
      </c>
      <c r="G783" s="97" t="s">
        <v>2035</v>
      </c>
      <c r="H783" s="97"/>
      <c r="I783" s="96" t="s">
        <v>91</v>
      </c>
      <c r="J783" s="96" t="s">
        <v>92</v>
      </c>
      <c r="K783" s="151">
        <v>3</v>
      </c>
      <c r="L783" s="151">
        <v>2020</v>
      </c>
      <c r="M783" s="431">
        <v>824.25</v>
      </c>
      <c r="O783" s="42"/>
    </row>
    <row r="784" spans="1:15" ht="30.75" customHeight="1" x14ac:dyDescent="0.25">
      <c r="A784" s="152">
        <v>777</v>
      </c>
      <c r="B784" s="423" t="s">
        <v>2337</v>
      </c>
      <c r="C784" s="436" t="s">
        <v>2321</v>
      </c>
      <c r="D784" s="97" t="s">
        <v>261</v>
      </c>
      <c r="E784" s="97" t="s">
        <v>1239</v>
      </c>
      <c r="F784" s="97" t="s">
        <v>261</v>
      </c>
      <c r="G784" s="97" t="s">
        <v>2035</v>
      </c>
      <c r="H784" s="97"/>
      <c r="I784" s="96" t="s">
        <v>91</v>
      </c>
      <c r="J784" s="96" t="s">
        <v>92</v>
      </c>
      <c r="K784" s="151">
        <v>3</v>
      </c>
      <c r="L784" s="151">
        <v>2020</v>
      </c>
      <c r="M784" s="431">
        <v>824.25</v>
      </c>
      <c r="O784" s="42"/>
    </row>
    <row r="785" spans="1:15" ht="30.75" customHeight="1" x14ac:dyDescent="0.25">
      <c r="A785" s="152">
        <v>778</v>
      </c>
      <c r="B785" s="423" t="s">
        <v>2338</v>
      </c>
      <c r="C785" s="436" t="s">
        <v>2339</v>
      </c>
      <c r="D785" s="97" t="s">
        <v>261</v>
      </c>
      <c r="E785" s="97" t="s">
        <v>391</v>
      </c>
      <c r="F785" s="97" t="s">
        <v>261</v>
      </c>
      <c r="G785" s="97" t="s">
        <v>292</v>
      </c>
      <c r="H785" s="97"/>
      <c r="I785" s="96" t="s">
        <v>91</v>
      </c>
      <c r="J785" s="96" t="s">
        <v>92</v>
      </c>
      <c r="K785" s="151">
        <v>3</v>
      </c>
      <c r="L785" s="151">
        <v>2020</v>
      </c>
      <c r="M785" s="431">
        <v>159</v>
      </c>
      <c r="O785" s="42"/>
    </row>
    <row r="786" spans="1:15" ht="30.75" customHeight="1" x14ac:dyDescent="0.25">
      <c r="A786" s="152">
        <v>779</v>
      </c>
      <c r="B786" s="423" t="s">
        <v>2340</v>
      </c>
      <c r="C786" s="436" t="s">
        <v>2339</v>
      </c>
      <c r="D786" s="97" t="s">
        <v>261</v>
      </c>
      <c r="E786" s="97" t="s">
        <v>391</v>
      </c>
      <c r="F786" s="97" t="s">
        <v>261</v>
      </c>
      <c r="G786" s="97" t="s">
        <v>292</v>
      </c>
      <c r="H786" s="97"/>
      <c r="I786" s="96" t="s">
        <v>91</v>
      </c>
      <c r="J786" s="96" t="s">
        <v>92</v>
      </c>
      <c r="K786" s="151">
        <v>3</v>
      </c>
      <c r="L786" s="151">
        <v>2020</v>
      </c>
      <c r="M786" s="431">
        <v>159</v>
      </c>
      <c r="O786" s="42"/>
    </row>
    <row r="787" spans="1:15" ht="30.75" customHeight="1" x14ac:dyDescent="0.25">
      <c r="A787" s="152">
        <v>780</v>
      </c>
      <c r="B787" s="423" t="s">
        <v>2341</v>
      </c>
      <c r="C787" s="436" t="s">
        <v>1675</v>
      </c>
      <c r="D787" s="97" t="s">
        <v>1001</v>
      </c>
      <c r="E787" s="97" t="s">
        <v>1096</v>
      </c>
      <c r="F787" s="97" t="s">
        <v>261</v>
      </c>
      <c r="G787" s="97" t="s">
        <v>890</v>
      </c>
      <c r="H787" s="97"/>
      <c r="I787" s="96" t="s">
        <v>91</v>
      </c>
      <c r="J787" s="96" t="s">
        <v>92</v>
      </c>
      <c r="K787" s="151">
        <v>5</v>
      </c>
      <c r="L787" s="151">
        <v>2020</v>
      </c>
      <c r="M787" s="431">
        <v>15466.13</v>
      </c>
      <c r="O787" s="42"/>
    </row>
    <row r="788" spans="1:15" ht="30.75" customHeight="1" x14ac:dyDescent="0.25">
      <c r="A788" s="152">
        <v>781</v>
      </c>
      <c r="B788" s="423" t="s">
        <v>2342</v>
      </c>
      <c r="C788" s="436" t="s">
        <v>2343</v>
      </c>
      <c r="D788" s="97" t="s">
        <v>1001</v>
      </c>
      <c r="E788" s="97" t="s">
        <v>1096</v>
      </c>
      <c r="F788" s="97" t="s">
        <v>261</v>
      </c>
      <c r="G788" s="97" t="s">
        <v>890</v>
      </c>
      <c r="H788" s="97"/>
      <c r="I788" s="96" t="s">
        <v>91</v>
      </c>
      <c r="J788" s="96" t="s">
        <v>92</v>
      </c>
      <c r="K788" s="151">
        <v>7</v>
      </c>
      <c r="L788" s="151">
        <v>2020</v>
      </c>
      <c r="M788" s="431">
        <v>10420.86</v>
      </c>
      <c r="O788" s="42"/>
    </row>
    <row r="789" spans="1:15" ht="30.75" customHeight="1" x14ac:dyDescent="0.25">
      <c r="A789" s="152">
        <v>782</v>
      </c>
      <c r="B789" s="423" t="s">
        <v>2344</v>
      </c>
      <c r="C789" s="436" t="s">
        <v>2345</v>
      </c>
      <c r="D789" s="97" t="s">
        <v>261</v>
      </c>
      <c r="E789" s="97" t="s">
        <v>391</v>
      </c>
      <c r="F789" s="97" t="s">
        <v>261</v>
      </c>
      <c r="G789" s="97" t="s">
        <v>292</v>
      </c>
      <c r="H789" s="97"/>
      <c r="I789" s="96" t="s">
        <v>91</v>
      </c>
      <c r="J789" s="96" t="s">
        <v>92</v>
      </c>
      <c r="K789" s="151">
        <v>12</v>
      </c>
      <c r="L789" s="151">
        <v>2020</v>
      </c>
      <c r="M789" s="431">
        <v>20040.97</v>
      </c>
      <c r="O789" s="42"/>
    </row>
    <row r="790" spans="1:15" ht="30.75" customHeight="1" x14ac:dyDescent="0.25">
      <c r="A790" s="152">
        <v>783</v>
      </c>
      <c r="B790" s="152" t="s">
        <v>2346</v>
      </c>
      <c r="C790" s="421" t="s">
        <v>2347</v>
      </c>
      <c r="D790" s="96" t="s">
        <v>2348</v>
      </c>
      <c r="E790" s="96" t="s">
        <v>391</v>
      </c>
      <c r="F790" s="96" t="s">
        <v>261</v>
      </c>
      <c r="G790" s="96" t="s">
        <v>890</v>
      </c>
      <c r="H790" s="96"/>
      <c r="I790" s="96" t="s">
        <v>299</v>
      </c>
      <c r="J790" s="96" t="s">
        <v>92</v>
      </c>
      <c r="K790" s="151">
        <v>12</v>
      </c>
      <c r="L790" s="422">
        <v>2013</v>
      </c>
      <c r="M790" s="195">
        <v>2643.16</v>
      </c>
      <c r="O790" s="42"/>
    </row>
    <row r="791" spans="1:15" ht="30.75" customHeight="1" x14ac:dyDescent="0.25">
      <c r="A791" s="152">
        <v>784</v>
      </c>
      <c r="B791" s="152" t="s">
        <v>2349</v>
      </c>
      <c r="C791" s="421" t="s">
        <v>2350</v>
      </c>
      <c r="D791" s="96" t="s">
        <v>2348</v>
      </c>
      <c r="E791" s="96" t="s">
        <v>391</v>
      </c>
      <c r="F791" s="96" t="s">
        <v>261</v>
      </c>
      <c r="G791" s="96" t="s">
        <v>890</v>
      </c>
      <c r="H791" s="96"/>
      <c r="I791" s="96" t="s">
        <v>299</v>
      </c>
      <c r="J791" s="96" t="s">
        <v>92</v>
      </c>
      <c r="K791" s="151">
        <v>12</v>
      </c>
      <c r="L791" s="422">
        <v>2013</v>
      </c>
      <c r="M791" s="195">
        <v>2643.16</v>
      </c>
      <c r="O791" s="42"/>
    </row>
    <row r="792" spans="1:15" ht="30.75" customHeight="1" x14ac:dyDescent="0.25">
      <c r="A792" s="152">
        <v>785</v>
      </c>
      <c r="B792" s="152" t="s">
        <v>2351</v>
      </c>
      <c r="C792" s="421" t="s">
        <v>2352</v>
      </c>
      <c r="D792" s="96" t="s">
        <v>2348</v>
      </c>
      <c r="E792" s="96" t="s">
        <v>391</v>
      </c>
      <c r="F792" s="96" t="s">
        <v>261</v>
      </c>
      <c r="G792" s="96" t="s">
        <v>890</v>
      </c>
      <c r="H792" s="96"/>
      <c r="I792" s="96" t="s">
        <v>299</v>
      </c>
      <c r="J792" s="96" t="s">
        <v>92</v>
      </c>
      <c r="K792" s="151">
        <v>12</v>
      </c>
      <c r="L792" s="422">
        <v>2013</v>
      </c>
      <c r="M792" s="195">
        <v>2643.16</v>
      </c>
      <c r="O792" s="42"/>
    </row>
    <row r="793" spans="1:15" ht="30.75" customHeight="1" x14ac:dyDescent="0.25">
      <c r="A793" s="152">
        <v>786</v>
      </c>
      <c r="B793" s="152" t="s">
        <v>2353</v>
      </c>
      <c r="C793" s="421" t="s">
        <v>1548</v>
      </c>
      <c r="D793" s="96" t="s">
        <v>261</v>
      </c>
      <c r="E793" s="96" t="s">
        <v>391</v>
      </c>
      <c r="F793" s="96" t="s">
        <v>261</v>
      </c>
      <c r="G793" s="96" t="s">
        <v>890</v>
      </c>
      <c r="H793" s="96"/>
      <c r="I793" s="96" t="s">
        <v>299</v>
      </c>
      <c r="J793" s="96" t="s">
        <v>92</v>
      </c>
      <c r="K793" s="151">
        <v>12</v>
      </c>
      <c r="L793" s="422">
        <v>2013</v>
      </c>
      <c r="M793" s="195">
        <v>2500</v>
      </c>
      <c r="O793" s="42"/>
    </row>
    <row r="794" spans="1:15" ht="30.75" customHeight="1" x14ac:dyDescent="0.25">
      <c r="A794" s="152">
        <v>787</v>
      </c>
      <c r="B794" s="152" t="s">
        <v>2354</v>
      </c>
      <c r="C794" s="421" t="s">
        <v>2355</v>
      </c>
      <c r="D794" s="96" t="s">
        <v>2356</v>
      </c>
      <c r="E794" s="96" t="s">
        <v>391</v>
      </c>
      <c r="F794" s="96" t="s">
        <v>261</v>
      </c>
      <c r="G794" s="96" t="s">
        <v>890</v>
      </c>
      <c r="H794" s="96"/>
      <c r="I794" s="96" t="s">
        <v>299</v>
      </c>
      <c r="J794" s="96" t="s">
        <v>92</v>
      </c>
      <c r="K794" s="151">
        <v>12</v>
      </c>
      <c r="L794" s="422">
        <v>2013</v>
      </c>
      <c r="M794" s="195">
        <v>3000</v>
      </c>
      <c r="O794" s="42"/>
    </row>
    <row r="795" spans="1:15" ht="30.75" customHeight="1" x14ac:dyDescent="0.25">
      <c r="A795" s="152">
        <v>788</v>
      </c>
      <c r="B795" s="152" t="s">
        <v>2357</v>
      </c>
      <c r="C795" s="421" t="s">
        <v>1128</v>
      </c>
      <c r="D795" s="97" t="s">
        <v>261</v>
      </c>
      <c r="E795" s="97" t="s">
        <v>902</v>
      </c>
      <c r="F795" s="97" t="s">
        <v>261</v>
      </c>
      <c r="G795" s="97" t="s">
        <v>890</v>
      </c>
      <c r="H795" s="97"/>
      <c r="I795" s="96" t="s">
        <v>299</v>
      </c>
      <c r="J795" s="96" t="s">
        <v>92</v>
      </c>
      <c r="K795" s="151">
        <v>1</v>
      </c>
      <c r="L795" s="422">
        <v>2017</v>
      </c>
      <c r="M795" s="195">
        <v>9860</v>
      </c>
      <c r="O795" s="42"/>
    </row>
    <row r="796" spans="1:15" ht="30.75" customHeight="1" x14ac:dyDescent="0.25">
      <c r="A796" s="152">
        <v>789</v>
      </c>
      <c r="B796" s="152" t="s">
        <v>2358</v>
      </c>
      <c r="C796" s="421" t="s">
        <v>1094</v>
      </c>
      <c r="D796" s="97" t="s">
        <v>261</v>
      </c>
      <c r="E796" s="97" t="s">
        <v>902</v>
      </c>
      <c r="F796" s="97" t="s">
        <v>261</v>
      </c>
      <c r="G796" s="97" t="s">
        <v>470</v>
      </c>
      <c r="H796" s="97"/>
      <c r="I796" s="96" t="s">
        <v>299</v>
      </c>
      <c r="J796" s="96" t="s">
        <v>92</v>
      </c>
      <c r="K796" s="151">
        <v>1</v>
      </c>
      <c r="L796" s="422">
        <v>2017</v>
      </c>
      <c r="M796" s="195">
        <v>2842</v>
      </c>
      <c r="O796" s="42"/>
    </row>
    <row r="797" spans="1:15" ht="30.75" customHeight="1" x14ac:dyDescent="0.25">
      <c r="A797" s="152">
        <v>790</v>
      </c>
      <c r="B797" s="152" t="s">
        <v>2359</v>
      </c>
      <c r="C797" s="421" t="s">
        <v>2360</v>
      </c>
      <c r="D797" s="97" t="s">
        <v>1001</v>
      </c>
      <c r="E797" s="97" t="s">
        <v>1096</v>
      </c>
      <c r="F797" s="97" t="s">
        <v>261</v>
      </c>
      <c r="G797" s="97" t="s">
        <v>470</v>
      </c>
      <c r="H797" s="97"/>
      <c r="I797" s="96" t="s">
        <v>299</v>
      </c>
      <c r="J797" s="96" t="s">
        <v>92</v>
      </c>
      <c r="K797" s="151">
        <v>5</v>
      </c>
      <c r="L797" s="422">
        <v>2020</v>
      </c>
      <c r="M797" s="195">
        <f>7946+719.2</f>
        <v>8665.2000000000007</v>
      </c>
      <c r="O797" s="42"/>
    </row>
    <row r="798" spans="1:15" ht="30.75" customHeight="1" x14ac:dyDescent="0.25">
      <c r="A798" s="152">
        <v>791</v>
      </c>
      <c r="B798" s="152" t="s">
        <v>2361</v>
      </c>
      <c r="C798" s="421" t="s">
        <v>2360</v>
      </c>
      <c r="D798" s="97" t="s">
        <v>1001</v>
      </c>
      <c r="E798" s="97" t="s">
        <v>1096</v>
      </c>
      <c r="F798" s="97" t="s">
        <v>261</v>
      </c>
      <c r="G798" s="97" t="s">
        <v>470</v>
      </c>
      <c r="H798" s="97"/>
      <c r="I798" s="96" t="s">
        <v>299</v>
      </c>
      <c r="J798" s="96" t="s">
        <v>92</v>
      </c>
      <c r="K798" s="151">
        <v>5</v>
      </c>
      <c r="L798" s="422">
        <v>2020</v>
      </c>
      <c r="M798" s="195">
        <v>8665.2000000000007</v>
      </c>
      <c r="O798" s="42"/>
    </row>
    <row r="799" spans="1:15" ht="30.75" customHeight="1" x14ac:dyDescent="0.25">
      <c r="A799" s="152">
        <v>792</v>
      </c>
      <c r="B799" s="152" t="s">
        <v>2362</v>
      </c>
      <c r="C799" s="421" t="s">
        <v>2363</v>
      </c>
      <c r="D799" s="96" t="s">
        <v>261</v>
      </c>
      <c r="E799" s="96" t="s">
        <v>889</v>
      </c>
      <c r="F799" s="96" t="s">
        <v>261</v>
      </c>
      <c r="G799" s="96" t="s">
        <v>890</v>
      </c>
      <c r="H799" s="96"/>
      <c r="I799" s="96" t="s">
        <v>429</v>
      </c>
      <c r="J799" s="96" t="s">
        <v>92</v>
      </c>
      <c r="K799" s="428">
        <v>12</v>
      </c>
      <c r="L799" s="422">
        <v>2013</v>
      </c>
      <c r="M799" s="195">
        <v>2200</v>
      </c>
      <c r="O799" s="42"/>
    </row>
    <row r="800" spans="1:15" ht="30.75" customHeight="1" x14ac:dyDescent="0.25">
      <c r="A800" s="152">
        <v>793</v>
      </c>
      <c r="B800" s="152" t="s">
        <v>2364</v>
      </c>
      <c r="C800" s="421" t="s">
        <v>2365</v>
      </c>
      <c r="D800" s="96" t="s">
        <v>261</v>
      </c>
      <c r="E800" s="96" t="s">
        <v>2366</v>
      </c>
      <c r="F800" s="96" t="s">
        <v>261</v>
      </c>
      <c r="G800" s="96" t="s">
        <v>890</v>
      </c>
      <c r="H800" s="96"/>
      <c r="I800" s="96" t="s">
        <v>429</v>
      </c>
      <c r="J800" s="96" t="s">
        <v>92</v>
      </c>
      <c r="K800" s="428">
        <v>12</v>
      </c>
      <c r="L800" s="422">
        <v>2013</v>
      </c>
      <c r="M800" s="195">
        <v>2200</v>
      </c>
      <c r="O800" s="42"/>
    </row>
    <row r="801" spans="1:15" ht="30.75" customHeight="1" x14ac:dyDescent="0.25">
      <c r="A801" s="152">
        <v>794</v>
      </c>
      <c r="B801" s="152" t="s">
        <v>2367</v>
      </c>
      <c r="C801" s="421" t="s">
        <v>2368</v>
      </c>
      <c r="D801" s="96" t="s">
        <v>261</v>
      </c>
      <c r="E801" s="96" t="s">
        <v>889</v>
      </c>
      <c r="F801" s="96" t="s">
        <v>261</v>
      </c>
      <c r="G801" s="96" t="s">
        <v>906</v>
      </c>
      <c r="H801" s="96"/>
      <c r="I801" s="96" t="s">
        <v>429</v>
      </c>
      <c r="J801" s="96" t="s">
        <v>92</v>
      </c>
      <c r="K801" s="428">
        <v>12</v>
      </c>
      <c r="L801" s="422">
        <v>2013</v>
      </c>
      <c r="M801" s="195">
        <v>2392</v>
      </c>
      <c r="O801" s="42"/>
    </row>
    <row r="802" spans="1:15" ht="30.75" customHeight="1" x14ac:dyDescent="0.25">
      <c r="A802" s="152">
        <v>795</v>
      </c>
      <c r="B802" s="152" t="s">
        <v>2369</v>
      </c>
      <c r="C802" s="421" t="s">
        <v>2370</v>
      </c>
      <c r="D802" s="96" t="s">
        <v>261</v>
      </c>
      <c r="E802" s="96" t="s">
        <v>1142</v>
      </c>
      <c r="F802" s="96" t="s">
        <v>261</v>
      </c>
      <c r="G802" s="96" t="s">
        <v>890</v>
      </c>
      <c r="H802" s="96"/>
      <c r="I802" s="96" t="s">
        <v>429</v>
      </c>
      <c r="J802" s="96" t="s">
        <v>92</v>
      </c>
      <c r="K802" s="428">
        <v>12</v>
      </c>
      <c r="L802" s="422">
        <v>2013</v>
      </c>
      <c r="M802" s="195">
        <v>7341.05</v>
      </c>
      <c r="O802" s="42"/>
    </row>
    <row r="803" spans="1:15" ht="30.75" customHeight="1" x14ac:dyDescent="0.25">
      <c r="A803" s="152">
        <v>796</v>
      </c>
      <c r="B803" s="152" t="s">
        <v>2371</v>
      </c>
      <c r="C803" s="421" t="s">
        <v>1048</v>
      </c>
      <c r="D803" s="96" t="s">
        <v>261</v>
      </c>
      <c r="E803" s="96" t="s">
        <v>902</v>
      </c>
      <c r="F803" s="96" t="s">
        <v>261</v>
      </c>
      <c r="G803" s="96" t="s">
        <v>890</v>
      </c>
      <c r="H803" s="96"/>
      <c r="I803" s="96" t="s">
        <v>429</v>
      </c>
      <c r="J803" s="96" t="s">
        <v>92</v>
      </c>
      <c r="K803" s="428">
        <v>12</v>
      </c>
      <c r="L803" s="151">
        <v>2013</v>
      </c>
      <c r="M803" s="195">
        <v>10121.549999999999</v>
      </c>
      <c r="O803" s="42"/>
    </row>
    <row r="804" spans="1:15" ht="30.75" customHeight="1" x14ac:dyDescent="0.25">
      <c r="A804" s="152">
        <v>797</v>
      </c>
      <c r="B804" s="152" t="s">
        <v>2372</v>
      </c>
      <c r="C804" s="421" t="s">
        <v>1048</v>
      </c>
      <c r="D804" s="96" t="s">
        <v>261</v>
      </c>
      <c r="E804" s="96" t="s">
        <v>902</v>
      </c>
      <c r="F804" s="96" t="s">
        <v>261</v>
      </c>
      <c r="G804" s="96" t="s">
        <v>890</v>
      </c>
      <c r="H804" s="96"/>
      <c r="I804" s="96" t="s">
        <v>429</v>
      </c>
      <c r="J804" s="96" t="s">
        <v>92</v>
      </c>
      <c r="K804" s="428">
        <v>12</v>
      </c>
      <c r="L804" s="151">
        <v>2013</v>
      </c>
      <c r="M804" s="195">
        <v>10121.549999999999</v>
      </c>
      <c r="O804" s="42"/>
    </row>
    <row r="805" spans="1:15" ht="30.75" customHeight="1" x14ac:dyDescent="0.25">
      <c r="A805" s="152">
        <v>798</v>
      </c>
      <c r="B805" s="152" t="s">
        <v>2373</v>
      </c>
      <c r="C805" s="421" t="s">
        <v>1048</v>
      </c>
      <c r="D805" s="96" t="s">
        <v>261</v>
      </c>
      <c r="E805" s="96" t="s">
        <v>902</v>
      </c>
      <c r="F805" s="96" t="s">
        <v>261</v>
      </c>
      <c r="G805" s="96" t="s">
        <v>890</v>
      </c>
      <c r="H805" s="96"/>
      <c r="I805" s="96" t="s">
        <v>429</v>
      </c>
      <c r="J805" s="96" t="s">
        <v>92</v>
      </c>
      <c r="K805" s="428">
        <v>12</v>
      </c>
      <c r="L805" s="151">
        <v>2013</v>
      </c>
      <c r="M805" s="195">
        <v>10121.549999999999</v>
      </c>
      <c r="O805" s="42"/>
    </row>
    <row r="806" spans="1:15" ht="30.75" customHeight="1" x14ac:dyDescent="0.25">
      <c r="A806" s="152">
        <v>799</v>
      </c>
      <c r="B806" s="152" t="s">
        <v>2374</v>
      </c>
      <c r="C806" s="421" t="s">
        <v>1048</v>
      </c>
      <c r="D806" s="96" t="s">
        <v>261</v>
      </c>
      <c r="E806" s="96" t="s">
        <v>902</v>
      </c>
      <c r="F806" s="96" t="s">
        <v>261</v>
      </c>
      <c r="G806" s="96" t="s">
        <v>890</v>
      </c>
      <c r="H806" s="96"/>
      <c r="I806" s="96" t="s">
        <v>429</v>
      </c>
      <c r="J806" s="96" t="s">
        <v>92</v>
      </c>
      <c r="K806" s="428">
        <v>12</v>
      </c>
      <c r="L806" s="151">
        <v>2013</v>
      </c>
      <c r="M806" s="195">
        <v>10121.549999999999</v>
      </c>
      <c r="O806" s="42"/>
    </row>
    <row r="807" spans="1:15" ht="30.75" customHeight="1" x14ac:dyDescent="0.25">
      <c r="A807" s="152">
        <v>800</v>
      </c>
      <c r="B807" s="152" t="s">
        <v>2375</v>
      </c>
      <c r="C807" s="424" t="s">
        <v>1977</v>
      </c>
      <c r="D807" s="97" t="s">
        <v>261</v>
      </c>
      <c r="E807" s="97" t="s">
        <v>973</v>
      </c>
      <c r="F807" s="97" t="s">
        <v>974</v>
      </c>
      <c r="G807" s="97" t="s">
        <v>470</v>
      </c>
      <c r="H807" s="97"/>
      <c r="I807" s="96" t="s">
        <v>429</v>
      </c>
      <c r="J807" s="96" t="s">
        <v>92</v>
      </c>
      <c r="K807" s="428">
        <v>10</v>
      </c>
      <c r="L807" s="151">
        <v>2016</v>
      </c>
      <c r="M807" s="439">
        <v>2748.04</v>
      </c>
      <c r="O807" s="42"/>
    </row>
    <row r="808" spans="1:15" ht="30.75" customHeight="1" x14ac:dyDescent="0.25">
      <c r="A808" s="152">
        <v>801</v>
      </c>
      <c r="B808" s="152" t="s">
        <v>2376</v>
      </c>
      <c r="C808" s="424" t="s">
        <v>967</v>
      </c>
      <c r="D808" s="96" t="s">
        <v>261</v>
      </c>
      <c r="E808" s="96" t="s">
        <v>888</v>
      </c>
      <c r="F808" s="96" t="s">
        <v>889</v>
      </c>
      <c r="G808" s="96" t="s">
        <v>470</v>
      </c>
      <c r="H808" s="96"/>
      <c r="I808" s="96" t="s">
        <v>2377</v>
      </c>
      <c r="J808" s="96" t="s">
        <v>92</v>
      </c>
      <c r="K808" s="428">
        <v>12</v>
      </c>
      <c r="L808" s="422">
        <v>2013</v>
      </c>
      <c r="M808" s="195">
        <v>2789.9</v>
      </c>
      <c r="O808" s="42"/>
    </row>
    <row r="809" spans="1:15" ht="30.75" customHeight="1" x14ac:dyDescent="0.25">
      <c r="A809" s="152">
        <v>802</v>
      </c>
      <c r="B809" s="152" t="s">
        <v>2378</v>
      </c>
      <c r="C809" s="424" t="s">
        <v>2379</v>
      </c>
      <c r="D809" s="96" t="s">
        <v>261</v>
      </c>
      <c r="E809" s="96" t="s">
        <v>922</v>
      </c>
      <c r="F809" s="96" t="s">
        <v>889</v>
      </c>
      <c r="G809" s="96" t="s">
        <v>1087</v>
      </c>
      <c r="H809" s="96"/>
      <c r="I809" s="96" t="s">
        <v>2377</v>
      </c>
      <c r="J809" s="96" t="s">
        <v>92</v>
      </c>
      <c r="K809" s="428">
        <v>12</v>
      </c>
      <c r="L809" s="422">
        <v>2013</v>
      </c>
      <c r="M809" s="195">
        <v>2590</v>
      </c>
      <c r="O809" s="42"/>
    </row>
    <row r="810" spans="1:15" ht="30.75" customHeight="1" x14ac:dyDescent="0.25">
      <c r="A810" s="152">
        <v>803</v>
      </c>
      <c r="B810" s="152" t="s">
        <v>2380</v>
      </c>
      <c r="C810" s="424" t="s">
        <v>2381</v>
      </c>
      <c r="D810" s="96" t="s">
        <v>261</v>
      </c>
      <c r="E810" s="96" t="s">
        <v>944</v>
      </c>
      <c r="F810" s="96" t="s">
        <v>261</v>
      </c>
      <c r="G810" s="96" t="s">
        <v>2035</v>
      </c>
      <c r="H810" s="96"/>
      <c r="I810" s="96" t="s">
        <v>2377</v>
      </c>
      <c r="J810" s="96" t="s">
        <v>92</v>
      </c>
      <c r="K810" s="428">
        <v>12</v>
      </c>
      <c r="L810" s="422">
        <v>2013</v>
      </c>
      <c r="M810" s="195">
        <v>2590</v>
      </c>
      <c r="O810" s="42"/>
    </row>
    <row r="811" spans="1:15" ht="30.75" customHeight="1" x14ac:dyDescent="0.25">
      <c r="A811" s="152">
        <v>804</v>
      </c>
      <c r="B811" s="152" t="s">
        <v>2382</v>
      </c>
      <c r="C811" s="424" t="s">
        <v>2381</v>
      </c>
      <c r="D811" s="96" t="s">
        <v>261</v>
      </c>
      <c r="E811" s="96" t="s">
        <v>944</v>
      </c>
      <c r="F811" s="96" t="s">
        <v>261</v>
      </c>
      <c r="G811" s="96" t="s">
        <v>2035</v>
      </c>
      <c r="H811" s="96"/>
      <c r="I811" s="96" t="s">
        <v>2377</v>
      </c>
      <c r="J811" s="96" t="s">
        <v>92</v>
      </c>
      <c r="K811" s="428">
        <v>12</v>
      </c>
      <c r="L811" s="422">
        <v>2013</v>
      </c>
      <c r="M811" s="195">
        <v>2590</v>
      </c>
      <c r="O811" s="42"/>
    </row>
    <row r="812" spans="1:15" ht="30.75" customHeight="1" x14ac:dyDescent="0.25">
      <c r="A812" s="152">
        <v>805</v>
      </c>
      <c r="B812" s="152" t="s">
        <v>2383</v>
      </c>
      <c r="C812" s="424" t="s">
        <v>2381</v>
      </c>
      <c r="D812" s="96" t="s">
        <v>261</v>
      </c>
      <c r="E812" s="96" t="s">
        <v>944</v>
      </c>
      <c r="F812" s="96" t="s">
        <v>261</v>
      </c>
      <c r="G812" s="96" t="s">
        <v>2035</v>
      </c>
      <c r="H812" s="96"/>
      <c r="I812" s="96" t="s">
        <v>2377</v>
      </c>
      <c r="J812" s="96" t="s">
        <v>92</v>
      </c>
      <c r="K812" s="428">
        <v>12</v>
      </c>
      <c r="L812" s="422">
        <v>2013</v>
      </c>
      <c r="M812" s="195">
        <v>2590</v>
      </c>
      <c r="O812" s="42"/>
    </row>
    <row r="813" spans="1:15" ht="30.75" customHeight="1" x14ac:dyDescent="0.25">
      <c r="A813" s="152">
        <v>806</v>
      </c>
      <c r="B813" s="152" t="s">
        <v>2384</v>
      </c>
      <c r="C813" s="424" t="s">
        <v>2381</v>
      </c>
      <c r="D813" s="96" t="s">
        <v>261</v>
      </c>
      <c r="E813" s="96" t="s">
        <v>944</v>
      </c>
      <c r="F813" s="96" t="s">
        <v>261</v>
      </c>
      <c r="G813" s="96" t="s">
        <v>2035</v>
      </c>
      <c r="H813" s="96"/>
      <c r="I813" s="96" t="s">
        <v>2377</v>
      </c>
      <c r="J813" s="96" t="s">
        <v>92</v>
      </c>
      <c r="K813" s="428">
        <v>12</v>
      </c>
      <c r="L813" s="422">
        <v>2013</v>
      </c>
      <c r="M813" s="195">
        <v>2590</v>
      </c>
      <c r="O813" s="42"/>
    </row>
    <row r="814" spans="1:15" ht="30.75" customHeight="1" x14ac:dyDescent="0.25">
      <c r="A814" s="152">
        <v>807</v>
      </c>
      <c r="B814" s="152" t="s">
        <v>2385</v>
      </c>
      <c r="C814" s="427" t="s">
        <v>2386</v>
      </c>
      <c r="D814" s="96" t="s">
        <v>261</v>
      </c>
      <c r="E814" s="96" t="s">
        <v>944</v>
      </c>
      <c r="F814" s="96" t="s">
        <v>261</v>
      </c>
      <c r="G814" s="96" t="s">
        <v>292</v>
      </c>
      <c r="H814" s="96"/>
      <c r="I814" s="96" t="s">
        <v>2377</v>
      </c>
      <c r="J814" s="96" t="s">
        <v>92</v>
      </c>
      <c r="K814" s="428">
        <v>12</v>
      </c>
      <c r="L814" s="422">
        <v>2013</v>
      </c>
      <c r="M814" s="195">
        <v>3828</v>
      </c>
      <c r="O814" s="42"/>
    </row>
    <row r="815" spans="1:15" ht="30.75" customHeight="1" x14ac:dyDescent="0.25">
      <c r="A815" s="152">
        <v>808</v>
      </c>
      <c r="B815" s="152" t="s">
        <v>2387</v>
      </c>
      <c r="C815" s="427" t="s">
        <v>2388</v>
      </c>
      <c r="D815" s="96" t="s">
        <v>261</v>
      </c>
      <c r="E815" s="96" t="s">
        <v>1142</v>
      </c>
      <c r="F815" s="96" t="s">
        <v>261</v>
      </c>
      <c r="G815" s="96" t="s">
        <v>2035</v>
      </c>
      <c r="H815" s="96"/>
      <c r="I815" s="96" t="s">
        <v>2377</v>
      </c>
      <c r="J815" s="96" t="s">
        <v>92</v>
      </c>
      <c r="K815" s="428">
        <v>12</v>
      </c>
      <c r="L815" s="422">
        <v>2013</v>
      </c>
      <c r="M815" s="195">
        <v>2685.4</v>
      </c>
      <c r="O815" s="42"/>
    </row>
    <row r="816" spans="1:15" ht="30.75" customHeight="1" x14ac:dyDescent="0.25">
      <c r="A816" s="152">
        <v>809</v>
      </c>
      <c r="B816" s="152" t="s">
        <v>2389</v>
      </c>
      <c r="C816" s="427" t="s">
        <v>2388</v>
      </c>
      <c r="D816" s="96" t="s">
        <v>261</v>
      </c>
      <c r="E816" s="96" t="s">
        <v>2366</v>
      </c>
      <c r="F816" s="96" t="s">
        <v>889</v>
      </c>
      <c r="G816" s="96" t="s">
        <v>2035</v>
      </c>
      <c r="H816" s="96"/>
      <c r="I816" s="96" t="s">
        <v>2377</v>
      </c>
      <c r="J816" s="96" t="s">
        <v>92</v>
      </c>
      <c r="K816" s="428">
        <v>12</v>
      </c>
      <c r="L816" s="422">
        <v>2013</v>
      </c>
      <c r="M816" s="195">
        <v>2685.4</v>
      </c>
      <c r="O816" s="42"/>
    </row>
    <row r="817" spans="1:15" ht="30.75" customHeight="1" x14ac:dyDescent="0.25">
      <c r="A817" s="152">
        <v>810</v>
      </c>
      <c r="B817" s="152" t="s">
        <v>2390</v>
      </c>
      <c r="C817" s="427" t="s">
        <v>2388</v>
      </c>
      <c r="D817" s="96" t="s">
        <v>261</v>
      </c>
      <c r="E817" s="96" t="s">
        <v>2366</v>
      </c>
      <c r="F817" s="96" t="s">
        <v>889</v>
      </c>
      <c r="G817" s="96" t="s">
        <v>2035</v>
      </c>
      <c r="H817" s="96"/>
      <c r="I817" s="96" t="s">
        <v>2377</v>
      </c>
      <c r="J817" s="96" t="s">
        <v>92</v>
      </c>
      <c r="K817" s="428">
        <v>12</v>
      </c>
      <c r="L817" s="422">
        <v>2013</v>
      </c>
      <c r="M817" s="195">
        <v>2685.4</v>
      </c>
      <c r="O817" s="42"/>
    </row>
    <row r="818" spans="1:15" ht="30.75" customHeight="1" x14ac:dyDescent="0.25">
      <c r="A818" s="152">
        <v>811</v>
      </c>
      <c r="B818" s="152" t="s">
        <v>2391</v>
      </c>
      <c r="C818" s="427" t="s">
        <v>2388</v>
      </c>
      <c r="D818" s="96" t="s">
        <v>261</v>
      </c>
      <c r="E818" s="96" t="s">
        <v>2366</v>
      </c>
      <c r="F818" s="96" t="s">
        <v>889</v>
      </c>
      <c r="G818" s="96" t="s">
        <v>2035</v>
      </c>
      <c r="H818" s="96"/>
      <c r="I818" s="96" t="s">
        <v>2377</v>
      </c>
      <c r="J818" s="96" t="s">
        <v>92</v>
      </c>
      <c r="K818" s="428">
        <v>12</v>
      </c>
      <c r="L818" s="422">
        <v>2013</v>
      </c>
      <c r="M818" s="195">
        <v>2685.4</v>
      </c>
      <c r="O818" s="42"/>
    </row>
    <row r="819" spans="1:15" ht="30.75" customHeight="1" x14ac:dyDescent="0.25">
      <c r="A819" s="152">
        <v>812</v>
      </c>
      <c r="B819" s="152" t="s">
        <v>2392</v>
      </c>
      <c r="C819" s="427" t="s">
        <v>2388</v>
      </c>
      <c r="D819" s="96" t="s">
        <v>261</v>
      </c>
      <c r="E819" s="96" t="s">
        <v>2366</v>
      </c>
      <c r="F819" s="96" t="s">
        <v>889</v>
      </c>
      <c r="G819" s="96" t="s">
        <v>2035</v>
      </c>
      <c r="H819" s="96"/>
      <c r="I819" s="96" t="s">
        <v>2377</v>
      </c>
      <c r="J819" s="96" t="s">
        <v>92</v>
      </c>
      <c r="K819" s="428">
        <v>12</v>
      </c>
      <c r="L819" s="422">
        <v>2013</v>
      </c>
      <c r="M819" s="195">
        <v>2685.4</v>
      </c>
      <c r="O819" s="42"/>
    </row>
    <row r="820" spans="1:15" ht="30.75" customHeight="1" x14ac:dyDescent="0.25">
      <c r="A820" s="152">
        <v>813</v>
      </c>
      <c r="B820" s="152" t="s">
        <v>2393</v>
      </c>
      <c r="C820" s="427" t="s">
        <v>2388</v>
      </c>
      <c r="D820" s="96" t="s">
        <v>261</v>
      </c>
      <c r="E820" s="96" t="s">
        <v>2366</v>
      </c>
      <c r="F820" s="96" t="s">
        <v>889</v>
      </c>
      <c r="G820" s="96" t="s">
        <v>2035</v>
      </c>
      <c r="H820" s="96"/>
      <c r="I820" s="96" t="s">
        <v>2377</v>
      </c>
      <c r="J820" s="96" t="s">
        <v>92</v>
      </c>
      <c r="K820" s="428">
        <v>12</v>
      </c>
      <c r="L820" s="422">
        <v>2013</v>
      </c>
      <c r="M820" s="195">
        <v>2685.4</v>
      </c>
      <c r="O820" s="42"/>
    </row>
    <row r="821" spans="1:15" ht="30.75" customHeight="1" x14ac:dyDescent="0.25">
      <c r="A821" s="152">
        <v>814</v>
      </c>
      <c r="B821" s="152" t="s">
        <v>2394</v>
      </c>
      <c r="C821" s="427" t="s">
        <v>1561</v>
      </c>
      <c r="D821" s="96" t="s">
        <v>261</v>
      </c>
      <c r="E821" s="96" t="s">
        <v>888</v>
      </c>
      <c r="F821" s="96" t="s">
        <v>261</v>
      </c>
      <c r="G821" s="96" t="s">
        <v>292</v>
      </c>
      <c r="H821" s="96"/>
      <c r="I821" s="96" t="s">
        <v>2377</v>
      </c>
      <c r="J821" s="96" t="s">
        <v>92</v>
      </c>
      <c r="K821" s="428">
        <v>12</v>
      </c>
      <c r="L821" s="422">
        <v>2013</v>
      </c>
      <c r="M821" s="195">
        <v>8662.42</v>
      </c>
      <c r="O821" s="42"/>
    </row>
    <row r="822" spans="1:15" ht="30.75" customHeight="1" x14ac:dyDescent="0.25">
      <c r="A822" s="152">
        <v>815</v>
      </c>
      <c r="B822" s="152" t="s">
        <v>2395</v>
      </c>
      <c r="C822" s="427" t="s">
        <v>2396</v>
      </c>
      <c r="D822" s="96" t="s">
        <v>261</v>
      </c>
      <c r="E822" s="96" t="s">
        <v>2397</v>
      </c>
      <c r="F822" s="96" t="s">
        <v>2398</v>
      </c>
      <c r="G822" s="96" t="s">
        <v>2035</v>
      </c>
      <c r="H822" s="96"/>
      <c r="I822" s="96" t="s">
        <v>2377</v>
      </c>
      <c r="J822" s="96" t="s">
        <v>92</v>
      </c>
      <c r="K822" s="428">
        <v>12</v>
      </c>
      <c r="L822" s="422">
        <v>2013</v>
      </c>
      <c r="M822" s="195">
        <v>2876</v>
      </c>
      <c r="O822" s="42"/>
    </row>
    <row r="823" spans="1:15" ht="30.75" customHeight="1" x14ac:dyDescent="0.25">
      <c r="A823" s="152">
        <v>816</v>
      </c>
      <c r="B823" s="152" t="s">
        <v>2399</v>
      </c>
      <c r="C823" s="427" t="s">
        <v>2396</v>
      </c>
      <c r="D823" s="96" t="s">
        <v>261</v>
      </c>
      <c r="E823" s="96" t="s">
        <v>2397</v>
      </c>
      <c r="F823" s="96" t="s">
        <v>2398</v>
      </c>
      <c r="G823" s="96" t="s">
        <v>2035</v>
      </c>
      <c r="H823" s="96"/>
      <c r="I823" s="96" t="s">
        <v>2377</v>
      </c>
      <c r="J823" s="96" t="s">
        <v>92</v>
      </c>
      <c r="K823" s="428">
        <v>12</v>
      </c>
      <c r="L823" s="422">
        <v>2013</v>
      </c>
      <c r="M823" s="195">
        <v>2876</v>
      </c>
      <c r="O823" s="42"/>
    </row>
    <row r="824" spans="1:15" ht="30.75" customHeight="1" x14ac:dyDescent="0.25">
      <c r="A824" s="152">
        <v>817</v>
      </c>
      <c r="B824" s="152" t="s">
        <v>2400</v>
      </c>
      <c r="C824" s="427" t="s">
        <v>2396</v>
      </c>
      <c r="D824" s="96" t="s">
        <v>261</v>
      </c>
      <c r="E824" s="96" t="s">
        <v>2397</v>
      </c>
      <c r="F824" s="96" t="s">
        <v>2398</v>
      </c>
      <c r="G824" s="96" t="s">
        <v>2035</v>
      </c>
      <c r="H824" s="96"/>
      <c r="I824" s="96" t="s">
        <v>2377</v>
      </c>
      <c r="J824" s="96" t="s">
        <v>92</v>
      </c>
      <c r="K824" s="428">
        <v>12</v>
      </c>
      <c r="L824" s="422">
        <v>2013</v>
      </c>
      <c r="M824" s="195">
        <v>2876</v>
      </c>
      <c r="O824" s="42"/>
    </row>
    <row r="825" spans="1:15" ht="30.75" customHeight="1" x14ac:dyDescent="0.25">
      <c r="A825" s="152">
        <v>818</v>
      </c>
      <c r="B825" s="152" t="s">
        <v>2401</v>
      </c>
      <c r="C825" s="427" t="s">
        <v>2402</v>
      </c>
      <c r="D825" s="96" t="s">
        <v>261</v>
      </c>
      <c r="E825" s="96" t="s">
        <v>894</v>
      </c>
      <c r="F825" s="96" t="s">
        <v>2403</v>
      </c>
      <c r="G825" s="96" t="s">
        <v>470</v>
      </c>
      <c r="H825" s="96"/>
      <c r="I825" s="96" t="s">
        <v>2377</v>
      </c>
      <c r="J825" s="96" t="s">
        <v>92</v>
      </c>
      <c r="K825" s="428">
        <v>12</v>
      </c>
      <c r="L825" s="422">
        <v>2013</v>
      </c>
      <c r="M825" s="195">
        <v>3420</v>
      </c>
      <c r="O825" s="42"/>
    </row>
    <row r="826" spans="1:15" ht="30.75" customHeight="1" x14ac:dyDescent="0.25">
      <c r="A826" s="152">
        <v>819</v>
      </c>
      <c r="B826" s="152" t="s">
        <v>2404</v>
      </c>
      <c r="C826" s="427" t="s">
        <v>2405</v>
      </c>
      <c r="D826" s="96" t="s">
        <v>261</v>
      </c>
      <c r="E826" s="96" t="s">
        <v>391</v>
      </c>
      <c r="F826" s="96" t="s">
        <v>261</v>
      </c>
      <c r="G826" s="96" t="s">
        <v>890</v>
      </c>
      <c r="H826" s="96"/>
      <c r="I826" s="96" t="s">
        <v>2377</v>
      </c>
      <c r="J826" s="96" t="s">
        <v>92</v>
      </c>
      <c r="K826" s="428">
        <v>12</v>
      </c>
      <c r="L826" s="422">
        <v>2013</v>
      </c>
      <c r="M826" s="195">
        <v>10126.799999999999</v>
      </c>
      <c r="O826" s="42"/>
    </row>
    <row r="827" spans="1:15" ht="30.75" customHeight="1" x14ac:dyDescent="0.25">
      <c r="A827" s="152">
        <v>820</v>
      </c>
      <c r="B827" s="152" t="s">
        <v>2406</v>
      </c>
      <c r="C827" s="427" t="s">
        <v>2405</v>
      </c>
      <c r="D827" s="96" t="s">
        <v>261</v>
      </c>
      <c r="E827" s="96" t="s">
        <v>391</v>
      </c>
      <c r="F827" s="96" t="s">
        <v>261</v>
      </c>
      <c r="G827" s="96" t="s">
        <v>890</v>
      </c>
      <c r="H827" s="96"/>
      <c r="I827" s="96" t="s">
        <v>2377</v>
      </c>
      <c r="J827" s="96" t="s">
        <v>92</v>
      </c>
      <c r="K827" s="428">
        <v>12</v>
      </c>
      <c r="L827" s="422">
        <v>2013</v>
      </c>
      <c r="M827" s="195">
        <v>10126.799999999999</v>
      </c>
      <c r="O827" s="42"/>
    </row>
    <row r="828" spans="1:15" ht="30.75" customHeight="1" x14ac:dyDescent="0.25">
      <c r="A828" s="152">
        <v>821</v>
      </c>
      <c r="B828" s="96" t="s">
        <v>2407</v>
      </c>
      <c r="C828" s="96" t="s">
        <v>2408</v>
      </c>
      <c r="D828" s="96" t="s">
        <v>2409</v>
      </c>
      <c r="E828" s="96" t="s">
        <v>391</v>
      </c>
      <c r="F828" s="96" t="s">
        <v>1096</v>
      </c>
      <c r="G828" s="96" t="s">
        <v>890</v>
      </c>
      <c r="H828" s="96"/>
      <c r="I828" s="96" t="s">
        <v>2377</v>
      </c>
      <c r="J828" s="96" t="s">
        <v>92</v>
      </c>
      <c r="K828" s="96">
        <v>12</v>
      </c>
      <c r="L828" s="96">
        <v>2019</v>
      </c>
      <c r="M828" s="350">
        <v>22852</v>
      </c>
      <c r="O828" s="42"/>
    </row>
    <row r="829" spans="1:15" ht="30.75" customHeight="1" x14ac:dyDescent="0.25">
      <c r="A829" s="152">
        <v>822</v>
      </c>
      <c r="B829" s="96" t="s">
        <v>2410</v>
      </c>
      <c r="C829" s="97" t="s">
        <v>2411</v>
      </c>
      <c r="D829" s="97" t="s">
        <v>1055</v>
      </c>
      <c r="E829" s="97" t="s">
        <v>2412</v>
      </c>
      <c r="F829" s="97" t="s">
        <v>2413</v>
      </c>
      <c r="G829" s="96" t="s">
        <v>890</v>
      </c>
      <c r="H829" s="96"/>
      <c r="I829" s="96" t="s">
        <v>2377</v>
      </c>
      <c r="J829" s="96" t="s">
        <v>92</v>
      </c>
      <c r="K829" s="96">
        <v>3</v>
      </c>
      <c r="L829" s="96">
        <v>2020</v>
      </c>
      <c r="M829" s="350">
        <v>67860</v>
      </c>
      <c r="O829" s="42"/>
    </row>
    <row r="830" spans="1:15" ht="30.75" customHeight="1" x14ac:dyDescent="0.25">
      <c r="A830" s="152">
        <v>823</v>
      </c>
      <c r="B830" s="427" t="s">
        <v>2414</v>
      </c>
      <c r="C830" s="427" t="s">
        <v>2415</v>
      </c>
      <c r="D830" s="96" t="s">
        <v>261</v>
      </c>
      <c r="E830" s="96" t="s">
        <v>2041</v>
      </c>
      <c r="F830" s="96" t="s">
        <v>261</v>
      </c>
      <c r="G830" s="96" t="s">
        <v>890</v>
      </c>
      <c r="H830" s="96"/>
      <c r="I830" s="96" t="s">
        <v>2416</v>
      </c>
      <c r="J830" s="96" t="s">
        <v>92</v>
      </c>
      <c r="K830" s="428">
        <v>12</v>
      </c>
      <c r="L830" s="422">
        <v>2013</v>
      </c>
      <c r="M830" s="214">
        <v>3450</v>
      </c>
      <c r="O830" s="42"/>
    </row>
    <row r="831" spans="1:15" ht="30.75" customHeight="1" x14ac:dyDescent="0.25">
      <c r="A831" s="152">
        <v>824</v>
      </c>
      <c r="B831" s="427" t="s">
        <v>2417</v>
      </c>
      <c r="C831" s="427" t="s">
        <v>2418</v>
      </c>
      <c r="D831" s="96" t="s">
        <v>1055</v>
      </c>
      <c r="E831" s="96" t="s">
        <v>391</v>
      </c>
      <c r="F831" s="96" t="s">
        <v>2419</v>
      </c>
      <c r="G831" s="96" t="s">
        <v>890</v>
      </c>
      <c r="H831" s="96"/>
      <c r="I831" s="96" t="s">
        <v>2416</v>
      </c>
      <c r="J831" s="96" t="s">
        <v>92</v>
      </c>
      <c r="K831" s="428">
        <v>12</v>
      </c>
      <c r="L831" s="422">
        <v>2013</v>
      </c>
      <c r="M831" s="214">
        <v>56350</v>
      </c>
      <c r="O831" s="42"/>
    </row>
    <row r="832" spans="1:15" ht="30.75" customHeight="1" x14ac:dyDescent="0.25">
      <c r="A832" s="152">
        <v>825</v>
      </c>
      <c r="B832" s="427" t="s">
        <v>2420</v>
      </c>
      <c r="C832" s="427" t="s">
        <v>2421</v>
      </c>
      <c r="D832" s="96" t="s">
        <v>261</v>
      </c>
      <c r="E832" s="96" t="s">
        <v>889</v>
      </c>
      <c r="F832" s="96" t="s">
        <v>261</v>
      </c>
      <c r="G832" s="96" t="s">
        <v>890</v>
      </c>
      <c r="H832" s="96"/>
      <c r="I832" s="96" t="s">
        <v>2416</v>
      </c>
      <c r="J832" s="96" t="s">
        <v>92</v>
      </c>
      <c r="K832" s="428">
        <v>5</v>
      </c>
      <c r="L832" s="422">
        <v>2014</v>
      </c>
      <c r="M832" s="214">
        <v>3442.88</v>
      </c>
      <c r="O832" s="42"/>
    </row>
    <row r="833" spans="1:15" ht="30.75" customHeight="1" x14ac:dyDescent="0.25">
      <c r="A833" s="152">
        <v>826</v>
      </c>
      <c r="B833" s="427" t="s">
        <v>2422</v>
      </c>
      <c r="C833" s="427" t="s">
        <v>2423</v>
      </c>
      <c r="D833" s="96" t="s">
        <v>1091</v>
      </c>
      <c r="E833" s="96" t="s">
        <v>1096</v>
      </c>
      <c r="F833" s="96" t="s">
        <v>261</v>
      </c>
      <c r="G833" s="96" t="s">
        <v>890</v>
      </c>
      <c r="H833" s="96"/>
      <c r="I833" s="96" t="s">
        <v>2416</v>
      </c>
      <c r="J833" s="96" t="s">
        <v>92</v>
      </c>
      <c r="K833" s="428">
        <v>12</v>
      </c>
      <c r="L833" s="422">
        <v>2015</v>
      </c>
      <c r="M833" s="214">
        <v>11020</v>
      </c>
      <c r="O833" s="42"/>
    </row>
    <row r="834" spans="1:15" ht="30.75" customHeight="1" x14ac:dyDescent="0.25">
      <c r="A834" s="152">
        <v>827</v>
      </c>
      <c r="B834" s="427" t="s">
        <v>2424</v>
      </c>
      <c r="C834" s="427" t="s">
        <v>2425</v>
      </c>
      <c r="D834" s="97" t="s">
        <v>261</v>
      </c>
      <c r="E834" s="97" t="s">
        <v>391</v>
      </c>
      <c r="F834" s="97" t="s">
        <v>261</v>
      </c>
      <c r="G834" s="97" t="s">
        <v>890</v>
      </c>
      <c r="H834" s="97"/>
      <c r="I834" s="96" t="s">
        <v>2416</v>
      </c>
      <c r="J834" s="96" t="s">
        <v>92</v>
      </c>
      <c r="K834" s="151">
        <v>8</v>
      </c>
      <c r="L834" s="422">
        <v>2017</v>
      </c>
      <c r="M834" s="214">
        <v>2958</v>
      </c>
      <c r="O834" s="42"/>
    </row>
    <row r="835" spans="1:15" ht="30.75" customHeight="1" x14ac:dyDescent="0.25">
      <c r="A835" s="152">
        <v>828</v>
      </c>
      <c r="B835" s="427" t="s">
        <v>2426</v>
      </c>
      <c r="C835" s="427" t="s">
        <v>2427</v>
      </c>
      <c r="D835" s="97" t="s">
        <v>261</v>
      </c>
      <c r="E835" s="97" t="s">
        <v>902</v>
      </c>
      <c r="F835" s="97" t="s">
        <v>1239</v>
      </c>
      <c r="G835" s="97" t="s">
        <v>470</v>
      </c>
      <c r="H835" s="97"/>
      <c r="I835" s="96" t="s">
        <v>2416</v>
      </c>
      <c r="J835" s="96" t="s">
        <v>92</v>
      </c>
      <c r="K835" s="151">
        <v>3</v>
      </c>
      <c r="L835" s="422">
        <v>2019</v>
      </c>
      <c r="M835" s="214">
        <v>8352</v>
      </c>
      <c r="O835" s="42"/>
    </row>
    <row r="836" spans="1:15" ht="30.75" customHeight="1" x14ac:dyDescent="0.25">
      <c r="A836" s="152">
        <v>829</v>
      </c>
      <c r="B836" s="152" t="s">
        <v>2428</v>
      </c>
      <c r="C836" s="421" t="s">
        <v>2429</v>
      </c>
      <c r="D836" s="96" t="s">
        <v>2430</v>
      </c>
      <c r="E836" s="96" t="s">
        <v>391</v>
      </c>
      <c r="F836" s="96" t="s">
        <v>261</v>
      </c>
      <c r="G836" s="96" t="s">
        <v>890</v>
      </c>
      <c r="H836" s="96"/>
      <c r="I836" s="96" t="s">
        <v>2431</v>
      </c>
      <c r="J836" s="96" t="s">
        <v>92</v>
      </c>
      <c r="K836" s="96">
        <v>6</v>
      </c>
      <c r="L836" s="422">
        <v>2016</v>
      </c>
      <c r="M836" s="195">
        <v>2500</v>
      </c>
      <c r="O836" s="42"/>
    </row>
    <row r="837" spans="1:15" ht="30.75" customHeight="1" x14ac:dyDescent="0.25">
      <c r="A837" s="152">
        <v>830</v>
      </c>
      <c r="B837" s="152" t="s">
        <v>2432</v>
      </c>
      <c r="C837" s="421" t="s">
        <v>2433</v>
      </c>
      <c r="D837" s="97" t="s">
        <v>1015</v>
      </c>
      <c r="E837" s="97" t="s">
        <v>391</v>
      </c>
      <c r="F837" s="97" t="s">
        <v>2434</v>
      </c>
      <c r="G837" s="97" t="s">
        <v>292</v>
      </c>
      <c r="H837" s="97"/>
      <c r="I837" s="96" t="s">
        <v>2431</v>
      </c>
      <c r="J837" s="96" t="s">
        <v>92</v>
      </c>
      <c r="K837" s="96">
        <v>8</v>
      </c>
      <c r="L837" s="422">
        <v>2017</v>
      </c>
      <c r="M837" s="195">
        <v>2262</v>
      </c>
      <c r="O837" s="42"/>
    </row>
    <row r="838" spans="1:15" ht="30.75" customHeight="1" x14ac:dyDescent="0.25">
      <c r="A838" s="152">
        <v>831</v>
      </c>
      <c r="B838" s="152" t="s">
        <v>2435</v>
      </c>
      <c r="C838" s="421" t="s">
        <v>2436</v>
      </c>
      <c r="D838" s="97" t="s">
        <v>261</v>
      </c>
      <c r="E838" s="97" t="s">
        <v>902</v>
      </c>
      <c r="F838" s="97" t="s">
        <v>261</v>
      </c>
      <c r="G838" s="97" t="s">
        <v>470</v>
      </c>
      <c r="H838" s="97"/>
      <c r="I838" s="96" t="s">
        <v>2431</v>
      </c>
      <c r="J838" s="96" t="s">
        <v>92</v>
      </c>
      <c r="K838" s="151">
        <v>11</v>
      </c>
      <c r="L838" s="422">
        <v>2017</v>
      </c>
      <c r="M838" s="195">
        <v>3224.8</v>
      </c>
      <c r="O838" s="42"/>
    </row>
    <row r="839" spans="1:15" ht="30.75" customHeight="1" x14ac:dyDescent="0.25">
      <c r="A839" s="152">
        <v>832</v>
      </c>
      <c r="B839" s="152" t="s">
        <v>2437</v>
      </c>
      <c r="C839" s="421" t="s">
        <v>2438</v>
      </c>
      <c r="D839" s="97" t="s">
        <v>261</v>
      </c>
      <c r="E839" s="97" t="s">
        <v>894</v>
      </c>
      <c r="F839" s="97" t="s">
        <v>261</v>
      </c>
      <c r="G839" s="97" t="s">
        <v>470</v>
      </c>
      <c r="H839" s="97"/>
      <c r="I839" s="96" t="s">
        <v>2431</v>
      </c>
      <c r="J839" s="96" t="s">
        <v>92</v>
      </c>
      <c r="K839" s="151">
        <v>11</v>
      </c>
      <c r="L839" s="422">
        <v>2017</v>
      </c>
      <c r="M839" s="195">
        <v>1538.74</v>
      </c>
      <c r="O839" s="42"/>
    </row>
    <row r="840" spans="1:15" ht="30.75" customHeight="1" x14ac:dyDescent="0.25">
      <c r="A840" s="152">
        <v>833</v>
      </c>
      <c r="B840" s="152" t="s">
        <v>2439</v>
      </c>
      <c r="C840" s="421" t="s">
        <v>2438</v>
      </c>
      <c r="D840" s="97" t="s">
        <v>261</v>
      </c>
      <c r="E840" s="97" t="s">
        <v>894</v>
      </c>
      <c r="F840" s="97" t="s">
        <v>261</v>
      </c>
      <c r="G840" s="97" t="s">
        <v>470</v>
      </c>
      <c r="H840" s="97"/>
      <c r="I840" s="96" t="s">
        <v>2431</v>
      </c>
      <c r="J840" s="96" t="s">
        <v>92</v>
      </c>
      <c r="K840" s="151">
        <v>11</v>
      </c>
      <c r="L840" s="422">
        <v>2017</v>
      </c>
      <c r="M840" s="195">
        <v>1538.74</v>
      </c>
      <c r="O840" s="42"/>
    </row>
    <row r="841" spans="1:15" ht="30.75" customHeight="1" x14ac:dyDescent="0.25">
      <c r="A841" s="152">
        <v>834</v>
      </c>
      <c r="B841" s="152" t="s">
        <v>2440</v>
      </c>
      <c r="C841" s="421" t="s">
        <v>2441</v>
      </c>
      <c r="D841" s="97" t="s">
        <v>2442</v>
      </c>
      <c r="E841" s="97" t="s">
        <v>2442</v>
      </c>
      <c r="F841" s="97" t="s">
        <v>2442</v>
      </c>
      <c r="G841" s="97" t="s">
        <v>292</v>
      </c>
      <c r="H841" s="97"/>
      <c r="I841" s="96" t="s">
        <v>2431</v>
      </c>
      <c r="J841" s="96" t="s">
        <v>92</v>
      </c>
      <c r="K841" s="151">
        <v>2</v>
      </c>
      <c r="L841" s="422">
        <v>2019</v>
      </c>
      <c r="M841" s="195">
        <v>21924</v>
      </c>
      <c r="O841" s="42"/>
    </row>
    <row r="842" spans="1:15" ht="30.75" customHeight="1" x14ac:dyDescent="0.25">
      <c r="A842" s="152">
        <v>835</v>
      </c>
      <c r="B842" s="152" t="s">
        <v>2443</v>
      </c>
      <c r="C842" s="421" t="s">
        <v>1819</v>
      </c>
      <c r="D842" s="97" t="s">
        <v>261</v>
      </c>
      <c r="E842" s="97" t="s">
        <v>1096</v>
      </c>
      <c r="F842" s="97" t="s">
        <v>261</v>
      </c>
      <c r="G842" s="97" t="s">
        <v>90</v>
      </c>
      <c r="H842" s="97"/>
      <c r="I842" s="96" t="s">
        <v>2431</v>
      </c>
      <c r="J842" s="96" t="s">
        <v>92</v>
      </c>
      <c r="K842" s="151">
        <v>4</v>
      </c>
      <c r="L842" s="422">
        <v>2019</v>
      </c>
      <c r="M842" s="195">
        <v>10728.84</v>
      </c>
      <c r="O842" s="42"/>
    </row>
    <row r="843" spans="1:15" ht="30.75" customHeight="1" x14ac:dyDescent="0.25">
      <c r="A843" s="152">
        <v>836</v>
      </c>
      <c r="B843" s="152" t="s">
        <v>2444</v>
      </c>
      <c r="C843" s="421" t="s">
        <v>1100</v>
      </c>
      <c r="D843" s="97" t="s">
        <v>261</v>
      </c>
      <c r="E843" s="97" t="s">
        <v>391</v>
      </c>
      <c r="F843" s="97" t="s">
        <v>261</v>
      </c>
      <c r="G843" s="97" t="s">
        <v>90</v>
      </c>
      <c r="H843" s="97"/>
      <c r="I843" s="96" t="s">
        <v>2431</v>
      </c>
      <c r="J843" s="96" t="s">
        <v>92</v>
      </c>
      <c r="K843" s="151">
        <v>4</v>
      </c>
      <c r="L843" s="422">
        <v>2019</v>
      </c>
      <c r="M843" s="195">
        <v>3478.84</v>
      </c>
      <c r="O843" s="42"/>
    </row>
    <row r="844" spans="1:15" ht="30.75" customHeight="1" x14ac:dyDescent="0.25">
      <c r="A844" s="152">
        <v>837</v>
      </c>
      <c r="B844" s="152" t="s">
        <v>2445</v>
      </c>
      <c r="C844" s="421" t="s">
        <v>2446</v>
      </c>
      <c r="D844" s="97" t="s">
        <v>261</v>
      </c>
      <c r="E844" s="97" t="s">
        <v>1096</v>
      </c>
      <c r="F844" s="97" t="s">
        <v>261</v>
      </c>
      <c r="G844" s="97" t="s">
        <v>90</v>
      </c>
      <c r="H844" s="97"/>
      <c r="I844" s="96" t="s">
        <v>2431</v>
      </c>
      <c r="J844" s="96" t="s">
        <v>92</v>
      </c>
      <c r="K844" s="151">
        <v>6</v>
      </c>
      <c r="L844" s="422">
        <v>2019</v>
      </c>
      <c r="M844" s="195">
        <v>12816.84</v>
      </c>
      <c r="O844" s="42"/>
    </row>
    <row r="845" spans="1:15" ht="30.75" customHeight="1" x14ac:dyDescent="0.25">
      <c r="A845" s="152">
        <v>838</v>
      </c>
      <c r="B845" s="152" t="s">
        <v>2447</v>
      </c>
      <c r="C845" s="421" t="s">
        <v>2448</v>
      </c>
      <c r="D845" s="97" t="s">
        <v>2449</v>
      </c>
      <c r="E845" s="97" t="s">
        <v>2450</v>
      </c>
      <c r="F845" s="97" t="s">
        <v>261</v>
      </c>
      <c r="G845" s="97" t="s">
        <v>470</v>
      </c>
      <c r="H845" s="97"/>
      <c r="I845" s="96" t="s">
        <v>2431</v>
      </c>
      <c r="J845" s="96" t="s">
        <v>92</v>
      </c>
      <c r="K845" s="151">
        <v>12</v>
      </c>
      <c r="L845" s="422">
        <v>2019</v>
      </c>
      <c r="M845" s="195">
        <v>3149.01</v>
      </c>
      <c r="O845" s="42"/>
    </row>
    <row r="846" spans="1:15" ht="30.75" customHeight="1" x14ac:dyDescent="0.25">
      <c r="A846" s="152">
        <v>839</v>
      </c>
      <c r="B846" s="152" t="s">
        <v>2451</v>
      </c>
      <c r="C846" s="421" t="s">
        <v>2452</v>
      </c>
      <c r="D846" s="97" t="s">
        <v>2453</v>
      </c>
      <c r="E846" s="97" t="s">
        <v>391</v>
      </c>
      <c r="F846" s="97" t="s">
        <v>889</v>
      </c>
      <c r="G846" s="97" t="s">
        <v>890</v>
      </c>
      <c r="H846" s="97"/>
      <c r="I846" s="96" t="s">
        <v>2431</v>
      </c>
      <c r="J846" s="96" t="s">
        <v>92</v>
      </c>
      <c r="K846" s="151">
        <v>8</v>
      </c>
      <c r="L846" s="422">
        <v>2020</v>
      </c>
      <c r="M846" s="195">
        <v>4115.3</v>
      </c>
      <c r="O846" s="42"/>
    </row>
    <row r="847" spans="1:15" ht="30.75" customHeight="1" x14ac:dyDescent="0.25">
      <c r="A847" s="152">
        <v>840</v>
      </c>
      <c r="B847" s="152" t="s">
        <v>2454</v>
      </c>
      <c r="C847" s="421" t="s">
        <v>2452</v>
      </c>
      <c r="D847" s="97" t="s">
        <v>2453</v>
      </c>
      <c r="E847" s="97" t="s">
        <v>391</v>
      </c>
      <c r="F847" s="97" t="s">
        <v>889</v>
      </c>
      <c r="G847" s="97" t="s">
        <v>890</v>
      </c>
      <c r="H847" s="97"/>
      <c r="I847" s="96" t="s">
        <v>2431</v>
      </c>
      <c r="J847" s="96" t="s">
        <v>92</v>
      </c>
      <c r="K847" s="151">
        <v>8</v>
      </c>
      <c r="L847" s="422">
        <v>2020</v>
      </c>
      <c r="M847" s="195">
        <v>4115.3</v>
      </c>
      <c r="O847" s="42"/>
    </row>
    <row r="848" spans="1:15" ht="30.75" customHeight="1" x14ac:dyDescent="0.25">
      <c r="A848" s="152">
        <v>841</v>
      </c>
      <c r="B848" s="152" t="s">
        <v>2455</v>
      </c>
      <c r="C848" s="421" t="s">
        <v>2456</v>
      </c>
      <c r="D848" s="96" t="s">
        <v>2348</v>
      </c>
      <c r="E848" s="96" t="s">
        <v>391</v>
      </c>
      <c r="F848" s="96" t="s">
        <v>261</v>
      </c>
      <c r="G848" s="96" t="s">
        <v>890</v>
      </c>
      <c r="H848" s="96"/>
      <c r="I848" s="96" t="s">
        <v>309</v>
      </c>
      <c r="J848" s="96" t="s">
        <v>92</v>
      </c>
      <c r="K848" s="428">
        <v>12</v>
      </c>
      <c r="L848" s="422">
        <v>2013</v>
      </c>
      <c r="M848" s="195">
        <v>2643</v>
      </c>
      <c r="O848" s="42"/>
    </row>
    <row r="849" spans="1:15" ht="30.75" customHeight="1" x14ac:dyDescent="0.25">
      <c r="A849" s="152">
        <v>842</v>
      </c>
      <c r="B849" s="152" t="s">
        <v>2457</v>
      </c>
      <c r="C849" s="421" t="s">
        <v>2458</v>
      </c>
      <c r="D849" s="96" t="s">
        <v>2348</v>
      </c>
      <c r="E849" s="96" t="s">
        <v>391</v>
      </c>
      <c r="F849" s="96" t="s">
        <v>261</v>
      </c>
      <c r="G849" s="96" t="s">
        <v>890</v>
      </c>
      <c r="H849" s="96"/>
      <c r="I849" s="96" t="s">
        <v>309</v>
      </c>
      <c r="J849" s="96" t="s">
        <v>92</v>
      </c>
      <c r="K849" s="428">
        <v>12</v>
      </c>
      <c r="L849" s="422">
        <v>2013</v>
      </c>
      <c r="M849" s="195">
        <v>2643</v>
      </c>
      <c r="O849" s="42"/>
    </row>
    <row r="850" spans="1:15" ht="30.75" customHeight="1" x14ac:dyDescent="0.25">
      <c r="A850" s="152">
        <v>843</v>
      </c>
      <c r="B850" s="152" t="s">
        <v>2459</v>
      </c>
      <c r="C850" s="421" t="s">
        <v>2460</v>
      </c>
      <c r="D850" s="96" t="s">
        <v>261</v>
      </c>
      <c r="E850" s="96" t="s">
        <v>2461</v>
      </c>
      <c r="F850" s="96" t="s">
        <v>261</v>
      </c>
      <c r="G850" s="96" t="s">
        <v>890</v>
      </c>
      <c r="H850" s="96"/>
      <c r="I850" s="96" t="s">
        <v>309</v>
      </c>
      <c r="J850" s="96" t="s">
        <v>92</v>
      </c>
      <c r="K850" s="428">
        <v>12</v>
      </c>
      <c r="L850" s="422">
        <v>2013</v>
      </c>
      <c r="M850" s="195">
        <v>6590.01</v>
      </c>
      <c r="O850" s="42"/>
    </row>
    <row r="851" spans="1:15" ht="30.75" customHeight="1" x14ac:dyDescent="0.25">
      <c r="A851" s="152">
        <v>844</v>
      </c>
      <c r="B851" s="152" t="s">
        <v>2462</v>
      </c>
      <c r="C851" s="421" t="s">
        <v>967</v>
      </c>
      <c r="D851" s="96" t="s">
        <v>261</v>
      </c>
      <c r="E851" s="96" t="s">
        <v>888</v>
      </c>
      <c r="F851" s="96" t="s">
        <v>889</v>
      </c>
      <c r="G851" s="96" t="s">
        <v>470</v>
      </c>
      <c r="H851" s="96"/>
      <c r="I851" s="96" t="s">
        <v>309</v>
      </c>
      <c r="J851" s="96" t="s">
        <v>92</v>
      </c>
      <c r="K851" s="428">
        <v>12</v>
      </c>
      <c r="L851" s="422">
        <v>2013</v>
      </c>
      <c r="M851" s="195">
        <v>2866.78</v>
      </c>
      <c r="O851" s="42"/>
    </row>
    <row r="852" spans="1:15" ht="30.75" customHeight="1" x14ac:dyDescent="0.25">
      <c r="A852" s="152">
        <v>845</v>
      </c>
      <c r="B852" s="152" t="s">
        <v>2463</v>
      </c>
      <c r="C852" s="421" t="s">
        <v>967</v>
      </c>
      <c r="D852" s="96" t="s">
        <v>261</v>
      </c>
      <c r="E852" s="96" t="s">
        <v>888</v>
      </c>
      <c r="F852" s="96" t="s">
        <v>889</v>
      </c>
      <c r="G852" s="96" t="s">
        <v>470</v>
      </c>
      <c r="H852" s="96"/>
      <c r="I852" s="96" t="s">
        <v>309</v>
      </c>
      <c r="J852" s="96" t="s">
        <v>92</v>
      </c>
      <c r="K852" s="428">
        <v>12</v>
      </c>
      <c r="L852" s="422">
        <v>2013</v>
      </c>
      <c r="M852" s="195">
        <v>2866.78</v>
      </c>
      <c r="O852" s="42"/>
    </row>
    <row r="853" spans="1:15" ht="30.75" customHeight="1" x14ac:dyDescent="0.25">
      <c r="A853" s="152">
        <v>846</v>
      </c>
      <c r="B853" s="152" t="s">
        <v>2464</v>
      </c>
      <c r="C853" s="421" t="s">
        <v>2465</v>
      </c>
      <c r="D853" s="96" t="s">
        <v>261</v>
      </c>
      <c r="E853" s="96" t="s">
        <v>902</v>
      </c>
      <c r="F853" s="96" t="s">
        <v>261</v>
      </c>
      <c r="G853" s="96" t="s">
        <v>470</v>
      </c>
      <c r="H853" s="96"/>
      <c r="I853" s="96" t="s">
        <v>309</v>
      </c>
      <c r="J853" s="96" t="s">
        <v>92</v>
      </c>
      <c r="K853" s="428">
        <v>12</v>
      </c>
      <c r="L853" s="422">
        <v>2013</v>
      </c>
      <c r="M853" s="195">
        <v>3028.23</v>
      </c>
      <c r="O853" s="42"/>
    </row>
    <row r="854" spans="1:15" ht="30.75" customHeight="1" x14ac:dyDescent="0.25">
      <c r="A854" s="152">
        <v>847</v>
      </c>
      <c r="B854" s="152" t="s">
        <v>2466</v>
      </c>
      <c r="C854" s="421" t="s">
        <v>2467</v>
      </c>
      <c r="D854" s="96" t="s">
        <v>261</v>
      </c>
      <c r="E854" s="96" t="s">
        <v>391</v>
      </c>
      <c r="F854" s="96" t="s">
        <v>261</v>
      </c>
      <c r="G854" s="96" t="s">
        <v>292</v>
      </c>
      <c r="H854" s="96"/>
      <c r="I854" s="96" t="s">
        <v>309</v>
      </c>
      <c r="J854" s="96" t="s">
        <v>92</v>
      </c>
      <c r="K854" s="428">
        <v>12</v>
      </c>
      <c r="L854" s="422">
        <v>2013</v>
      </c>
      <c r="M854" s="195">
        <v>2426.27</v>
      </c>
      <c r="O854" s="42"/>
    </row>
    <row r="855" spans="1:15" ht="30.75" customHeight="1" x14ac:dyDescent="0.25">
      <c r="A855" s="152">
        <v>848</v>
      </c>
      <c r="B855" s="152" t="s">
        <v>2468</v>
      </c>
      <c r="C855" s="421" t="s">
        <v>1977</v>
      </c>
      <c r="D855" s="97" t="s">
        <v>261</v>
      </c>
      <c r="E855" s="97" t="s">
        <v>973</v>
      </c>
      <c r="F855" s="97" t="s">
        <v>974</v>
      </c>
      <c r="G855" s="97" t="s">
        <v>470</v>
      </c>
      <c r="H855" s="97"/>
      <c r="I855" s="96" t="s">
        <v>309</v>
      </c>
      <c r="J855" s="96" t="s">
        <v>92</v>
      </c>
      <c r="K855" s="151">
        <v>10</v>
      </c>
      <c r="L855" s="422">
        <v>2016</v>
      </c>
      <c r="M855" s="195">
        <v>2748.04</v>
      </c>
      <c r="O855" s="42"/>
    </row>
    <row r="856" spans="1:15" ht="30.75" customHeight="1" x14ac:dyDescent="0.25">
      <c r="A856" s="152">
        <v>849</v>
      </c>
      <c r="B856" s="152" t="s">
        <v>2469</v>
      </c>
      <c r="C856" s="421" t="s">
        <v>1066</v>
      </c>
      <c r="D856" s="97" t="s">
        <v>261</v>
      </c>
      <c r="E856" s="97" t="s">
        <v>1096</v>
      </c>
      <c r="F856" s="97" t="s">
        <v>261</v>
      </c>
      <c r="G856" s="97" t="s">
        <v>90</v>
      </c>
      <c r="H856" s="97"/>
      <c r="I856" s="96" t="s">
        <v>309</v>
      </c>
      <c r="J856" s="96" t="s">
        <v>92</v>
      </c>
      <c r="K856" s="151">
        <v>12</v>
      </c>
      <c r="L856" s="422">
        <v>2017</v>
      </c>
      <c r="M856" s="195">
        <v>9848.59</v>
      </c>
      <c r="O856" s="42"/>
    </row>
    <row r="857" spans="1:15" ht="30.75" customHeight="1" x14ac:dyDescent="0.25">
      <c r="A857" s="152">
        <v>850</v>
      </c>
      <c r="B857" s="423" t="s">
        <v>2470</v>
      </c>
      <c r="C857" s="436" t="s">
        <v>1911</v>
      </c>
      <c r="D857" s="97" t="s">
        <v>261</v>
      </c>
      <c r="E857" s="97" t="s">
        <v>1912</v>
      </c>
      <c r="F857" s="97" t="s">
        <v>261</v>
      </c>
      <c r="G857" s="97" t="s">
        <v>470</v>
      </c>
      <c r="H857" s="97"/>
      <c r="I857" s="96" t="s">
        <v>309</v>
      </c>
      <c r="J857" s="96" t="s">
        <v>92</v>
      </c>
      <c r="K857" s="151">
        <v>12</v>
      </c>
      <c r="L857" s="151">
        <v>2019</v>
      </c>
      <c r="M857" s="431">
        <v>769.3</v>
      </c>
      <c r="O857" s="42"/>
    </row>
    <row r="858" spans="1:15" ht="30.75" customHeight="1" x14ac:dyDescent="0.25">
      <c r="A858" s="152">
        <v>851</v>
      </c>
      <c r="B858" s="152" t="s">
        <v>2471</v>
      </c>
      <c r="C858" s="421" t="s">
        <v>2472</v>
      </c>
      <c r="D858" s="96" t="s">
        <v>261</v>
      </c>
      <c r="E858" s="96" t="s">
        <v>391</v>
      </c>
      <c r="F858" s="96" t="s">
        <v>1750</v>
      </c>
      <c r="G858" s="96" t="s">
        <v>1449</v>
      </c>
      <c r="H858" s="96"/>
      <c r="I858" s="96" t="s">
        <v>2473</v>
      </c>
      <c r="J858" s="96" t="s">
        <v>92</v>
      </c>
      <c r="K858" s="428">
        <v>12</v>
      </c>
      <c r="L858" s="422">
        <v>2013</v>
      </c>
      <c r="M858" s="195">
        <v>5069.2</v>
      </c>
      <c r="O858" s="42"/>
    </row>
    <row r="859" spans="1:15" ht="30.75" customHeight="1" x14ac:dyDescent="0.25">
      <c r="A859" s="152">
        <v>852</v>
      </c>
      <c r="B859" s="152" t="s">
        <v>2474</v>
      </c>
      <c r="C859" s="421" t="s">
        <v>2475</v>
      </c>
      <c r="D859" s="96" t="s">
        <v>261</v>
      </c>
      <c r="E859" s="96" t="s">
        <v>391</v>
      </c>
      <c r="F859" s="96" t="s">
        <v>261</v>
      </c>
      <c r="G859" s="96" t="s">
        <v>890</v>
      </c>
      <c r="H859" s="96"/>
      <c r="I859" s="96" t="s">
        <v>2473</v>
      </c>
      <c r="J859" s="96" t="s">
        <v>92</v>
      </c>
      <c r="K859" s="428">
        <v>12</v>
      </c>
      <c r="L859" s="422">
        <v>2013</v>
      </c>
      <c r="M859" s="195">
        <v>2200</v>
      </c>
      <c r="O859" s="42"/>
    </row>
    <row r="860" spans="1:15" ht="30.75" customHeight="1" x14ac:dyDescent="0.25">
      <c r="A860" s="152">
        <v>853</v>
      </c>
      <c r="B860" s="152" t="s">
        <v>2476</v>
      </c>
      <c r="C860" s="421" t="s">
        <v>2477</v>
      </c>
      <c r="D860" s="96" t="s">
        <v>261</v>
      </c>
      <c r="E860" s="96" t="s">
        <v>888</v>
      </c>
      <c r="F860" s="96" t="s">
        <v>2478</v>
      </c>
      <c r="G860" s="96" t="s">
        <v>890</v>
      </c>
      <c r="H860" s="96"/>
      <c r="I860" s="96" t="s">
        <v>2473</v>
      </c>
      <c r="J860" s="96" t="s">
        <v>92</v>
      </c>
      <c r="K860" s="428">
        <v>12</v>
      </c>
      <c r="L860" s="422">
        <v>2013</v>
      </c>
      <c r="M860" s="195">
        <v>2186.6</v>
      </c>
      <c r="O860" s="42"/>
    </row>
    <row r="861" spans="1:15" ht="30.75" customHeight="1" x14ac:dyDescent="0.25">
      <c r="A861" s="152">
        <v>854</v>
      </c>
      <c r="B861" s="152" t="s">
        <v>2479</v>
      </c>
      <c r="C861" s="421" t="s">
        <v>2480</v>
      </c>
      <c r="D861" s="96" t="s">
        <v>983</v>
      </c>
      <c r="E861" s="96" t="s">
        <v>2481</v>
      </c>
      <c r="F861" s="96" t="s">
        <v>2482</v>
      </c>
      <c r="G861" s="96" t="s">
        <v>890</v>
      </c>
      <c r="H861" s="96"/>
      <c r="I861" s="96" t="s">
        <v>2473</v>
      </c>
      <c r="J861" s="96" t="s">
        <v>92</v>
      </c>
      <c r="K861" s="428">
        <v>12</v>
      </c>
      <c r="L861" s="422">
        <v>2013</v>
      </c>
      <c r="M861" s="195">
        <v>5659.5</v>
      </c>
      <c r="O861" s="42"/>
    </row>
    <row r="862" spans="1:15" ht="42" customHeight="1" x14ac:dyDescent="0.25">
      <c r="A862" s="152">
        <v>855</v>
      </c>
      <c r="B862" s="152" t="s">
        <v>2483</v>
      </c>
      <c r="C862" s="421" t="s">
        <v>2484</v>
      </c>
      <c r="D862" s="97" t="s">
        <v>261</v>
      </c>
      <c r="E862" s="97" t="s">
        <v>888</v>
      </c>
      <c r="F862" s="97" t="s">
        <v>261</v>
      </c>
      <c r="G862" s="97" t="s">
        <v>2485</v>
      </c>
      <c r="H862" s="97"/>
      <c r="I862" s="96" t="s">
        <v>2486</v>
      </c>
      <c r="J862" s="96" t="s">
        <v>92</v>
      </c>
      <c r="K862" s="151">
        <v>9</v>
      </c>
      <c r="L862" s="422">
        <v>2017</v>
      </c>
      <c r="M862" s="195">
        <v>3248</v>
      </c>
      <c r="O862" s="42"/>
    </row>
    <row r="863" spans="1:15" ht="30.75" customHeight="1" x14ac:dyDescent="0.25">
      <c r="A863" s="152">
        <v>856</v>
      </c>
      <c r="B863" s="152" t="s">
        <v>2487</v>
      </c>
      <c r="C863" s="421" t="s">
        <v>2488</v>
      </c>
      <c r="D863" s="96" t="s">
        <v>261</v>
      </c>
      <c r="E863" s="96" t="s">
        <v>2489</v>
      </c>
      <c r="F863" s="96" t="s">
        <v>261</v>
      </c>
      <c r="G863" s="96" t="s">
        <v>2490</v>
      </c>
      <c r="H863" s="96"/>
      <c r="I863" s="96" t="s">
        <v>2491</v>
      </c>
      <c r="J863" s="96" t="s">
        <v>92</v>
      </c>
      <c r="K863" s="151">
        <v>12</v>
      </c>
      <c r="L863" s="422">
        <v>2013</v>
      </c>
      <c r="M863" s="195">
        <v>2400</v>
      </c>
      <c r="O863" s="42"/>
    </row>
    <row r="864" spans="1:15" ht="30.75" customHeight="1" x14ac:dyDescent="0.25">
      <c r="A864" s="152">
        <v>857</v>
      </c>
      <c r="B864" s="152" t="s">
        <v>2492</v>
      </c>
      <c r="C864" s="421" t="s">
        <v>2493</v>
      </c>
      <c r="D864" s="96" t="s">
        <v>261</v>
      </c>
      <c r="E864" s="96" t="s">
        <v>2494</v>
      </c>
      <c r="F864" s="96" t="s">
        <v>261</v>
      </c>
      <c r="G864" s="96" t="s">
        <v>2490</v>
      </c>
      <c r="H864" s="96"/>
      <c r="I864" s="96" t="s">
        <v>2491</v>
      </c>
      <c r="J864" s="96" t="s">
        <v>92</v>
      </c>
      <c r="K864" s="151">
        <v>12</v>
      </c>
      <c r="L864" s="422">
        <v>2013</v>
      </c>
      <c r="M864" s="195">
        <v>2490</v>
      </c>
      <c r="O864" s="42"/>
    </row>
    <row r="865" spans="1:15" ht="30.75" customHeight="1" x14ac:dyDescent="0.25">
      <c r="A865" s="152">
        <v>858</v>
      </c>
      <c r="B865" s="152" t="s">
        <v>2495</v>
      </c>
      <c r="C865" s="421" t="s">
        <v>1095</v>
      </c>
      <c r="D865" s="96" t="s">
        <v>261</v>
      </c>
      <c r="E865" s="96" t="s">
        <v>1096</v>
      </c>
      <c r="F865" s="96" t="s">
        <v>261</v>
      </c>
      <c r="G865" s="97" t="s">
        <v>90</v>
      </c>
      <c r="H865" s="97"/>
      <c r="I865" s="96" t="s">
        <v>2491</v>
      </c>
      <c r="J865" s="96" t="s">
        <v>92</v>
      </c>
      <c r="K865" s="151">
        <v>7</v>
      </c>
      <c r="L865" s="422">
        <v>2017</v>
      </c>
      <c r="M865" s="195">
        <v>9859.5</v>
      </c>
      <c r="O865" s="42"/>
    </row>
    <row r="866" spans="1:15" ht="30.75" customHeight="1" x14ac:dyDescent="0.25">
      <c r="A866" s="152">
        <v>859</v>
      </c>
      <c r="B866" s="152" t="s">
        <v>2496</v>
      </c>
      <c r="C866" s="421" t="s">
        <v>1095</v>
      </c>
      <c r="D866" s="96" t="s">
        <v>261</v>
      </c>
      <c r="E866" s="96" t="s">
        <v>1096</v>
      </c>
      <c r="F866" s="96" t="s">
        <v>261</v>
      </c>
      <c r="G866" s="97" t="s">
        <v>90</v>
      </c>
      <c r="H866" s="97"/>
      <c r="I866" s="96" t="s">
        <v>2491</v>
      </c>
      <c r="J866" s="96" t="s">
        <v>92</v>
      </c>
      <c r="K866" s="151">
        <v>7</v>
      </c>
      <c r="L866" s="422">
        <v>2017</v>
      </c>
      <c r="M866" s="195">
        <v>9859.5</v>
      </c>
      <c r="O866" s="42"/>
    </row>
    <row r="867" spans="1:15" ht="30.75" customHeight="1" x14ac:dyDescent="0.25">
      <c r="A867" s="152">
        <v>860</v>
      </c>
      <c r="B867" s="152" t="s">
        <v>2497</v>
      </c>
      <c r="C867" s="425" t="s">
        <v>1492</v>
      </c>
      <c r="D867" s="97" t="s">
        <v>261</v>
      </c>
      <c r="E867" s="97" t="s">
        <v>944</v>
      </c>
      <c r="F867" s="97" t="s">
        <v>261</v>
      </c>
      <c r="G867" s="97" t="s">
        <v>292</v>
      </c>
      <c r="H867" s="97"/>
      <c r="I867" s="96" t="s">
        <v>2491</v>
      </c>
      <c r="J867" s="96" t="s">
        <v>92</v>
      </c>
      <c r="K867" s="151">
        <v>8</v>
      </c>
      <c r="L867" s="422">
        <v>2020</v>
      </c>
      <c r="M867" s="195">
        <v>6403.2</v>
      </c>
      <c r="O867" s="42"/>
    </row>
    <row r="868" spans="1:15" ht="30.75" customHeight="1" x14ac:dyDescent="0.25">
      <c r="A868" s="152">
        <v>861</v>
      </c>
      <c r="B868" s="152" t="s">
        <v>2498</v>
      </c>
      <c r="C868" s="425" t="s">
        <v>1492</v>
      </c>
      <c r="D868" s="97" t="s">
        <v>261</v>
      </c>
      <c r="E868" s="97" t="s">
        <v>944</v>
      </c>
      <c r="F868" s="97" t="s">
        <v>261</v>
      </c>
      <c r="G868" s="97" t="s">
        <v>292</v>
      </c>
      <c r="H868" s="97"/>
      <c r="I868" s="96" t="s">
        <v>2491</v>
      </c>
      <c r="J868" s="96" t="s">
        <v>92</v>
      </c>
      <c r="K868" s="151">
        <v>8</v>
      </c>
      <c r="L868" s="422">
        <v>2020</v>
      </c>
      <c r="M868" s="195">
        <v>6403.2</v>
      </c>
      <c r="O868" s="42"/>
    </row>
    <row r="869" spans="1:15" ht="30.75" customHeight="1" x14ac:dyDescent="0.25">
      <c r="A869" s="152">
        <v>862</v>
      </c>
      <c r="B869" s="152" t="s">
        <v>2499</v>
      </c>
      <c r="C869" s="425" t="s">
        <v>2500</v>
      </c>
      <c r="D869" s="97" t="s">
        <v>261</v>
      </c>
      <c r="E869" s="97" t="s">
        <v>1225</v>
      </c>
      <c r="F869" s="97" t="s">
        <v>261</v>
      </c>
      <c r="G869" s="97" t="s">
        <v>292</v>
      </c>
      <c r="H869" s="97"/>
      <c r="I869" s="96" t="s">
        <v>2491</v>
      </c>
      <c r="J869" s="96" t="s">
        <v>92</v>
      </c>
      <c r="K869" s="151">
        <v>8</v>
      </c>
      <c r="L869" s="422">
        <v>2020</v>
      </c>
      <c r="M869" s="195">
        <v>4513.5600000000004</v>
      </c>
      <c r="O869" s="42"/>
    </row>
    <row r="870" spans="1:15" ht="30.75" customHeight="1" x14ac:dyDescent="0.25">
      <c r="A870" s="152">
        <v>863</v>
      </c>
      <c r="B870" s="152" t="s">
        <v>2501</v>
      </c>
      <c r="C870" s="421" t="s">
        <v>2502</v>
      </c>
      <c r="D870" s="96" t="s">
        <v>261</v>
      </c>
      <c r="E870" s="96" t="s">
        <v>888</v>
      </c>
      <c r="F870" s="96" t="s">
        <v>1988</v>
      </c>
      <c r="G870" s="96" t="s">
        <v>890</v>
      </c>
      <c r="H870" s="96"/>
      <c r="I870" s="96" t="s">
        <v>2503</v>
      </c>
      <c r="J870" s="96" t="s">
        <v>92</v>
      </c>
      <c r="K870" s="151">
        <v>12</v>
      </c>
      <c r="L870" s="422">
        <v>2013</v>
      </c>
      <c r="M870" s="195">
        <v>2200</v>
      </c>
      <c r="O870" s="42"/>
    </row>
    <row r="871" spans="1:15" ht="30.75" customHeight="1" x14ac:dyDescent="0.25">
      <c r="A871" s="152">
        <v>864</v>
      </c>
      <c r="B871" s="152" t="s">
        <v>2504</v>
      </c>
      <c r="C871" s="425" t="s">
        <v>1066</v>
      </c>
      <c r="D871" s="97" t="s">
        <v>261</v>
      </c>
      <c r="E871" s="97" t="s">
        <v>1096</v>
      </c>
      <c r="F871" s="97" t="s">
        <v>261</v>
      </c>
      <c r="G871" s="97" t="s">
        <v>890</v>
      </c>
      <c r="H871" s="97"/>
      <c r="I871" s="96" t="s">
        <v>2503</v>
      </c>
      <c r="J871" s="96" t="s">
        <v>92</v>
      </c>
      <c r="K871" s="151">
        <v>6</v>
      </c>
      <c r="L871" s="422">
        <v>2020</v>
      </c>
      <c r="M871" s="195">
        <v>20807.38</v>
      </c>
      <c r="O871" s="42"/>
    </row>
    <row r="872" spans="1:15" ht="30.75" customHeight="1" x14ac:dyDescent="0.25">
      <c r="A872" s="152">
        <v>865</v>
      </c>
      <c r="B872" s="152" t="s">
        <v>2505</v>
      </c>
      <c r="C872" s="421" t="s">
        <v>2355</v>
      </c>
      <c r="D872" s="96" t="s">
        <v>2356</v>
      </c>
      <c r="E872" s="96" t="s">
        <v>2506</v>
      </c>
      <c r="F872" s="96" t="s">
        <v>261</v>
      </c>
      <c r="G872" s="96" t="s">
        <v>890</v>
      </c>
      <c r="H872" s="96"/>
      <c r="I872" s="96" t="s">
        <v>2507</v>
      </c>
      <c r="J872" s="96" t="s">
        <v>92</v>
      </c>
      <c r="K872" s="151">
        <v>12</v>
      </c>
      <c r="L872" s="422">
        <v>2013</v>
      </c>
      <c r="M872" s="195">
        <v>3000</v>
      </c>
      <c r="O872" s="42"/>
    </row>
    <row r="873" spans="1:15" ht="30.75" customHeight="1" x14ac:dyDescent="0.25">
      <c r="A873" s="152">
        <v>866</v>
      </c>
      <c r="B873" s="152" t="s">
        <v>2508</v>
      </c>
      <c r="C873" s="421" t="s">
        <v>2509</v>
      </c>
      <c r="D873" s="97" t="s">
        <v>261</v>
      </c>
      <c r="E873" s="97" t="s">
        <v>391</v>
      </c>
      <c r="F873" s="97" t="s">
        <v>261</v>
      </c>
      <c r="G873" s="97" t="s">
        <v>292</v>
      </c>
      <c r="H873" s="97"/>
      <c r="I873" s="96" t="s">
        <v>2507</v>
      </c>
      <c r="J873" s="96" t="s">
        <v>92</v>
      </c>
      <c r="K873" s="151">
        <v>6</v>
      </c>
      <c r="L873" s="422">
        <v>2020</v>
      </c>
      <c r="M873" s="195">
        <v>5202.6000000000004</v>
      </c>
      <c r="O873" s="42"/>
    </row>
    <row r="874" spans="1:15" ht="30.75" customHeight="1" x14ac:dyDescent="0.25">
      <c r="A874" s="152">
        <v>867</v>
      </c>
      <c r="B874" s="152" t="s">
        <v>2510</v>
      </c>
      <c r="C874" s="421" t="s">
        <v>2511</v>
      </c>
      <c r="D874" s="96" t="s">
        <v>261</v>
      </c>
      <c r="E874" s="96" t="s">
        <v>391</v>
      </c>
      <c r="F874" s="96" t="s">
        <v>261</v>
      </c>
      <c r="G874" s="96" t="s">
        <v>906</v>
      </c>
      <c r="H874" s="96"/>
      <c r="I874" s="96" t="s">
        <v>2512</v>
      </c>
      <c r="J874" s="96" t="s">
        <v>92</v>
      </c>
      <c r="K874" s="428">
        <v>4</v>
      </c>
      <c r="L874" s="422">
        <v>2015</v>
      </c>
      <c r="M874" s="195">
        <v>2966.82</v>
      </c>
      <c r="O874" s="42"/>
    </row>
    <row r="875" spans="1:15" ht="30.75" customHeight="1" x14ac:dyDescent="0.25">
      <c r="A875" s="152">
        <v>868</v>
      </c>
      <c r="B875" s="152" t="s">
        <v>2513</v>
      </c>
      <c r="C875" s="421" t="s">
        <v>2511</v>
      </c>
      <c r="D875" s="96" t="s">
        <v>261</v>
      </c>
      <c r="E875" s="96" t="s">
        <v>391</v>
      </c>
      <c r="F875" s="96" t="s">
        <v>261</v>
      </c>
      <c r="G875" s="96" t="s">
        <v>906</v>
      </c>
      <c r="H875" s="96"/>
      <c r="I875" s="96" t="s">
        <v>2512</v>
      </c>
      <c r="J875" s="96" t="s">
        <v>92</v>
      </c>
      <c r="K875" s="428">
        <v>4</v>
      </c>
      <c r="L875" s="422">
        <v>2015</v>
      </c>
      <c r="M875" s="195">
        <v>2966.82</v>
      </c>
      <c r="O875" s="42"/>
    </row>
    <row r="876" spans="1:15" ht="30.75" customHeight="1" x14ac:dyDescent="0.25">
      <c r="A876" s="152">
        <v>869</v>
      </c>
      <c r="B876" s="152" t="s">
        <v>2514</v>
      </c>
      <c r="C876" s="421" t="s">
        <v>967</v>
      </c>
      <c r="D876" s="96" t="s">
        <v>261</v>
      </c>
      <c r="E876" s="96" t="s">
        <v>888</v>
      </c>
      <c r="F876" s="96" t="s">
        <v>261</v>
      </c>
      <c r="G876" s="96" t="s">
        <v>906</v>
      </c>
      <c r="H876" s="96"/>
      <c r="I876" s="96" t="s">
        <v>2512</v>
      </c>
      <c r="J876" s="96" t="s">
        <v>92</v>
      </c>
      <c r="K876" s="428">
        <v>4</v>
      </c>
      <c r="L876" s="422">
        <v>2015</v>
      </c>
      <c r="M876" s="195">
        <v>3983.9</v>
      </c>
      <c r="O876" s="42"/>
    </row>
    <row r="877" spans="1:15" ht="30.75" customHeight="1" x14ac:dyDescent="0.25">
      <c r="A877" s="152">
        <v>870</v>
      </c>
      <c r="B877" s="152" t="s">
        <v>2515</v>
      </c>
      <c r="C877" s="421" t="s">
        <v>1171</v>
      </c>
      <c r="D877" s="96" t="s">
        <v>1052</v>
      </c>
      <c r="E877" s="96" t="s">
        <v>902</v>
      </c>
      <c r="F877" s="96" t="s">
        <v>261</v>
      </c>
      <c r="G877" s="96" t="s">
        <v>470</v>
      </c>
      <c r="H877" s="96"/>
      <c r="I877" s="96" t="s">
        <v>2512</v>
      </c>
      <c r="J877" s="96" t="s">
        <v>92</v>
      </c>
      <c r="K877" s="428">
        <v>4</v>
      </c>
      <c r="L877" s="422">
        <v>2015</v>
      </c>
      <c r="M877" s="195">
        <v>1865.6</v>
      </c>
      <c r="O877" s="42"/>
    </row>
    <row r="878" spans="1:15" ht="30.75" customHeight="1" x14ac:dyDescent="0.25">
      <c r="A878" s="152">
        <v>871</v>
      </c>
      <c r="B878" s="152" t="s">
        <v>2516</v>
      </c>
      <c r="C878" s="421" t="s">
        <v>1171</v>
      </c>
      <c r="D878" s="96" t="s">
        <v>1052</v>
      </c>
      <c r="E878" s="96" t="s">
        <v>902</v>
      </c>
      <c r="F878" s="96" t="s">
        <v>261</v>
      </c>
      <c r="G878" s="96" t="s">
        <v>470</v>
      </c>
      <c r="H878" s="96"/>
      <c r="I878" s="96" t="s">
        <v>2512</v>
      </c>
      <c r="J878" s="96" t="s">
        <v>92</v>
      </c>
      <c r="K878" s="428">
        <v>4</v>
      </c>
      <c r="L878" s="422">
        <v>2015</v>
      </c>
      <c r="M878" s="195">
        <v>1865.6</v>
      </c>
      <c r="O878" s="42"/>
    </row>
    <row r="879" spans="1:15" ht="30.75" customHeight="1" x14ac:dyDescent="0.25">
      <c r="A879" s="152">
        <v>872</v>
      </c>
      <c r="B879" s="152" t="s">
        <v>2517</v>
      </c>
      <c r="C879" s="421" t="s">
        <v>2518</v>
      </c>
      <c r="D879" s="96" t="s">
        <v>261</v>
      </c>
      <c r="E879" s="96" t="s">
        <v>2494</v>
      </c>
      <c r="F879" s="96" t="s">
        <v>261</v>
      </c>
      <c r="G879" s="96" t="s">
        <v>470</v>
      </c>
      <c r="H879" s="96"/>
      <c r="I879" s="96" t="s">
        <v>2512</v>
      </c>
      <c r="J879" s="96" t="s">
        <v>92</v>
      </c>
      <c r="K879" s="428">
        <v>4</v>
      </c>
      <c r="L879" s="422">
        <v>2015</v>
      </c>
      <c r="M879" s="195">
        <v>1170.01</v>
      </c>
      <c r="O879" s="42"/>
    </row>
    <row r="880" spans="1:15" ht="30.75" customHeight="1" x14ac:dyDescent="0.25">
      <c r="A880" s="152">
        <v>873</v>
      </c>
      <c r="B880" s="152" t="s">
        <v>2519</v>
      </c>
      <c r="C880" s="421" t="s">
        <v>2520</v>
      </c>
      <c r="D880" s="97" t="s">
        <v>261</v>
      </c>
      <c r="E880" s="96" t="s">
        <v>894</v>
      </c>
      <c r="F880" s="97" t="s">
        <v>261</v>
      </c>
      <c r="G880" s="97" t="s">
        <v>470</v>
      </c>
      <c r="H880" s="97"/>
      <c r="I880" s="96" t="s">
        <v>2512</v>
      </c>
      <c r="J880" s="96" t="s">
        <v>92</v>
      </c>
      <c r="K880" s="151">
        <v>10</v>
      </c>
      <c r="L880" s="422">
        <v>2016</v>
      </c>
      <c r="M880" s="195">
        <v>1305.93</v>
      </c>
      <c r="O880" s="42"/>
    </row>
    <row r="881" spans="1:15" ht="30.75" customHeight="1" x14ac:dyDescent="0.25">
      <c r="A881" s="152">
        <v>874</v>
      </c>
      <c r="B881" s="152" t="s">
        <v>2521</v>
      </c>
      <c r="C881" s="421" t="s">
        <v>2522</v>
      </c>
      <c r="D881" s="97" t="s">
        <v>261</v>
      </c>
      <c r="E881" s="97" t="s">
        <v>888</v>
      </c>
      <c r="F881" s="97" t="s">
        <v>261</v>
      </c>
      <c r="G881" s="97" t="s">
        <v>2035</v>
      </c>
      <c r="H881" s="97"/>
      <c r="I881" s="96" t="s">
        <v>2512</v>
      </c>
      <c r="J881" s="96" t="s">
        <v>92</v>
      </c>
      <c r="K881" s="151">
        <v>10</v>
      </c>
      <c r="L881" s="422">
        <v>2016</v>
      </c>
      <c r="M881" s="195">
        <v>2499.8000000000002</v>
      </c>
      <c r="O881" s="42"/>
    </row>
    <row r="882" spans="1:15" ht="30.75" customHeight="1" x14ac:dyDescent="0.25">
      <c r="A882" s="152">
        <v>875</v>
      </c>
      <c r="B882" s="152" t="s">
        <v>2523</v>
      </c>
      <c r="C882" s="421" t="s">
        <v>2524</v>
      </c>
      <c r="D882" s="97" t="s">
        <v>261</v>
      </c>
      <c r="E882" s="97" t="s">
        <v>888</v>
      </c>
      <c r="F882" s="97" t="s">
        <v>261</v>
      </c>
      <c r="G882" s="97" t="s">
        <v>470</v>
      </c>
      <c r="H882" s="97"/>
      <c r="I882" s="96" t="s">
        <v>2512</v>
      </c>
      <c r="J882" s="96" t="s">
        <v>92</v>
      </c>
      <c r="K882" s="151">
        <v>5</v>
      </c>
      <c r="L882" s="422">
        <v>2017</v>
      </c>
      <c r="M882" s="195">
        <v>3546.47</v>
      </c>
      <c r="O882" s="42"/>
    </row>
    <row r="883" spans="1:15" ht="30.75" customHeight="1" x14ac:dyDescent="0.25">
      <c r="A883" s="152">
        <v>876</v>
      </c>
      <c r="B883" s="152" t="s">
        <v>2525</v>
      </c>
      <c r="C883" s="421" t="s">
        <v>2526</v>
      </c>
      <c r="D883" s="97" t="s">
        <v>261</v>
      </c>
      <c r="E883" s="96" t="s">
        <v>2527</v>
      </c>
      <c r="F883" s="97" t="s">
        <v>261</v>
      </c>
      <c r="G883" s="97" t="s">
        <v>292</v>
      </c>
      <c r="H883" s="97"/>
      <c r="I883" s="96" t="s">
        <v>2512</v>
      </c>
      <c r="J883" s="97" t="s">
        <v>92</v>
      </c>
      <c r="K883" s="151">
        <v>1</v>
      </c>
      <c r="L883" s="422">
        <v>2016</v>
      </c>
      <c r="M883" s="195">
        <v>3068.01</v>
      </c>
      <c r="O883" s="42"/>
    </row>
    <row r="884" spans="1:15" ht="30.75" customHeight="1" x14ac:dyDescent="0.25">
      <c r="A884" s="152">
        <v>877</v>
      </c>
      <c r="B884" s="152" t="s">
        <v>2528</v>
      </c>
      <c r="C884" s="421" t="s">
        <v>2529</v>
      </c>
      <c r="D884" s="97" t="s">
        <v>2530</v>
      </c>
      <c r="E884" s="97" t="s">
        <v>391</v>
      </c>
      <c r="F884" s="97" t="s">
        <v>2531</v>
      </c>
      <c r="G884" s="97" t="s">
        <v>470</v>
      </c>
      <c r="H884" s="97"/>
      <c r="I884" s="96" t="s">
        <v>2532</v>
      </c>
      <c r="J884" s="96" t="s">
        <v>92</v>
      </c>
      <c r="K884" s="151">
        <v>2</v>
      </c>
      <c r="L884" s="422">
        <v>2017</v>
      </c>
      <c r="M884" s="195">
        <f>6496/2</f>
        <v>3248</v>
      </c>
      <c r="O884" s="42"/>
    </row>
    <row r="885" spans="1:15" ht="30.75" customHeight="1" x14ac:dyDescent="0.25">
      <c r="A885" s="152">
        <v>878</v>
      </c>
      <c r="B885" s="152" t="s">
        <v>2533</v>
      </c>
      <c r="C885" s="421" t="s">
        <v>2534</v>
      </c>
      <c r="D885" s="96" t="s">
        <v>261</v>
      </c>
      <c r="E885" s="96" t="s">
        <v>391</v>
      </c>
      <c r="F885" s="96" t="s">
        <v>261</v>
      </c>
      <c r="G885" s="96" t="s">
        <v>292</v>
      </c>
      <c r="H885" s="96"/>
      <c r="I885" s="96" t="s">
        <v>2532</v>
      </c>
      <c r="J885" s="96" t="s">
        <v>92</v>
      </c>
      <c r="K885" s="151">
        <v>6</v>
      </c>
      <c r="L885" s="151">
        <v>2014</v>
      </c>
      <c r="M885" s="195">
        <v>19089.23</v>
      </c>
      <c r="O885" s="42"/>
    </row>
    <row r="886" spans="1:15" ht="30.75" customHeight="1" x14ac:dyDescent="0.25">
      <c r="A886" s="152">
        <v>879</v>
      </c>
      <c r="B886" s="152" t="s">
        <v>2535</v>
      </c>
      <c r="C886" s="421" t="s">
        <v>2536</v>
      </c>
      <c r="D886" s="96" t="s">
        <v>261</v>
      </c>
      <c r="E886" s="96" t="s">
        <v>391</v>
      </c>
      <c r="F886" s="96" t="s">
        <v>261</v>
      </c>
      <c r="G886" s="96" t="s">
        <v>906</v>
      </c>
      <c r="H886" s="96"/>
      <c r="I886" s="96" t="s">
        <v>2532</v>
      </c>
      <c r="J886" s="96" t="s">
        <v>92</v>
      </c>
      <c r="K886" s="151">
        <v>12</v>
      </c>
      <c r="L886" s="422">
        <v>2013</v>
      </c>
      <c r="M886" s="195">
        <v>2294.48</v>
      </c>
      <c r="O886" s="42"/>
    </row>
    <row r="887" spans="1:15" ht="30.75" customHeight="1" x14ac:dyDescent="0.25">
      <c r="A887" s="152">
        <v>880</v>
      </c>
      <c r="B887" s="152" t="s">
        <v>2537</v>
      </c>
      <c r="C887" s="421" t="s">
        <v>2538</v>
      </c>
      <c r="D887" s="96" t="s">
        <v>261</v>
      </c>
      <c r="E887" s="96" t="s">
        <v>391</v>
      </c>
      <c r="F887" s="96" t="s">
        <v>261</v>
      </c>
      <c r="G887" s="96" t="s">
        <v>906</v>
      </c>
      <c r="H887" s="96"/>
      <c r="I887" s="96" t="s">
        <v>2532</v>
      </c>
      <c r="J887" s="96" t="s">
        <v>92</v>
      </c>
      <c r="K887" s="151">
        <v>12</v>
      </c>
      <c r="L887" s="422">
        <v>2013</v>
      </c>
      <c r="M887" s="195">
        <v>9117.6</v>
      </c>
      <c r="O887" s="42"/>
    </row>
    <row r="888" spans="1:15" ht="30.75" customHeight="1" x14ac:dyDescent="0.25">
      <c r="A888" s="152">
        <v>881</v>
      </c>
      <c r="B888" s="152" t="s">
        <v>2539</v>
      </c>
      <c r="C888" s="421" t="s">
        <v>2540</v>
      </c>
      <c r="D888" s="96" t="s">
        <v>995</v>
      </c>
      <c r="E888" s="96" t="s">
        <v>391</v>
      </c>
      <c r="F888" s="96" t="s">
        <v>261</v>
      </c>
      <c r="G888" s="96" t="s">
        <v>906</v>
      </c>
      <c r="H888" s="96"/>
      <c r="I888" s="96" t="s">
        <v>2532</v>
      </c>
      <c r="J888" s="96" t="s">
        <v>92</v>
      </c>
      <c r="K888" s="151">
        <v>12</v>
      </c>
      <c r="L888" s="422">
        <v>2013</v>
      </c>
      <c r="M888" s="195">
        <v>2862.06</v>
      </c>
      <c r="O888" s="42"/>
    </row>
    <row r="889" spans="1:15" ht="30.75" customHeight="1" x14ac:dyDescent="0.25">
      <c r="A889" s="152">
        <v>882</v>
      </c>
      <c r="B889" s="152" t="s">
        <v>2541</v>
      </c>
      <c r="C889" s="421" t="s">
        <v>2542</v>
      </c>
      <c r="D889" s="96" t="s">
        <v>261</v>
      </c>
      <c r="E889" s="96" t="s">
        <v>391</v>
      </c>
      <c r="F889" s="96" t="s">
        <v>261</v>
      </c>
      <c r="G889" s="96" t="s">
        <v>906</v>
      </c>
      <c r="H889" s="96"/>
      <c r="I889" s="96" t="s">
        <v>2532</v>
      </c>
      <c r="J889" s="96" t="s">
        <v>92</v>
      </c>
      <c r="K889" s="151">
        <v>12</v>
      </c>
      <c r="L889" s="422">
        <v>2013</v>
      </c>
      <c r="M889" s="195">
        <v>6490.32</v>
      </c>
      <c r="O889" s="42"/>
    </row>
    <row r="890" spans="1:15" ht="30.75" customHeight="1" x14ac:dyDescent="0.25">
      <c r="A890" s="152">
        <v>883</v>
      </c>
      <c r="B890" s="152" t="s">
        <v>2543</v>
      </c>
      <c r="C890" s="421" t="s">
        <v>2544</v>
      </c>
      <c r="D890" s="96" t="s">
        <v>261</v>
      </c>
      <c r="E890" s="96" t="s">
        <v>391</v>
      </c>
      <c r="F890" s="96" t="s">
        <v>261</v>
      </c>
      <c r="G890" s="96" t="s">
        <v>470</v>
      </c>
      <c r="H890" s="96"/>
      <c r="I890" s="96" t="s">
        <v>2532</v>
      </c>
      <c r="J890" s="96" t="s">
        <v>92</v>
      </c>
      <c r="K890" s="151">
        <v>7</v>
      </c>
      <c r="L890" s="422">
        <v>2015</v>
      </c>
      <c r="M890" s="195">
        <v>1170</v>
      </c>
      <c r="O890" s="42"/>
    </row>
    <row r="891" spans="1:15" ht="30.75" customHeight="1" x14ac:dyDescent="0.25">
      <c r="A891" s="152">
        <v>884</v>
      </c>
      <c r="B891" s="152" t="s">
        <v>2545</v>
      </c>
      <c r="C891" s="421" t="s">
        <v>2546</v>
      </c>
      <c r="D891" s="97" t="s">
        <v>261</v>
      </c>
      <c r="E891" s="97" t="s">
        <v>1663</v>
      </c>
      <c r="F891" s="97" t="s">
        <v>1366</v>
      </c>
      <c r="G891" s="97" t="s">
        <v>470</v>
      </c>
      <c r="H891" s="97"/>
      <c r="I891" s="96" t="s">
        <v>2532</v>
      </c>
      <c r="J891" s="96" t="s">
        <v>92</v>
      </c>
      <c r="K891" s="151">
        <v>11</v>
      </c>
      <c r="L891" s="422">
        <v>2017</v>
      </c>
      <c r="M891" s="195">
        <v>696</v>
      </c>
      <c r="O891" s="42"/>
    </row>
    <row r="892" spans="1:15" ht="30.75" customHeight="1" x14ac:dyDescent="0.25">
      <c r="A892" s="152">
        <v>885</v>
      </c>
      <c r="B892" s="152" t="s">
        <v>2547</v>
      </c>
      <c r="C892" s="421" t="s">
        <v>2546</v>
      </c>
      <c r="D892" s="97" t="s">
        <v>261</v>
      </c>
      <c r="E892" s="97" t="s">
        <v>1663</v>
      </c>
      <c r="F892" s="97" t="s">
        <v>1366</v>
      </c>
      <c r="G892" s="97" t="s">
        <v>470</v>
      </c>
      <c r="H892" s="97"/>
      <c r="I892" s="96" t="s">
        <v>2532</v>
      </c>
      <c r="J892" s="96" t="s">
        <v>92</v>
      </c>
      <c r="K892" s="151">
        <v>11</v>
      </c>
      <c r="L892" s="422">
        <v>2017</v>
      </c>
      <c r="M892" s="195">
        <v>696</v>
      </c>
      <c r="O892" s="42"/>
    </row>
    <row r="893" spans="1:15" ht="30.75" customHeight="1" x14ac:dyDescent="0.25">
      <c r="A893" s="152">
        <v>886</v>
      </c>
      <c r="B893" s="152" t="s">
        <v>2548</v>
      </c>
      <c r="C893" s="421" t="s">
        <v>887</v>
      </c>
      <c r="D893" s="97" t="s">
        <v>261</v>
      </c>
      <c r="E893" s="97" t="s">
        <v>391</v>
      </c>
      <c r="F893" s="97" t="s">
        <v>261</v>
      </c>
      <c r="G893" s="97" t="s">
        <v>470</v>
      </c>
      <c r="H893" s="97"/>
      <c r="I893" s="96" t="s">
        <v>2532</v>
      </c>
      <c r="J893" s="96" t="s">
        <v>92</v>
      </c>
      <c r="K893" s="151">
        <v>11</v>
      </c>
      <c r="L893" s="422">
        <v>2017</v>
      </c>
      <c r="M893" s="195">
        <v>3596</v>
      </c>
      <c r="O893" s="42"/>
    </row>
    <row r="894" spans="1:15" ht="30.75" customHeight="1" x14ac:dyDescent="0.25">
      <c r="A894" s="152">
        <v>887</v>
      </c>
      <c r="B894" s="152" t="s">
        <v>2549</v>
      </c>
      <c r="C894" s="421" t="s">
        <v>2550</v>
      </c>
      <c r="D894" s="96" t="s">
        <v>1530</v>
      </c>
      <c r="E894" s="96" t="s">
        <v>391</v>
      </c>
      <c r="F894" s="96" t="s">
        <v>261</v>
      </c>
      <c r="G894" s="96" t="s">
        <v>890</v>
      </c>
      <c r="H894" s="96"/>
      <c r="I894" s="96" t="s">
        <v>2532</v>
      </c>
      <c r="J894" s="96" t="s">
        <v>92</v>
      </c>
      <c r="K894" s="151">
        <v>4</v>
      </c>
      <c r="L894" s="422">
        <v>2015</v>
      </c>
      <c r="M894" s="195">
        <v>1798</v>
      </c>
      <c r="O894" s="42"/>
    </row>
    <row r="895" spans="1:15" ht="30.75" customHeight="1" x14ac:dyDescent="0.25">
      <c r="A895" s="152">
        <v>888</v>
      </c>
      <c r="B895" s="152" t="s">
        <v>2551</v>
      </c>
      <c r="C895" s="421" t="s">
        <v>2526</v>
      </c>
      <c r="D895" s="97" t="s">
        <v>261</v>
      </c>
      <c r="E895" s="96" t="s">
        <v>2527</v>
      </c>
      <c r="F895" s="97" t="s">
        <v>261</v>
      </c>
      <c r="G895" s="97" t="s">
        <v>292</v>
      </c>
      <c r="H895" s="97"/>
      <c r="I895" s="96" t="s">
        <v>2532</v>
      </c>
      <c r="J895" s="97" t="s">
        <v>92</v>
      </c>
      <c r="K895" s="151">
        <v>1</v>
      </c>
      <c r="L895" s="422">
        <v>2016</v>
      </c>
      <c r="M895" s="195">
        <v>3068.01</v>
      </c>
      <c r="O895" s="42"/>
    </row>
    <row r="896" spans="1:15" ht="30.75" customHeight="1" x14ac:dyDescent="0.25">
      <c r="A896" s="152">
        <v>889</v>
      </c>
      <c r="B896" s="152" t="s">
        <v>2552</v>
      </c>
      <c r="C896" s="421" t="s">
        <v>2553</v>
      </c>
      <c r="D896" s="97" t="s">
        <v>261</v>
      </c>
      <c r="E896" s="97" t="s">
        <v>2554</v>
      </c>
      <c r="F896" s="97" t="s">
        <v>261</v>
      </c>
      <c r="G896" s="97" t="s">
        <v>90</v>
      </c>
      <c r="H896" s="97"/>
      <c r="I896" s="96" t="s">
        <v>2532</v>
      </c>
      <c r="J896" s="97" t="s">
        <v>92</v>
      </c>
      <c r="K896" s="151">
        <v>7</v>
      </c>
      <c r="L896" s="422">
        <v>2017</v>
      </c>
      <c r="M896" s="195">
        <v>10109.01</v>
      </c>
      <c r="O896" s="42"/>
    </row>
    <row r="897" spans="1:15" ht="30.75" customHeight="1" x14ac:dyDescent="0.25">
      <c r="A897" s="152">
        <v>890</v>
      </c>
      <c r="B897" s="152" t="s">
        <v>2555</v>
      </c>
      <c r="C897" s="421" t="s">
        <v>2556</v>
      </c>
      <c r="D897" s="97" t="s">
        <v>261</v>
      </c>
      <c r="E897" s="97" t="s">
        <v>888</v>
      </c>
      <c r="F897" s="97" t="s">
        <v>261</v>
      </c>
      <c r="G897" s="97" t="s">
        <v>2035</v>
      </c>
      <c r="H897" s="97"/>
      <c r="I897" s="96" t="s">
        <v>2532</v>
      </c>
      <c r="J897" s="96" t="s">
        <v>92</v>
      </c>
      <c r="K897" s="151">
        <v>11</v>
      </c>
      <c r="L897" s="422">
        <v>2017</v>
      </c>
      <c r="M897" s="195">
        <v>2900</v>
      </c>
      <c r="O897" s="42"/>
    </row>
    <row r="898" spans="1:15" ht="30.75" customHeight="1" x14ac:dyDescent="0.25">
      <c r="A898" s="152">
        <v>891</v>
      </c>
      <c r="B898" s="152" t="s">
        <v>2548</v>
      </c>
      <c r="C898" s="421" t="s">
        <v>2557</v>
      </c>
      <c r="D898" s="97" t="s">
        <v>261</v>
      </c>
      <c r="E898" s="97" t="s">
        <v>391</v>
      </c>
      <c r="F898" s="97" t="s">
        <v>261</v>
      </c>
      <c r="G898" s="97" t="s">
        <v>90</v>
      </c>
      <c r="H898" s="97"/>
      <c r="I898" s="96" t="s">
        <v>2532</v>
      </c>
      <c r="J898" s="96" t="s">
        <v>92</v>
      </c>
      <c r="K898" s="151">
        <v>6</v>
      </c>
      <c r="L898" s="422">
        <v>2018</v>
      </c>
      <c r="M898" s="195">
        <v>3362.84</v>
      </c>
      <c r="O898" s="42"/>
    </row>
    <row r="899" spans="1:15" ht="30.75" customHeight="1" x14ac:dyDescent="0.25">
      <c r="A899" s="152">
        <v>892</v>
      </c>
      <c r="B899" s="152" t="s">
        <v>2549</v>
      </c>
      <c r="C899" s="421" t="s">
        <v>2558</v>
      </c>
      <c r="D899" s="96" t="s">
        <v>2559</v>
      </c>
      <c r="E899" s="96" t="s">
        <v>894</v>
      </c>
      <c r="F899" s="96" t="s">
        <v>261</v>
      </c>
      <c r="G899" s="96" t="s">
        <v>470</v>
      </c>
      <c r="H899" s="96"/>
      <c r="I899" s="96" t="s">
        <v>2560</v>
      </c>
      <c r="J899" s="96" t="s">
        <v>92</v>
      </c>
      <c r="K899" s="428">
        <v>10</v>
      </c>
      <c r="L899" s="422">
        <v>2015</v>
      </c>
      <c r="M899" s="195">
        <v>1136.8</v>
      </c>
      <c r="O899" s="42"/>
    </row>
    <row r="900" spans="1:15" ht="30.75" customHeight="1" x14ac:dyDescent="0.25">
      <c r="A900" s="152">
        <v>893</v>
      </c>
      <c r="B900" s="152" t="s">
        <v>2561</v>
      </c>
      <c r="C900" s="421" t="s">
        <v>2558</v>
      </c>
      <c r="D900" s="96" t="s">
        <v>2559</v>
      </c>
      <c r="E900" s="96" t="s">
        <v>894</v>
      </c>
      <c r="F900" s="96" t="s">
        <v>261</v>
      </c>
      <c r="G900" s="96" t="s">
        <v>470</v>
      </c>
      <c r="H900" s="96"/>
      <c r="I900" s="96" t="s">
        <v>2560</v>
      </c>
      <c r="J900" s="96" t="s">
        <v>92</v>
      </c>
      <c r="K900" s="428">
        <v>10</v>
      </c>
      <c r="L900" s="422">
        <v>2015</v>
      </c>
      <c r="M900" s="195">
        <v>1136.8</v>
      </c>
      <c r="O900" s="42"/>
    </row>
    <row r="901" spans="1:15" ht="30.75" customHeight="1" x14ac:dyDescent="0.25">
      <c r="A901" s="152">
        <v>894</v>
      </c>
      <c r="B901" s="152" t="s">
        <v>2562</v>
      </c>
      <c r="C901" s="421" t="s">
        <v>2563</v>
      </c>
      <c r="D901" s="96" t="s">
        <v>261</v>
      </c>
      <c r="E901" s="96" t="s">
        <v>391</v>
      </c>
      <c r="F901" s="96" t="s">
        <v>261</v>
      </c>
      <c r="G901" s="96" t="s">
        <v>906</v>
      </c>
      <c r="H901" s="96"/>
      <c r="I901" s="96" t="s">
        <v>2560</v>
      </c>
      <c r="J901" s="96" t="s">
        <v>92</v>
      </c>
      <c r="K901" s="428">
        <v>10</v>
      </c>
      <c r="L901" s="422">
        <v>2015</v>
      </c>
      <c r="M901" s="195">
        <v>3606.44</v>
      </c>
      <c r="O901" s="42"/>
    </row>
    <row r="902" spans="1:15" ht="30.75" customHeight="1" x14ac:dyDescent="0.25">
      <c r="A902" s="152">
        <v>895</v>
      </c>
      <c r="B902" s="152" t="s">
        <v>2564</v>
      </c>
      <c r="C902" s="421" t="s">
        <v>2563</v>
      </c>
      <c r="D902" s="96" t="s">
        <v>261</v>
      </c>
      <c r="E902" s="96" t="s">
        <v>391</v>
      </c>
      <c r="F902" s="96" t="s">
        <v>261</v>
      </c>
      <c r="G902" s="96" t="s">
        <v>906</v>
      </c>
      <c r="H902" s="96"/>
      <c r="I902" s="96" t="s">
        <v>2560</v>
      </c>
      <c r="J902" s="96" t="s">
        <v>92</v>
      </c>
      <c r="K902" s="428">
        <v>10</v>
      </c>
      <c r="L902" s="422">
        <v>2015</v>
      </c>
      <c r="M902" s="195">
        <v>3606.44</v>
      </c>
      <c r="O902" s="42"/>
    </row>
    <row r="903" spans="1:15" ht="30.75" customHeight="1" x14ac:dyDescent="0.25">
      <c r="A903" s="152">
        <v>896</v>
      </c>
      <c r="B903" s="152" t="s">
        <v>2561</v>
      </c>
      <c r="C903" s="421" t="s">
        <v>1079</v>
      </c>
      <c r="D903" s="96" t="s">
        <v>261</v>
      </c>
      <c r="E903" s="96" t="s">
        <v>391</v>
      </c>
      <c r="F903" s="96" t="s">
        <v>261</v>
      </c>
      <c r="G903" s="96" t="s">
        <v>906</v>
      </c>
      <c r="H903" s="96"/>
      <c r="I903" s="96" t="s">
        <v>2560</v>
      </c>
      <c r="J903" s="96" t="s">
        <v>92</v>
      </c>
      <c r="K903" s="428">
        <v>7</v>
      </c>
      <c r="L903" s="422">
        <v>2015</v>
      </c>
      <c r="M903" s="195">
        <v>3671.17</v>
      </c>
      <c r="O903" s="42"/>
    </row>
    <row r="904" spans="1:15" ht="30.75" customHeight="1" x14ac:dyDescent="0.25">
      <c r="A904" s="152">
        <v>897</v>
      </c>
      <c r="B904" s="152" t="s">
        <v>2562</v>
      </c>
      <c r="C904" s="421" t="s">
        <v>2565</v>
      </c>
      <c r="D904" s="96" t="s">
        <v>261</v>
      </c>
      <c r="E904" s="96" t="s">
        <v>391</v>
      </c>
      <c r="F904" s="96" t="s">
        <v>261</v>
      </c>
      <c r="G904" s="96" t="s">
        <v>906</v>
      </c>
      <c r="H904" s="96"/>
      <c r="I904" s="96" t="s">
        <v>2560</v>
      </c>
      <c r="J904" s="96" t="s">
        <v>92</v>
      </c>
      <c r="K904" s="428">
        <v>7</v>
      </c>
      <c r="L904" s="422">
        <v>2015</v>
      </c>
      <c r="M904" s="195">
        <v>3671.17</v>
      </c>
      <c r="O904" s="42"/>
    </row>
    <row r="905" spans="1:15" ht="30.75" customHeight="1" x14ac:dyDescent="0.25">
      <c r="A905" s="152">
        <v>898</v>
      </c>
      <c r="B905" s="152" t="s">
        <v>2564</v>
      </c>
      <c r="C905" s="421" t="s">
        <v>2566</v>
      </c>
      <c r="D905" s="96" t="s">
        <v>2103</v>
      </c>
      <c r="E905" s="96" t="s">
        <v>894</v>
      </c>
      <c r="F905" s="96" t="s">
        <v>261</v>
      </c>
      <c r="G905" s="96" t="s">
        <v>470</v>
      </c>
      <c r="H905" s="96"/>
      <c r="I905" s="96" t="s">
        <v>2560</v>
      </c>
      <c r="J905" s="96" t="s">
        <v>92</v>
      </c>
      <c r="K905" s="428">
        <v>7</v>
      </c>
      <c r="L905" s="422">
        <v>2015</v>
      </c>
      <c r="M905" s="195">
        <v>1192</v>
      </c>
      <c r="O905" s="42"/>
    </row>
    <row r="906" spans="1:15" ht="30.75" customHeight="1" x14ac:dyDescent="0.25">
      <c r="A906" s="152">
        <v>899</v>
      </c>
      <c r="B906" s="152" t="s">
        <v>2567</v>
      </c>
      <c r="C906" s="421" t="s">
        <v>2566</v>
      </c>
      <c r="D906" s="96" t="s">
        <v>2103</v>
      </c>
      <c r="E906" s="96" t="s">
        <v>894</v>
      </c>
      <c r="F906" s="96" t="s">
        <v>261</v>
      </c>
      <c r="G906" s="96" t="s">
        <v>470</v>
      </c>
      <c r="H906" s="96"/>
      <c r="I906" s="96" t="s">
        <v>2560</v>
      </c>
      <c r="J906" s="96" t="s">
        <v>92</v>
      </c>
      <c r="K906" s="428">
        <v>7</v>
      </c>
      <c r="L906" s="422">
        <v>2015</v>
      </c>
      <c r="M906" s="195">
        <v>1192</v>
      </c>
      <c r="O906" s="42"/>
    </row>
    <row r="907" spans="1:15" ht="30.75" customHeight="1" x14ac:dyDescent="0.25">
      <c r="A907" s="152">
        <v>900</v>
      </c>
      <c r="B907" s="152" t="s">
        <v>2568</v>
      </c>
      <c r="C907" s="421" t="s">
        <v>1171</v>
      </c>
      <c r="D907" s="96" t="s">
        <v>1052</v>
      </c>
      <c r="E907" s="96" t="s">
        <v>902</v>
      </c>
      <c r="F907" s="96" t="s">
        <v>261</v>
      </c>
      <c r="G907" s="96" t="s">
        <v>470</v>
      </c>
      <c r="H907" s="96"/>
      <c r="I907" s="96" t="s">
        <v>2560</v>
      </c>
      <c r="J907" s="96" t="s">
        <v>92</v>
      </c>
      <c r="K907" s="428">
        <v>7</v>
      </c>
      <c r="L907" s="422">
        <v>2015</v>
      </c>
      <c r="M907" s="195">
        <v>1939.2</v>
      </c>
      <c r="O907" s="42"/>
    </row>
    <row r="908" spans="1:15" ht="30.75" customHeight="1" x14ac:dyDescent="0.25">
      <c r="A908" s="152">
        <v>901</v>
      </c>
      <c r="B908" s="152" t="s">
        <v>2569</v>
      </c>
      <c r="C908" s="421" t="s">
        <v>887</v>
      </c>
      <c r="D908" s="96" t="s">
        <v>261</v>
      </c>
      <c r="E908" s="96" t="s">
        <v>888</v>
      </c>
      <c r="F908" s="96" t="s">
        <v>889</v>
      </c>
      <c r="G908" s="96" t="s">
        <v>470</v>
      </c>
      <c r="H908" s="96"/>
      <c r="I908" s="96" t="s">
        <v>2560</v>
      </c>
      <c r="J908" s="96" t="s">
        <v>92</v>
      </c>
      <c r="K908" s="428">
        <v>7</v>
      </c>
      <c r="L908" s="422">
        <v>2015</v>
      </c>
      <c r="M908" s="195">
        <v>2655.94</v>
      </c>
      <c r="O908" s="42"/>
    </row>
    <row r="909" spans="1:15" ht="30.75" customHeight="1" x14ac:dyDescent="0.25">
      <c r="A909" s="152">
        <v>902</v>
      </c>
      <c r="B909" s="152" t="s">
        <v>2570</v>
      </c>
      <c r="C909" s="421" t="s">
        <v>887</v>
      </c>
      <c r="D909" s="96" t="s">
        <v>261</v>
      </c>
      <c r="E909" s="96" t="s">
        <v>888</v>
      </c>
      <c r="F909" s="96" t="s">
        <v>889</v>
      </c>
      <c r="G909" s="96" t="s">
        <v>470</v>
      </c>
      <c r="H909" s="96"/>
      <c r="I909" s="96" t="s">
        <v>2560</v>
      </c>
      <c r="J909" s="96" t="s">
        <v>92</v>
      </c>
      <c r="K909" s="428">
        <v>7</v>
      </c>
      <c r="L909" s="422">
        <v>2015</v>
      </c>
      <c r="M909" s="195">
        <v>2655.94</v>
      </c>
      <c r="O909" s="42"/>
    </row>
    <row r="910" spans="1:15" ht="30.75" customHeight="1" x14ac:dyDescent="0.25">
      <c r="A910" s="152">
        <v>903</v>
      </c>
      <c r="B910" s="152" t="s">
        <v>2571</v>
      </c>
      <c r="C910" s="421" t="s">
        <v>887</v>
      </c>
      <c r="D910" s="96" t="s">
        <v>261</v>
      </c>
      <c r="E910" s="96" t="s">
        <v>888</v>
      </c>
      <c r="F910" s="96" t="s">
        <v>889</v>
      </c>
      <c r="G910" s="96" t="s">
        <v>470</v>
      </c>
      <c r="H910" s="96"/>
      <c r="I910" s="96" t="s">
        <v>2560</v>
      </c>
      <c r="J910" s="96" t="s">
        <v>92</v>
      </c>
      <c r="K910" s="428">
        <v>7</v>
      </c>
      <c r="L910" s="422">
        <v>2015</v>
      </c>
      <c r="M910" s="195">
        <v>2655.94</v>
      </c>
      <c r="O910" s="42"/>
    </row>
    <row r="911" spans="1:15" ht="30.75" customHeight="1" x14ac:dyDescent="0.25">
      <c r="A911" s="152">
        <v>904</v>
      </c>
      <c r="B911" s="152" t="s">
        <v>2572</v>
      </c>
      <c r="C911" s="421" t="s">
        <v>2573</v>
      </c>
      <c r="D911" s="97" t="s">
        <v>261</v>
      </c>
      <c r="E911" s="97" t="s">
        <v>391</v>
      </c>
      <c r="F911" s="97" t="s">
        <v>261</v>
      </c>
      <c r="G911" s="97" t="s">
        <v>890</v>
      </c>
      <c r="H911" s="97"/>
      <c r="I911" s="96" t="s">
        <v>2560</v>
      </c>
      <c r="J911" s="96" t="s">
        <v>92</v>
      </c>
      <c r="K911" s="151">
        <v>10</v>
      </c>
      <c r="L911" s="422">
        <v>2017</v>
      </c>
      <c r="M911" s="195">
        <v>2279.63</v>
      </c>
      <c r="O911" s="42"/>
    </row>
    <row r="912" spans="1:15" ht="30.75" customHeight="1" x14ac:dyDescent="0.25">
      <c r="A912" s="152">
        <v>905</v>
      </c>
      <c r="B912" s="152" t="s">
        <v>2574</v>
      </c>
      <c r="C912" s="421" t="s">
        <v>893</v>
      </c>
      <c r="D912" s="97" t="s">
        <v>261</v>
      </c>
      <c r="E912" s="97" t="s">
        <v>894</v>
      </c>
      <c r="F912" s="97" t="s">
        <v>261</v>
      </c>
      <c r="G912" s="97" t="s">
        <v>470</v>
      </c>
      <c r="H912" s="97"/>
      <c r="I912" s="96" t="s">
        <v>2560</v>
      </c>
      <c r="J912" s="96" t="s">
        <v>92</v>
      </c>
      <c r="K912" s="151">
        <v>12</v>
      </c>
      <c r="L912" s="422">
        <v>2019</v>
      </c>
      <c r="M912" s="195">
        <v>2900</v>
      </c>
      <c r="O912" s="42"/>
    </row>
    <row r="913" spans="1:15" ht="30.75" customHeight="1" x14ac:dyDescent="0.25">
      <c r="A913" s="152">
        <v>906</v>
      </c>
      <c r="B913" s="152" t="s">
        <v>2575</v>
      </c>
      <c r="C913" s="421" t="s">
        <v>893</v>
      </c>
      <c r="D913" s="97" t="s">
        <v>261</v>
      </c>
      <c r="E913" s="97" t="s">
        <v>894</v>
      </c>
      <c r="F913" s="97" t="s">
        <v>261</v>
      </c>
      <c r="G913" s="97" t="s">
        <v>470</v>
      </c>
      <c r="H913" s="97"/>
      <c r="I913" s="96" t="s">
        <v>2560</v>
      </c>
      <c r="J913" s="96" t="s">
        <v>92</v>
      </c>
      <c r="K913" s="151">
        <v>12</v>
      </c>
      <c r="L913" s="422">
        <v>2019</v>
      </c>
      <c r="M913" s="195">
        <v>2900</v>
      </c>
      <c r="O913" s="42"/>
    </row>
    <row r="914" spans="1:15" ht="30.75" customHeight="1" x14ac:dyDescent="0.25">
      <c r="A914" s="152">
        <v>907</v>
      </c>
      <c r="B914" s="152" t="s">
        <v>2576</v>
      </c>
      <c r="C914" s="421" t="s">
        <v>893</v>
      </c>
      <c r="D914" s="97" t="s">
        <v>261</v>
      </c>
      <c r="E914" s="97" t="s">
        <v>894</v>
      </c>
      <c r="F914" s="97" t="s">
        <v>261</v>
      </c>
      <c r="G914" s="97" t="s">
        <v>470</v>
      </c>
      <c r="H914" s="97"/>
      <c r="I914" s="96" t="s">
        <v>2560</v>
      </c>
      <c r="J914" s="96" t="s">
        <v>92</v>
      </c>
      <c r="K914" s="151">
        <v>12</v>
      </c>
      <c r="L914" s="422">
        <v>2019</v>
      </c>
      <c r="M914" s="195">
        <v>2900</v>
      </c>
      <c r="O914" s="42"/>
    </row>
    <row r="915" spans="1:15" ht="30.75" customHeight="1" x14ac:dyDescent="0.25">
      <c r="A915" s="152">
        <v>908</v>
      </c>
      <c r="B915" s="152" t="s">
        <v>2577</v>
      </c>
      <c r="C915" s="421" t="s">
        <v>893</v>
      </c>
      <c r="D915" s="97" t="s">
        <v>261</v>
      </c>
      <c r="E915" s="97" t="s">
        <v>894</v>
      </c>
      <c r="F915" s="97" t="s">
        <v>261</v>
      </c>
      <c r="G915" s="97" t="s">
        <v>470</v>
      </c>
      <c r="H915" s="97"/>
      <c r="I915" s="96" t="s">
        <v>2560</v>
      </c>
      <c r="J915" s="96" t="s">
        <v>92</v>
      </c>
      <c r="K915" s="151">
        <v>12</v>
      </c>
      <c r="L915" s="422">
        <v>2019</v>
      </c>
      <c r="M915" s="195">
        <v>2900</v>
      </c>
      <c r="O915" s="42"/>
    </row>
    <row r="916" spans="1:15" ht="30.75" customHeight="1" x14ac:dyDescent="0.25">
      <c r="A916" s="152">
        <v>909</v>
      </c>
      <c r="B916" s="152" t="s">
        <v>2578</v>
      </c>
      <c r="C916" s="421" t="s">
        <v>1537</v>
      </c>
      <c r="D916" s="97" t="s">
        <v>261</v>
      </c>
      <c r="E916" s="97" t="s">
        <v>902</v>
      </c>
      <c r="F916" s="97" t="s">
        <v>261</v>
      </c>
      <c r="G916" s="97" t="s">
        <v>470</v>
      </c>
      <c r="H916" s="97"/>
      <c r="I916" s="96" t="s">
        <v>2560</v>
      </c>
      <c r="J916" s="96" t="s">
        <v>92</v>
      </c>
      <c r="K916" s="151">
        <v>12</v>
      </c>
      <c r="L916" s="422">
        <v>2019</v>
      </c>
      <c r="M916" s="195">
        <v>4292</v>
      </c>
      <c r="O916" s="42"/>
    </row>
    <row r="917" spans="1:15" ht="30.75" customHeight="1" x14ac:dyDescent="0.25">
      <c r="A917" s="152">
        <v>910</v>
      </c>
      <c r="B917" s="152" t="s">
        <v>2579</v>
      </c>
      <c r="C917" s="421" t="s">
        <v>1537</v>
      </c>
      <c r="D917" s="97" t="s">
        <v>261</v>
      </c>
      <c r="E917" s="97" t="s">
        <v>902</v>
      </c>
      <c r="F917" s="97" t="s">
        <v>261</v>
      </c>
      <c r="G917" s="97" t="s">
        <v>470</v>
      </c>
      <c r="H917" s="97"/>
      <c r="I917" s="96" t="s">
        <v>2560</v>
      </c>
      <c r="J917" s="96" t="s">
        <v>92</v>
      </c>
      <c r="K917" s="151">
        <v>12</v>
      </c>
      <c r="L917" s="422">
        <v>2019</v>
      </c>
      <c r="M917" s="195">
        <v>4292</v>
      </c>
      <c r="O917" s="42"/>
    </row>
    <row r="918" spans="1:15" ht="30.75" customHeight="1" x14ac:dyDescent="0.25">
      <c r="A918" s="152">
        <v>911</v>
      </c>
      <c r="B918" s="152" t="s">
        <v>2580</v>
      </c>
      <c r="C918" s="421" t="s">
        <v>1537</v>
      </c>
      <c r="D918" s="97" t="s">
        <v>261</v>
      </c>
      <c r="E918" s="97" t="s">
        <v>902</v>
      </c>
      <c r="F918" s="97" t="s">
        <v>261</v>
      </c>
      <c r="G918" s="97" t="s">
        <v>470</v>
      </c>
      <c r="H918" s="97"/>
      <c r="I918" s="96" t="s">
        <v>2560</v>
      </c>
      <c r="J918" s="96" t="s">
        <v>92</v>
      </c>
      <c r="K918" s="151">
        <v>12</v>
      </c>
      <c r="L918" s="422">
        <v>2019</v>
      </c>
      <c r="M918" s="195">
        <v>4292</v>
      </c>
      <c r="O918" s="42"/>
    </row>
    <row r="919" spans="1:15" ht="30.75" customHeight="1" x14ac:dyDescent="0.25">
      <c r="A919" s="152">
        <v>912</v>
      </c>
      <c r="B919" s="152" t="s">
        <v>2581</v>
      </c>
      <c r="C919" s="421" t="s">
        <v>1801</v>
      </c>
      <c r="D919" s="97" t="s">
        <v>261</v>
      </c>
      <c r="E919" s="97" t="s">
        <v>1092</v>
      </c>
      <c r="F919" s="97" t="s">
        <v>261</v>
      </c>
      <c r="G919" s="97" t="s">
        <v>890</v>
      </c>
      <c r="H919" s="97"/>
      <c r="I919" s="96" t="s">
        <v>2560</v>
      </c>
      <c r="J919" s="96" t="s">
        <v>92</v>
      </c>
      <c r="K919" s="151">
        <v>3</v>
      </c>
      <c r="L919" s="422">
        <v>2020</v>
      </c>
      <c r="M919" s="195">
        <v>24235.71</v>
      </c>
      <c r="O919" s="42"/>
    </row>
    <row r="920" spans="1:15" ht="30.75" customHeight="1" x14ac:dyDescent="0.25">
      <c r="A920" s="152">
        <v>913</v>
      </c>
      <c r="B920" s="152" t="s">
        <v>2582</v>
      </c>
      <c r="C920" s="421" t="s">
        <v>1801</v>
      </c>
      <c r="D920" s="97" t="s">
        <v>261</v>
      </c>
      <c r="E920" s="97" t="s">
        <v>1092</v>
      </c>
      <c r="F920" s="97" t="s">
        <v>261</v>
      </c>
      <c r="G920" s="97" t="s">
        <v>890</v>
      </c>
      <c r="H920" s="97"/>
      <c r="I920" s="96" t="s">
        <v>2560</v>
      </c>
      <c r="J920" s="96" t="s">
        <v>92</v>
      </c>
      <c r="K920" s="151">
        <v>3</v>
      </c>
      <c r="L920" s="422">
        <v>2020</v>
      </c>
      <c r="M920" s="195">
        <v>24235.71</v>
      </c>
      <c r="O920" s="42"/>
    </row>
    <row r="921" spans="1:15" ht="30.75" customHeight="1" x14ac:dyDescent="0.25">
      <c r="A921" s="152">
        <v>914</v>
      </c>
      <c r="B921" s="152" t="s">
        <v>2583</v>
      </c>
      <c r="C921" s="421" t="s">
        <v>1801</v>
      </c>
      <c r="D921" s="97" t="s">
        <v>261</v>
      </c>
      <c r="E921" s="97" t="s">
        <v>1092</v>
      </c>
      <c r="F921" s="97" t="s">
        <v>261</v>
      </c>
      <c r="G921" s="97" t="s">
        <v>890</v>
      </c>
      <c r="H921" s="97"/>
      <c r="I921" s="96" t="s">
        <v>2560</v>
      </c>
      <c r="J921" s="96" t="s">
        <v>92</v>
      </c>
      <c r="K921" s="151">
        <v>3</v>
      </c>
      <c r="L921" s="422">
        <v>2020</v>
      </c>
      <c r="M921" s="195">
        <v>24235.71</v>
      </c>
      <c r="O921" s="42"/>
    </row>
    <row r="922" spans="1:15" ht="30.75" customHeight="1" x14ac:dyDescent="0.25">
      <c r="A922" s="152">
        <v>915</v>
      </c>
      <c r="B922" s="152" t="s">
        <v>2584</v>
      </c>
      <c r="C922" s="421" t="s">
        <v>1801</v>
      </c>
      <c r="D922" s="97" t="s">
        <v>261</v>
      </c>
      <c r="E922" s="97" t="s">
        <v>1092</v>
      </c>
      <c r="F922" s="97" t="s">
        <v>261</v>
      </c>
      <c r="G922" s="97" t="s">
        <v>890</v>
      </c>
      <c r="H922" s="97"/>
      <c r="I922" s="96" t="s">
        <v>2560</v>
      </c>
      <c r="J922" s="96" t="s">
        <v>92</v>
      </c>
      <c r="K922" s="151">
        <v>3</v>
      </c>
      <c r="L922" s="422">
        <v>2020</v>
      </c>
      <c r="M922" s="195">
        <v>24235.71</v>
      </c>
      <c r="O922" s="42"/>
    </row>
    <row r="923" spans="1:15" ht="30.75" customHeight="1" x14ac:dyDescent="0.25">
      <c r="A923" s="152">
        <v>916</v>
      </c>
      <c r="B923" s="152" t="s">
        <v>2585</v>
      </c>
      <c r="C923" s="421" t="s">
        <v>1801</v>
      </c>
      <c r="D923" s="97" t="s">
        <v>261</v>
      </c>
      <c r="E923" s="97" t="s">
        <v>1092</v>
      </c>
      <c r="F923" s="97" t="s">
        <v>261</v>
      </c>
      <c r="G923" s="97" t="s">
        <v>890</v>
      </c>
      <c r="H923" s="97"/>
      <c r="I923" s="96" t="s">
        <v>2560</v>
      </c>
      <c r="J923" s="96" t="s">
        <v>92</v>
      </c>
      <c r="K923" s="151">
        <v>3</v>
      </c>
      <c r="L923" s="422">
        <v>2020</v>
      </c>
      <c r="M923" s="195">
        <v>24235.71</v>
      </c>
      <c r="O923" s="42"/>
    </row>
    <row r="924" spans="1:15" ht="30.75" customHeight="1" x14ac:dyDescent="0.25">
      <c r="A924" s="152">
        <v>917</v>
      </c>
      <c r="B924" s="152" t="s">
        <v>2586</v>
      </c>
      <c r="C924" s="421" t="s">
        <v>1801</v>
      </c>
      <c r="D924" s="97" t="s">
        <v>261</v>
      </c>
      <c r="E924" s="97" t="s">
        <v>1092</v>
      </c>
      <c r="F924" s="97" t="s">
        <v>261</v>
      </c>
      <c r="G924" s="97" t="s">
        <v>890</v>
      </c>
      <c r="H924" s="97"/>
      <c r="I924" s="96" t="s">
        <v>2560</v>
      </c>
      <c r="J924" s="96" t="s">
        <v>92</v>
      </c>
      <c r="K924" s="151">
        <v>3</v>
      </c>
      <c r="L924" s="422">
        <v>2020</v>
      </c>
      <c r="M924" s="195">
        <v>24235.71</v>
      </c>
      <c r="O924" s="42"/>
    </row>
    <row r="925" spans="1:15" ht="30.75" customHeight="1" x14ac:dyDescent="0.25">
      <c r="A925" s="152">
        <v>918</v>
      </c>
      <c r="B925" s="152" t="s">
        <v>2587</v>
      </c>
      <c r="C925" s="421" t="s">
        <v>1801</v>
      </c>
      <c r="D925" s="97" t="s">
        <v>261</v>
      </c>
      <c r="E925" s="97" t="s">
        <v>1092</v>
      </c>
      <c r="F925" s="97" t="s">
        <v>261</v>
      </c>
      <c r="G925" s="97" t="s">
        <v>890</v>
      </c>
      <c r="H925" s="97"/>
      <c r="I925" s="96" t="s">
        <v>2560</v>
      </c>
      <c r="J925" s="96" t="s">
        <v>92</v>
      </c>
      <c r="K925" s="151">
        <v>3</v>
      </c>
      <c r="L925" s="422">
        <v>2020</v>
      </c>
      <c r="M925" s="195">
        <v>24235.71</v>
      </c>
      <c r="O925" s="42"/>
    </row>
    <row r="926" spans="1:15" ht="30.75" customHeight="1" x14ac:dyDescent="0.25">
      <c r="A926" s="152">
        <v>919</v>
      </c>
      <c r="B926" s="152" t="s">
        <v>2588</v>
      </c>
      <c r="C926" s="421" t="s">
        <v>1801</v>
      </c>
      <c r="D926" s="97" t="s">
        <v>261</v>
      </c>
      <c r="E926" s="97" t="s">
        <v>1096</v>
      </c>
      <c r="F926" s="97" t="s">
        <v>261</v>
      </c>
      <c r="G926" s="97" t="s">
        <v>890</v>
      </c>
      <c r="H926" s="97"/>
      <c r="I926" s="96" t="s">
        <v>2560</v>
      </c>
      <c r="J926" s="96" t="s">
        <v>92</v>
      </c>
      <c r="K926" s="151">
        <v>3</v>
      </c>
      <c r="L926" s="422">
        <v>2020</v>
      </c>
      <c r="M926" s="195">
        <v>9009.34</v>
      </c>
      <c r="O926" s="42"/>
    </row>
    <row r="927" spans="1:15" ht="30.75" customHeight="1" x14ac:dyDescent="0.25">
      <c r="A927" s="152">
        <v>920</v>
      </c>
      <c r="B927" s="152" t="s">
        <v>2589</v>
      </c>
      <c r="C927" s="421" t="s">
        <v>1801</v>
      </c>
      <c r="D927" s="97" t="s">
        <v>261</v>
      </c>
      <c r="E927" s="97" t="s">
        <v>1096</v>
      </c>
      <c r="F927" s="97" t="s">
        <v>261</v>
      </c>
      <c r="G927" s="97" t="s">
        <v>890</v>
      </c>
      <c r="H927" s="97"/>
      <c r="I927" s="96" t="s">
        <v>2560</v>
      </c>
      <c r="J927" s="96" t="s">
        <v>92</v>
      </c>
      <c r="K927" s="151">
        <v>3</v>
      </c>
      <c r="L927" s="422">
        <v>2020</v>
      </c>
      <c r="M927" s="195">
        <v>9009.34</v>
      </c>
      <c r="O927" s="42"/>
    </row>
    <row r="928" spans="1:15" ht="30.75" customHeight="1" x14ac:dyDescent="0.25">
      <c r="A928" s="152">
        <v>921</v>
      </c>
      <c r="B928" s="152" t="s">
        <v>2590</v>
      </c>
      <c r="C928" s="421" t="s">
        <v>1801</v>
      </c>
      <c r="D928" s="97" t="s">
        <v>261</v>
      </c>
      <c r="E928" s="97" t="s">
        <v>1096</v>
      </c>
      <c r="F928" s="97" t="s">
        <v>261</v>
      </c>
      <c r="G928" s="97" t="s">
        <v>890</v>
      </c>
      <c r="H928" s="97"/>
      <c r="I928" s="96" t="s">
        <v>2560</v>
      </c>
      <c r="J928" s="96" t="s">
        <v>92</v>
      </c>
      <c r="K928" s="151">
        <v>3</v>
      </c>
      <c r="L928" s="422">
        <v>2020</v>
      </c>
      <c r="M928" s="195">
        <v>9009.35</v>
      </c>
      <c r="O928" s="42"/>
    </row>
    <row r="929" spans="1:15" ht="30.75" customHeight="1" x14ac:dyDescent="0.25">
      <c r="A929" s="152">
        <v>922</v>
      </c>
      <c r="B929" s="152" t="s">
        <v>2591</v>
      </c>
      <c r="C929" s="421" t="s">
        <v>1312</v>
      </c>
      <c r="D929" s="96" t="s">
        <v>261</v>
      </c>
      <c r="E929" s="96" t="s">
        <v>391</v>
      </c>
      <c r="F929" s="96" t="s">
        <v>261</v>
      </c>
      <c r="G929" s="96" t="s">
        <v>890</v>
      </c>
      <c r="H929" s="96"/>
      <c r="I929" s="96" t="s">
        <v>381</v>
      </c>
      <c r="J929" s="96" t="s">
        <v>92</v>
      </c>
      <c r="K929" s="428">
        <v>12</v>
      </c>
      <c r="L929" s="422">
        <v>2013</v>
      </c>
      <c r="M929" s="195">
        <v>2200</v>
      </c>
      <c r="O929" s="42"/>
    </row>
    <row r="930" spans="1:15" ht="30.75" customHeight="1" x14ac:dyDescent="0.25">
      <c r="A930" s="152">
        <v>923</v>
      </c>
      <c r="B930" s="152" t="s">
        <v>2592</v>
      </c>
      <c r="C930" s="421" t="s">
        <v>2593</v>
      </c>
      <c r="D930" s="96" t="s">
        <v>261</v>
      </c>
      <c r="E930" s="96" t="s">
        <v>391</v>
      </c>
      <c r="F930" s="96" t="s">
        <v>261</v>
      </c>
      <c r="G930" s="96" t="s">
        <v>890</v>
      </c>
      <c r="H930" s="96"/>
      <c r="I930" s="96" t="s">
        <v>381</v>
      </c>
      <c r="J930" s="96" t="s">
        <v>92</v>
      </c>
      <c r="K930" s="428">
        <v>12</v>
      </c>
      <c r="L930" s="422">
        <v>2013</v>
      </c>
      <c r="M930" s="195">
        <v>2748.44</v>
      </c>
      <c r="O930" s="42"/>
    </row>
    <row r="931" spans="1:15" ht="30.75" customHeight="1" x14ac:dyDescent="0.25">
      <c r="A931" s="152">
        <v>924</v>
      </c>
      <c r="B931" s="152" t="s">
        <v>2594</v>
      </c>
      <c r="C931" s="421" t="s">
        <v>2529</v>
      </c>
      <c r="D931" s="97" t="s">
        <v>2530</v>
      </c>
      <c r="E931" s="97" t="s">
        <v>391</v>
      </c>
      <c r="F931" s="97" t="s">
        <v>2531</v>
      </c>
      <c r="G931" s="97" t="s">
        <v>470</v>
      </c>
      <c r="H931" s="97"/>
      <c r="I931" s="96" t="s">
        <v>381</v>
      </c>
      <c r="J931" s="96" t="s">
        <v>92</v>
      </c>
      <c r="K931" s="151">
        <v>2</v>
      </c>
      <c r="L931" s="422">
        <v>2017</v>
      </c>
      <c r="M931" s="195">
        <f>6496/2</f>
        <v>3248</v>
      </c>
      <c r="O931" s="42"/>
    </row>
    <row r="932" spans="1:15" ht="30.75" customHeight="1" x14ac:dyDescent="0.25">
      <c r="A932" s="152">
        <v>925</v>
      </c>
      <c r="B932" s="152" t="s">
        <v>2595</v>
      </c>
      <c r="C932" s="421" t="s">
        <v>2596</v>
      </c>
      <c r="D932" s="97" t="s">
        <v>261</v>
      </c>
      <c r="E932" s="97" t="s">
        <v>894</v>
      </c>
      <c r="F932" s="97" t="s">
        <v>261</v>
      </c>
      <c r="G932" s="97" t="s">
        <v>470</v>
      </c>
      <c r="H932" s="97"/>
      <c r="I932" s="96" t="s">
        <v>381</v>
      </c>
      <c r="J932" s="96" t="s">
        <v>92</v>
      </c>
      <c r="K932" s="151">
        <v>3</v>
      </c>
      <c r="L932" s="422">
        <v>2018</v>
      </c>
      <c r="M932" s="195">
        <f>3219/3</f>
        <v>1073</v>
      </c>
      <c r="O932" s="42"/>
    </row>
    <row r="933" spans="1:15" ht="30.75" customHeight="1" x14ac:dyDescent="0.25">
      <c r="A933" s="152">
        <v>926</v>
      </c>
      <c r="B933" s="152" t="s">
        <v>2597</v>
      </c>
      <c r="C933" s="421" t="s">
        <v>2596</v>
      </c>
      <c r="D933" s="97" t="s">
        <v>261</v>
      </c>
      <c r="E933" s="97" t="s">
        <v>894</v>
      </c>
      <c r="F933" s="97" t="s">
        <v>261</v>
      </c>
      <c r="G933" s="97" t="s">
        <v>470</v>
      </c>
      <c r="H933" s="97"/>
      <c r="I933" s="96" t="s">
        <v>381</v>
      </c>
      <c r="J933" s="96" t="s">
        <v>92</v>
      </c>
      <c r="K933" s="151">
        <v>3</v>
      </c>
      <c r="L933" s="422">
        <v>2018</v>
      </c>
      <c r="M933" s="195">
        <v>1073</v>
      </c>
      <c r="O933" s="42"/>
    </row>
    <row r="934" spans="1:15" ht="30.75" customHeight="1" x14ac:dyDescent="0.25">
      <c r="A934" s="152">
        <v>927</v>
      </c>
      <c r="B934" s="152" t="s">
        <v>2598</v>
      </c>
      <c r="C934" s="421" t="s">
        <v>2596</v>
      </c>
      <c r="D934" s="97" t="s">
        <v>261</v>
      </c>
      <c r="E934" s="97" t="s">
        <v>894</v>
      </c>
      <c r="F934" s="97" t="s">
        <v>261</v>
      </c>
      <c r="G934" s="97" t="s">
        <v>470</v>
      </c>
      <c r="H934" s="97"/>
      <c r="I934" s="96" t="s">
        <v>381</v>
      </c>
      <c r="J934" s="96" t="s">
        <v>92</v>
      </c>
      <c r="K934" s="151">
        <v>3</v>
      </c>
      <c r="L934" s="422">
        <v>2018</v>
      </c>
      <c r="M934" s="195">
        <v>1073</v>
      </c>
      <c r="O934" s="42"/>
    </row>
    <row r="935" spans="1:15" ht="30.75" customHeight="1" x14ac:dyDescent="0.25">
      <c r="A935" s="152">
        <v>928</v>
      </c>
      <c r="B935" s="152" t="s">
        <v>2599</v>
      </c>
      <c r="C935" s="421" t="s">
        <v>2600</v>
      </c>
      <c r="D935" s="97" t="s">
        <v>261</v>
      </c>
      <c r="E935" s="97" t="s">
        <v>2601</v>
      </c>
      <c r="F935" s="97" t="s">
        <v>261</v>
      </c>
      <c r="G935" s="97" t="s">
        <v>470</v>
      </c>
      <c r="H935" s="97"/>
      <c r="I935" s="96" t="s">
        <v>381</v>
      </c>
      <c r="J935" s="96" t="s">
        <v>92</v>
      </c>
      <c r="K935" s="151">
        <v>4</v>
      </c>
      <c r="L935" s="422">
        <v>2018</v>
      </c>
      <c r="M935" s="195">
        <v>1740</v>
      </c>
      <c r="O935" s="42"/>
    </row>
    <row r="936" spans="1:15" ht="30.75" customHeight="1" x14ac:dyDescent="0.25">
      <c r="A936" s="152">
        <v>929</v>
      </c>
      <c r="B936" s="152" t="s">
        <v>2602</v>
      </c>
      <c r="C936" s="421" t="s">
        <v>2603</v>
      </c>
      <c r="D936" s="97" t="s">
        <v>1091</v>
      </c>
      <c r="E936" s="97" t="s">
        <v>1307</v>
      </c>
      <c r="F936" s="97" t="s">
        <v>261</v>
      </c>
      <c r="G936" s="97" t="s">
        <v>90</v>
      </c>
      <c r="H936" s="97"/>
      <c r="I936" s="96" t="s">
        <v>381</v>
      </c>
      <c r="J936" s="96" t="s">
        <v>92</v>
      </c>
      <c r="K936" s="151">
        <v>5</v>
      </c>
      <c r="L936" s="422">
        <v>2018</v>
      </c>
      <c r="M936" s="195">
        <v>8236</v>
      </c>
      <c r="O936" s="42"/>
    </row>
    <row r="937" spans="1:15" ht="30.75" customHeight="1" x14ac:dyDescent="0.25">
      <c r="A937" s="152">
        <v>930</v>
      </c>
      <c r="B937" s="152" t="s">
        <v>2604</v>
      </c>
      <c r="C937" s="421" t="s">
        <v>2605</v>
      </c>
      <c r="D937" s="96" t="s">
        <v>983</v>
      </c>
      <c r="E937" s="96" t="s">
        <v>391</v>
      </c>
      <c r="F937" s="96" t="s">
        <v>261</v>
      </c>
      <c r="G937" s="96" t="s">
        <v>890</v>
      </c>
      <c r="H937" s="96"/>
      <c r="I937" s="96" t="s">
        <v>2606</v>
      </c>
      <c r="J937" s="96" t="s">
        <v>92</v>
      </c>
      <c r="K937" s="428">
        <v>12</v>
      </c>
      <c r="L937" s="422">
        <v>2013</v>
      </c>
      <c r="M937" s="195">
        <v>2200</v>
      </c>
      <c r="O937" s="42"/>
    </row>
    <row r="938" spans="1:15" ht="30.75" customHeight="1" x14ac:dyDescent="0.25">
      <c r="A938" s="152">
        <v>931</v>
      </c>
      <c r="B938" s="152" t="s">
        <v>2607</v>
      </c>
      <c r="C938" s="421" t="s">
        <v>2605</v>
      </c>
      <c r="D938" s="96" t="s">
        <v>983</v>
      </c>
      <c r="E938" s="96" t="s">
        <v>391</v>
      </c>
      <c r="F938" s="96" t="s">
        <v>261</v>
      </c>
      <c r="G938" s="96" t="s">
        <v>890</v>
      </c>
      <c r="H938" s="96"/>
      <c r="I938" s="96" t="s">
        <v>2606</v>
      </c>
      <c r="J938" s="96" t="s">
        <v>92</v>
      </c>
      <c r="K938" s="428">
        <v>12</v>
      </c>
      <c r="L938" s="422">
        <v>2013</v>
      </c>
      <c r="M938" s="195">
        <v>2200</v>
      </c>
      <c r="O938" s="42"/>
    </row>
    <row r="939" spans="1:15" ht="43.5" customHeight="1" x14ac:dyDescent="0.25">
      <c r="A939" s="152">
        <v>932</v>
      </c>
      <c r="B939" s="152" t="s">
        <v>2608</v>
      </c>
      <c r="C939" s="152" t="s">
        <v>2609</v>
      </c>
      <c r="D939" s="96" t="s">
        <v>983</v>
      </c>
      <c r="E939" s="96" t="s">
        <v>391</v>
      </c>
      <c r="F939" s="96" t="s">
        <v>261</v>
      </c>
      <c r="G939" s="96" t="s">
        <v>890</v>
      </c>
      <c r="H939" s="96"/>
      <c r="I939" s="96" t="s">
        <v>2606</v>
      </c>
      <c r="J939" s="96" t="s">
        <v>92</v>
      </c>
      <c r="K939" s="428">
        <v>12</v>
      </c>
      <c r="L939" s="422">
        <v>2013</v>
      </c>
      <c r="M939" s="195">
        <v>7100</v>
      </c>
      <c r="O939" s="42"/>
    </row>
    <row r="940" spans="1:15" ht="30.75" customHeight="1" x14ac:dyDescent="0.25">
      <c r="A940" s="152">
        <v>933</v>
      </c>
      <c r="B940" s="152" t="s">
        <v>2610</v>
      </c>
      <c r="C940" s="152" t="s">
        <v>1362</v>
      </c>
      <c r="D940" s="97" t="s">
        <v>261</v>
      </c>
      <c r="E940" s="97" t="s">
        <v>894</v>
      </c>
      <c r="F940" s="97" t="s">
        <v>261</v>
      </c>
      <c r="G940" s="97" t="s">
        <v>470</v>
      </c>
      <c r="H940" s="97"/>
      <c r="I940" s="96" t="s">
        <v>2606</v>
      </c>
      <c r="J940" s="96" t="s">
        <v>92</v>
      </c>
      <c r="K940" s="151">
        <v>10</v>
      </c>
      <c r="L940" s="422">
        <v>2016</v>
      </c>
      <c r="M940" s="195">
        <v>1305</v>
      </c>
      <c r="O940" s="42"/>
    </row>
    <row r="941" spans="1:15" ht="30.75" customHeight="1" x14ac:dyDescent="0.25">
      <c r="A941" s="152">
        <v>934</v>
      </c>
      <c r="B941" s="152" t="s">
        <v>2611</v>
      </c>
      <c r="C941" s="152" t="s">
        <v>2612</v>
      </c>
      <c r="D941" s="97" t="s">
        <v>261</v>
      </c>
      <c r="E941" s="97" t="s">
        <v>391</v>
      </c>
      <c r="F941" s="97" t="s">
        <v>261</v>
      </c>
      <c r="G941" s="97" t="s">
        <v>470</v>
      </c>
      <c r="H941" s="97"/>
      <c r="I941" s="96" t="s">
        <v>2606</v>
      </c>
      <c r="J941" s="96" t="s">
        <v>92</v>
      </c>
      <c r="K941" s="151">
        <v>10</v>
      </c>
      <c r="L941" s="422">
        <v>2016</v>
      </c>
      <c r="M941" s="195">
        <v>2429.04</v>
      </c>
      <c r="O941" s="42"/>
    </row>
    <row r="942" spans="1:15" ht="30.75" customHeight="1" x14ac:dyDescent="0.25">
      <c r="A942" s="152">
        <v>935</v>
      </c>
      <c r="B942" s="152" t="s">
        <v>2613</v>
      </c>
      <c r="C942" s="421" t="s">
        <v>2614</v>
      </c>
      <c r="D942" s="96" t="s">
        <v>2356</v>
      </c>
      <c r="E942" s="96" t="s">
        <v>391</v>
      </c>
      <c r="F942" s="96" t="s">
        <v>261</v>
      </c>
      <c r="G942" s="96" t="s">
        <v>890</v>
      </c>
      <c r="H942" s="96"/>
      <c r="I942" s="96" t="s">
        <v>2615</v>
      </c>
      <c r="J942" s="96" t="s">
        <v>92</v>
      </c>
      <c r="K942" s="151">
        <v>12</v>
      </c>
      <c r="L942" s="422">
        <v>2013</v>
      </c>
      <c r="M942" s="195">
        <v>3000</v>
      </c>
      <c r="O942" s="42"/>
    </row>
    <row r="943" spans="1:15" ht="30.75" customHeight="1" x14ac:dyDescent="0.25">
      <c r="A943" s="152">
        <v>936</v>
      </c>
      <c r="B943" s="152" t="s">
        <v>2616</v>
      </c>
      <c r="C943" s="152" t="s">
        <v>1128</v>
      </c>
      <c r="D943" s="97" t="s">
        <v>261</v>
      </c>
      <c r="E943" s="97" t="s">
        <v>902</v>
      </c>
      <c r="F943" s="97" t="s">
        <v>261</v>
      </c>
      <c r="G943" s="97" t="s">
        <v>903</v>
      </c>
      <c r="H943" s="97"/>
      <c r="I943" s="96" t="s">
        <v>2615</v>
      </c>
      <c r="J943" s="96" t="s">
        <v>92</v>
      </c>
      <c r="K943" s="151">
        <v>3</v>
      </c>
      <c r="L943" s="422">
        <v>2017</v>
      </c>
      <c r="M943" s="195">
        <v>3931.24</v>
      </c>
      <c r="O943" s="42"/>
    </row>
    <row r="944" spans="1:15" ht="30.75" customHeight="1" x14ac:dyDescent="0.25">
      <c r="A944" s="152">
        <v>937</v>
      </c>
      <c r="B944" s="152" t="s">
        <v>2617</v>
      </c>
      <c r="C944" s="152" t="s">
        <v>1094</v>
      </c>
      <c r="D944" s="97" t="s">
        <v>261</v>
      </c>
      <c r="E944" s="97" t="s">
        <v>902</v>
      </c>
      <c r="F944" s="97" t="s">
        <v>261</v>
      </c>
      <c r="G944" s="97" t="s">
        <v>903</v>
      </c>
      <c r="H944" s="97"/>
      <c r="I944" s="96" t="s">
        <v>2615</v>
      </c>
      <c r="J944" s="96" t="s">
        <v>92</v>
      </c>
      <c r="K944" s="151">
        <v>3</v>
      </c>
      <c r="L944" s="422">
        <v>2017</v>
      </c>
      <c r="M944" s="195">
        <v>2655.74</v>
      </c>
      <c r="O944" s="42"/>
    </row>
    <row r="945" spans="1:15" ht="30.75" customHeight="1" x14ac:dyDescent="0.25">
      <c r="A945" s="152">
        <v>938</v>
      </c>
      <c r="B945" s="152" t="s">
        <v>2618</v>
      </c>
      <c r="C945" s="152" t="s">
        <v>1801</v>
      </c>
      <c r="D945" s="97" t="s">
        <v>261</v>
      </c>
      <c r="E945" s="97" t="s">
        <v>1096</v>
      </c>
      <c r="F945" s="97" t="s">
        <v>261</v>
      </c>
      <c r="G945" s="97" t="s">
        <v>890</v>
      </c>
      <c r="H945" s="97"/>
      <c r="I945" s="96" t="s">
        <v>2615</v>
      </c>
      <c r="J945" s="96" t="s">
        <v>92</v>
      </c>
      <c r="K945" s="151">
        <v>7</v>
      </c>
      <c r="L945" s="422">
        <v>2017</v>
      </c>
      <c r="M945" s="195">
        <v>9859.89</v>
      </c>
      <c r="O945" s="42"/>
    </row>
    <row r="946" spans="1:15" ht="30.75" customHeight="1" x14ac:dyDescent="0.25">
      <c r="A946" s="152">
        <v>939</v>
      </c>
      <c r="B946" s="152" t="s">
        <v>2619</v>
      </c>
      <c r="C946" s="152" t="s">
        <v>1801</v>
      </c>
      <c r="D946" s="97" t="s">
        <v>261</v>
      </c>
      <c r="E946" s="97" t="s">
        <v>1096</v>
      </c>
      <c r="F946" s="97" t="s">
        <v>261</v>
      </c>
      <c r="G946" s="97" t="s">
        <v>890</v>
      </c>
      <c r="H946" s="97"/>
      <c r="I946" s="96" t="s">
        <v>2615</v>
      </c>
      <c r="J946" s="96" t="s">
        <v>92</v>
      </c>
      <c r="K946" s="151">
        <v>7</v>
      </c>
      <c r="L946" s="422">
        <v>2017</v>
      </c>
      <c r="M946" s="195">
        <v>9859.9</v>
      </c>
      <c r="O946" s="42"/>
    </row>
    <row r="947" spans="1:15" ht="30.75" customHeight="1" x14ac:dyDescent="0.25">
      <c r="A947" s="152">
        <v>940</v>
      </c>
      <c r="B947" s="152" t="s">
        <v>2620</v>
      </c>
      <c r="C947" s="152" t="s">
        <v>2621</v>
      </c>
      <c r="D947" s="97" t="s">
        <v>261</v>
      </c>
      <c r="E947" s="97" t="s">
        <v>1366</v>
      </c>
      <c r="F947" s="97" t="s">
        <v>261</v>
      </c>
      <c r="G947" s="97" t="s">
        <v>2622</v>
      </c>
      <c r="H947" s="97"/>
      <c r="I947" s="96" t="s">
        <v>2615</v>
      </c>
      <c r="J947" s="96" t="s">
        <v>92</v>
      </c>
      <c r="K947" s="151">
        <v>10</v>
      </c>
      <c r="L947" s="422">
        <v>2017</v>
      </c>
      <c r="M947" s="195">
        <v>2784</v>
      </c>
      <c r="O947" s="42"/>
    </row>
    <row r="948" spans="1:15" ht="30.75" customHeight="1" x14ac:dyDescent="0.25">
      <c r="A948" s="152">
        <v>941</v>
      </c>
      <c r="B948" s="152" t="s">
        <v>2623</v>
      </c>
      <c r="C948" s="152" t="s">
        <v>1188</v>
      </c>
      <c r="D948" s="97" t="s">
        <v>261</v>
      </c>
      <c r="E948" s="97" t="s">
        <v>888</v>
      </c>
      <c r="F948" s="97" t="s">
        <v>889</v>
      </c>
      <c r="G948" s="97" t="s">
        <v>2035</v>
      </c>
      <c r="H948" s="97"/>
      <c r="I948" s="96" t="s">
        <v>2615</v>
      </c>
      <c r="J948" s="96" t="s">
        <v>92</v>
      </c>
      <c r="K948" s="151">
        <v>12</v>
      </c>
      <c r="L948" s="422">
        <v>2019</v>
      </c>
      <c r="M948" s="195">
        <v>4870.8500000000004</v>
      </c>
      <c r="O948" s="42"/>
    </row>
    <row r="949" spans="1:15" ht="30.75" customHeight="1" x14ac:dyDescent="0.25">
      <c r="A949" s="152">
        <v>942</v>
      </c>
      <c r="B949" s="152" t="s">
        <v>2624</v>
      </c>
      <c r="C949" s="152" t="s">
        <v>2625</v>
      </c>
      <c r="D949" s="97" t="s">
        <v>261</v>
      </c>
      <c r="E949" s="97" t="s">
        <v>902</v>
      </c>
      <c r="F949" s="97" t="s">
        <v>261</v>
      </c>
      <c r="G949" s="97" t="s">
        <v>903</v>
      </c>
      <c r="H949" s="97"/>
      <c r="I949" s="96" t="s">
        <v>2615</v>
      </c>
      <c r="J949" s="96" t="s">
        <v>92</v>
      </c>
      <c r="K949" s="151">
        <v>12</v>
      </c>
      <c r="L949" s="422">
        <v>2019</v>
      </c>
      <c r="M949" s="195">
        <v>6378.85</v>
      </c>
      <c r="O949" s="42"/>
    </row>
    <row r="950" spans="1:15" ht="30.75" customHeight="1" x14ac:dyDescent="0.25">
      <c r="A950" s="152">
        <v>943</v>
      </c>
      <c r="B950" s="152" t="s">
        <v>2626</v>
      </c>
      <c r="C950" s="152" t="s">
        <v>2627</v>
      </c>
      <c r="D950" s="97" t="s">
        <v>261</v>
      </c>
      <c r="E950" s="97" t="s">
        <v>2628</v>
      </c>
      <c r="F950" s="97" t="s">
        <v>261</v>
      </c>
      <c r="G950" s="97" t="s">
        <v>2035</v>
      </c>
      <c r="H950" s="97"/>
      <c r="I950" s="96" t="s">
        <v>2615</v>
      </c>
      <c r="J950" s="96" t="s">
        <v>92</v>
      </c>
      <c r="K950" s="151">
        <v>12</v>
      </c>
      <c r="L950" s="422">
        <v>2019</v>
      </c>
      <c r="M950" s="195">
        <v>3942.85</v>
      </c>
      <c r="O950" s="42"/>
    </row>
    <row r="951" spans="1:15" ht="30.75" customHeight="1" x14ac:dyDescent="0.25">
      <c r="A951" s="152">
        <v>944</v>
      </c>
      <c r="B951" s="152" t="s">
        <v>2629</v>
      </c>
      <c r="C951" s="152" t="s">
        <v>1094</v>
      </c>
      <c r="D951" s="97" t="s">
        <v>261</v>
      </c>
      <c r="E951" s="97" t="s">
        <v>902</v>
      </c>
      <c r="F951" s="97" t="s">
        <v>261</v>
      </c>
      <c r="G951" s="97" t="s">
        <v>470</v>
      </c>
      <c r="H951" s="97"/>
      <c r="I951" s="96" t="s">
        <v>2615</v>
      </c>
      <c r="J951" s="96" t="s">
        <v>92</v>
      </c>
      <c r="K951" s="151">
        <v>12</v>
      </c>
      <c r="L951" s="422">
        <v>2019</v>
      </c>
      <c r="M951" s="195">
        <v>3130.85</v>
      </c>
      <c r="O951" s="42"/>
    </row>
    <row r="952" spans="1:15" ht="30.75" customHeight="1" x14ac:dyDescent="0.25">
      <c r="A952" s="152">
        <v>945</v>
      </c>
      <c r="B952" s="152" t="s">
        <v>2630</v>
      </c>
      <c r="C952" s="152" t="s">
        <v>893</v>
      </c>
      <c r="D952" s="97" t="s">
        <v>261</v>
      </c>
      <c r="E952" s="97" t="s">
        <v>894</v>
      </c>
      <c r="F952" s="97" t="s">
        <v>261</v>
      </c>
      <c r="G952" s="97" t="s">
        <v>470</v>
      </c>
      <c r="H952" s="97"/>
      <c r="I952" s="96" t="s">
        <v>2615</v>
      </c>
      <c r="J952" s="96" t="s">
        <v>92</v>
      </c>
      <c r="K952" s="151">
        <v>12</v>
      </c>
      <c r="L952" s="422">
        <v>2019</v>
      </c>
      <c r="M952" s="195">
        <v>2318.85</v>
      </c>
      <c r="O952" s="42"/>
    </row>
    <row r="953" spans="1:15" ht="30.75" customHeight="1" x14ac:dyDescent="0.25">
      <c r="A953" s="152">
        <v>946</v>
      </c>
      <c r="B953" s="152" t="s">
        <v>2631</v>
      </c>
      <c r="C953" s="152" t="s">
        <v>2632</v>
      </c>
      <c r="D953" s="97" t="s">
        <v>261</v>
      </c>
      <c r="E953" s="97" t="s">
        <v>1211</v>
      </c>
      <c r="F953" s="97" t="s">
        <v>261</v>
      </c>
      <c r="G953" s="97" t="s">
        <v>470</v>
      </c>
      <c r="H953" s="97"/>
      <c r="I953" s="96" t="s">
        <v>2615</v>
      </c>
      <c r="J953" s="96" t="s">
        <v>92</v>
      </c>
      <c r="K953" s="151">
        <v>12</v>
      </c>
      <c r="L953" s="422">
        <v>2019</v>
      </c>
      <c r="M953" s="195">
        <v>8338.08</v>
      </c>
      <c r="O953" s="42"/>
    </row>
    <row r="954" spans="1:15" ht="30.75" customHeight="1" x14ac:dyDescent="0.25">
      <c r="A954" s="152">
        <v>947</v>
      </c>
      <c r="B954" s="152" t="s">
        <v>2633</v>
      </c>
      <c r="C954" s="152" t="s">
        <v>2634</v>
      </c>
      <c r="D954" s="97" t="s">
        <v>261</v>
      </c>
      <c r="E954" s="97" t="s">
        <v>391</v>
      </c>
      <c r="F954" s="97" t="s">
        <v>261</v>
      </c>
      <c r="G954" s="97" t="s">
        <v>90</v>
      </c>
      <c r="H954" s="97"/>
      <c r="I954" s="96" t="s">
        <v>2615</v>
      </c>
      <c r="J954" s="96" t="s">
        <v>92</v>
      </c>
      <c r="K954" s="151">
        <v>12</v>
      </c>
      <c r="L954" s="422">
        <v>2019</v>
      </c>
      <c r="M954" s="195">
        <v>810.85</v>
      </c>
      <c r="O954" s="42"/>
    </row>
    <row r="955" spans="1:15" ht="30.75" customHeight="1" x14ac:dyDescent="0.25">
      <c r="A955" s="152">
        <v>948</v>
      </c>
      <c r="B955" s="152" t="s">
        <v>2635</v>
      </c>
      <c r="C955" s="152" t="s">
        <v>2636</v>
      </c>
      <c r="D955" s="97" t="s">
        <v>261</v>
      </c>
      <c r="E955" s="97" t="s">
        <v>391</v>
      </c>
      <c r="F955" s="97" t="s">
        <v>261</v>
      </c>
      <c r="G955" s="97" t="s">
        <v>2637</v>
      </c>
      <c r="H955" s="97"/>
      <c r="I955" s="96" t="s">
        <v>2615</v>
      </c>
      <c r="J955" s="96" t="s">
        <v>92</v>
      </c>
      <c r="K955" s="151">
        <v>12</v>
      </c>
      <c r="L955" s="422">
        <v>2019</v>
      </c>
      <c r="M955" s="195">
        <v>3478.85</v>
      </c>
      <c r="O955" s="42"/>
    </row>
    <row r="956" spans="1:15" ht="30.75" customHeight="1" x14ac:dyDescent="0.25">
      <c r="A956" s="152">
        <v>949</v>
      </c>
      <c r="B956" s="152" t="s">
        <v>2638</v>
      </c>
      <c r="C956" s="152" t="s">
        <v>1675</v>
      </c>
      <c r="D956" s="97" t="s">
        <v>1001</v>
      </c>
      <c r="E956" s="97" t="s">
        <v>1096</v>
      </c>
      <c r="F956" s="97" t="s">
        <v>261</v>
      </c>
      <c r="G956" s="97" t="s">
        <v>890</v>
      </c>
      <c r="H956" s="97"/>
      <c r="I956" s="96" t="s">
        <v>2615</v>
      </c>
      <c r="J956" s="96" t="s">
        <v>92</v>
      </c>
      <c r="K956" s="151">
        <v>2</v>
      </c>
      <c r="L956" s="422">
        <v>2020</v>
      </c>
      <c r="M956" s="195">
        <v>10420.86</v>
      </c>
      <c r="O956" s="42"/>
    </row>
    <row r="957" spans="1:15" ht="30.75" customHeight="1" x14ac:dyDescent="0.25">
      <c r="A957" s="152">
        <v>950</v>
      </c>
      <c r="B957" s="152" t="s">
        <v>2639</v>
      </c>
      <c r="C957" s="433" t="s">
        <v>2640</v>
      </c>
      <c r="D957" s="96" t="s">
        <v>261</v>
      </c>
      <c r="E957" s="96" t="s">
        <v>888</v>
      </c>
      <c r="F957" s="96" t="s">
        <v>889</v>
      </c>
      <c r="G957" s="96" t="s">
        <v>906</v>
      </c>
      <c r="H957" s="96"/>
      <c r="I957" s="96" t="s">
        <v>2641</v>
      </c>
      <c r="J957" s="96" t="s">
        <v>92</v>
      </c>
      <c r="K957" s="151">
        <v>12</v>
      </c>
      <c r="L957" s="422">
        <v>2013</v>
      </c>
      <c r="M957" s="195">
        <v>2200</v>
      </c>
      <c r="O957" s="42"/>
    </row>
    <row r="958" spans="1:15" ht="30.75" customHeight="1" x14ac:dyDescent="0.25">
      <c r="A958" s="152">
        <v>951</v>
      </c>
      <c r="B958" s="152" t="s">
        <v>2642</v>
      </c>
      <c r="C958" s="433" t="s">
        <v>2643</v>
      </c>
      <c r="D958" s="96" t="s">
        <v>1091</v>
      </c>
      <c r="E958" s="96" t="s">
        <v>1096</v>
      </c>
      <c r="F958" s="96" t="s">
        <v>261</v>
      </c>
      <c r="G958" s="96" t="s">
        <v>890</v>
      </c>
      <c r="H958" s="96"/>
      <c r="I958" s="96" t="s">
        <v>2641</v>
      </c>
      <c r="J958" s="96" t="s">
        <v>92</v>
      </c>
      <c r="K958" s="151">
        <v>12</v>
      </c>
      <c r="L958" s="422">
        <v>2013</v>
      </c>
      <c r="M958" s="195">
        <v>6400</v>
      </c>
      <c r="O958" s="42"/>
    </row>
    <row r="959" spans="1:15" ht="30.75" customHeight="1" x14ac:dyDescent="0.25">
      <c r="A959" s="152">
        <v>952</v>
      </c>
      <c r="B959" s="152" t="s">
        <v>2644</v>
      </c>
      <c r="C959" s="433" t="s">
        <v>2645</v>
      </c>
      <c r="D959" s="96" t="s">
        <v>1091</v>
      </c>
      <c r="E959" s="96" t="s">
        <v>1096</v>
      </c>
      <c r="F959" s="96" t="s">
        <v>261</v>
      </c>
      <c r="G959" s="96" t="s">
        <v>890</v>
      </c>
      <c r="H959" s="96"/>
      <c r="I959" s="96" t="s">
        <v>2641</v>
      </c>
      <c r="J959" s="96" t="s">
        <v>92</v>
      </c>
      <c r="K959" s="151">
        <v>12</v>
      </c>
      <c r="L959" s="422">
        <v>2013</v>
      </c>
      <c r="M959" s="195">
        <v>6000</v>
      </c>
      <c r="O959" s="42"/>
    </row>
    <row r="960" spans="1:15" ht="30.75" customHeight="1" x14ac:dyDescent="0.25">
      <c r="A960" s="152">
        <v>953</v>
      </c>
      <c r="B960" s="152" t="s">
        <v>2646</v>
      </c>
      <c r="C960" s="433" t="s">
        <v>2647</v>
      </c>
      <c r="D960" s="96" t="s">
        <v>261</v>
      </c>
      <c r="E960" s="96" t="s">
        <v>888</v>
      </c>
      <c r="F960" s="96" t="s">
        <v>889</v>
      </c>
      <c r="G960" s="96" t="s">
        <v>906</v>
      </c>
      <c r="H960" s="96"/>
      <c r="I960" s="96" t="s">
        <v>2641</v>
      </c>
      <c r="J960" s="96" t="s">
        <v>92</v>
      </c>
      <c r="K960" s="151">
        <v>12</v>
      </c>
      <c r="L960" s="422">
        <v>2013</v>
      </c>
      <c r="M960" s="195">
        <v>2250</v>
      </c>
      <c r="O960" s="42"/>
    </row>
    <row r="961" spans="1:15" ht="30.75" customHeight="1" x14ac:dyDescent="0.25">
      <c r="A961" s="152">
        <v>954</v>
      </c>
      <c r="B961" s="152" t="s">
        <v>2648</v>
      </c>
      <c r="C961" s="433" t="s">
        <v>1539</v>
      </c>
      <c r="D961" s="96" t="s">
        <v>261</v>
      </c>
      <c r="E961" s="96" t="s">
        <v>888</v>
      </c>
      <c r="F961" s="96" t="s">
        <v>889</v>
      </c>
      <c r="G961" s="96" t="s">
        <v>906</v>
      </c>
      <c r="H961" s="96"/>
      <c r="I961" s="96" t="s">
        <v>2641</v>
      </c>
      <c r="J961" s="96" t="s">
        <v>92</v>
      </c>
      <c r="K961" s="151">
        <v>12</v>
      </c>
      <c r="L961" s="422">
        <v>2013</v>
      </c>
      <c r="M961" s="195">
        <v>2200</v>
      </c>
      <c r="O961" s="42"/>
    </row>
    <row r="962" spans="1:15" ht="30.75" customHeight="1" x14ac:dyDescent="0.25">
      <c r="A962" s="152">
        <v>955</v>
      </c>
      <c r="B962" s="152" t="s">
        <v>2649</v>
      </c>
      <c r="C962" s="433" t="s">
        <v>2650</v>
      </c>
      <c r="D962" s="96" t="s">
        <v>261</v>
      </c>
      <c r="E962" s="96" t="s">
        <v>391</v>
      </c>
      <c r="F962" s="96" t="s">
        <v>261</v>
      </c>
      <c r="G962" s="96" t="s">
        <v>906</v>
      </c>
      <c r="H962" s="96"/>
      <c r="I962" s="96" t="s">
        <v>2641</v>
      </c>
      <c r="J962" s="96" t="s">
        <v>92</v>
      </c>
      <c r="K962" s="151">
        <v>12</v>
      </c>
      <c r="L962" s="422">
        <v>2013</v>
      </c>
      <c r="M962" s="195">
        <v>2800</v>
      </c>
      <c r="O962" s="42"/>
    </row>
    <row r="963" spans="1:15" ht="30.75" customHeight="1" x14ac:dyDescent="0.25">
      <c r="A963" s="152">
        <v>956</v>
      </c>
      <c r="B963" s="152" t="s">
        <v>2651</v>
      </c>
      <c r="C963" s="433" t="s">
        <v>2652</v>
      </c>
      <c r="D963" s="96" t="s">
        <v>261</v>
      </c>
      <c r="E963" s="96" t="s">
        <v>391</v>
      </c>
      <c r="F963" s="96" t="s">
        <v>2653</v>
      </c>
      <c r="G963" s="96" t="s">
        <v>890</v>
      </c>
      <c r="H963" s="96"/>
      <c r="I963" s="96" t="s">
        <v>2641</v>
      </c>
      <c r="J963" s="96" t="s">
        <v>92</v>
      </c>
      <c r="K963" s="151">
        <v>12</v>
      </c>
      <c r="L963" s="422">
        <v>2013</v>
      </c>
      <c r="M963" s="195">
        <v>2699</v>
      </c>
      <c r="O963" s="42"/>
    </row>
    <row r="964" spans="1:15" ht="30.75" customHeight="1" x14ac:dyDescent="0.25">
      <c r="A964" s="152">
        <v>957</v>
      </c>
      <c r="B964" s="152" t="s">
        <v>2654</v>
      </c>
      <c r="C964" s="433" t="s">
        <v>2655</v>
      </c>
      <c r="D964" s="96" t="s">
        <v>261</v>
      </c>
      <c r="E964" s="96" t="s">
        <v>391</v>
      </c>
      <c r="F964" s="96" t="s">
        <v>261</v>
      </c>
      <c r="G964" s="96" t="s">
        <v>906</v>
      </c>
      <c r="H964" s="96"/>
      <c r="I964" s="96" t="s">
        <v>2641</v>
      </c>
      <c r="J964" s="96" t="s">
        <v>92</v>
      </c>
      <c r="K964" s="151">
        <v>12</v>
      </c>
      <c r="L964" s="422">
        <v>2013</v>
      </c>
      <c r="M964" s="195">
        <v>2250</v>
      </c>
      <c r="O964" s="42"/>
    </row>
    <row r="965" spans="1:15" ht="30.75" customHeight="1" x14ac:dyDescent="0.25">
      <c r="A965" s="152">
        <v>958</v>
      </c>
      <c r="B965" s="152" t="s">
        <v>2656</v>
      </c>
      <c r="C965" s="433" t="s">
        <v>2657</v>
      </c>
      <c r="D965" s="96" t="s">
        <v>1091</v>
      </c>
      <c r="E965" s="96" t="s">
        <v>2658</v>
      </c>
      <c r="F965" s="96" t="s">
        <v>261</v>
      </c>
      <c r="G965" s="96" t="s">
        <v>890</v>
      </c>
      <c r="H965" s="96"/>
      <c r="I965" s="96" t="s">
        <v>2641</v>
      </c>
      <c r="J965" s="96" t="s">
        <v>92</v>
      </c>
      <c r="K965" s="151">
        <v>12</v>
      </c>
      <c r="L965" s="422">
        <v>2013</v>
      </c>
      <c r="M965" s="195">
        <v>11153.33</v>
      </c>
      <c r="O965" s="42"/>
    </row>
    <row r="966" spans="1:15" ht="30.75" customHeight="1" x14ac:dyDescent="0.25">
      <c r="A966" s="152">
        <v>959</v>
      </c>
      <c r="B966" s="152" t="s">
        <v>2659</v>
      </c>
      <c r="C966" s="433" t="s">
        <v>2660</v>
      </c>
      <c r="D966" s="96" t="s">
        <v>261</v>
      </c>
      <c r="E966" s="96" t="s">
        <v>902</v>
      </c>
      <c r="F966" s="96" t="s">
        <v>261</v>
      </c>
      <c r="G966" s="96" t="s">
        <v>1449</v>
      </c>
      <c r="H966" s="96"/>
      <c r="I966" s="96" t="s">
        <v>2641</v>
      </c>
      <c r="J966" s="96" t="s">
        <v>92</v>
      </c>
      <c r="K966" s="151">
        <v>5</v>
      </c>
      <c r="L966" s="151">
        <v>2014</v>
      </c>
      <c r="M966" s="195">
        <v>3702.72</v>
      </c>
      <c r="O966" s="42"/>
    </row>
    <row r="967" spans="1:15" ht="30.75" customHeight="1" x14ac:dyDescent="0.25">
      <c r="A967" s="152">
        <v>960</v>
      </c>
      <c r="B967" s="152" t="s">
        <v>2661</v>
      </c>
      <c r="C967" s="421" t="s">
        <v>2662</v>
      </c>
      <c r="D967" s="96" t="s">
        <v>261</v>
      </c>
      <c r="E967" s="96" t="s">
        <v>902</v>
      </c>
      <c r="F967" s="96" t="s">
        <v>261</v>
      </c>
      <c r="G967" s="96" t="s">
        <v>90</v>
      </c>
      <c r="H967" s="96"/>
      <c r="I967" s="96" t="s">
        <v>2641</v>
      </c>
      <c r="J967" s="96" t="s">
        <v>92</v>
      </c>
      <c r="K967" s="151">
        <v>12</v>
      </c>
      <c r="L967" s="151">
        <v>2013</v>
      </c>
      <c r="M967" s="195">
        <v>10121.549999999999</v>
      </c>
      <c r="O967" s="42"/>
    </row>
    <row r="968" spans="1:15" ht="30.75" customHeight="1" x14ac:dyDescent="0.25">
      <c r="A968" s="152">
        <v>961</v>
      </c>
      <c r="B968" s="152" t="s">
        <v>2663</v>
      </c>
      <c r="C968" s="421" t="s">
        <v>2664</v>
      </c>
      <c r="D968" s="96" t="s">
        <v>261</v>
      </c>
      <c r="E968" s="96" t="s">
        <v>894</v>
      </c>
      <c r="F968" s="96" t="s">
        <v>261</v>
      </c>
      <c r="G968" s="96" t="s">
        <v>470</v>
      </c>
      <c r="H968" s="96"/>
      <c r="I968" s="96" t="s">
        <v>2641</v>
      </c>
      <c r="J968" s="96" t="s">
        <v>92</v>
      </c>
      <c r="K968" s="151">
        <v>12</v>
      </c>
      <c r="L968" s="151">
        <v>2013</v>
      </c>
      <c r="M968" s="195">
        <v>2281.4</v>
      </c>
      <c r="O968" s="42"/>
    </row>
    <row r="969" spans="1:15" ht="30.75" customHeight="1" x14ac:dyDescent="0.25">
      <c r="A969" s="152">
        <v>962</v>
      </c>
      <c r="B969" s="152" t="s">
        <v>2665</v>
      </c>
      <c r="C969" s="421" t="s">
        <v>2664</v>
      </c>
      <c r="D969" s="96" t="s">
        <v>261</v>
      </c>
      <c r="E969" s="96" t="s">
        <v>894</v>
      </c>
      <c r="F969" s="96" t="s">
        <v>261</v>
      </c>
      <c r="G969" s="96" t="s">
        <v>470</v>
      </c>
      <c r="H969" s="96"/>
      <c r="I969" s="96" t="s">
        <v>2641</v>
      </c>
      <c r="J969" s="96" t="s">
        <v>92</v>
      </c>
      <c r="K969" s="151">
        <v>12</v>
      </c>
      <c r="L969" s="151">
        <v>2013</v>
      </c>
      <c r="M969" s="195">
        <v>2281.4</v>
      </c>
      <c r="O969" s="42"/>
    </row>
    <row r="970" spans="1:15" ht="30.75" customHeight="1" x14ac:dyDescent="0.25">
      <c r="A970" s="152">
        <v>963</v>
      </c>
      <c r="B970" s="152" t="s">
        <v>2666</v>
      </c>
      <c r="C970" s="421" t="s">
        <v>2667</v>
      </c>
      <c r="D970" s="96" t="s">
        <v>261</v>
      </c>
      <c r="E970" s="96" t="s">
        <v>2150</v>
      </c>
      <c r="F970" s="96" t="s">
        <v>261</v>
      </c>
      <c r="G970" s="96" t="s">
        <v>470</v>
      </c>
      <c r="H970" s="96"/>
      <c r="I970" s="96" t="s">
        <v>2641</v>
      </c>
      <c r="J970" s="96" t="s">
        <v>92</v>
      </c>
      <c r="K970" s="151">
        <v>2</v>
      </c>
      <c r="L970" s="151">
        <v>2015</v>
      </c>
      <c r="M970" s="195">
        <v>7840</v>
      </c>
      <c r="O970" s="42"/>
    </row>
    <row r="971" spans="1:15" ht="30.75" customHeight="1" x14ac:dyDescent="0.25">
      <c r="A971" s="152">
        <v>964</v>
      </c>
      <c r="B971" s="152" t="s">
        <v>2668</v>
      </c>
      <c r="C971" s="421" t="s">
        <v>2669</v>
      </c>
      <c r="D971" s="96" t="s">
        <v>925</v>
      </c>
      <c r="E971" s="96" t="s">
        <v>1471</v>
      </c>
      <c r="F971" s="96" t="s">
        <v>261</v>
      </c>
      <c r="G971" s="96" t="s">
        <v>470</v>
      </c>
      <c r="H971" s="96"/>
      <c r="I971" s="96" t="s">
        <v>2641</v>
      </c>
      <c r="J971" s="96" t="s">
        <v>92</v>
      </c>
      <c r="K971" s="151">
        <v>6</v>
      </c>
      <c r="L971" s="151">
        <v>2015</v>
      </c>
      <c r="M971" s="195">
        <v>2053.1999999999998</v>
      </c>
      <c r="O971" s="42"/>
    </row>
    <row r="972" spans="1:15" ht="30.75" customHeight="1" x14ac:dyDescent="0.25">
      <c r="A972" s="152">
        <v>965</v>
      </c>
      <c r="B972" s="152" t="s">
        <v>2670</v>
      </c>
      <c r="C972" s="421" t="s">
        <v>2069</v>
      </c>
      <c r="D972" s="96" t="s">
        <v>2070</v>
      </c>
      <c r="E972" s="96" t="s">
        <v>902</v>
      </c>
      <c r="F972" s="96" t="s">
        <v>261</v>
      </c>
      <c r="G972" s="96" t="s">
        <v>470</v>
      </c>
      <c r="H972" s="96"/>
      <c r="I972" s="96" t="s">
        <v>2641</v>
      </c>
      <c r="J972" s="96" t="s">
        <v>92</v>
      </c>
      <c r="K972" s="151">
        <v>8</v>
      </c>
      <c r="L972" s="151">
        <v>2015</v>
      </c>
      <c r="M972" s="195">
        <v>1736.8</v>
      </c>
      <c r="O972" s="42"/>
    </row>
    <row r="973" spans="1:15" ht="30.75" customHeight="1" x14ac:dyDescent="0.25">
      <c r="A973" s="152">
        <v>966</v>
      </c>
      <c r="B973" s="152" t="s">
        <v>2671</v>
      </c>
      <c r="C973" s="421" t="s">
        <v>887</v>
      </c>
      <c r="D973" s="97" t="s">
        <v>261</v>
      </c>
      <c r="E973" s="97" t="s">
        <v>888</v>
      </c>
      <c r="F973" s="97" t="s">
        <v>889</v>
      </c>
      <c r="G973" s="97" t="s">
        <v>470</v>
      </c>
      <c r="H973" s="97"/>
      <c r="I973" s="96" t="s">
        <v>2641</v>
      </c>
      <c r="J973" s="96" t="s">
        <v>92</v>
      </c>
      <c r="K973" s="151">
        <v>11</v>
      </c>
      <c r="L973" s="151">
        <v>2016</v>
      </c>
      <c r="M973" s="195">
        <v>6054.04</v>
      </c>
      <c r="O973" s="42"/>
    </row>
    <row r="974" spans="1:15" ht="30.75" customHeight="1" x14ac:dyDescent="0.25">
      <c r="A974" s="152">
        <v>967</v>
      </c>
      <c r="B974" s="152" t="s">
        <v>2672</v>
      </c>
      <c r="C974" s="421" t="s">
        <v>2673</v>
      </c>
      <c r="D974" s="97" t="s">
        <v>261</v>
      </c>
      <c r="E974" s="97" t="s">
        <v>391</v>
      </c>
      <c r="F974" s="97">
        <v>1123</v>
      </c>
      <c r="G974" s="97" t="s">
        <v>470</v>
      </c>
      <c r="H974" s="97"/>
      <c r="I974" s="96" t="s">
        <v>2641</v>
      </c>
      <c r="J974" s="96" t="s">
        <v>92</v>
      </c>
      <c r="K974" s="151">
        <v>3</v>
      </c>
      <c r="L974" s="151">
        <v>2017</v>
      </c>
      <c r="M974" s="195">
        <f>5243.2/2</f>
        <v>2621.6</v>
      </c>
      <c r="O974" s="42"/>
    </row>
    <row r="975" spans="1:15" ht="30.75" customHeight="1" x14ac:dyDescent="0.25">
      <c r="A975" s="152">
        <v>968</v>
      </c>
      <c r="B975" s="152" t="s">
        <v>2674</v>
      </c>
      <c r="C975" s="421" t="s">
        <v>2673</v>
      </c>
      <c r="D975" s="97" t="s">
        <v>261</v>
      </c>
      <c r="E975" s="97" t="s">
        <v>391</v>
      </c>
      <c r="F975" s="97">
        <v>1123</v>
      </c>
      <c r="G975" s="97" t="s">
        <v>470</v>
      </c>
      <c r="H975" s="97"/>
      <c r="I975" s="96" t="s">
        <v>2641</v>
      </c>
      <c r="J975" s="96" t="s">
        <v>92</v>
      </c>
      <c r="K975" s="151">
        <v>3</v>
      </c>
      <c r="L975" s="151">
        <v>2017</v>
      </c>
      <c r="M975" s="195">
        <v>2621.6</v>
      </c>
      <c r="O975" s="42"/>
    </row>
    <row r="976" spans="1:15" ht="30.75" customHeight="1" x14ac:dyDescent="0.25">
      <c r="A976" s="152">
        <v>969</v>
      </c>
      <c r="B976" s="152" t="s">
        <v>2675</v>
      </c>
      <c r="C976" s="421" t="s">
        <v>1478</v>
      </c>
      <c r="D976" s="97" t="s">
        <v>261</v>
      </c>
      <c r="E976" s="97" t="s">
        <v>1207</v>
      </c>
      <c r="F976" s="97" t="s">
        <v>261</v>
      </c>
      <c r="G976" s="97" t="s">
        <v>292</v>
      </c>
      <c r="H976" s="97"/>
      <c r="I976" s="96" t="s">
        <v>2641</v>
      </c>
      <c r="J976" s="96" t="s">
        <v>92</v>
      </c>
      <c r="K976" s="151">
        <v>4</v>
      </c>
      <c r="L976" s="151">
        <v>2017</v>
      </c>
      <c r="M976" s="195">
        <v>2502.5300000000002</v>
      </c>
      <c r="O976" s="42"/>
    </row>
    <row r="977" spans="1:15" ht="30.75" customHeight="1" x14ac:dyDescent="0.25">
      <c r="A977" s="152">
        <v>970</v>
      </c>
      <c r="B977" s="152" t="s">
        <v>2676</v>
      </c>
      <c r="C977" s="152" t="s">
        <v>2677</v>
      </c>
      <c r="D977" s="96" t="s">
        <v>2678</v>
      </c>
      <c r="E977" s="96" t="s">
        <v>391</v>
      </c>
      <c r="F977" s="96" t="s">
        <v>2678</v>
      </c>
      <c r="G977" s="96" t="s">
        <v>144</v>
      </c>
      <c r="H977" s="96"/>
      <c r="I977" s="96" t="s">
        <v>2641</v>
      </c>
      <c r="J977" s="96" t="s">
        <v>92</v>
      </c>
      <c r="K977" s="151">
        <v>12</v>
      </c>
      <c r="L977" s="422">
        <v>2013</v>
      </c>
      <c r="M977" s="195">
        <v>2262</v>
      </c>
      <c r="O977" s="42"/>
    </row>
    <row r="978" spans="1:15" ht="30.75" customHeight="1" x14ac:dyDescent="0.25">
      <c r="A978" s="152">
        <v>971</v>
      </c>
      <c r="B978" s="152" t="s">
        <v>2679</v>
      </c>
      <c r="C978" s="421" t="s">
        <v>2680</v>
      </c>
      <c r="D978" s="97" t="s">
        <v>261</v>
      </c>
      <c r="E978" s="97" t="s">
        <v>1092</v>
      </c>
      <c r="F978" s="97" t="s">
        <v>261</v>
      </c>
      <c r="G978" s="96" t="s">
        <v>90</v>
      </c>
      <c r="H978" s="96"/>
      <c r="I978" s="96" t="s">
        <v>2641</v>
      </c>
      <c r="J978" s="96" t="s">
        <v>92</v>
      </c>
      <c r="K978" s="151">
        <v>7</v>
      </c>
      <c r="L978" s="422">
        <v>2018</v>
      </c>
      <c r="M978" s="195">
        <v>19312.84</v>
      </c>
      <c r="O978" s="42"/>
    </row>
    <row r="979" spans="1:15" ht="30.75" customHeight="1" x14ac:dyDescent="0.25">
      <c r="A979" s="152">
        <v>972</v>
      </c>
      <c r="B979" s="152" t="s">
        <v>2681</v>
      </c>
      <c r="C979" s="433" t="s">
        <v>2682</v>
      </c>
      <c r="D979" s="96" t="s">
        <v>261</v>
      </c>
      <c r="E979" s="96" t="s">
        <v>391</v>
      </c>
      <c r="F979" s="96" t="s">
        <v>261</v>
      </c>
      <c r="G979" s="96" t="s">
        <v>906</v>
      </c>
      <c r="H979" s="96"/>
      <c r="I979" s="96" t="s">
        <v>2641</v>
      </c>
      <c r="J979" s="96" t="s">
        <v>92</v>
      </c>
      <c r="K979" s="151">
        <v>12</v>
      </c>
      <c r="L979" s="422">
        <v>2013</v>
      </c>
      <c r="M979" s="195">
        <v>2242.5</v>
      </c>
      <c r="O979" s="42"/>
    </row>
    <row r="980" spans="1:15" ht="30.75" customHeight="1" x14ac:dyDescent="0.25">
      <c r="A980" s="152">
        <v>973</v>
      </c>
      <c r="B980" s="152" t="s">
        <v>2683</v>
      </c>
      <c r="C980" s="433" t="s">
        <v>2684</v>
      </c>
      <c r="D980" s="97" t="s">
        <v>261</v>
      </c>
      <c r="E980" s="97" t="s">
        <v>2685</v>
      </c>
      <c r="F980" s="97" t="s">
        <v>261</v>
      </c>
      <c r="G980" s="97" t="s">
        <v>470</v>
      </c>
      <c r="H980" s="97"/>
      <c r="I980" s="96" t="s">
        <v>2641</v>
      </c>
      <c r="J980" s="96" t="s">
        <v>92</v>
      </c>
      <c r="K980" s="151">
        <v>1</v>
      </c>
      <c r="L980" s="422">
        <v>2019</v>
      </c>
      <c r="M980" s="195">
        <v>6273.28</v>
      </c>
      <c r="O980" s="42"/>
    </row>
    <row r="981" spans="1:15" ht="30.75" customHeight="1" x14ac:dyDescent="0.25">
      <c r="A981" s="152">
        <v>974</v>
      </c>
      <c r="B981" s="152" t="s">
        <v>2686</v>
      </c>
      <c r="C981" s="433" t="s">
        <v>2687</v>
      </c>
      <c r="D981" s="97" t="s">
        <v>2181</v>
      </c>
      <c r="E981" s="97" t="s">
        <v>2688</v>
      </c>
      <c r="F981" s="97" t="s">
        <v>261</v>
      </c>
      <c r="G981" s="97" t="s">
        <v>292</v>
      </c>
      <c r="H981" s="97"/>
      <c r="I981" s="96" t="s">
        <v>2641</v>
      </c>
      <c r="J981" s="96" t="s">
        <v>92</v>
      </c>
      <c r="K981" s="151">
        <v>3</v>
      </c>
      <c r="L981" s="422">
        <v>2019</v>
      </c>
      <c r="M981" s="195">
        <v>5551.95</v>
      </c>
      <c r="O981" s="42"/>
    </row>
    <row r="982" spans="1:15" ht="30.75" customHeight="1" x14ac:dyDescent="0.25">
      <c r="A982" s="152">
        <v>975</v>
      </c>
      <c r="B982" s="152" t="s">
        <v>2689</v>
      </c>
      <c r="C982" s="433" t="s">
        <v>2690</v>
      </c>
      <c r="D982" s="97" t="s">
        <v>261</v>
      </c>
      <c r="E982" s="97" t="s">
        <v>1096</v>
      </c>
      <c r="F982" s="97" t="s">
        <v>261</v>
      </c>
      <c r="G982" s="97" t="s">
        <v>890</v>
      </c>
      <c r="H982" s="97"/>
      <c r="I982" s="96" t="s">
        <v>2641</v>
      </c>
      <c r="J982" s="96" t="s">
        <v>92</v>
      </c>
      <c r="K982" s="151">
        <v>6</v>
      </c>
      <c r="L982" s="422">
        <v>2019</v>
      </c>
      <c r="M982" s="195">
        <v>14498.84</v>
      </c>
      <c r="O982" s="42"/>
    </row>
    <row r="983" spans="1:15" ht="30.75" customHeight="1" x14ac:dyDescent="0.25">
      <c r="A983" s="152">
        <v>976</v>
      </c>
      <c r="B983" s="152" t="s">
        <v>2691</v>
      </c>
      <c r="C983" s="433" t="s">
        <v>1979</v>
      </c>
      <c r="D983" s="97" t="s">
        <v>261</v>
      </c>
      <c r="E983" s="97" t="s">
        <v>391</v>
      </c>
      <c r="F983" s="97" t="s">
        <v>261</v>
      </c>
      <c r="G983" s="97" t="s">
        <v>890</v>
      </c>
      <c r="H983" s="97"/>
      <c r="I983" s="96" t="s">
        <v>2641</v>
      </c>
      <c r="J983" s="96" t="s">
        <v>92</v>
      </c>
      <c r="K983" s="151">
        <v>6</v>
      </c>
      <c r="L983" s="422">
        <v>2020</v>
      </c>
      <c r="M983" s="195">
        <v>3920.8</v>
      </c>
      <c r="O983" s="42"/>
    </row>
    <row r="984" spans="1:15" ht="30.75" customHeight="1" x14ac:dyDescent="0.25">
      <c r="A984" s="152">
        <v>977</v>
      </c>
      <c r="B984" s="152" t="s">
        <v>2692</v>
      </c>
      <c r="C984" s="433" t="s">
        <v>1979</v>
      </c>
      <c r="D984" s="97" t="s">
        <v>261</v>
      </c>
      <c r="E984" s="97" t="s">
        <v>391</v>
      </c>
      <c r="F984" s="97" t="s">
        <v>261</v>
      </c>
      <c r="G984" s="97" t="s">
        <v>890</v>
      </c>
      <c r="H984" s="97"/>
      <c r="I984" s="96" t="s">
        <v>2641</v>
      </c>
      <c r="J984" s="96" t="s">
        <v>92</v>
      </c>
      <c r="K984" s="151">
        <v>6</v>
      </c>
      <c r="L984" s="422">
        <v>2020</v>
      </c>
      <c r="M984" s="195">
        <v>3892.96</v>
      </c>
      <c r="O984" s="42"/>
    </row>
    <row r="985" spans="1:15" ht="30.75" customHeight="1" x14ac:dyDescent="0.25">
      <c r="A985" s="152">
        <v>978</v>
      </c>
      <c r="B985" s="152" t="s">
        <v>2693</v>
      </c>
      <c r="C985" s="433" t="s">
        <v>2694</v>
      </c>
      <c r="D985" s="97" t="s">
        <v>261</v>
      </c>
      <c r="E985" s="97" t="s">
        <v>2695</v>
      </c>
      <c r="F985" s="97" t="s">
        <v>261</v>
      </c>
      <c r="G985" s="97" t="s">
        <v>470</v>
      </c>
      <c r="H985" s="97"/>
      <c r="I985" s="96" t="s">
        <v>2641</v>
      </c>
      <c r="J985" s="96" t="s">
        <v>92</v>
      </c>
      <c r="K985" s="151">
        <v>8</v>
      </c>
      <c r="L985" s="422">
        <v>2020</v>
      </c>
      <c r="M985" s="195">
        <v>8885.6</v>
      </c>
      <c r="O985" s="42"/>
    </row>
    <row r="986" spans="1:15" ht="30.75" customHeight="1" x14ac:dyDescent="0.25">
      <c r="A986" s="152">
        <v>979</v>
      </c>
      <c r="B986" s="152" t="s">
        <v>2696</v>
      </c>
      <c r="C986" s="421" t="s">
        <v>2697</v>
      </c>
      <c r="D986" s="96" t="s">
        <v>261</v>
      </c>
      <c r="E986" s="96" t="s">
        <v>2698</v>
      </c>
      <c r="F986" s="96" t="s">
        <v>261</v>
      </c>
      <c r="G986" s="96" t="s">
        <v>292</v>
      </c>
      <c r="H986" s="96"/>
      <c r="I986" s="96" t="s">
        <v>2699</v>
      </c>
      <c r="J986" s="96" t="s">
        <v>92</v>
      </c>
      <c r="K986" s="428">
        <v>12</v>
      </c>
      <c r="L986" s="422">
        <v>2013</v>
      </c>
      <c r="M986" s="195">
        <v>5844.3</v>
      </c>
      <c r="O986" s="42"/>
    </row>
    <row r="987" spans="1:15" ht="30.75" customHeight="1" x14ac:dyDescent="0.25">
      <c r="A987" s="152">
        <v>980</v>
      </c>
      <c r="B987" s="152" t="s">
        <v>2700</v>
      </c>
      <c r="C987" s="421" t="s">
        <v>2701</v>
      </c>
      <c r="D987" s="96" t="s">
        <v>261</v>
      </c>
      <c r="E987" s="96" t="s">
        <v>391</v>
      </c>
      <c r="F987" s="96" t="s">
        <v>261</v>
      </c>
      <c r="G987" s="96" t="s">
        <v>292</v>
      </c>
      <c r="H987" s="96"/>
      <c r="I987" s="96" t="s">
        <v>2699</v>
      </c>
      <c r="J987" s="96" t="s">
        <v>92</v>
      </c>
      <c r="K987" s="428">
        <v>12</v>
      </c>
      <c r="L987" s="422">
        <v>2013</v>
      </c>
      <c r="M987" s="195">
        <v>3544.3</v>
      </c>
      <c r="O987" s="42"/>
    </row>
    <row r="988" spans="1:15" ht="30.75" customHeight="1" x14ac:dyDescent="0.25">
      <c r="A988" s="152">
        <v>981</v>
      </c>
      <c r="B988" s="152" t="s">
        <v>2702</v>
      </c>
      <c r="C988" s="421" t="s">
        <v>2703</v>
      </c>
      <c r="D988" s="96" t="s">
        <v>261</v>
      </c>
      <c r="E988" s="96" t="s">
        <v>2698</v>
      </c>
      <c r="F988" s="96" t="s">
        <v>261</v>
      </c>
      <c r="G988" s="96" t="s">
        <v>292</v>
      </c>
      <c r="H988" s="96"/>
      <c r="I988" s="96" t="s">
        <v>2699</v>
      </c>
      <c r="J988" s="96" t="s">
        <v>92</v>
      </c>
      <c r="K988" s="428">
        <v>12</v>
      </c>
      <c r="L988" s="422">
        <v>2013</v>
      </c>
      <c r="M988" s="195">
        <v>2339</v>
      </c>
      <c r="O988" s="42"/>
    </row>
    <row r="989" spans="1:15" ht="30.75" customHeight="1" x14ac:dyDescent="0.25">
      <c r="A989" s="152">
        <v>982</v>
      </c>
      <c r="B989" s="152" t="s">
        <v>2704</v>
      </c>
      <c r="C989" s="421" t="s">
        <v>2705</v>
      </c>
      <c r="D989" s="96" t="s">
        <v>261</v>
      </c>
      <c r="E989" s="96" t="s">
        <v>391</v>
      </c>
      <c r="F989" s="96" t="s">
        <v>261</v>
      </c>
      <c r="G989" s="96" t="s">
        <v>292</v>
      </c>
      <c r="H989" s="96"/>
      <c r="I989" s="96" t="s">
        <v>2699</v>
      </c>
      <c r="J989" s="96" t="s">
        <v>92</v>
      </c>
      <c r="K989" s="428">
        <v>12</v>
      </c>
      <c r="L989" s="422">
        <v>2013</v>
      </c>
      <c r="M989" s="195">
        <f>3544.3+2215</f>
        <v>5759.3</v>
      </c>
      <c r="O989" s="42"/>
    </row>
    <row r="990" spans="1:15" ht="30.75" customHeight="1" x14ac:dyDescent="0.25">
      <c r="A990" s="152">
        <v>983</v>
      </c>
      <c r="B990" s="152" t="s">
        <v>2706</v>
      </c>
      <c r="C990" s="421" t="s">
        <v>2707</v>
      </c>
      <c r="D990" s="96" t="s">
        <v>261</v>
      </c>
      <c r="E990" s="96" t="s">
        <v>391</v>
      </c>
      <c r="F990" s="96" t="s">
        <v>261</v>
      </c>
      <c r="G990" s="96" t="s">
        <v>292</v>
      </c>
      <c r="H990" s="96"/>
      <c r="I990" s="96" t="s">
        <v>2699</v>
      </c>
      <c r="J990" s="96" t="s">
        <v>92</v>
      </c>
      <c r="K990" s="428">
        <v>12</v>
      </c>
      <c r="L990" s="422">
        <v>2013</v>
      </c>
      <c r="M990" s="195">
        <v>125838.75</v>
      </c>
      <c r="O990" s="42"/>
    </row>
    <row r="991" spans="1:15" ht="30.75" customHeight="1" x14ac:dyDescent="0.25">
      <c r="A991" s="152">
        <v>984</v>
      </c>
      <c r="B991" s="152" t="s">
        <v>2708</v>
      </c>
      <c r="C991" s="152" t="s">
        <v>1801</v>
      </c>
      <c r="D991" s="97" t="s">
        <v>261</v>
      </c>
      <c r="E991" s="97" t="s">
        <v>1096</v>
      </c>
      <c r="F991" s="97" t="s">
        <v>261</v>
      </c>
      <c r="G991" s="97" t="s">
        <v>890</v>
      </c>
      <c r="H991" s="97"/>
      <c r="I991" s="96" t="s">
        <v>2709</v>
      </c>
      <c r="J991" s="96" t="s">
        <v>92</v>
      </c>
      <c r="K991" s="151">
        <v>6</v>
      </c>
      <c r="L991" s="422">
        <v>2017</v>
      </c>
      <c r="M991" s="195">
        <v>11500</v>
      </c>
      <c r="O991" s="42"/>
    </row>
    <row r="992" spans="1:15" ht="30.75" customHeight="1" x14ac:dyDescent="0.25">
      <c r="A992" s="152">
        <v>985</v>
      </c>
      <c r="B992" s="152" t="s">
        <v>2710</v>
      </c>
      <c r="C992" s="152" t="s">
        <v>2074</v>
      </c>
      <c r="D992" s="97" t="s">
        <v>261</v>
      </c>
      <c r="E992" s="97" t="s">
        <v>391</v>
      </c>
      <c r="F992" s="97" t="s">
        <v>261</v>
      </c>
      <c r="G992" s="97" t="s">
        <v>890</v>
      </c>
      <c r="H992" s="97"/>
      <c r="I992" s="96" t="s">
        <v>2709</v>
      </c>
      <c r="J992" s="96" t="s">
        <v>92</v>
      </c>
      <c r="K992" s="151">
        <v>9</v>
      </c>
      <c r="L992" s="422">
        <v>2017</v>
      </c>
      <c r="M992" s="195">
        <v>2552</v>
      </c>
      <c r="O992" s="42"/>
    </row>
    <row r="993" spans="1:15" ht="30.75" customHeight="1" x14ac:dyDescent="0.25">
      <c r="A993" s="152">
        <v>986</v>
      </c>
      <c r="B993" s="423" t="s">
        <v>2711</v>
      </c>
      <c r="C993" s="152" t="s">
        <v>2712</v>
      </c>
      <c r="D993" s="97" t="s">
        <v>925</v>
      </c>
      <c r="E993" s="97" t="s">
        <v>391</v>
      </c>
      <c r="F993" s="97" t="s">
        <v>261</v>
      </c>
      <c r="G993" s="97" t="s">
        <v>890</v>
      </c>
      <c r="H993" s="97"/>
      <c r="I993" s="96" t="s">
        <v>2709</v>
      </c>
      <c r="J993" s="96" t="s">
        <v>92</v>
      </c>
      <c r="K993" s="151">
        <v>12</v>
      </c>
      <c r="L993" s="422">
        <v>2017</v>
      </c>
      <c r="M993" s="195">
        <v>1160</v>
      </c>
      <c r="O993" s="42"/>
    </row>
    <row r="994" spans="1:15" ht="30.75" customHeight="1" x14ac:dyDescent="0.25">
      <c r="A994" s="152">
        <v>987</v>
      </c>
      <c r="B994" s="423" t="s">
        <v>2713</v>
      </c>
      <c r="C994" s="152" t="s">
        <v>2714</v>
      </c>
      <c r="D994" s="97" t="s">
        <v>261</v>
      </c>
      <c r="E994" s="97" t="s">
        <v>902</v>
      </c>
      <c r="F994" s="97" t="s">
        <v>261</v>
      </c>
      <c r="G994" s="97" t="s">
        <v>2035</v>
      </c>
      <c r="H994" s="97"/>
      <c r="I994" s="96" t="s">
        <v>2709</v>
      </c>
      <c r="J994" s="96" t="s">
        <v>92</v>
      </c>
      <c r="K994" s="151">
        <v>3</v>
      </c>
      <c r="L994" s="422">
        <v>2018</v>
      </c>
      <c r="M994" s="195">
        <v>2996.28</v>
      </c>
      <c r="O994" s="42"/>
    </row>
    <row r="995" spans="1:15" ht="30.75" customHeight="1" x14ac:dyDescent="0.25">
      <c r="A995" s="152">
        <v>988</v>
      </c>
      <c r="B995" s="423" t="s">
        <v>2715</v>
      </c>
      <c r="C995" s="152" t="s">
        <v>1784</v>
      </c>
      <c r="D995" s="97" t="s">
        <v>261</v>
      </c>
      <c r="E995" s="97" t="s">
        <v>902</v>
      </c>
      <c r="F995" s="97" t="s">
        <v>261</v>
      </c>
      <c r="G995" s="97" t="s">
        <v>2490</v>
      </c>
      <c r="H995" s="97"/>
      <c r="I995" s="96" t="s">
        <v>2709</v>
      </c>
      <c r="J995" s="96" t="s">
        <v>92</v>
      </c>
      <c r="K995" s="151">
        <v>3</v>
      </c>
      <c r="L995" s="422">
        <v>2018</v>
      </c>
      <c r="M995" s="195">
        <v>3103</v>
      </c>
      <c r="O995" s="42"/>
    </row>
    <row r="996" spans="1:15" ht="30.75" customHeight="1" x14ac:dyDescent="0.25">
      <c r="A996" s="152">
        <v>989</v>
      </c>
      <c r="B996" s="152" t="s">
        <v>2716</v>
      </c>
      <c r="C996" s="421" t="s">
        <v>887</v>
      </c>
      <c r="D996" s="97" t="s">
        <v>261</v>
      </c>
      <c r="E996" s="97" t="s">
        <v>889</v>
      </c>
      <c r="F996" s="97" t="s">
        <v>888</v>
      </c>
      <c r="G996" s="96" t="s">
        <v>90</v>
      </c>
      <c r="H996" s="96"/>
      <c r="I996" s="96" t="s">
        <v>2709</v>
      </c>
      <c r="J996" s="96" t="s">
        <v>92</v>
      </c>
      <c r="K996" s="151">
        <v>6</v>
      </c>
      <c r="L996" s="422">
        <v>2018</v>
      </c>
      <c r="M996" s="195">
        <v>3787.4</v>
      </c>
      <c r="O996" s="42"/>
    </row>
    <row r="997" spans="1:15" ht="30.75" customHeight="1" x14ac:dyDescent="0.25">
      <c r="A997" s="152">
        <v>990</v>
      </c>
      <c r="B997" s="425" t="s">
        <v>2717</v>
      </c>
      <c r="C997" s="421" t="s">
        <v>2718</v>
      </c>
      <c r="D997" s="96" t="s">
        <v>2719</v>
      </c>
      <c r="E997" s="96" t="s">
        <v>391</v>
      </c>
      <c r="F997" s="96" t="s">
        <v>2720</v>
      </c>
      <c r="G997" s="96" t="s">
        <v>292</v>
      </c>
      <c r="H997" s="96"/>
      <c r="I997" s="96" t="s">
        <v>2721</v>
      </c>
      <c r="J997" s="96" t="s">
        <v>92</v>
      </c>
      <c r="K997" s="151">
        <v>5</v>
      </c>
      <c r="L997" s="151">
        <v>2015</v>
      </c>
      <c r="M997" s="195">
        <v>1933.08</v>
      </c>
      <c r="O997" s="42"/>
    </row>
    <row r="998" spans="1:15" ht="30.75" customHeight="1" x14ac:dyDescent="0.25">
      <c r="A998" s="152">
        <v>991</v>
      </c>
      <c r="B998" s="152" t="s">
        <v>2722</v>
      </c>
      <c r="C998" s="421" t="s">
        <v>2723</v>
      </c>
      <c r="D998" s="97" t="s">
        <v>261</v>
      </c>
      <c r="E998" s="97" t="s">
        <v>888</v>
      </c>
      <c r="F998" s="97" t="s">
        <v>261</v>
      </c>
      <c r="G998" s="97" t="s">
        <v>2035</v>
      </c>
      <c r="H998" s="97"/>
      <c r="I998" s="96" t="s">
        <v>2721</v>
      </c>
      <c r="J998" s="96" t="s">
        <v>92</v>
      </c>
      <c r="K998" s="151">
        <v>10</v>
      </c>
      <c r="L998" s="151">
        <v>2017</v>
      </c>
      <c r="M998" s="195">
        <v>2465</v>
      </c>
      <c r="O998" s="42"/>
    </row>
    <row r="999" spans="1:15" ht="30.75" customHeight="1" x14ac:dyDescent="0.25">
      <c r="A999" s="152">
        <v>992</v>
      </c>
      <c r="B999" s="152" t="s">
        <v>2724</v>
      </c>
      <c r="C999" s="421" t="s">
        <v>2723</v>
      </c>
      <c r="D999" s="97" t="s">
        <v>261</v>
      </c>
      <c r="E999" s="97" t="s">
        <v>888</v>
      </c>
      <c r="F999" s="97" t="s">
        <v>261</v>
      </c>
      <c r="G999" s="97" t="s">
        <v>2035</v>
      </c>
      <c r="H999" s="97"/>
      <c r="I999" s="96" t="s">
        <v>2721</v>
      </c>
      <c r="J999" s="96" t="s">
        <v>92</v>
      </c>
      <c r="K999" s="151">
        <v>10</v>
      </c>
      <c r="L999" s="151">
        <v>2017</v>
      </c>
      <c r="M999" s="195">
        <v>2465</v>
      </c>
      <c r="O999" s="42"/>
    </row>
    <row r="1000" spans="1:15" ht="30.75" customHeight="1" x14ac:dyDescent="0.25">
      <c r="A1000" s="152">
        <v>993</v>
      </c>
      <c r="B1000" s="152" t="s">
        <v>2725</v>
      </c>
      <c r="C1000" s="421" t="s">
        <v>2726</v>
      </c>
      <c r="D1000" s="97" t="s">
        <v>261</v>
      </c>
      <c r="E1000" s="97" t="s">
        <v>894</v>
      </c>
      <c r="F1000" s="97" t="s">
        <v>261</v>
      </c>
      <c r="G1000" s="97" t="s">
        <v>470</v>
      </c>
      <c r="H1000" s="97"/>
      <c r="I1000" s="96" t="s">
        <v>2721</v>
      </c>
      <c r="J1000" s="96" t="s">
        <v>92</v>
      </c>
      <c r="K1000" s="151">
        <v>10</v>
      </c>
      <c r="L1000" s="151">
        <v>2017</v>
      </c>
      <c r="M1000" s="195">
        <v>1200</v>
      </c>
      <c r="O1000" s="42"/>
    </row>
    <row r="1001" spans="1:15" ht="30.75" customHeight="1" x14ac:dyDescent="0.25">
      <c r="A1001" s="152">
        <v>994</v>
      </c>
      <c r="B1001" s="152" t="s">
        <v>2727</v>
      </c>
      <c r="C1001" s="421" t="s">
        <v>2726</v>
      </c>
      <c r="D1001" s="97" t="s">
        <v>261</v>
      </c>
      <c r="E1001" s="97" t="s">
        <v>894</v>
      </c>
      <c r="F1001" s="97" t="s">
        <v>261</v>
      </c>
      <c r="G1001" s="97" t="s">
        <v>470</v>
      </c>
      <c r="H1001" s="97"/>
      <c r="I1001" s="96" t="s">
        <v>2721</v>
      </c>
      <c r="J1001" s="96" t="s">
        <v>92</v>
      </c>
      <c r="K1001" s="151">
        <v>10</v>
      </c>
      <c r="L1001" s="151">
        <v>2017</v>
      </c>
      <c r="M1001" s="195">
        <v>1199.99</v>
      </c>
      <c r="O1001" s="42"/>
    </row>
    <row r="1002" spans="1:15" ht="30.75" customHeight="1" x14ac:dyDescent="0.25">
      <c r="A1002" s="152">
        <v>995</v>
      </c>
      <c r="B1002" s="152" t="s">
        <v>2728</v>
      </c>
      <c r="C1002" s="421" t="s">
        <v>2729</v>
      </c>
      <c r="D1002" s="96" t="s">
        <v>2132</v>
      </c>
      <c r="E1002" s="96" t="s">
        <v>391</v>
      </c>
      <c r="F1002" s="96" t="s">
        <v>2730</v>
      </c>
      <c r="G1002" s="96" t="s">
        <v>890</v>
      </c>
      <c r="H1002" s="96"/>
      <c r="I1002" s="96" t="s">
        <v>2731</v>
      </c>
      <c r="J1002" s="96" t="s">
        <v>92</v>
      </c>
      <c r="K1002" s="428">
        <v>12</v>
      </c>
      <c r="L1002" s="422">
        <v>2013</v>
      </c>
      <c r="M1002" s="195">
        <v>6650</v>
      </c>
      <c r="O1002" s="42"/>
    </row>
    <row r="1003" spans="1:15" ht="30.75" customHeight="1" x14ac:dyDescent="0.25">
      <c r="A1003" s="152">
        <v>996</v>
      </c>
      <c r="B1003" s="152" t="s">
        <v>2732</v>
      </c>
      <c r="C1003" s="421" t="s">
        <v>2733</v>
      </c>
      <c r="D1003" s="96" t="s">
        <v>261</v>
      </c>
      <c r="E1003" s="96" t="s">
        <v>922</v>
      </c>
      <c r="F1003" s="96" t="s">
        <v>261</v>
      </c>
      <c r="G1003" s="96" t="s">
        <v>906</v>
      </c>
      <c r="H1003" s="96"/>
      <c r="I1003" s="96" t="s">
        <v>2731</v>
      </c>
      <c r="J1003" s="96" t="s">
        <v>92</v>
      </c>
      <c r="K1003" s="428">
        <v>12</v>
      </c>
      <c r="L1003" s="422">
        <v>2013</v>
      </c>
      <c r="M1003" s="195">
        <v>2200</v>
      </c>
      <c r="O1003" s="42"/>
    </row>
    <row r="1004" spans="1:15" ht="30.75" customHeight="1" x14ac:dyDescent="0.25">
      <c r="A1004" s="152">
        <v>997</v>
      </c>
      <c r="B1004" s="152" t="s">
        <v>2734</v>
      </c>
      <c r="C1004" s="421" t="s">
        <v>1675</v>
      </c>
      <c r="D1004" s="97" t="s">
        <v>1001</v>
      </c>
      <c r="E1004" s="97" t="s">
        <v>1096</v>
      </c>
      <c r="F1004" s="97" t="s">
        <v>261</v>
      </c>
      <c r="G1004" s="97" t="s">
        <v>890</v>
      </c>
      <c r="H1004" s="97"/>
      <c r="I1004" s="96" t="s">
        <v>2731</v>
      </c>
      <c r="J1004" s="96" t="s">
        <v>92</v>
      </c>
      <c r="K1004" s="428">
        <v>7</v>
      </c>
      <c r="L1004" s="422">
        <v>2020</v>
      </c>
      <c r="M1004" s="195">
        <v>10420.86</v>
      </c>
      <c r="O1004" s="42"/>
    </row>
    <row r="1005" spans="1:15" ht="30.75" customHeight="1" x14ac:dyDescent="0.25">
      <c r="A1005" s="152">
        <v>998</v>
      </c>
      <c r="B1005" s="152" t="s">
        <v>2735</v>
      </c>
      <c r="C1005" s="421" t="s">
        <v>2736</v>
      </c>
      <c r="D1005" s="96" t="s">
        <v>261</v>
      </c>
      <c r="E1005" s="96" t="s">
        <v>2737</v>
      </c>
      <c r="F1005" s="96" t="s">
        <v>261</v>
      </c>
      <c r="G1005" s="96" t="s">
        <v>890</v>
      </c>
      <c r="H1005" s="96"/>
      <c r="I1005" s="96" t="s">
        <v>2738</v>
      </c>
      <c r="J1005" s="96" t="s">
        <v>92</v>
      </c>
      <c r="K1005" s="428">
        <v>12</v>
      </c>
      <c r="L1005" s="422">
        <v>2013</v>
      </c>
      <c r="M1005" s="195">
        <v>6473.35</v>
      </c>
      <c r="O1005" s="42"/>
    </row>
    <row r="1006" spans="1:15" ht="30.75" customHeight="1" x14ac:dyDescent="0.25">
      <c r="A1006" s="152">
        <v>999</v>
      </c>
      <c r="B1006" s="152" t="s">
        <v>2739</v>
      </c>
      <c r="C1006" s="421" t="s">
        <v>2001</v>
      </c>
      <c r="D1006" s="96" t="s">
        <v>261</v>
      </c>
      <c r="E1006" s="96" t="s">
        <v>391</v>
      </c>
      <c r="F1006" s="96" t="s">
        <v>261</v>
      </c>
      <c r="G1006" s="96" t="s">
        <v>470</v>
      </c>
      <c r="H1006" s="96"/>
      <c r="I1006" s="96" t="s">
        <v>2738</v>
      </c>
      <c r="J1006" s="96" t="s">
        <v>92</v>
      </c>
      <c r="K1006" s="428">
        <v>12</v>
      </c>
      <c r="L1006" s="422">
        <v>2013</v>
      </c>
      <c r="M1006" s="195">
        <v>2200</v>
      </c>
      <c r="O1006" s="42"/>
    </row>
    <row r="1007" spans="1:15" ht="30.75" customHeight="1" x14ac:dyDescent="0.25">
      <c r="A1007" s="152">
        <v>1000</v>
      </c>
      <c r="B1007" s="152" t="s">
        <v>2740</v>
      </c>
      <c r="C1007" s="421" t="s">
        <v>2741</v>
      </c>
      <c r="D1007" s="96" t="s">
        <v>261</v>
      </c>
      <c r="E1007" s="96" t="s">
        <v>391</v>
      </c>
      <c r="F1007" s="96" t="s">
        <v>261</v>
      </c>
      <c r="G1007" s="96" t="s">
        <v>470</v>
      </c>
      <c r="H1007" s="96"/>
      <c r="I1007" s="96" t="s">
        <v>2738</v>
      </c>
      <c r="J1007" s="96" t="s">
        <v>92</v>
      </c>
      <c r="K1007" s="428">
        <v>12</v>
      </c>
      <c r="L1007" s="422">
        <v>2013</v>
      </c>
      <c r="M1007" s="195">
        <v>3618.21</v>
      </c>
      <c r="O1007" s="42"/>
    </row>
    <row r="1008" spans="1:15" ht="30.75" customHeight="1" x14ac:dyDescent="0.25">
      <c r="A1008" s="152">
        <v>1001</v>
      </c>
      <c r="B1008" s="152" t="s">
        <v>2742</v>
      </c>
      <c r="C1008" s="421" t="s">
        <v>2743</v>
      </c>
      <c r="D1008" s="96" t="s">
        <v>261</v>
      </c>
      <c r="E1008" s="96" t="s">
        <v>391</v>
      </c>
      <c r="F1008" s="96" t="s">
        <v>261</v>
      </c>
      <c r="G1008" s="96" t="s">
        <v>292</v>
      </c>
      <c r="H1008" s="96"/>
      <c r="I1008" s="96" t="s">
        <v>2738</v>
      </c>
      <c r="J1008" s="96" t="s">
        <v>92</v>
      </c>
      <c r="K1008" s="428">
        <v>12</v>
      </c>
      <c r="L1008" s="422">
        <v>2013</v>
      </c>
      <c r="M1008" s="195">
        <v>3732</v>
      </c>
      <c r="O1008" s="42"/>
    </row>
    <row r="1009" spans="1:15" ht="30.75" customHeight="1" x14ac:dyDescent="0.25">
      <c r="A1009" s="152">
        <v>1002</v>
      </c>
      <c r="B1009" s="152" t="s">
        <v>2744</v>
      </c>
      <c r="C1009" s="421" t="s">
        <v>967</v>
      </c>
      <c r="D1009" s="96" t="s">
        <v>261</v>
      </c>
      <c r="E1009" s="96" t="s">
        <v>888</v>
      </c>
      <c r="F1009" s="96" t="s">
        <v>889</v>
      </c>
      <c r="G1009" s="96" t="s">
        <v>292</v>
      </c>
      <c r="H1009" s="96"/>
      <c r="I1009" s="96" t="s">
        <v>2738</v>
      </c>
      <c r="J1009" s="96" t="s">
        <v>92</v>
      </c>
      <c r="K1009" s="428">
        <v>12</v>
      </c>
      <c r="L1009" s="422">
        <v>2013</v>
      </c>
      <c r="M1009" s="195">
        <v>2787.61</v>
      </c>
      <c r="O1009" s="42"/>
    </row>
    <row r="1010" spans="1:15" ht="30.75" customHeight="1" x14ac:dyDescent="0.25">
      <c r="A1010" s="152">
        <v>1003</v>
      </c>
      <c r="B1010" s="152" t="s">
        <v>2745</v>
      </c>
      <c r="C1010" s="421" t="s">
        <v>2746</v>
      </c>
      <c r="D1010" s="96" t="s">
        <v>2747</v>
      </c>
      <c r="E1010" s="96" t="s">
        <v>2748</v>
      </c>
      <c r="F1010" s="96" t="s">
        <v>261</v>
      </c>
      <c r="G1010" s="96" t="s">
        <v>292</v>
      </c>
      <c r="H1010" s="96"/>
      <c r="I1010" s="96" t="s">
        <v>2738</v>
      </c>
      <c r="J1010" s="96" t="s">
        <v>92</v>
      </c>
      <c r="K1010" s="428">
        <v>12</v>
      </c>
      <c r="L1010" s="422">
        <v>2013</v>
      </c>
      <c r="M1010" s="195">
        <v>61468.4</v>
      </c>
      <c r="O1010" s="42"/>
    </row>
    <row r="1011" spans="1:15" ht="30.75" customHeight="1" x14ac:dyDescent="0.25">
      <c r="A1011" s="152">
        <v>1004</v>
      </c>
      <c r="B1011" s="152" t="s">
        <v>2749</v>
      </c>
      <c r="C1011" s="421" t="s">
        <v>2750</v>
      </c>
      <c r="D1011" s="96" t="s">
        <v>261</v>
      </c>
      <c r="E1011" s="96" t="s">
        <v>888</v>
      </c>
      <c r="F1011" s="96" t="s">
        <v>889</v>
      </c>
      <c r="G1011" s="96" t="s">
        <v>890</v>
      </c>
      <c r="H1011" s="96"/>
      <c r="I1011" s="96" t="s">
        <v>2738</v>
      </c>
      <c r="J1011" s="96" t="s">
        <v>92</v>
      </c>
      <c r="K1011" s="428">
        <v>12</v>
      </c>
      <c r="L1011" s="422">
        <v>2013</v>
      </c>
      <c r="M1011" s="195">
        <v>2200</v>
      </c>
      <c r="O1011" s="42"/>
    </row>
    <row r="1012" spans="1:15" ht="30.75" customHeight="1" x14ac:dyDescent="0.25">
      <c r="A1012" s="152">
        <v>1005</v>
      </c>
      <c r="B1012" s="152" t="s">
        <v>2751</v>
      </c>
      <c r="C1012" s="421" t="s">
        <v>2752</v>
      </c>
      <c r="D1012" s="96" t="s">
        <v>261</v>
      </c>
      <c r="E1012" s="96" t="s">
        <v>2753</v>
      </c>
      <c r="F1012" s="96" t="s">
        <v>261</v>
      </c>
      <c r="G1012" s="96" t="s">
        <v>470</v>
      </c>
      <c r="H1012" s="96"/>
      <c r="I1012" s="96" t="s">
        <v>2738</v>
      </c>
      <c r="J1012" s="96" t="s">
        <v>92</v>
      </c>
      <c r="K1012" s="428">
        <v>12</v>
      </c>
      <c r="L1012" s="422">
        <v>2013</v>
      </c>
      <c r="M1012" s="195">
        <v>12412</v>
      </c>
      <c r="O1012" s="42"/>
    </row>
    <row r="1013" spans="1:15" ht="30.75" customHeight="1" x14ac:dyDescent="0.25">
      <c r="A1013" s="152">
        <v>1006</v>
      </c>
      <c r="B1013" s="152" t="s">
        <v>2754</v>
      </c>
      <c r="C1013" s="421" t="s">
        <v>2752</v>
      </c>
      <c r="D1013" s="96" t="s">
        <v>261</v>
      </c>
      <c r="E1013" s="96" t="s">
        <v>2753</v>
      </c>
      <c r="F1013" s="96" t="s">
        <v>261</v>
      </c>
      <c r="G1013" s="96" t="s">
        <v>470</v>
      </c>
      <c r="H1013" s="96"/>
      <c r="I1013" s="96" t="s">
        <v>2738</v>
      </c>
      <c r="J1013" s="96" t="s">
        <v>92</v>
      </c>
      <c r="K1013" s="428">
        <v>12</v>
      </c>
      <c r="L1013" s="422">
        <v>2013</v>
      </c>
      <c r="M1013" s="195">
        <v>12412</v>
      </c>
      <c r="O1013" s="42"/>
    </row>
    <row r="1014" spans="1:15" ht="30.75" customHeight="1" x14ac:dyDescent="0.25">
      <c r="A1014" s="152">
        <v>1007</v>
      </c>
      <c r="B1014" s="421" t="s">
        <v>2755</v>
      </c>
      <c r="C1014" s="421" t="s">
        <v>2756</v>
      </c>
      <c r="D1014" s="96" t="s">
        <v>925</v>
      </c>
      <c r="E1014" s="96" t="s">
        <v>391</v>
      </c>
      <c r="F1014" s="96" t="s">
        <v>261</v>
      </c>
      <c r="G1014" s="96" t="s">
        <v>890</v>
      </c>
      <c r="H1014" s="96"/>
      <c r="I1014" s="96" t="s">
        <v>2738</v>
      </c>
      <c r="J1014" s="96" t="s">
        <v>92</v>
      </c>
      <c r="K1014" s="428">
        <v>6</v>
      </c>
      <c r="L1014" s="151">
        <v>2014</v>
      </c>
      <c r="M1014" s="195">
        <v>3074</v>
      </c>
      <c r="O1014" s="42"/>
    </row>
    <row r="1015" spans="1:15" ht="30.75" customHeight="1" x14ac:dyDescent="0.25">
      <c r="A1015" s="152">
        <v>1008</v>
      </c>
      <c r="B1015" s="421" t="s">
        <v>2757</v>
      </c>
      <c r="C1015" s="421" t="s">
        <v>2285</v>
      </c>
      <c r="D1015" s="96" t="s">
        <v>261</v>
      </c>
      <c r="E1015" s="96" t="s">
        <v>391</v>
      </c>
      <c r="F1015" s="96" t="s">
        <v>261</v>
      </c>
      <c r="G1015" s="96" t="s">
        <v>470</v>
      </c>
      <c r="H1015" s="96"/>
      <c r="I1015" s="96" t="s">
        <v>2738</v>
      </c>
      <c r="J1015" s="96" t="s">
        <v>92</v>
      </c>
      <c r="K1015" s="428">
        <v>10</v>
      </c>
      <c r="L1015" s="151">
        <v>2015</v>
      </c>
      <c r="M1015" s="195">
        <v>1554.99</v>
      </c>
      <c r="O1015" s="42"/>
    </row>
    <row r="1016" spans="1:15" ht="30.75" customHeight="1" x14ac:dyDescent="0.25">
      <c r="A1016" s="152">
        <v>1009</v>
      </c>
      <c r="B1016" s="421" t="s">
        <v>2758</v>
      </c>
      <c r="C1016" s="421" t="s">
        <v>2759</v>
      </c>
      <c r="D1016" s="97" t="s">
        <v>261</v>
      </c>
      <c r="E1016" s="96" t="s">
        <v>944</v>
      </c>
      <c r="F1016" s="97" t="s">
        <v>2760</v>
      </c>
      <c r="G1016" s="97" t="s">
        <v>1005</v>
      </c>
      <c r="H1016" s="97"/>
      <c r="I1016" s="96" t="s">
        <v>2738</v>
      </c>
      <c r="J1016" s="96" t="s">
        <v>92</v>
      </c>
      <c r="K1016" s="151">
        <v>3</v>
      </c>
      <c r="L1016" s="151">
        <v>2016</v>
      </c>
      <c r="M1016" s="195">
        <v>2208</v>
      </c>
      <c r="O1016" s="42"/>
    </row>
    <row r="1017" spans="1:15" ht="30.75" customHeight="1" x14ac:dyDescent="0.25">
      <c r="A1017" s="152">
        <v>1010</v>
      </c>
      <c r="B1017" s="421" t="s">
        <v>2761</v>
      </c>
      <c r="C1017" s="421" t="s">
        <v>2762</v>
      </c>
      <c r="D1017" s="97" t="s">
        <v>2763</v>
      </c>
      <c r="E1017" s="97" t="s">
        <v>2764</v>
      </c>
      <c r="F1017" s="97" t="s">
        <v>261</v>
      </c>
      <c r="G1017" s="97" t="s">
        <v>292</v>
      </c>
      <c r="H1017" s="97"/>
      <c r="I1017" s="96" t="s">
        <v>2738</v>
      </c>
      <c r="J1017" s="96" t="s">
        <v>92</v>
      </c>
      <c r="K1017" s="151">
        <v>7</v>
      </c>
      <c r="L1017" s="151">
        <v>2018</v>
      </c>
      <c r="M1017" s="195">
        <v>5475.52</v>
      </c>
      <c r="O1017" s="42"/>
    </row>
    <row r="1018" spans="1:15" ht="30.75" customHeight="1" x14ac:dyDescent="0.25">
      <c r="A1018" s="152">
        <v>1011</v>
      </c>
      <c r="B1018" s="421" t="s">
        <v>2765</v>
      </c>
      <c r="C1018" s="421" t="s">
        <v>2766</v>
      </c>
      <c r="D1018" s="97" t="s">
        <v>2767</v>
      </c>
      <c r="E1018" s="97" t="s">
        <v>902</v>
      </c>
      <c r="F1018" s="97" t="s">
        <v>1912</v>
      </c>
      <c r="G1018" s="96" t="s">
        <v>470</v>
      </c>
      <c r="H1018" s="96"/>
      <c r="I1018" s="96" t="s">
        <v>2738</v>
      </c>
      <c r="J1018" s="96" t="s">
        <v>92</v>
      </c>
      <c r="K1018" s="151">
        <v>8</v>
      </c>
      <c r="L1018" s="151">
        <v>2018</v>
      </c>
      <c r="M1018" s="195">
        <v>3323.4</v>
      </c>
      <c r="O1018" s="42"/>
    </row>
    <row r="1019" spans="1:15" ht="30.75" customHeight="1" x14ac:dyDescent="0.25">
      <c r="A1019" s="152">
        <v>1012</v>
      </c>
      <c r="B1019" s="421" t="s">
        <v>2768</v>
      </c>
      <c r="C1019" s="421" t="s">
        <v>2769</v>
      </c>
      <c r="D1019" s="97" t="s">
        <v>261</v>
      </c>
      <c r="E1019" s="97" t="s">
        <v>894</v>
      </c>
      <c r="F1019" s="97" t="s">
        <v>261</v>
      </c>
      <c r="G1019" s="96" t="s">
        <v>470</v>
      </c>
      <c r="H1019" s="96"/>
      <c r="I1019" s="96" t="s">
        <v>2738</v>
      </c>
      <c r="J1019" s="96" t="s">
        <v>92</v>
      </c>
      <c r="K1019" s="151">
        <v>8</v>
      </c>
      <c r="L1019" s="151">
        <v>2018</v>
      </c>
      <c r="M1019" s="195">
        <v>1429.12</v>
      </c>
      <c r="O1019" s="42"/>
    </row>
    <row r="1020" spans="1:15" ht="30.75" customHeight="1" x14ac:dyDescent="0.25">
      <c r="A1020" s="152">
        <v>1013</v>
      </c>
      <c r="B1020" s="421" t="s">
        <v>2770</v>
      </c>
      <c r="C1020" s="421" t="s">
        <v>2769</v>
      </c>
      <c r="D1020" s="97" t="s">
        <v>261</v>
      </c>
      <c r="E1020" s="97" t="s">
        <v>894</v>
      </c>
      <c r="F1020" s="97" t="s">
        <v>261</v>
      </c>
      <c r="G1020" s="96" t="s">
        <v>470</v>
      </c>
      <c r="H1020" s="96"/>
      <c r="I1020" s="96" t="s">
        <v>2738</v>
      </c>
      <c r="J1020" s="96" t="s">
        <v>92</v>
      </c>
      <c r="K1020" s="151">
        <v>8</v>
      </c>
      <c r="L1020" s="151">
        <v>2018</v>
      </c>
      <c r="M1020" s="195">
        <v>1429.12</v>
      </c>
      <c r="O1020" s="42"/>
    </row>
    <row r="1021" spans="1:15" ht="30.75" customHeight="1" x14ac:dyDescent="0.25">
      <c r="A1021" s="152">
        <v>1014</v>
      </c>
      <c r="B1021" s="421" t="s">
        <v>2771</v>
      </c>
      <c r="C1021" s="421" t="s">
        <v>2769</v>
      </c>
      <c r="D1021" s="97" t="s">
        <v>261</v>
      </c>
      <c r="E1021" s="97" t="s">
        <v>894</v>
      </c>
      <c r="F1021" s="97" t="s">
        <v>261</v>
      </c>
      <c r="G1021" s="96" t="s">
        <v>470</v>
      </c>
      <c r="H1021" s="96"/>
      <c r="I1021" s="96" t="s">
        <v>2738</v>
      </c>
      <c r="J1021" s="96" t="s">
        <v>92</v>
      </c>
      <c r="K1021" s="151">
        <v>8</v>
      </c>
      <c r="L1021" s="151">
        <v>2018</v>
      </c>
      <c r="M1021" s="195">
        <v>1429.12</v>
      </c>
      <c r="O1021" s="42"/>
    </row>
    <row r="1022" spans="1:15" ht="30.75" customHeight="1" x14ac:dyDescent="0.25">
      <c r="A1022" s="152">
        <v>1015</v>
      </c>
      <c r="B1022" s="421" t="s">
        <v>2765</v>
      </c>
      <c r="C1022" s="421" t="s">
        <v>1801</v>
      </c>
      <c r="D1022" s="97" t="s">
        <v>1001</v>
      </c>
      <c r="E1022" s="97" t="s">
        <v>391</v>
      </c>
      <c r="F1022" s="97" t="s">
        <v>261</v>
      </c>
      <c r="G1022" s="97" t="s">
        <v>890</v>
      </c>
      <c r="H1022" s="97"/>
      <c r="I1022" s="96" t="s">
        <v>2738</v>
      </c>
      <c r="J1022" s="96" t="s">
        <v>92</v>
      </c>
      <c r="K1022" s="151">
        <v>4</v>
      </c>
      <c r="L1022" s="151">
        <v>2019</v>
      </c>
      <c r="M1022" s="195">
        <v>10728.84</v>
      </c>
      <c r="O1022" s="42"/>
    </row>
    <row r="1023" spans="1:15" ht="30.75" customHeight="1" x14ac:dyDescent="0.25">
      <c r="A1023" s="152">
        <v>1016</v>
      </c>
      <c r="B1023" s="421" t="s">
        <v>2772</v>
      </c>
      <c r="C1023" s="421" t="s">
        <v>2773</v>
      </c>
      <c r="D1023" s="97" t="s">
        <v>2774</v>
      </c>
      <c r="E1023" s="97" t="s">
        <v>2775</v>
      </c>
      <c r="F1023" s="97" t="s">
        <v>261</v>
      </c>
      <c r="G1023" s="97" t="s">
        <v>470</v>
      </c>
      <c r="H1023" s="97"/>
      <c r="I1023" s="96" t="s">
        <v>2738</v>
      </c>
      <c r="J1023" s="96" t="s">
        <v>92</v>
      </c>
      <c r="K1023" s="151">
        <v>3</v>
      </c>
      <c r="L1023" s="151">
        <v>2020</v>
      </c>
      <c r="M1023" s="195">
        <v>2495.48</v>
      </c>
      <c r="O1023" s="42"/>
    </row>
    <row r="1024" spans="1:15" ht="30.75" customHeight="1" x14ac:dyDescent="0.25">
      <c r="A1024" s="152">
        <v>1017</v>
      </c>
      <c r="B1024" s="421" t="s">
        <v>2776</v>
      </c>
      <c r="C1024" s="421" t="s">
        <v>2773</v>
      </c>
      <c r="D1024" s="97" t="s">
        <v>2774</v>
      </c>
      <c r="E1024" s="97" t="s">
        <v>2775</v>
      </c>
      <c r="F1024" s="97" t="s">
        <v>261</v>
      </c>
      <c r="G1024" s="97" t="s">
        <v>470</v>
      </c>
      <c r="H1024" s="97"/>
      <c r="I1024" s="96" t="s">
        <v>2738</v>
      </c>
      <c r="J1024" s="96" t="s">
        <v>92</v>
      </c>
      <c r="K1024" s="151">
        <v>3</v>
      </c>
      <c r="L1024" s="151">
        <v>2020</v>
      </c>
      <c r="M1024" s="195">
        <v>2495.48</v>
      </c>
      <c r="O1024" s="42"/>
    </row>
    <row r="1025" spans="1:15" ht="30.75" customHeight="1" x14ac:dyDescent="0.25">
      <c r="A1025" s="152">
        <v>1018</v>
      </c>
      <c r="B1025" s="421" t="s">
        <v>2777</v>
      </c>
      <c r="C1025" s="421" t="s">
        <v>2773</v>
      </c>
      <c r="D1025" s="97" t="s">
        <v>2774</v>
      </c>
      <c r="E1025" s="97" t="s">
        <v>2775</v>
      </c>
      <c r="F1025" s="97" t="s">
        <v>261</v>
      </c>
      <c r="G1025" s="97" t="s">
        <v>470</v>
      </c>
      <c r="H1025" s="97"/>
      <c r="I1025" s="96" t="s">
        <v>2738</v>
      </c>
      <c r="J1025" s="96" t="s">
        <v>92</v>
      </c>
      <c r="K1025" s="151">
        <v>3</v>
      </c>
      <c r="L1025" s="151">
        <v>2020</v>
      </c>
      <c r="M1025" s="195">
        <v>2495.4899999999998</v>
      </c>
      <c r="O1025" s="42"/>
    </row>
    <row r="1026" spans="1:15" ht="30.75" customHeight="1" x14ac:dyDescent="0.25">
      <c r="A1026" s="152">
        <v>1019</v>
      </c>
      <c r="B1026" s="421" t="s">
        <v>2778</v>
      </c>
      <c r="C1026" s="421" t="s">
        <v>2773</v>
      </c>
      <c r="D1026" s="97" t="s">
        <v>2774</v>
      </c>
      <c r="E1026" s="97" t="s">
        <v>2775</v>
      </c>
      <c r="F1026" s="97" t="s">
        <v>261</v>
      </c>
      <c r="G1026" s="97" t="s">
        <v>470</v>
      </c>
      <c r="H1026" s="97"/>
      <c r="I1026" s="96" t="s">
        <v>2738</v>
      </c>
      <c r="J1026" s="96" t="s">
        <v>92</v>
      </c>
      <c r="K1026" s="151">
        <v>3</v>
      </c>
      <c r="L1026" s="151">
        <v>2020</v>
      </c>
      <c r="M1026" s="195">
        <v>2495.4899999999998</v>
      </c>
      <c r="O1026" s="42"/>
    </row>
    <row r="1027" spans="1:15" ht="30.75" customHeight="1" x14ac:dyDescent="0.25">
      <c r="A1027" s="152">
        <v>1020</v>
      </c>
      <c r="B1027" s="421" t="s">
        <v>2779</v>
      </c>
      <c r="C1027" s="421" t="s">
        <v>2780</v>
      </c>
      <c r="D1027" s="96" t="s">
        <v>261</v>
      </c>
      <c r="E1027" s="96" t="s">
        <v>2781</v>
      </c>
      <c r="F1027" s="96" t="s">
        <v>261</v>
      </c>
      <c r="G1027" s="96" t="s">
        <v>470</v>
      </c>
      <c r="H1027" s="97"/>
      <c r="I1027" s="421" t="s">
        <v>2782</v>
      </c>
      <c r="J1027" s="96" t="s">
        <v>92</v>
      </c>
      <c r="K1027" s="428">
        <v>10</v>
      </c>
      <c r="L1027" s="151">
        <v>2015</v>
      </c>
      <c r="M1027" s="195">
        <v>1780.01</v>
      </c>
      <c r="O1027" s="42"/>
    </row>
    <row r="1028" spans="1:15" ht="30.75" customHeight="1" x14ac:dyDescent="0.25">
      <c r="A1028" s="152">
        <v>1021</v>
      </c>
      <c r="B1028" s="152" t="s">
        <v>2783</v>
      </c>
      <c r="C1028" s="433" t="s">
        <v>2784</v>
      </c>
      <c r="D1028" s="97" t="s">
        <v>2785</v>
      </c>
      <c r="E1028" s="97" t="s">
        <v>1211</v>
      </c>
      <c r="F1028" s="97" t="s">
        <v>261</v>
      </c>
      <c r="G1028" s="97" t="s">
        <v>470</v>
      </c>
      <c r="H1028" s="97"/>
      <c r="I1028" s="96" t="s">
        <v>2786</v>
      </c>
      <c r="J1028" s="96" t="s">
        <v>92</v>
      </c>
      <c r="K1028" s="151">
        <v>1</v>
      </c>
      <c r="L1028" s="422">
        <v>2020</v>
      </c>
      <c r="M1028" s="195">
        <v>170172.01</v>
      </c>
      <c r="O1028" s="42"/>
    </row>
    <row r="1029" spans="1:15" ht="30.75" customHeight="1" x14ac:dyDescent="0.25">
      <c r="A1029" s="152">
        <v>1022</v>
      </c>
      <c r="B1029" s="423" t="s">
        <v>2787</v>
      </c>
      <c r="C1029" s="440" t="s">
        <v>1979</v>
      </c>
      <c r="D1029" s="97" t="s">
        <v>261</v>
      </c>
      <c r="E1029" s="97" t="s">
        <v>391</v>
      </c>
      <c r="F1029" s="97" t="s">
        <v>261</v>
      </c>
      <c r="G1029" s="97" t="s">
        <v>90</v>
      </c>
      <c r="H1029" s="97"/>
      <c r="I1029" s="96" t="s">
        <v>571</v>
      </c>
      <c r="J1029" s="96" t="s">
        <v>92</v>
      </c>
      <c r="K1029" s="151">
        <v>5</v>
      </c>
      <c r="L1029" s="151">
        <v>2020</v>
      </c>
      <c r="M1029" s="431">
        <v>3892.96</v>
      </c>
      <c r="O1029" s="42"/>
    </row>
    <row r="1030" spans="1:15" ht="30.75" customHeight="1" x14ac:dyDescent="0.25">
      <c r="A1030" s="152">
        <v>1023</v>
      </c>
      <c r="B1030" s="423" t="s">
        <v>2788</v>
      </c>
      <c r="C1030" s="436" t="s">
        <v>1911</v>
      </c>
      <c r="D1030" s="97" t="s">
        <v>261</v>
      </c>
      <c r="E1030" s="97" t="s">
        <v>1912</v>
      </c>
      <c r="F1030" s="97" t="s">
        <v>261</v>
      </c>
      <c r="G1030" s="97" t="s">
        <v>470</v>
      </c>
      <c r="H1030" s="97"/>
      <c r="I1030" s="96" t="s">
        <v>2789</v>
      </c>
      <c r="J1030" s="96" t="s">
        <v>92</v>
      </c>
      <c r="K1030" s="151">
        <v>12</v>
      </c>
      <c r="L1030" s="151">
        <v>2019</v>
      </c>
      <c r="M1030" s="431">
        <v>769.3</v>
      </c>
      <c r="O1030" s="42"/>
    </row>
    <row r="1031" spans="1:15" ht="30.75" customHeight="1" x14ac:dyDescent="0.25">
      <c r="A1031" s="152">
        <v>1024</v>
      </c>
      <c r="B1031" s="423" t="s">
        <v>2790</v>
      </c>
      <c r="C1031" s="436" t="s">
        <v>1911</v>
      </c>
      <c r="D1031" s="97" t="s">
        <v>261</v>
      </c>
      <c r="E1031" s="97" t="s">
        <v>1912</v>
      </c>
      <c r="F1031" s="97" t="s">
        <v>261</v>
      </c>
      <c r="G1031" s="97" t="s">
        <v>470</v>
      </c>
      <c r="H1031" s="97"/>
      <c r="I1031" s="96" t="s">
        <v>2789</v>
      </c>
      <c r="J1031" s="96" t="s">
        <v>92</v>
      </c>
      <c r="K1031" s="151">
        <v>12</v>
      </c>
      <c r="L1031" s="151">
        <v>2019</v>
      </c>
      <c r="M1031" s="431">
        <v>769.3</v>
      </c>
      <c r="O1031" s="42"/>
    </row>
    <row r="1032" spans="1:15" ht="30.75" customHeight="1" x14ac:dyDescent="0.25">
      <c r="A1032" s="152">
        <v>1025</v>
      </c>
      <c r="B1032" s="423" t="s">
        <v>2791</v>
      </c>
      <c r="C1032" s="436" t="s">
        <v>1911</v>
      </c>
      <c r="D1032" s="97" t="s">
        <v>261</v>
      </c>
      <c r="E1032" s="97" t="s">
        <v>1912</v>
      </c>
      <c r="F1032" s="97" t="s">
        <v>261</v>
      </c>
      <c r="G1032" s="97" t="s">
        <v>470</v>
      </c>
      <c r="H1032" s="97"/>
      <c r="I1032" s="96" t="s">
        <v>2789</v>
      </c>
      <c r="J1032" s="96" t="s">
        <v>92</v>
      </c>
      <c r="K1032" s="151">
        <v>12</v>
      </c>
      <c r="L1032" s="151">
        <v>2019</v>
      </c>
      <c r="M1032" s="431">
        <v>769.3</v>
      </c>
      <c r="O1032" s="42"/>
    </row>
    <row r="1033" spans="1:15" ht="30.75" customHeight="1" x14ac:dyDescent="0.25">
      <c r="A1033" s="152">
        <v>1026</v>
      </c>
      <c r="B1033" s="423" t="s">
        <v>2792</v>
      </c>
      <c r="C1033" s="436" t="s">
        <v>1672</v>
      </c>
      <c r="D1033" s="97" t="s">
        <v>1673</v>
      </c>
      <c r="E1033" s="97" t="s">
        <v>944</v>
      </c>
      <c r="F1033" s="97" t="s">
        <v>261</v>
      </c>
      <c r="G1033" s="97" t="s">
        <v>292</v>
      </c>
      <c r="H1033" s="97"/>
      <c r="I1033" s="96" t="s">
        <v>2789</v>
      </c>
      <c r="J1033" s="96" t="s">
        <v>92</v>
      </c>
      <c r="K1033" s="151">
        <v>12</v>
      </c>
      <c r="L1033" s="151">
        <v>2019</v>
      </c>
      <c r="M1033" s="431">
        <v>3009.3</v>
      </c>
      <c r="O1033" s="42"/>
    </row>
    <row r="1034" spans="1:15" ht="30.75" customHeight="1" x14ac:dyDescent="0.25">
      <c r="A1034" s="152">
        <v>1027</v>
      </c>
      <c r="B1034" s="423" t="s">
        <v>2793</v>
      </c>
      <c r="C1034" s="436" t="s">
        <v>1672</v>
      </c>
      <c r="D1034" s="97" t="s">
        <v>1673</v>
      </c>
      <c r="E1034" s="97" t="s">
        <v>944</v>
      </c>
      <c r="F1034" s="97" t="s">
        <v>261</v>
      </c>
      <c r="G1034" s="97" t="s">
        <v>292</v>
      </c>
      <c r="H1034" s="97"/>
      <c r="I1034" s="96" t="s">
        <v>2789</v>
      </c>
      <c r="J1034" s="96" t="s">
        <v>92</v>
      </c>
      <c r="K1034" s="151">
        <v>12</v>
      </c>
      <c r="L1034" s="151">
        <v>2019</v>
      </c>
      <c r="M1034" s="431">
        <v>3009.3</v>
      </c>
      <c r="O1034" s="42"/>
    </row>
    <row r="1035" spans="1:15" ht="30.75" customHeight="1" x14ac:dyDescent="0.25">
      <c r="A1035" s="152">
        <v>1028</v>
      </c>
      <c r="B1035" s="423" t="s">
        <v>2794</v>
      </c>
      <c r="C1035" s="436" t="s">
        <v>1672</v>
      </c>
      <c r="D1035" s="97" t="s">
        <v>1673</v>
      </c>
      <c r="E1035" s="97" t="s">
        <v>944</v>
      </c>
      <c r="F1035" s="97" t="s">
        <v>261</v>
      </c>
      <c r="G1035" s="97" t="s">
        <v>292</v>
      </c>
      <c r="H1035" s="97"/>
      <c r="I1035" s="96" t="s">
        <v>2789</v>
      </c>
      <c r="J1035" s="96" t="s">
        <v>92</v>
      </c>
      <c r="K1035" s="151">
        <v>12</v>
      </c>
      <c r="L1035" s="151">
        <v>2019</v>
      </c>
      <c r="M1035" s="431">
        <v>3009.3</v>
      </c>
      <c r="O1035" s="42"/>
    </row>
    <row r="1036" spans="1:15" ht="30.75" customHeight="1" x14ac:dyDescent="0.25">
      <c r="A1036" s="152">
        <v>1029</v>
      </c>
      <c r="B1036" s="423" t="s">
        <v>2795</v>
      </c>
      <c r="C1036" s="440" t="s">
        <v>1095</v>
      </c>
      <c r="D1036" s="97" t="s">
        <v>1001</v>
      </c>
      <c r="E1036" s="97" t="s">
        <v>1096</v>
      </c>
      <c r="F1036" s="97" t="s">
        <v>261</v>
      </c>
      <c r="G1036" s="97" t="s">
        <v>890</v>
      </c>
      <c r="H1036" s="97"/>
      <c r="I1036" s="96" t="s">
        <v>2789</v>
      </c>
      <c r="J1036" s="96" t="s">
        <v>92</v>
      </c>
      <c r="K1036" s="151">
        <v>6</v>
      </c>
      <c r="L1036" s="151">
        <v>2020</v>
      </c>
      <c r="M1036" s="431">
        <v>8665.2000000000007</v>
      </c>
      <c r="O1036" s="42"/>
    </row>
    <row r="1037" spans="1:15" ht="30.75" customHeight="1" x14ac:dyDescent="0.25">
      <c r="A1037" s="152">
        <v>1030</v>
      </c>
      <c r="B1037" s="152" t="s">
        <v>2796</v>
      </c>
      <c r="C1037" s="96" t="s">
        <v>1120</v>
      </c>
      <c r="D1037" s="97" t="s">
        <v>261</v>
      </c>
      <c r="E1037" s="97" t="s">
        <v>1307</v>
      </c>
      <c r="F1037" s="97" t="s">
        <v>261</v>
      </c>
      <c r="G1037" s="96" t="s">
        <v>890</v>
      </c>
      <c r="H1037" s="96"/>
      <c r="I1037" s="96" t="s">
        <v>2789</v>
      </c>
      <c r="J1037" s="96" t="s">
        <v>92</v>
      </c>
      <c r="K1037" s="151">
        <v>12</v>
      </c>
      <c r="L1037" s="96">
        <v>2019</v>
      </c>
      <c r="M1037" s="350">
        <v>6728</v>
      </c>
      <c r="O1037" s="42"/>
    </row>
    <row r="1038" spans="1:15" ht="30.75" customHeight="1" x14ac:dyDescent="0.25">
      <c r="A1038" s="152">
        <v>1031</v>
      </c>
      <c r="B1038" s="421" t="s">
        <v>2797</v>
      </c>
      <c r="C1038" s="97" t="s">
        <v>2798</v>
      </c>
      <c r="D1038" s="97" t="s">
        <v>2799</v>
      </c>
      <c r="E1038" s="97" t="s">
        <v>1912</v>
      </c>
      <c r="F1038" s="97" t="s">
        <v>261</v>
      </c>
      <c r="G1038" s="97" t="s">
        <v>470</v>
      </c>
      <c r="H1038" s="97"/>
      <c r="I1038" s="96" t="s">
        <v>2789</v>
      </c>
      <c r="J1038" s="96" t="s">
        <v>92</v>
      </c>
      <c r="K1038" s="151">
        <v>9</v>
      </c>
      <c r="L1038" s="96">
        <v>2020</v>
      </c>
      <c r="M1038" s="350">
        <v>2000</v>
      </c>
      <c r="O1038" s="42"/>
    </row>
    <row r="1039" spans="1:15" ht="30.75" customHeight="1" x14ac:dyDescent="0.25">
      <c r="A1039" s="152">
        <v>1032</v>
      </c>
      <c r="B1039" s="421" t="s">
        <v>2800</v>
      </c>
      <c r="C1039" s="97" t="s">
        <v>2798</v>
      </c>
      <c r="D1039" s="97" t="s">
        <v>2799</v>
      </c>
      <c r="E1039" s="97" t="s">
        <v>1912</v>
      </c>
      <c r="F1039" s="97" t="s">
        <v>261</v>
      </c>
      <c r="G1039" s="97" t="s">
        <v>470</v>
      </c>
      <c r="H1039" s="97"/>
      <c r="I1039" s="96" t="s">
        <v>2789</v>
      </c>
      <c r="J1039" s="96" t="s">
        <v>92</v>
      </c>
      <c r="K1039" s="151">
        <v>9</v>
      </c>
      <c r="L1039" s="96">
        <v>2020</v>
      </c>
      <c r="M1039" s="350">
        <v>2000</v>
      </c>
      <c r="O1039" s="42"/>
    </row>
    <row r="1040" spans="1:15" ht="30.75" customHeight="1" x14ac:dyDescent="0.25">
      <c r="A1040" s="152">
        <v>1033</v>
      </c>
      <c r="B1040" s="421" t="s">
        <v>2801</v>
      </c>
      <c r="C1040" s="97" t="s">
        <v>2802</v>
      </c>
      <c r="D1040" s="97" t="s">
        <v>2803</v>
      </c>
      <c r="E1040" s="97" t="s">
        <v>944</v>
      </c>
      <c r="F1040" s="97" t="s">
        <v>261</v>
      </c>
      <c r="G1040" s="97" t="s">
        <v>292</v>
      </c>
      <c r="H1040" s="97"/>
      <c r="I1040" s="96" t="s">
        <v>2789</v>
      </c>
      <c r="J1040" s="96" t="s">
        <v>92</v>
      </c>
      <c r="K1040" s="151">
        <v>9</v>
      </c>
      <c r="L1040" s="96">
        <v>2020</v>
      </c>
      <c r="M1040" s="350">
        <v>1948</v>
      </c>
      <c r="O1040" s="42"/>
    </row>
    <row r="1041" spans="1:15" ht="30.75" customHeight="1" x14ac:dyDescent="0.25">
      <c r="A1041" s="152">
        <v>1034</v>
      </c>
      <c r="B1041" s="421" t="s">
        <v>2804</v>
      </c>
      <c r="C1041" s="97" t="s">
        <v>2802</v>
      </c>
      <c r="D1041" s="97" t="s">
        <v>2803</v>
      </c>
      <c r="E1041" s="97" t="s">
        <v>944</v>
      </c>
      <c r="F1041" s="97" t="s">
        <v>261</v>
      </c>
      <c r="G1041" s="97" t="s">
        <v>292</v>
      </c>
      <c r="H1041" s="97"/>
      <c r="I1041" s="96" t="s">
        <v>2789</v>
      </c>
      <c r="J1041" s="96" t="s">
        <v>92</v>
      </c>
      <c r="K1041" s="151">
        <v>9</v>
      </c>
      <c r="L1041" s="96">
        <v>2020</v>
      </c>
      <c r="M1041" s="350">
        <v>1948</v>
      </c>
      <c r="O1041" s="42"/>
    </row>
    <row r="1042" spans="1:15" ht="30.75" customHeight="1" x14ac:dyDescent="0.25">
      <c r="A1042" s="152">
        <v>1035</v>
      </c>
      <c r="B1042" s="423" t="s">
        <v>2787</v>
      </c>
      <c r="C1042" s="440" t="s">
        <v>1979</v>
      </c>
      <c r="D1042" s="97" t="s">
        <v>261</v>
      </c>
      <c r="E1042" s="97" t="s">
        <v>391</v>
      </c>
      <c r="F1042" s="97" t="s">
        <v>261</v>
      </c>
      <c r="G1042" s="97" t="s">
        <v>90</v>
      </c>
      <c r="H1042" s="97"/>
      <c r="I1042" s="96" t="s">
        <v>2805</v>
      </c>
      <c r="J1042" s="96" t="s">
        <v>92</v>
      </c>
      <c r="K1042" s="151">
        <v>5</v>
      </c>
      <c r="L1042" s="151">
        <v>2020</v>
      </c>
      <c r="M1042" s="431">
        <v>3892.96</v>
      </c>
      <c r="O1042" s="42"/>
    </row>
    <row r="1043" spans="1:15" ht="30.75" customHeight="1" x14ac:dyDescent="0.25">
      <c r="A1043" s="152">
        <v>1036</v>
      </c>
      <c r="B1043" s="421" t="s">
        <v>2806</v>
      </c>
      <c r="C1043" s="421" t="s">
        <v>1094</v>
      </c>
      <c r="D1043" s="97" t="s">
        <v>261</v>
      </c>
      <c r="E1043" s="96" t="s">
        <v>902</v>
      </c>
      <c r="F1043" s="96" t="s">
        <v>261</v>
      </c>
      <c r="G1043" s="97" t="s">
        <v>470</v>
      </c>
      <c r="H1043" s="97"/>
      <c r="I1043" s="96" t="s">
        <v>2807</v>
      </c>
      <c r="J1043" s="96" t="s">
        <v>92</v>
      </c>
      <c r="K1043" s="151">
        <v>12</v>
      </c>
      <c r="L1043" s="422">
        <v>2019</v>
      </c>
      <c r="M1043" s="195">
        <v>3130.84</v>
      </c>
      <c r="O1043" s="42"/>
    </row>
    <row r="1044" spans="1:15" ht="30.75" customHeight="1" x14ac:dyDescent="0.25">
      <c r="A1044" s="152">
        <v>1037</v>
      </c>
      <c r="B1044" s="421" t="s">
        <v>2808</v>
      </c>
      <c r="C1044" s="421" t="s">
        <v>1492</v>
      </c>
      <c r="D1044" s="97" t="s">
        <v>261</v>
      </c>
      <c r="E1044" s="96" t="s">
        <v>944</v>
      </c>
      <c r="F1044" s="96" t="s">
        <v>261</v>
      </c>
      <c r="G1044" s="97" t="s">
        <v>292</v>
      </c>
      <c r="H1044" s="97"/>
      <c r="I1044" s="96" t="s">
        <v>2807</v>
      </c>
      <c r="J1044" s="96" t="s">
        <v>92</v>
      </c>
      <c r="K1044" s="151">
        <v>12</v>
      </c>
      <c r="L1044" s="422">
        <v>2019</v>
      </c>
      <c r="M1044" s="195">
        <v>6378.84</v>
      </c>
      <c r="O1044" s="42"/>
    </row>
    <row r="1045" spans="1:15" ht="30.75" customHeight="1" x14ac:dyDescent="0.25">
      <c r="A1045" s="152">
        <v>1038</v>
      </c>
      <c r="B1045" s="421" t="s">
        <v>2809</v>
      </c>
      <c r="C1045" s="421" t="s">
        <v>1778</v>
      </c>
      <c r="D1045" s="97" t="s">
        <v>261</v>
      </c>
      <c r="E1045" s="96" t="s">
        <v>391</v>
      </c>
      <c r="F1045" s="96" t="s">
        <v>261</v>
      </c>
      <c r="G1045" s="97" t="s">
        <v>90</v>
      </c>
      <c r="H1045" s="97"/>
      <c r="I1045" s="96" t="s">
        <v>2807</v>
      </c>
      <c r="J1045" s="96" t="s">
        <v>92</v>
      </c>
      <c r="K1045" s="151">
        <v>12</v>
      </c>
      <c r="L1045" s="422">
        <v>2019</v>
      </c>
      <c r="M1045" s="195">
        <v>4298.99</v>
      </c>
      <c r="O1045" s="42"/>
    </row>
    <row r="1046" spans="1:15" ht="30.75" customHeight="1" x14ac:dyDescent="0.25">
      <c r="A1046" s="152">
        <v>1039</v>
      </c>
      <c r="B1046" s="152" t="s">
        <v>2810</v>
      </c>
      <c r="C1046" s="421" t="s">
        <v>2811</v>
      </c>
      <c r="D1046" s="96" t="s">
        <v>261</v>
      </c>
      <c r="E1046" s="96" t="s">
        <v>2155</v>
      </c>
      <c r="F1046" s="96" t="s">
        <v>261</v>
      </c>
      <c r="G1046" s="96" t="s">
        <v>90</v>
      </c>
      <c r="H1046" s="96"/>
      <c r="I1046" s="96" t="s">
        <v>395</v>
      </c>
      <c r="J1046" s="96" t="s">
        <v>92</v>
      </c>
      <c r="K1046" s="428">
        <v>6</v>
      </c>
      <c r="L1046" s="151">
        <v>2015</v>
      </c>
      <c r="M1046" s="195">
        <v>4999</v>
      </c>
      <c r="O1046" s="42"/>
    </row>
    <row r="1047" spans="1:15" ht="30.75" customHeight="1" x14ac:dyDescent="0.25">
      <c r="A1047" s="152">
        <v>1040</v>
      </c>
      <c r="B1047" s="152" t="s">
        <v>2812</v>
      </c>
      <c r="C1047" s="421" t="s">
        <v>2811</v>
      </c>
      <c r="D1047" s="96" t="s">
        <v>261</v>
      </c>
      <c r="E1047" s="96" t="s">
        <v>2155</v>
      </c>
      <c r="F1047" s="96" t="s">
        <v>261</v>
      </c>
      <c r="G1047" s="96" t="s">
        <v>90</v>
      </c>
      <c r="H1047" s="96"/>
      <c r="I1047" s="96" t="s">
        <v>395</v>
      </c>
      <c r="J1047" s="96" t="s">
        <v>92</v>
      </c>
      <c r="K1047" s="428">
        <v>6</v>
      </c>
      <c r="L1047" s="151">
        <v>2015</v>
      </c>
      <c r="M1047" s="195">
        <v>4999</v>
      </c>
      <c r="O1047" s="42"/>
    </row>
    <row r="1048" spans="1:15" ht="30.75" customHeight="1" x14ac:dyDescent="0.25">
      <c r="A1048" s="152">
        <v>1041</v>
      </c>
      <c r="B1048" s="152" t="s">
        <v>2813</v>
      </c>
      <c r="C1048" s="421" t="s">
        <v>2811</v>
      </c>
      <c r="D1048" s="96" t="s">
        <v>261</v>
      </c>
      <c r="E1048" s="96" t="s">
        <v>2155</v>
      </c>
      <c r="F1048" s="96" t="s">
        <v>261</v>
      </c>
      <c r="G1048" s="96" t="s">
        <v>90</v>
      </c>
      <c r="H1048" s="96"/>
      <c r="I1048" s="96" t="s">
        <v>395</v>
      </c>
      <c r="J1048" s="96" t="s">
        <v>92</v>
      </c>
      <c r="K1048" s="428">
        <v>11</v>
      </c>
      <c r="L1048" s="151">
        <v>2015</v>
      </c>
      <c r="M1048" s="195">
        <v>4999</v>
      </c>
      <c r="O1048" s="42"/>
    </row>
    <row r="1049" spans="1:15" ht="30.75" customHeight="1" x14ac:dyDescent="0.25">
      <c r="A1049" s="152">
        <v>1042</v>
      </c>
      <c r="B1049" s="152" t="s">
        <v>2810</v>
      </c>
      <c r="C1049" s="421" t="s">
        <v>2811</v>
      </c>
      <c r="D1049" s="96" t="s">
        <v>261</v>
      </c>
      <c r="E1049" s="96" t="s">
        <v>2155</v>
      </c>
      <c r="F1049" s="96" t="s">
        <v>261</v>
      </c>
      <c r="G1049" s="96" t="s">
        <v>90</v>
      </c>
      <c r="H1049" s="96"/>
      <c r="I1049" s="96" t="s">
        <v>395</v>
      </c>
      <c r="J1049" s="96" t="s">
        <v>92</v>
      </c>
      <c r="K1049" s="428">
        <v>11</v>
      </c>
      <c r="L1049" s="151">
        <v>2015</v>
      </c>
      <c r="M1049" s="195">
        <v>4999</v>
      </c>
      <c r="O1049" s="42"/>
    </row>
    <row r="1050" spans="1:15" ht="30.75" customHeight="1" x14ac:dyDescent="0.25">
      <c r="A1050" s="152">
        <v>1043</v>
      </c>
      <c r="B1050" s="152" t="s">
        <v>2812</v>
      </c>
      <c r="C1050" s="421" t="s">
        <v>2811</v>
      </c>
      <c r="D1050" s="96" t="s">
        <v>261</v>
      </c>
      <c r="E1050" s="96" t="s">
        <v>2155</v>
      </c>
      <c r="F1050" s="96" t="s">
        <v>261</v>
      </c>
      <c r="G1050" s="96" t="s">
        <v>90</v>
      </c>
      <c r="H1050" s="96"/>
      <c r="I1050" s="96" t="s">
        <v>395</v>
      </c>
      <c r="J1050" s="96" t="s">
        <v>92</v>
      </c>
      <c r="K1050" s="428">
        <v>11</v>
      </c>
      <c r="L1050" s="151">
        <v>2015</v>
      </c>
      <c r="M1050" s="195">
        <v>4999</v>
      </c>
      <c r="O1050" s="42"/>
    </row>
    <row r="1051" spans="1:15" ht="30.75" customHeight="1" x14ac:dyDescent="0.25">
      <c r="A1051" s="152">
        <v>1044</v>
      </c>
      <c r="B1051" s="426" t="s">
        <v>2814</v>
      </c>
      <c r="C1051" s="421" t="s">
        <v>2815</v>
      </c>
      <c r="D1051" s="96" t="s">
        <v>261</v>
      </c>
      <c r="E1051" s="96" t="s">
        <v>391</v>
      </c>
      <c r="F1051" s="96" t="s">
        <v>261</v>
      </c>
      <c r="G1051" s="96" t="s">
        <v>470</v>
      </c>
      <c r="H1051" s="96"/>
      <c r="I1051" s="96" t="s">
        <v>395</v>
      </c>
      <c r="J1051" s="96" t="s">
        <v>92</v>
      </c>
      <c r="K1051" s="428">
        <v>12</v>
      </c>
      <c r="L1051" s="151">
        <v>2013</v>
      </c>
      <c r="M1051" s="195">
        <v>5750</v>
      </c>
      <c r="O1051" s="42"/>
    </row>
    <row r="1052" spans="1:15" ht="30.75" customHeight="1" x14ac:dyDescent="0.25">
      <c r="A1052" s="152">
        <v>1045</v>
      </c>
      <c r="B1052" s="152" t="s">
        <v>2816</v>
      </c>
      <c r="C1052" s="421" t="s">
        <v>2817</v>
      </c>
      <c r="D1052" s="96" t="s">
        <v>261</v>
      </c>
      <c r="E1052" s="96" t="s">
        <v>2818</v>
      </c>
      <c r="F1052" s="96" t="s">
        <v>261</v>
      </c>
      <c r="G1052" s="96" t="s">
        <v>90</v>
      </c>
      <c r="H1052" s="96"/>
      <c r="I1052" s="96" t="s">
        <v>395</v>
      </c>
      <c r="J1052" s="96" t="s">
        <v>92</v>
      </c>
      <c r="K1052" s="151">
        <v>8</v>
      </c>
      <c r="L1052" s="422">
        <v>2014</v>
      </c>
      <c r="M1052" s="195">
        <v>10440</v>
      </c>
      <c r="O1052" s="42"/>
    </row>
    <row r="1053" spans="1:15" ht="30.75" customHeight="1" x14ac:dyDescent="0.25">
      <c r="A1053" s="152">
        <v>1046</v>
      </c>
      <c r="B1053" s="152" t="s">
        <v>2819</v>
      </c>
      <c r="C1053" s="424" t="s">
        <v>2820</v>
      </c>
      <c r="D1053" s="96" t="s">
        <v>261</v>
      </c>
      <c r="E1053" s="96" t="s">
        <v>2821</v>
      </c>
      <c r="F1053" s="96" t="s">
        <v>261</v>
      </c>
      <c r="G1053" s="96" t="s">
        <v>470</v>
      </c>
      <c r="H1053" s="96"/>
      <c r="I1053" s="96" t="s">
        <v>395</v>
      </c>
      <c r="J1053" s="96" t="s">
        <v>92</v>
      </c>
      <c r="K1053" s="151">
        <v>8</v>
      </c>
      <c r="L1053" s="151">
        <v>2015</v>
      </c>
      <c r="M1053" s="195">
        <v>14384</v>
      </c>
      <c r="O1053" s="42"/>
    </row>
    <row r="1054" spans="1:15" ht="30.75" customHeight="1" x14ac:dyDescent="0.25">
      <c r="A1054" s="152">
        <v>1047</v>
      </c>
      <c r="B1054" s="427" t="s">
        <v>2783</v>
      </c>
      <c r="C1054" s="427" t="s">
        <v>2822</v>
      </c>
      <c r="D1054" s="97" t="s">
        <v>261</v>
      </c>
      <c r="E1054" s="97" t="s">
        <v>2821</v>
      </c>
      <c r="F1054" s="97" t="s">
        <v>261</v>
      </c>
      <c r="G1054" s="97" t="s">
        <v>2823</v>
      </c>
      <c r="H1054" s="97"/>
      <c r="I1054" s="96" t="s">
        <v>395</v>
      </c>
      <c r="J1054" s="96" t="s">
        <v>92</v>
      </c>
      <c r="K1054" s="151">
        <v>3</v>
      </c>
      <c r="L1054" s="422">
        <v>2017</v>
      </c>
      <c r="M1054" s="195">
        <v>40250</v>
      </c>
      <c r="O1054" s="42"/>
    </row>
    <row r="1055" spans="1:15" ht="30.75" customHeight="1" x14ac:dyDescent="0.25">
      <c r="A1055" s="152">
        <v>1048</v>
      </c>
      <c r="B1055" s="152" t="s">
        <v>2824</v>
      </c>
      <c r="C1055" s="433" t="s">
        <v>2825</v>
      </c>
      <c r="D1055" s="96" t="s">
        <v>261</v>
      </c>
      <c r="E1055" s="96" t="s">
        <v>922</v>
      </c>
      <c r="F1055" s="96" t="s">
        <v>261</v>
      </c>
      <c r="G1055" s="96" t="s">
        <v>906</v>
      </c>
      <c r="H1055" s="96"/>
      <c r="I1055" s="96" t="s">
        <v>395</v>
      </c>
      <c r="J1055" s="96" t="s">
        <v>92</v>
      </c>
      <c r="K1055" s="151">
        <v>12</v>
      </c>
      <c r="L1055" s="422">
        <v>2013</v>
      </c>
      <c r="M1055" s="195">
        <v>9233.56</v>
      </c>
      <c r="O1055" s="42"/>
    </row>
    <row r="1056" spans="1:15" ht="30.75" customHeight="1" x14ac:dyDescent="0.25">
      <c r="A1056" s="152">
        <v>1049</v>
      </c>
      <c r="B1056" s="152" t="s">
        <v>2826</v>
      </c>
      <c r="C1056" s="152" t="s">
        <v>2827</v>
      </c>
      <c r="D1056" s="97" t="s">
        <v>261</v>
      </c>
      <c r="E1056" s="97" t="s">
        <v>2828</v>
      </c>
      <c r="F1056" s="97" t="s">
        <v>261</v>
      </c>
      <c r="G1056" s="97" t="s">
        <v>292</v>
      </c>
      <c r="H1056" s="97"/>
      <c r="I1056" s="96" t="s">
        <v>2829</v>
      </c>
      <c r="J1056" s="96" t="s">
        <v>92</v>
      </c>
      <c r="K1056" s="151">
        <v>3</v>
      </c>
      <c r="L1056" s="151">
        <v>2017</v>
      </c>
      <c r="M1056" s="195">
        <v>1624</v>
      </c>
      <c r="O1056" s="42"/>
    </row>
    <row r="1057" spans="1:15" ht="30.75" customHeight="1" x14ac:dyDescent="0.25">
      <c r="A1057" s="152">
        <v>1050</v>
      </c>
      <c r="B1057" s="152" t="s">
        <v>2830</v>
      </c>
      <c r="C1057" s="152" t="s">
        <v>2827</v>
      </c>
      <c r="D1057" s="97" t="s">
        <v>261</v>
      </c>
      <c r="E1057" s="97" t="s">
        <v>2828</v>
      </c>
      <c r="F1057" s="97" t="s">
        <v>261</v>
      </c>
      <c r="G1057" s="97" t="s">
        <v>292</v>
      </c>
      <c r="H1057" s="97"/>
      <c r="I1057" s="96" t="s">
        <v>2829</v>
      </c>
      <c r="J1057" s="96" t="s">
        <v>92</v>
      </c>
      <c r="K1057" s="151">
        <v>3</v>
      </c>
      <c r="L1057" s="151">
        <v>2017</v>
      </c>
      <c r="M1057" s="195">
        <v>1624</v>
      </c>
      <c r="O1057" s="42"/>
    </row>
    <row r="1058" spans="1:15" ht="30.75" customHeight="1" x14ac:dyDescent="0.25">
      <c r="A1058" s="152">
        <v>1051</v>
      </c>
      <c r="B1058" s="152" t="s">
        <v>2831</v>
      </c>
      <c r="C1058" s="152" t="s">
        <v>2832</v>
      </c>
      <c r="D1058" s="97" t="s">
        <v>261</v>
      </c>
      <c r="E1058" s="97" t="s">
        <v>2828</v>
      </c>
      <c r="F1058" s="97" t="s">
        <v>1256</v>
      </c>
      <c r="G1058" s="97" t="s">
        <v>292</v>
      </c>
      <c r="H1058" s="97"/>
      <c r="I1058" s="96" t="s">
        <v>2829</v>
      </c>
      <c r="J1058" s="96" t="s">
        <v>92</v>
      </c>
      <c r="K1058" s="151">
        <v>3</v>
      </c>
      <c r="L1058" s="151">
        <v>2017</v>
      </c>
      <c r="M1058" s="195">
        <v>4616.8</v>
      </c>
      <c r="O1058" s="42"/>
    </row>
    <row r="1059" spans="1:15" ht="30.75" customHeight="1" x14ac:dyDescent="0.25">
      <c r="A1059" s="152">
        <v>1052</v>
      </c>
      <c r="B1059" s="152" t="s">
        <v>2833</v>
      </c>
      <c r="C1059" s="152" t="s">
        <v>2832</v>
      </c>
      <c r="D1059" s="97" t="s">
        <v>261</v>
      </c>
      <c r="E1059" s="97" t="s">
        <v>2828</v>
      </c>
      <c r="F1059" s="97" t="s">
        <v>1256</v>
      </c>
      <c r="G1059" s="97" t="s">
        <v>292</v>
      </c>
      <c r="H1059" s="97"/>
      <c r="I1059" s="96" t="s">
        <v>2829</v>
      </c>
      <c r="J1059" s="96" t="s">
        <v>92</v>
      </c>
      <c r="K1059" s="151">
        <v>3</v>
      </c>
      <c r="L1059" s="151">
        <v>2017</v>
      </c>
      <c r="M1059" s="195">
        <v>4616.8</v>
      </c>
      <c r="O1059" s="42"/>
    </row>
    <row r="1060" spans="1:15" ht="30.75" customHeight="1" x14ac:dyDescent="0.25">
      <c r="A1060" s="152">
        <v>1053</v>
      </c>
      <c r="B1060" s="152" t="s">
        <v>1769</v>
      </c>
      <c r="C1060" s="421" t="s">
        <v>1033</v>
      </c>
      <c r="D1060" s="97" t="s">
        <v>261</v>
      </c>
      <c r="E1060" s="97" t="s">
        <v>391</v>
      </c>
      <c r="F1060" s="97" t="s">
        <v>261</v>
      </c>
      <c r="G1060" s="97" t="s">
        <v>292</v>
      </c>
      <c r="H1060" s="97"/>
      <c r="I1060" s="96" t="s">
        <v>2834</v>
      </c>
      <c r="J1060" s="96" t="s">
        <v>92</v>
      </c>
      <c r="K1060" s="151">
        <v>10</v>
      </c>
      <c r="L1060" s="151">
        <v>2016</v>
      </c>
      <c r="M1060" s="195">
        <v>5999</v>
      </c>
      <c r="O1060" s="42"/>
    </row>
    <row r="1061" spans="1:15" ht="30.75" customHeight="1" x14ac:dyDescent="0.25">
      <c r="A1061" s="152">
        <v>1054</v>
      </c>
      <c r="B1061" s="152" t="s">
        <v>1772</v>
      </c>
      <c r="C1061" s="421" t="s">
        <v>2835</v>
      </c>
      <c r="D1061" s="97" t="s">
        <v>2836</v>
      </c>
      <c r="E1061" s="97" t="s">
        <v>2837</v>
      </c>
      <c r="F1061" s="97" t="s">
        <v>261</v>
      </c>
      <c r="G1061" s="97" t="s">
        <v>292</v>
      </c>
      <c r="H1061" s="97"/>
      <c r="I1061" s="96" t="s">
        <v>2834</v>
      </c>
      <c r="J1061" s="96" t="s">
        <v>92</v>
      </c>
      <c r="K1061" s="151">
        <v>11</v>
      </c>
      <c r="L1061" s="151">
        <v>2016</v>
      </c>
      <c r="M1061" s="195">
        <v>4395.3500000000004</v>
      </c>
      <c r="O1061" s="42"/>
    </row>
    <row r="1062" spans="1:15" ht="30.75" customHeight="1" x14ac:dyDescent="0.25">
      <c r="A1062" s="152">
        <v>1055</v>
      </c>
      <c r="B1062" s="152" t="s">
        <v>1773</v>
      </c>
      <c r="C1062" s="421" t="s">
        <v>2838</v>
      </c>
      <c r="D1062" s="97" t="s">
        <v>261</v>
      </c>
      <c r="E1062" s="97" t="s">
        <v>2839</v>
      </c>
      <c r="F1062" s="97" t="s">
        <v>261</v>
      </c>
      <c r="G1062" s="97" t="s">
        <v>292</v>
      </c>
      <c r="H1062" s="97"/>
      <c r="I1062" s="96" t="s">
        <v>2834</v>
      </c>
      <c r="J1062" s="96" t="s">
        <v>92</v>
      </c>
      <c r="K1062" s="151">
        <v>11</v>
      </c>
      <c r="L1062" s="151">
        <v>2016</v>
      </c>
      <c r="M1062" s="195">
        <v>1102</v>
      </c>
      <c r="O1062" s="42"/>
    </row>
    <row r="1063" spans="1:15" ht="30.75" customHeight="1" x14ac:dyDescent="0.25">
      <c r="A1063" s="152">
        <v>1056</v>
      </c>
      <c r="B1063" s="152" t="s">
        <v>2840</v>
      </c>
      <c r="C1063" s="421" t="s">
        <v>2841</v>
      </c>
      <c r="D1063" s="97" t="s">
        <v>261</v>
      </c>
      <c r="E1063" s="97" t="s">
        <v>2842</v>
      </c>
      <c r="F1063" s="97" t="s">
        <v>261</v>
      </c>
      <c r="G1063" s="97" t="s">
        <v>90</v>
      </c>
      <c r="H1063" s="97"/>
      <c r="I1063" s="96" t="s">
        <v>2834</v>
      </c>
      <c r="J1063" s="96" t="s">
        <v>92</v>
      </c>
      <c r="K1063" s="151">
        <v>3</v>
      </c>
      <c r="L1063" s="151">
        <v>2020</v>
      </c>
      <c r="M1063" s="195">
        <v>4640</v>
      </c>
      <c r="O1063" s="42"/>
    </row>
    <row r="1064" spans="1:15" ht="30.75" customHeight="1" x14ac:dyDescent="0.25">
      <c r="A1064" s="152">
        <v>1057</v>
      </c>
      <c r="B1064" s="152" t="s">
        <v>2249</v>
      </c>
      <c r="C1064" s="421" t="s">
        <v>2843</v>
      </c>
      <c r="D1064" s="97" t="s">
        <v>2844</v>
      </c>
      <c r="E1064" s="97" t="s">
        <v>391</v>
      </c>
      <c r="F1064" s="97" t="s">
        <v>261</v>
      </c>
      <c r="G1064" s="97" t="s">
        <v>470</v>
      </c>
      <c r="H1064" s="97"/>
      <c r="I1064" s="96" t="s">
        <v>293</v>
      </c>
      <c r="J1064" s="96" t="s">
        <v>92</v>
      </c>
      <c r="K1064" s="151">
        <v>8</v>
      </c>
      <c r="L1064" s="151">
        <v>2017</v>
      </c>
      <c r="M1064" s="195">
        <v>3850</v>
      </c>
      <c r="O1064" s="42"/>
    </row>
    <row r="1065" spans="1:15" ht="30.75" customHeight="1" x14ac:dyDescent="0.25">
      <c r="A1065" s="152">
        <v>1058</v>
      </c>
      <c r="B1065" s="152" t="s">
        <v>2845</v>
      </c>
      <c r="C1065" s="421" t="s">
        <v>1033</v>
      </c>
      <c r="D1065" s="97" t="s">
        <v>261</v>
      </c>
      <c r="E1065" s="97" t="s">
        <v>391</v>
      </c>
      <c r="F1065" s="97" t="s">
        <v>261</v>
      </c>
      <c r="G1065" s="97" t="s">
        <v>90</v>
      </c>
      <c r="H1065" s="97"/>
      <c r="I1065" s="96" t="s">
        <v>381</v>
      </c>
      <c r="J1065" s="96" t="s">
        <v>92</v>
      </c>
      <c r="K1065" s="151">
        <v>6</v>
      </c>
      <c r="L1065" s="151">
        <v>2018</v>
      </c>
      <c r="M1065" s="195">
        <v>11600</v>
      </c>
      <c r="O1065" s="42"/>
    </row>
    <row r="1066" spans="1:15" ht="30.75" customHeight="1" x14ac:dyDescent="0.25">
      <c r="A1066" s="152">
        <v>1059</v>
      </c>
      <c r="B1066" s="421" t="s">
        <v>2846</v>
      </c>
      <c r="C1066" s="421" t="s">
        <v>2847</v>
      </c>
      <c r="D1066" s="96" t="s">
        <v>261</v>
      </c>
      <c r="E1066" s="96" t="s">
        <v>2848</v>
      </c>
      <c r="F1066" s="96" t="s">
        <v>261</v>
      </c>
      <c r="G1066" s="96" t="s">
        <v>292</v>
      </c>
      <c r="H1066" s="96"/>
      <c r="I1066" s="96" t="s">
        <v>2849</v>
      </c>
      <c r="J1066" s="96" t="s">
        <v>92</v>
      </c>
      <c r="K1066" s="428">
        <v>11</v>
      </c>
      <c r="L1066" s="151">
        <v>2015</v>
      </c>
      <c r="M1066" s="195">
        <v>66488.88</v>
      </c>
      <c r="O1066" s="42"/>
    </row>
    <row r="1067" spans="1:15" ht="30.75" customHeight="1" x14ac:dyDescent="0.25">
      <c r="A1067" s="152">
        <v>1060</v>
      </c>
      <c r="B1067" s="421" t="s">
        <v>2850</v>
      </c>
      <c r="C1067" s="421" t="s">
        <v>1827</v>
      </c>
      <c r="D1067" s="96" t="s">
        <v>1001</v>
      </c>
      <c r="E1067" s="96" t="s">
        <v>391</v>
      </c>
      <c r="F1067" s="97" t="s">
        <v>261</v>
      </c>
      <c r="G1067" s="96" t="s">
        <v>90</v>
      </c>
      <c r="H1067" s="96"/>
      <c r="I1067" s="96" t="s">
        <v>2851</v>
      </c>
      <c r="J1067" s="96" t="s">
        <v>92</v>
      </c>
      <c r="K1067" s="428">
        <v>1</v>
      </c>
      <c r="L1067" s="151">
        <v>2021</v>
      </c>
      <c r="M1067" s="195">
        <v>10329.799999999999</v>
      </c>
      <c r="O1067" s="42"/>
    </row>
    <row r="1068" spans="1:15" ht="30.75" customHeight="1" x14ac:dyDescent="0.25">
      <c r="A1068" s="152">
        <v>1061</v>
      </c>
      <c r="B1068" s="421" t="s">
        <v>2852</v>
      </c>
      <c r="C1068" s="421" t="s">
        <v>1827</v>
      </c>
      <c r="D1068" s="96" t="s">
        <v>1001</v>
      </c>
      <c r="E1068" s="96" t="s">
        <v>391</v>
      </c>
      <c r="F1068" s="96" t="s">
        <v>261</v>
      </c>
      <c r="G1068" s="96" t="s">
        <v>2637</v>
      </c>
      <c r="H1068" s="96"/>
      <c r="I1068" s="96" t="s">
        <v>2851</v>
      </c>
      <c r="J1068" s="96" t="s">
        <v>92</v>
      </c>
      <c r="K1068" s="428">
        <v>1</v>
      </c>
      <c r="L1068" s="151">
        <v>2021</v>
      </c>
      <c r="M1068" s="195">
        <v>10329.799999999999</v>
      </c>
      <c r="O1068" s="42"/>
    </row>
    <row r="1069" spans="1:15" ht="30.75" customHeight="1" x14ac:dyDescent="0.25">
      <c r="A1069" s="152">
        <v>1062</v>
      </c>
      <c r="B1069" s="421" t="s">
        <v>2853</v>
      </c>
      <c r="C1069" s="421" t="s">
        <v>1827</v>
      </c>
      <c r="D1069" s="96" t="s">
        <v>1001</v>
      </c>
      <c r="E1069" s="96" t="s">
        <v>391</v>
      </c>
      <c r="F1069" s="97" t="s">
        <v>261</v>
      </c>
      <c r="G1069" s="96" t="s">
        <v>2637</v>
      </c>
      <c r="H1069" s="96"/>
      <c r="I1069" s="96" t="s">
        <v>2721</v>
      </c>
      <c r="J1069" s="96" t="s">
        <v>92</v>
      </c>
      <c r="K1069" s="428">
        <v>1</v>
      </c>
      <c r="L1069" s="151">
        <v>2021</v>
      </c>
      <c r="M1069" s="195">
        <v>10329.799999999999</v>
      </c>
      <c r="O1069" s="42"/>
    </row>
    <row r="1070" spans="1:15" ht="30.75" customHeight="1" x14ac:dyDescent="0.25">
      <c r="A1070" s="152">
        <v>1063</v>
      </c>
      <c r="B1070" s="421"/>
      <c r="C1070" s="421" t="s">
        <v>1827</v>
      </c>
      <c r="D1070" s="96" t="s">
        <v>1001</v>
      </c>
      <c r="E1070" s="96" t="s">
        <v>391</v>
      </c>
      <c r="F1070" s="96" t="s">
        <v>261</v>
      </c>
      <c r="G1070" s="96" t="s">
        <v>2637</v>
      </c>
      <c r="H1070" s="96"/>
      <c r="I1070" s="96" t="s">
        <v>2721</v>
      </c>
      <c r="J1070" s="96" t="s">
        <v>92</v>
      </c>
      <c r="K1070" s="428">
        <v>1</v>
      </c>
      <c r="L1070" s="151">
        <v>2021</v>
      </c>
      <c r="M1070" s="195">
        <v>10329.799999999999</v>
      </c>
      <c r="O1070" s="42"/>
    </row>
    <row r="1071" spans="1:15" ht="30.75" customHeight="1" x14ac:dyDescent="0.25">
      <c r="A1071" s="152">
        <v>1064</v>
      </c>
      <c r="B1071" s="421"/>
      <c r="C1071" s="421" t="s">
        <v>1827</v>
      </c>
      <c r="D1071" s="96" t="s">
        <v>1001</v>
      </c>
      <c r="E1071" s="96" t="s">
        <v>391</v>
      </c>
      <c r="F1071" s="97" t="s">
        <v>261</v>
      </c>
      <c r="G1071" s="96" t="s">
        <v>90</v>
      </c>
      <c r="H1071" s="96"/>
      <c r="I1071" s="96" t="s">
        <v>2731</v>
      </c>
      <c r="J1071" s="96" t="s">
        <v>92</v>
      </c>
      <c r="K1071" s="428">
        <v>1</v>
      </c>
      <c r="L1071" s="151">
        <v>2021</v>
      </c>
      <c r="M1071" s="195">
        <v>10329.799999999999</v>
      </c>
      <c r="O1071" s="42"/>
    </row>
    <row r="1072" spans="1:15" ht="30.75" customHeight="1" x14ac:dyDescent="0.25">
      <c r="A1072" s="152">
        <v>1065</v>
      </c>
      <c r="B1072" s="421"/>
      <c r="C1072" s="421" t="s">
        <v>1827</v>
      </c>
      <c r="D1072" s="96" t="s">
        <v>1001</v>
      </c>
      <c r="E1072" s="96" t="s">
        <v>391</v>
      </c>
      <c r="F1072" s="96" t="s">
        <v>261</v>
      </c>
      <c r="G1072" s="96" t="s">
        <v>2637</v>
      </c>
      <c r="H1072" s="96"/>
      <c r="I1072" s="96" t="s">
        <v>2731</v>
      </c>
      <c r="J1072" s="96" t="s">
        <v>92</v>
      </c>
      <c r="K1072" s="428">
        <v>1</v>
      </c>
      <c r="L1072" s="151">
        <v>2021</v>
      </c>
      <c r="M1072" s="195">
        <v>10329.799999999999</v>
      </c>
      <c r="O1072" s="42"/>
    </row>
    <row r="1073" spans="1:15" ht="30.75" customHeight="1" x14ac:dyDescent="0.25">
      <c r="A1073" s="152">
        <v>1066</v>
      </c>
      <c r="B1073" s="421"/>
      <c r="C1073" s="421" t="s">
        <v>1827</v>
      </c>
      <c r="D1073" s="96" t="s">
        <v>1001</v>
      </c>
      <c r="E1073" s="96" t="s">
        <v>391</v>
      </c>
      <c r="F1073" s="97" t="s">
        <v>261</v>
      </c>
      <c r="G1073" s="96" t="s">
        <v>2637</v>
      </c>
      <c r="H1073" s="96"/>
      <c r="I1073" s="96" t="s">
        <v>2709</v>
      </c>
      <c r="J1073" s="96" t="s">
        <v>92</v>
      </c>
      <c r="K1073" s="428">
        <v>1</v>
      </c>
      <c r="L1073" s="151">
        <v>2021</v>
      </c>
      <c r="M1073" s="195">
        <v>10329.799999999999</v>
      </c>
      <c r="O1073" s="42"/>
    </row>
    <row r="1074" spans="1:15" ht="30.75" customHeight="1" x14ac:dyDescent="0.25">
      <c r="A1074" s="152">
        <v>1067</v>
      </c>
      <c r="B1074" s="421"/>
      <c r="C1074" s="421" t="s">
        <v>1827</v>
      </c>
      <c r="D1074" s="96" t="s">
        <v>1001</v>
      </c>
      <c r="E1074" s="96" t="s">
        <v>391</v>
      </c>
      <c r="F1074" s="96" t="s">
        <v>261</v>
      </c>
      <c r="G1074" s="96" t="s">
        <v>2637</v>
      </c>
      <c r="H1074" s="96"/>
      <c r="I1074" s="96" t="s">
        <v>2709</v>
      </c>
      <c r="J1074" s="96" t="s">
        <v>92</v>
      </c>
      <c r="K1074" s="428">
        <v>1</v>
      </c>
      <c r="L1074" s="151">
        <v>2021</v>
      </c>
      <c r="M1074" s="195">
        <v>10329.799999999999</v>
      </c>
      <c r="O1074" s="42"/>
    </row>
    <row r="1075" spans="1:15" ht="30.75" customHeight="1" x14ac:dyDescent="0.25">
      <c r="A1075" s="152">
        <v>1068</v>
      </c>
      <c r="B1075" s="421"/>
      <c r="C1075" s="421" t="s">
        <v>1827</v>
      </c>
      <c r="D1075" s="96" t="s">
        <v>1001</v>
      </c>
      <c r="E1075" s="96" t="s">
        <v>391</v>
      </c>
      <c r="F1075" s="97" t="s">
        <v>261</v>
      </c>
      <c r="G1075" s="96" t="s">
        <v>2637</v>
      </c>
      <c r="H1075" s="96"/>
      <c r="I1075" s="96" t="s">
        <v>2834</v>
      </c>
      <c r="J1075" s="96" t="s">
        <v>92</v>
      </c>
      <c r="K1075" s="428">
        <v>1</v>
      </c>
      <c r="L1075" s="151">
        <v>2021</v>
      </c>
      <c r="M1075" s="195">
        <v>10329.799999999999</v>
      </c>
      <c r="O1075" s="42"/>
    </row>
    <row r="1076" spans="1:15" ht="30.75" customHeight="1" x14ac:dyDescent="0.25">
      <c r="A1076" s="152">
        <v>1069</v>
      </c>
      <c r="B1076" s="421"/>
      <c r="C1076" s="421" t="s">
        <v>1827</v>
      </c>
      <c r="D1076" s="96" t="s">
        <v>1001</v>
      </c>
      <c r="E1076" s="96" t="s">
        <v>391</v>
      </c>
      <c r="F1076" s="96" t="s">
        <v>261</v>
      </c>
      <c r="G1076" s="96" t="s">
        <v>90</v>
      </c>
      <c r="H1076" s="96"/>
      <c r="I1076" s="96" t="s">
        <v>2834</v>
      </c>
      <c r="J1076" s="96" t="s">
        <v>92</v>
      </c>
      <c r="K1076" s="428">
        <v>1</v>
      </c>
      <c r="L1076" s="151">
        <v>2021</v>
      </c>
      <c r="M1076" s="195">
        <v>10329.799999999999</v>
      </c>
      <c r="O1076" s="42"/>
    </row>
    <row r="1077" spans="1:15" ht="30.75" customHeight="1" x14ac:dyDescent="0.25">
      <c r="A1077" s="152">
        <v>1070</v>
      </c>
      <c r="B1077" s="421"/>
      <c r="C1077" s="421" t="s">
        <v>1827</v>
      </c>
      <c r="D1077" s="96" t="s">
        <v>1001</v>
      </c>
      <c r="E1077" s="96" t="s">
        <v>391</v>
      </c>
      <c r="F1077" s="97" t="s">
        <v>261</v>
      </c>
      <c r="G1077" s="96" t="s">
        <v>2637</v>
      </c>
      <c r="H1077" s="96"/>
      <c r="I1077" s="96" t="s">
        <v>2834</v>
      </c>
      <c r="J1077" s="96" t="s">
        <v>92</v>
      </c>
      <c r="K1077" s="428">
        <v>1</v>
      </c>
      <c r="L1077" s="151">
        <v>2021</v>
      </c>
      <c r="M1077" s="195">
        <v>10329.799999999999</v>
      </c>
      <c r="O1077" s="42"/>
    </row>
    <row r="1078" spans="1:15" ht="30.75" customHeight="1" x14ac:dyDescent="0.25">
      <c r="A1078" s="152">
        <v>1071</v>
      </c>
      <c r="B1078" s="421"/>
      <c r="C1078" s="421" t="s">
        <v>1827</v>
      </c>
      <c r="D1078" s="96" t="s">
        <v>1001</v>
      </c>
      <c r="E1078" s="96" t="s">
        <v>391</v>
      </c>
      <c r="F1078" s="96" t="s">
        <v>261</v>
      </c>
      <c r="G1078" s="96" t="s">
        <v>2637</v>
      </c>
      <c r="H1078" s="96"/>
      <c r="I1078" s="96" t="s">
        <v>2834</v>
      </c>
      <c r="J1078" s="96" t="s">
        <v>92</v>
      </c>
      <c r="K1078" s="428">
        <v>1</v>
      </c>
      <c r="L1078" s="151">
        <v>2021</v>
      </c>
      <c r="M1078" s="195">
        <v>10329.799999999999</v>
      </c>
      <c r="O1078" s="42"/>
    </row>
    <row r="1079" spans="1:15" ht="30.75" customHeight="1" x14ac:dyDescent="0.25">
      <c r="A1079" s="152">
        <v>1072</v>
      </c>
      <c r="B1079" s="421"/>
      <c r="C1079" s="421" t="s">
        <v>1827</v>
      </c>
      <c r="D1079" s="96" t="s">
        <v>1001</v>
      </c>
      <c r="E1079" s="96" t="s">
        <v>391</v>
      </c>
      <c r="F1079" s="97" t="s">
        <v>261</v>
      </c>
      <c r="G1079" s="96" t="s">
        <v>2637</v>
      </c>
      <c r="H1079" s="96"/>
      <c r="I1079" s="96" t="s">
        <v>2834</v>
      </c>
      <c r="J1079" s="96" t="s">
        <v>92</v>
      </c>
      <c r="K1079" s="428">
        <v>1</v>
      </c>
      <c r="L1079" s="151">
        <v>2021</v>
      </c>
      <c r="M1079" s="195">
        <v>10329.799999999999</v>
      </c>
      <c r="O1079" s="42"/>
    </row>
    <row r="1080" spans="1:15" ht="30.75" customHeight="1" x14ac:dyDescent="0.25">
      <c r="A1080" s="152"/>
      <c r="B1080" s="421"/>
      <c r="C1080" s="421" t="s">
        <v>2854</v>
      </c>
      <c r="D1080" s="96" t="s">
        <v>261</v>
      </c>
      <c r="E1080" s="96" t="s">
        <v>391</v>
      </c>
      <c r="F1080" s="97" t="s">
        <v>2855</v>
      </c>
      <c r="G1080" s="96"/>
      <c r="H1080" s="96"/>
      <c r="I1080" s="96" t="s">
        <v>91</v>
      </c>
      <c r="J1080" s="96" t="s">
        <v>2856</v>
      </c>
      <c r="K1080" s="428">
        <v>2</v>
      </c>
      <c r="L1080" s="151">
        <v>2021</v>
      </c>
      <c r="M1080" s="195">
        <v>6945.54</v>
      </c>
      <c r="O1080" s="42"/>
    </row>
    <row r="1081" spans="1:15" ht="30.75" customHeight="1" x14ac:dyDescent="0.25">
      <c r="A1081" s="152"/>
      <c r="B1081" s="421"/>
      <c r="C1081" s="421" t="s">
        <v>2857</v>
      </c>
      <c r="D1081" s="96" t="s">
        <v>1673</v>
      </c>
      <c r="E1081" s="96" t="s">
        <v>391</v>
      </c>
      <c r="F1081" s="97" t="s">
        <v>261</v>
      </c>
      <c r="G1081" s="96" t="s">
        <v>2858</v>
      </c>
      <c r="H1081" s="96"/>
      <c r="I1081" s="96" t="s">
        <v>2721</v>
      </c>
      <c r="J1081" s="96" t="s">
        <v>2856</v>
      </c>
      <c r="K1081" s="428">
        <v>3</v>
      </c>
      <c r="L1081" s="151">
        <v>2021</v>
      </c>
      <c r="M1081" s="195">
        <v>8700</v>
      </c>
      <c r="O1081" s="42"/>
    </row>
    <row r="1082" spans="1:15" ht="30.75" customHeight="1" x14ac:dyDescent="0.25">
      <c r="A1082" s="152"/>
      <c r="B1082" s="421"/>
      <c r="C1082" s="421" t="s">
        <v>2857</v>
      </c>
      <c r="D1082" s="96" t="s">
        <v>1673</v>
      </c>
      <c r="E1082" s="96" t="s">
        <v>391</v>
      </c>
      <c r="F1082" s="97" t="s">
        <v>261</v>
      </c>
      <c r="G1082" s="96" t="s">
        <v>2858</v>
      </c>
      <c r="H1082" s="96"/>
      <c r="I1082" s="96" t="s">
        <v>2721</v>
      </c>
      <c r="J1082" s="96" t="s">
        <v>2856</v>
      </c>
      <c r="K1082" s="428">
        <v>3</v>
      </c>
      <c r="L1082" s="151">
        <v>2021</v>
      </c>
      <c r="M1082" s="195">
        <v>8700</v>
      </c>
      <c r="O1082" s="42"/>
    </row>
    <row r="1083" spans="1:15" ht="30.75" customHeight="1" x14ac:dyDescent="0.25">
      <c r="A1083" s="152">
        <v>1073</v>
      </c>
      <c r="B1083" s="421"/>
      <c r="C1083" s="421" t="s">
        <v>1827</v>
      </c>
      <c r="D1083" s="96" t="s">
        <v>1001</v>
      </c>
      <c r="E1083" s="96" t="s">
        <v>391</v>
      </c>
      <c r="F1083" s="97" t="s">
        <v>261</v>
      </c>
      <c r="G1083" s="96" t="s">
        <v>90</v>
      </c>
      <c r="H1083" s="96"/>
      <c r="I1083" s="96" t="s">
        <v>2046</v>
      </c>
      <c r="J1083" s="96" t="s">
        <v>92</v>
      </c>
      <c r="K1083" s="428">
        <v>4</v>
      </c>
      <c r="L1083" s="151">
        <v>2021</v>
      </c>
      <c r="M1083" s="195">
        <v>10329.799999999999</v>
      </c>
      <c r="O1083" s="42"/>
    </row>
    <row r="1084" spans="1:15" ht="30.75" customHeight="1" x14ac:dyDescent="0.25">
      <c r="A1084" s="152">
        <v>1074</v>
      </c>
      <c r="B1084" s="421"/>
      <c r="C1084" s="421" t="s">
        <v>1827</v>
      </c>
      <c r="D1084" s="96" t="s">
        <v>1001</v>
      </c>
      <c r="E1084" s="96" t="s">
        <v>391</v>
      </c>
      <c r="F1084" s="97" t="s">
        <v>261</v>
      </c>
      <c r="G1084" s="96" t="s">
        <v>90</v>
      </c>
      <c r="H1084" s="96"/>
      <c r="I1084" s="96" t="s">
        <v>2046</v>
      </c>
      <c r="J1084" s="96" t="s">
        <v>2856</v>
      </c>
      <c r="K1084" s="428">
        <v>4</v>
      </c>
      <c r="L1084" s="151">
        <v>2021</v>
      </c>
      <c r="M1084" s="195">
        <v>10329.799999999999</v>
      </c>
      <c r="O1084" s="42"/>
    </row>
    <row r="1085" spans="1:15" ht="30.75" customHeight="1" x14ac:dyDescent="0.25">
      <c r="A1085" s="152">
        <v>1075</v>
      </c>
      <c r="B1085" s="152" t="s">
        <v>2859</v>
      </c>
      <c r="C1085" s="96" t="s">
        <v>2860</v>
      </c>
      <c r="D1085" s="96" t="s">
        <v>1001</v>
      </c>
      <c r="E1085" s="96" t="s">
        <v>391</v>
      </c>
      <c r="F1085" s="96" t="s">
        <v>261</v>
      </c>
      <c r="G1085" s="96" t="s">
        <v>2637</v>
      </c>
      <c r="H1085" s="96"/>
      <c r="I1085" s="96" t="s">
        <v>131</v>
      </c>
      <c r="J1085" s="96" t="s">
        <v>92</v>
      </c>
      <c r="K1085" s="96">
        <v>6</v>
      </c>
      <c r="L1085" s="96">
        <v>2021</v>
      </c>
      <c r="M1085" s="350">
        <v>10329.799999999999</v>
      </c>
      <c r="O1085" s="42"/>
    </row>
    <row r="1086" spans="1:15" ht="30.75" customHeight="1" x14ac:dyDescent="0.25">
      <c r="A1086" s="152">
        <v>1076</v>
      </c>
      <c r="B1086" s="152" t="s">
        <v>2861</v>
      </c>
      <c r="C1086" s="96" t="s">
        <v>2862</v>
      </c>
      <c r="D1086" s="96" t="s">
        <v>1001</v>
      </c>
      <c r="E1086" s="96" t="s">
        <v>391</v>
      </c>
      <c r="F1086" s="96" t="s">
        <v>261</v>
      </c>
      <c r="G1086" s="96" t="s">
        <v>2637</v>
      </c>
      <c r="H1086" s="96"/>
      <c r="I1086" s="96" t="s">
        <v>309</v>
      </c>
      <c r="J1086" s="96" t="s">
        <v>92</v>
      </c>
      <c r="K1086" s="96">
        <v>6</v>
      </c>
      <c r="L1086" s="96">
        <v>2021</v>
      </c>
      <c r="M1086" s="350">
        <v>10329.799999999999</v>
      </c>
      <c r="O1086" s="42"/>
    </row>
    <row r="1087" spans="1:15" ht="30.75" customHeight="1" x14ac:dyDescent="0.25">
      <c r="A1087" s="152">
        <v>1077</v>
      </c>
      <c r="B1087" s="152" t="s">
        <v>2863</v>
      </c>
      <c r="C1087" s="96" t="s">
        <v>2862</v>
      </c>
      <c r="D1087" s="96" t="s">
        <v>1001</v>
      </c>
      <c r="E1087" s="96" t="s">
        <v>391</v>
      </c>
      <c r="F1087" s="96" t="s">
        <v>261</v>
      </c>
      <c r="G1087" s="96" t="s">
        <v>90</v>
      </c>
      <c r="H1087" s="96"/>
      <c r="I1087" s="96" t="s">
        <v>309</v>
      </c>
      <c r="J1087" s="96" t="s">
        <v>92</v>
      </c>
      <c r="K1087" s="96">
        <v>6</v>
      </c>
      <c r="L1087" s="96">
        <v>2021</v>
      </c>
      <c r="M1087" s="350">
        <v>10329.799999999999</v>
      </c>
      <c r="O1087" s="42"/>
    </row>
    <row r="1088" spans="1:15" ht="30.75" customHeight="1" x14ac:dyDescent="0.25">
      <c r="A1088" s="152">
        <v>1078</v>
      </c>
      <c r="B1088" s="152" t="s">
        <v>2864</v>
      </c>
      <c r="C1088" s="96" t="s">
        <v>2862</v>
      </c>
      <c r="D1088" s="96" t="s">
        <v>1001</v>
      </c>
      <c r="E1088" s="96" t="s">
        <v>391</v>
      </c>
      <c r="F1088" s="96" t="s">
        <v>261</v>
      </c>
      <c r="G1088" s="96" t="s">
        <v>2637</v>
      </c>
      <c r="H1088" s="96"/>
      <c r="I1088" s="96" t="s">
        <v>2834</v>
      </c>
      <c r="J1088" s="96" t="s">
        <v>2856</v>
      </c>
      <c r="K1088" s="96">
        <v>6</v>
      </c>
      <c r="L1088" s="96">
        <v>2021</v>
      </c>
      <c r="M1088" s="350">
        <v>10329.799999999999</v>
      </c>
      <c r="O1088" s="42"/>
    </row>
    <row r="1089" spans="1:15" ht="30.75" customHeight="1" x14ac:dyDescent="0.25">
      <c r="A1089" s="152">
        <v>1079</v>
      </c>
      <c r="B1089" s="152" t="s">
        <v>2865</v>
      </c>
      <c r="C1089" s="96" t="s">
        <v>2862</v>
      </c>
      <c r="D1089" s="96" t="s">
        <v>1001</v>
      </c>
      <c r="E1089" s="96" t="s">
        <v>391</v>
      </c>
      <c r="F1089" s="96" t="s">
        <v>261</v>
      </c>
      <c r="G1089" s="96" t="s">
        <v>2637</v>
      </c>
      <c r="H1089" s="96"/>
      <c r="I1089" s="96" t="s">
        <v>2834</v>
      </c>
      <c r="J1089" s="96" t="s">
        <v>92</v>
      </c>
      <c r="K1089" s="96">
        <v>6</v>
      </c>
      <c r="L1089" s="96">
        <v>2021</v>
      </c>
      <c r="M1089" s="350">
        <v>10329.799999999999</v>
      </c>
      <c r="O1089" s="42"/>
    </row>
    <row r="1090" spans="1:15" ht="30.75" customHeight="1" x14ac:dyDescent="0.25">
      <c r="A1090" s="152">
        <v>1080</v>
      </c>
      <c r="B1090" s="152" t="s">
        <v>2866</v>
      </c>
      <c r="C1090" s="96" t="s">
        <v>2867</v>
      </c>
      <c r="D1090" s="96" t="s">
        <v>1001</v>
      </c>
      <c r="E1090" s="96" t="s">
        <v>391</v>
      </c>
      <c r="F1090" s="96" t="s">
        <v>261</v>
      </c>
      <c r="G1090" s="96" t="s">
        <v>2637</v>
      </c>
      <c r="H1090" s="96"/>
      <c r="I1090" s="96" t="s">
        <v>2834</v>
      </c>
      <c r="J1090" s="96" t="s">
        <v>2856</v>
      </c>
      <c r="K1090" s="96">
        <v>6</v>
      </c>
      <c r="L1090" s="96">
        <v>2021</v>
      </c>
      <c r="M1090" s="350">
        <v>20764</v>
      </c>
      <c r="O1090" s="42"/>
    </row>
    <row r="1091" spans="1:15" ht="30.75" customHeight="1" x14ac:dyDescent="0.25">
      <c r="A1091" s="152">
        <v>1081</v>
      </c>
      <c r="B1091" s="152" t="s">
        <v>2868</v>
      </c>
      <c r="C1091" s="96" t="s">
        <v>2867</v>
      </c>
      <c r="D1091" s="96" t="s">
        <v>1001</v>
      </c>
      <c r="E1091" s="96" t="s">
        <v>391</v>
      </c>
      <c r="F1091" s="96" t="s">
        <v>261</v>
      </c>
      <c r="G1091" s="96" t="s">
        <v>2637</v>
      </c>
      <c r="H1091" s="96"/>
      <c r="I1091" s="96" t="s">
        <v>2834</v>
      </c>
      <c r="J1091" s="96" t="s">
        <v>2856</v>
      </c>
      <c r="K1091" s="96">
        <v>6</v>
      </c>
      <c r="L1091" s="96">
        <v>2021</v>
      </c>
      <c r="M1091" s="350">
        <v>20764</v>
      </c>
      <c r="O1091" s="42"/>
    </row>
    <row r="1092" spans="1:15" ht="30.75" customHeight="1" x14ac:dyDescent="0.25">
      <c r="A1092" s="152">
        <v>1082</v>
      </c>
      <c r="B1092" s="152" t="s">
        <v>2869</v>
      </c>
      <c r="C1092" s="96" t="s">
        <v>2867</v>
      </c>
      <c r="D1092" s="96" t="s">
        <v>1001</v>
      </c>
      <c r="E1092" s="96" t="s">
        <v>391</v>
      </c>
      <c r="F1092" s="96" t="s">
        <v>261</v>
      </c>
      <c r="G1092" s="96" t="s">
        <v>2637</v>
      </c>
      <c r="H1092" s="96"/>
      <c r="I1092" s="96" t="s">
        <v>2834</v>
      </c>
      <c r="J1092" s="96" t="s">
        <v>2856</v>
      </c>
      <c r="K1092" s="96">
        <v>6</v>
      </c>
      <c r="L1092" s="96">
        <v>2021</v>
      </c>
      <c r="M1092" s="350">
        <v>20764</v>
      </c>
      <c r="O1092" s="42"/>
    </row>
    <row r="1093" spans="1:15" ht="30.75" customHeight="1" x14ac:dyDescent="0.25">
      <c r="A1093" s="152">
        <v>1083</v>
      </c>
      <c r="B1093" s="152" t="s">
        <v>2870</v>
      </c>
      <c r="C1093" s="96" t="s">
        <v>2867</v>
      </c>
      <c r="D1093" s="96" t="s">
        <v>1001</v>
      </c>
      <c r="E1093" s="96" t="s">
        <v>391</v>
      </c>
      <c r="F1093" s="96" t="s">
        <v>261</v>
      </c>
      <c r="G1093" s="96" t="s">
        <v>2637</v>
      </c>
      <c r="H1093" s="96"/>
      <c r="I1093" s="96" t="s">
        <v>2834</v>
      </c>
      <c r="J1093" s="96" t="s">
        <v>2856</v>
      </c>
      <c r="K1093" s="96">
        <v>6</v>
      </c>
      <c r="L1093" s="96">
        <v>2021</v>
      </c>
      <c r="M1093" s="350">
        <v>20764</v>
      </c>
      <c r="O1093" s="42"/>
    </row>
    <row r="1094" spans="1:15" ht="30.75" customHeight="1" x14ac:dyDescent="0.25">
      <c r="A1094" s="152">
        <v>1084</v>
      </c>
      <c r="B1094" s="152" t="s">
        <v>2865</v>
      </c>
      <c r="C1094" s="96" t="s">
        <v>2867</v>
      </c>
      <c r="D1094" s="96" t="s">
        <v>1001</v>
      </c>
      <c r="E1094" s="96" t="s">
        <v>391</v>
      </c>
      <c r="F1094" s="96" t="s">
        <v>261</v>
      </c>
      <c r="G1094" s="96" t="s">
        <v>90</v>
      </c>
      <c r="H1094" s="96"/>
      <c r="I1094" s="96" t="s">
        <v>2834</v>
      </c>
      <c r="J1094" s="96" t="s">
        <v>92</v>
      </c>
      <c r="K1094" s="96">
        <v>6</v>
      </c>
      <c r="L1094" s="96">
        <v>2021</v>
      </c>
      <c r="M1094" s="350">
        <v>20659.599999999999</v>
      </c>
      <c r="O1094" s="42"/>
    </row>
    <row r="1095" spans="1:15" ht="30.75" customHeight="1" x14ac:dyDescent="0.25">
      <c r="A1095" s="152">
        <v>1085</v>
      </c>
      <c r="B1095" s="152" t="s">
        <v>2871</v>
      </c>
      <c r="C1095" s="96" t="s">
        <v>2862</v>
      </c>
      <c r="D1095" s="96" t="s">
        <v>1001</v>
      </c>
      <c r="E1095" s="96" t="s">
        <v>391</v>
      </c>
      <c r="F1095" s="96" t="s">
        <v>261</v>
      </c>
      <c r="G1095" s="96" t="s">
        <v>2637</v>
      </c>
      <c r="H1095" s="96"/>
      <c r="I1095" s="96" t="s">
        <v>2834</v>
      </c>
      <c r="J1095" s="96" t="s">
        <v>92</v>
      </c>
      <c r="K1095" s="96">
        <v>6</v>
      </c>
      <c r="L1095" s="96">
        <v>2021</v>
      </c>
      <c r="M1095" s="350">
        <v>10329.799999999999</v>
      </c>
      <c r="O1095" s="42"/>
    </row>
    <row r="1096" spans="1:15" ht="30.75" customHeight="1" x14ac:dyDescent="0.25">
      <c r="A1096" s="152">
        <v>1086</v>
      </c>
      <c r="B1096" s="152" t="s">
        <v>2872</v>
      </c>
      <c r="C1096" s="96" t="s">
        <v>2873</v>
      </c>
      <c r="D1096" s="96" t="s">
        <v>1001</v>
      </c>
      <c r="E1096" s="96" t="s">
        <v>391</v>
      </c>
      <c r="F1096" s="96" t="s">
        <v>261</v>
      </c>
      <c r="G1096" s="96" t="s">
        <v>2637</v>
      </c>
      <c r="H1096" s="96"/>
      <c r="I1096" s="96" t="s">
        <v>2738</v>
      </c>
      <c r="J1096" s="96" t="s">
        <v>2856</v>
      </c>
      <c r="K1096" s="96">
        <v>6</v>
      </c>
      <c r="L1096" s="96">
        <v>2021</v>
      </c>
      <c r="M1096" s="350">
        <v>10329.799999999999</v>
      </c>
      <c r="O1096" s="42"/>
    </row>
    <row r="1097" spans="1:15" ht="30.75" customHeight="1" x14ac:dyDescent="0.25">
      <c r="A1097" s="152">
        <v>1087</v>
      </c>
      <c r="B1097" s="152" t="s">
        <v>2105</v>
      </c>
      <c r="C1097" s="96" t="s">
        <v>2873</v>
      </c>
      <c r="D1097" s="96" t="s">
        <v>1001</v>
      </c>
      <c r="E1097" s="96" t="s">
        <v>391</v>
      </c>
      <c r="F1097" s="96" t="s">
        <v>261</v>
      </c>
      <c r="G1097" s="96" t="s">
        <v>2637</v>
      </c>
      <c r="H1097" s="96"/>
      <c r="I1097" s="96" t="s">
        <v>2088</v>
      </c>
      <c r="J1097" s="96" t="s">
        <v>2856</v>
      </c>
      <c r="K1097" s="96">
        <v>6</v>
      </c>
      <c r="L1097" s="96">
        <v>2021</v>
      </c>
      <c r="M1097" s="350">
        <v>10329.799999999999</v>
      </c>
      <c r="O1097" s="42"/>
    </row>
    <row r="1098" spans="1:15" ht="30.75" customHeight="1" x14ac:dyDescent="0.25">
      <c r="A1098" s="152">
        <v>1088</v>
      </c>
      <c r="B1098" s="152" t="s">
        <v>2106</v>
      </c>
      <c r="C1098" s="96" t="s">
        <v>2873</v>
      </c>
      <c r="D1098" s="96" t="s">
        <v>1001</v>
      </c>
      <c r="E1098" s="96" t="s">
        <v>391</v>
      </c>
      <c r="F1098" s="96" t="s">
        <v>261</v>
      </c>
      <c r="G1098" s="96" t="s">
        <v>2637</v>
      </c>
      <c r="H1098" s="96"/>
      <c r="I1098" s="96" t="s">
        <v>2088</v>
      </c>
      <c r="J1098" s="96" t="s">
        <v>2856</v>
      </c>
      <c r="K1098" s="96">
        <v>6</v>
      </c>
      <c r="L1098" s="96">
        <v>2021</v>
      </c>
      <c r="M1098" s="350">
        <v>10329.799999999999</v>
      </c>
      <c r="O1098" s="42"/>
    </row>
    <row r="1099" spans="1:15" ht="30.75" customHeight="1" x14ac:dyDescent="0.25">
      <c r="A1099" s="152">
        <v>1091</v>
      </c>
      <c r="B1099" s="152" t="s">
        <v>2874</v>
      </c>
      <c r="C1099" s="96" t="s">
        <v>2873</v>
      </c>
      <c r="D1099" s="96" t="s">
        <v>1001</v>
      </c>
      <c r="E1099" s="96" t="s">
        <v>391</v>
      </c>
      <c r="F1099" s="96" t="s">
        <v>261</v>
      </c>
      <c r="G1099" s="96" t="s">
        <v>2637</v>
      </c>
      <c r="H1099" s="96"/>
      <c r="I1099" s="96" t="s">
        <v>150</v>
      </c>
      <c r="J1099" s="96" t="s">
        <v>92</v>
      </c>
      <c r="K1099" s="96">
        <v>7</v>
      </c>
      <c r="L1099" s="96">
        <v>2021</v>
      </c>
      <c r="M1099" s="350">
        <v>10329.799999999999</v>
      </c>
      <c r="O1099" s="42"/>
    </row>
    <row r="1100" spans="1:15" ht="30.75" customHeight="1" x14ac:dyDescent="0.25">
      <c r="A1100" s="152">
        <v>1092</v>
      </c>
      <c r="B1100" s="152" t="s">
        <v>2875</v>
      </c>
      <c r="C1100" s="96" t="s">
        <v>2876</v>
      </c>
      <c r="D1100" s="96" t="s">
        <v>261</v>
      </c>
      <c r="E1100" s="96" t="s">
        <v>391</v>
      </c>
      <c r="F1100" s="96" t="s">
        <v>261</v>
      </c>
      <c r="G1100" s="96" t="s">
        <v>90</v>
      </c>
      <c r="H1100" s="96"/>
      <c r="I1100" s="96" t="s">
        <v>381</v>
      </c>
      <c r="J1100" s="96" t="s">
        <v>2856</v>
      </c>
      <c r="K1100" s="96">
        <v>9</v>
      </c>
      <c r="L1100" s="96">
        <v>2021</v>
      </c>
      <c r="M1100" s="350">
        <v>7999</v>
      </c>
      <c r="O1100" s="42"/>
    </row>
    <row r="1101" spans="1:15" ht="30.75" customHeight="1" x14ac:dyDescent="0.25">
      <c r="A1101" s="152">
        <v>1093</v>
      </c>
      <c r="B1101" s="152" t="s">
        <v>2877</v>
      </c>
      <c r="C1101" s="96" t="s">
        <v>1556</v>
      </c>
      <c r="D1101" s="96" t="s">
        <v>261</v>
      </c>
      <c r="E1101" s="96" t="s">
        <v>2199</v>
      </c>
      <c r="F1101" s="96" t="s">
        <v>261</v>
      </c>
      <c r="G1101" s="96" t="s">
        <v>980</v>
      </c>
      <c r="H1101" s="96"/>
      <c r="I1101" s="96" t="s">
        <v>2738</v>
      </c>
      <c r="J1101" s="96" t="s">
        <v>2856</v>
      </c>
      <c r="K1101" s="96">
        <v>9</v>
      </c>
      <c r="L1101" s="96">
        <v>2021</v>
      </c>
      <c r="M1101" s="350">
        <v>7747.2</v>
      </c>
      <c r="O1101" s="42"/>
    </row>
    <row r="1102" spans="1:15" ht="30.75" customHeight="1" x14ac:dyDescent="0.25">
      <c r="A1102" s="152">
        <v>1094</v>
      </c>
      <c r="B1102" s="152" t="s">
        <v>2878</v>
      </c>
      <c r="C1102" s="96" t="s">
        <v>2879</v>
      </c>
      <c r="D1102" s="96" t="s">
        <v>1001</v>
      </c>
      <c r="E1102" s="96" t="s">
        <v>2880</v>
      </c>
      <c r="F1102" s="96" t="s">
        <v>261</v>
      </c>
      <c r="G1102" s="96" t="s">
        <v>2637</v>
      </c>
      <c r="H1102" s="96"/>
      <c r="I1102" s="96" t="s">
        <v>2834</v>
      </c>
      <c r="J1102" s="96" t="s">
        <v>2856</v>
      </c>
      <c r="K1102" s="96">
        <v>9</v>
      </c>
      <c r="L1102" s="96">
        <v>2021</v>
      </c>
      <c r="M1102" s="350">
        <v>19140</v>
      </c>
      <c r="O1102" s="42"/>
    </row>
    <row r="1103" spans="1:15" ht="30.75" customHeight="1" x14ac:dyDescent="0.25">
      <c r="A1103" s="152">
        <v>1095</v>
      </c>
      <c r="B1103" s="152" t="s">
        <v>2881</v>
      </c>
      <c r="C1103" s="96" t="s">
        <v>2879</v>
      </c>
      <c r="D1103" s="96" t="s">
        <v>1001</v>
      </c>
      <c r="E1103" s="96" t="s">
        <v>2880</v>
      </c>
      <c r="F1103" s="96" t="s">
        <v>261</v>
      </c>
      <c r="G1103" s="96" t="s">
        <v>90</v>
      </c>
      <c r="H1103" s="96"/>
      <c r="I1103" s="96" t="s">
        <v>2834</v>
      </c>
      <c r="J1103" s="96" t="s">
        <v>2856</v>
      </c>
      <c r="K1103" s="96">
        <v>9</v>
      </c>
      <c r="L1103" s="96">
        <v>2021</v>
      </c>
      <c r="M1103" s="350">
        <v>19140</v>
      </c>
      <c r="O1103" s="42"/>
    </row>
    <row r="1104" spans="1:15" ht="30.75" customHeight="1" x14ac:dyDescent="0.25">
      <c r="A1104" s="152">
        <v>1096</v>
      </c>
      <c r="B1104" s="152" t="s">
        <v>2882</v>
      </c>
      <c r="C1104" s="96" t="s">
        <v>2883</v>
      </c>
      <c r="D1104" s="96" t="s">
        <v>2884</v>
      </c>
      <c r="E1104" s="96" t="s">
        <v>391</v>
      </c>
      <c r="F1104" s="96" t="s">
        <v>261</v>
      </c>
      <c r="G1104" s="96" t="s">
        <v>2885</v>
      </c>
      <c r="H1104" s="96"/>
      <c r="I1104" s="96" t="s">
        <v>2011</v>
      </c>
      <c r="J1104" s="96" t="s">
        <v>2856</v>
      </c>
      <c r="K1104" s="96">
        <v>10</v>
      </c>
      <c r="L1104" s="96">
        <v>2021</v>
      </c>
      <c r="M1104" s="350">
        <v>11793.7</v>
      </c>
      <c r="O1104" s="42"/>
    </row>
    <row r="1105" spans="1:15" ht="30.75" customHeight="1" x14ac:dyDescent="0.25">
      <c r="A1105" s="152">
        <v>1099</v>
      </c>
      <c r="B1105" s="152" t="s">
        <v>2886</v>
      </c>
      <c r="C1105" s="96" t="s">
        <v>2887</v>
      </c>
      <c r="D1105" s="96" t="s">
        <v>261</v>
      </c>
      <c r="E1105" s="96" t="s">
        <v>391</v>
      </c>
      <c r="F1105" s="96" t="s">
        <v>261</v>
      </c>
      <c r="G1105" s="96" t="s">
        <v>470</v>
      </c>
      <c r="H1105" s="96"/>
      <c r="I1105" s="96" t="s">
        <v>15329</v>
      </c>
      <c r="J1105" s="96" t="s">
        <v>92</v>
      </c>
      <c r="K1105" s="96">
        <v>3</v>
      </c>
      <c r="L1105" s="96">
        <v>2022</v>
      </c>
      <c r="M1105" s="350">
        <v>16289.16</v>
      </c>
      <c r="O1105" s="42"/>
    </row>
    <row r="1106" spans="1:15" ht="30.75" customHeight="1" x14ac:dyDescent="0.25">
      <c r="A1106" s="152">
        <v>1100</v>
      </c>
      <c r="B1106" s="152" t="s">
        <v>2888</v>
      </c>
      <c r="C1106" s="96" t="s">
        <v>2887</v>
      </c>
      <c r="D1106" s="96" t="s">
        <v>261</v>
      </c>
      <c r="E1106" s="96" t="s">
        <v>391</v>
      </c>
      <c r="F1106" s="96" t="s">
        <v>261</v>
      </c>
      <c r="G1106" s="96" t="s">
        <v>470</v>
      </c>
      <c r="H1106" s="96"/>
      <c r="I1106" s="96" t="s">
        <v>15329</v>
      </c>
      <c r="J1106" s="96" t="s">
        <v>92</v>
      </c>
      <c r="K1106" s="96">
        <v>3</v>
      </c>
      <c r="L1106" s="96">
        <v>2022</v>
      </c>
      <c r="M1106" s="350">
        <v>16289.16</v>
      </c>
      <c r="O1106" s="42"/>
    </row>
    <row r="1107" spans="1:15" ht="30.75" customHeight="1" x14ac:dyDescent="0.25">
      <c r="A1107" s="152">
        <v>1101</v>
      </c>
      <c r="B1107" s="152" t="s">
        <v>2889</v>
      </c>
      <c r="C1107" s="96" t="s">
        <v>2887</v>
      </c>
      <c r="D1107" s="96" t="s">
        <v>261</v>
      </c>
      <c r="E1107" s="96" t="s">
        <v>391</v>
      </c>
      <c r="F1107" s="96" t="s">
        <v>261</v>
      </c>
      <c r="G1107" s="96" t="s">
        <v>2885</v>
      </c>
      <c r="H1107" s="96"/>
      <c r="I1107" s="96" t="s">
        <v>15329</v>
      </c>
      <c r="J1107" s="96" t="s">
        <v>92</v>
      </c>
      <c r="K1107" s="96">
        <v>3</v>
      </c>
      <c r="L1107" s="96">
        <v>2022</v>
      </c>
      <c r="M1107" s="350">
        <v>16289.16</v>
      </c>
      <c r="O1107" s="42"/>
    </row>
    <row r="1108" spans="1:15" ht="30.75" customHeight="1" x14ac:dyDescent="0.25">
      <c r="A1108" s="152">
        <v>1102</v>
      </c>
      <c r="B1108" s="152" t="s">
        <v>2890</v>
      </c>
      <c r="C1108" s="96" t="s">
        <v>2887</v>
      </c>
      <c r="D1108" s="96" t="s">
        <v>261</v>
      </c>
      <c r="E1108" s="96" t="s">
        <v>391</v>
      </c>
      <c r="F1108" s="96" t="s">
        <v>261</v>
      </c>
      <c r="G1108" s="96" t="s">
        <v>2885</v>
      </c>
      <c r="H1108" s="96"/>
      <c r="I1108" s="96" t="s">
        <v>15329</v>
      </c>
      <c r="J1108" s="96" t="s">
        <v>92</v>
      </c>
      <c r="K1108" s="96">
        <v>3</v>
      </c>
      <c r="L1108" s="96">
        <v>2022</v>
      </c>
      <c r="M1108" s="350">
        <v>16289.16</v>
      </c>
      <c r="O1108" s="42"/>
    </row>
    <row r="1109" spans="1:15" ht="30.75" customHeight="1" x14ac:dyDescent="0.25">
      <c r="A1109" s="152">
        <v>1103</v>
      </c>
      <c r="B1109" s="152" t="s">
        <v>2891</v>
      </c>
      <c r="C1109" s="96" t="s">
        <v>2887</v>
      </c>
      <c r="D1109" s="96" t="s">
        <v>261</v>
      </c>
      <c r="E1109" s="96" t="s">
        <v>391</v>
      </c>
      <c r="F1109" s="96" t="s">
        <v>261</v>
      </c>
      <c r="G1109" s="96" t="s">
        <v>2885</v>
      </c>
      <c r="H1109" s="96"/>
      <c r="I1109" s="96" t="s">
        <v>15329</v>
      </c>
      <c r="J1109" s="96" t="s">
        <v>92</v>
      </c>
      <c r="K1109" s="96">
        <v>3</v>
      </c>
      <c r="L1109" s="96">
        <v>2022</v>
      </c>
      <c r="M1109" s="350">
        <v>16289.16</v>
      </c>
      <c r="O1109" s="42"/>
    </row>
    <row r="1110" spans="1:15" ht="30.75" customHeight="1" x14ac:dyDescent="0.25">
      <c r="A1110" s="152">
        <v>1104</v>
      </c>
      <c r="B1110" s="152" t="s">
        <v>2892</v>
      </c>
      <c r="C1110" s="96" t="s">
        <v>2887</v>
      </c>
      <c r="D1110" s="96" t="s">
        <v>261</v>
      </c>
      <c r="E1110" s="96" t="s">
        <v>391</v>
      </c>
      <c r="F1110" s="96" t="s">
        <v>261</v>
      </c>
      <c r="G1110" s="96" t="s">
        <v>2885</v>
      </c>
      <c r="H1110" s="96"/>
      <c r="I1110" s="96" t="s">
        <v>15329</v>
      </c>
      <c r="J1110" s="96" t="s">
        <v>92</v>
      </c>
      <c r="K1110" s="96">
        <v>3</v>
      </c>
      <c r="L1110" s="96">
        <v>2022</v>
      </c>
      <c r="M1110" s="350">
        <v>16289.16</v>
      </c>
      <c r="O1110" s="42"/>
    </row>
    <row r="1111" spans="1:15" ht="30.75" customHeight="1" x14ac:dyDescent="0.25">
      <c r="A1111" s="152">
        <v>1105</v>
      </c>
      <c r="B1111" s="152" t="s">
        <v>2893</v>
      </c>
      <c r="C1111" s="96" t="s">
        <v>2887</v>
      </c>
      <c r="D1111" s="96" t="s">
        <v>261</v>
      </c>
      <c r="E1111" s="96" t="s">
        <v>391</v>
      </c>
      <c r="F1111" s="96" t="s">
        <v>261</v>
      </c>
      <c r="G1111" s="96" t="s">
        <v>2885</v>
      </c>
      <c r="H1111" s="96"/>
      <c r="I1111" s="96" t="s">
        <v>15329</v>
      </c>
      <c r="J1111" s="96" t="s">
        <v>92</v>
      </c>
      <c r="K1111" s="96">
        <v>3</v>
      </c>
      <c r="L1111" s="96">
        <v>2022</v>
      </c>
      <c r="M1111" s="350">
        <v>16289.16</v>
      </c>
      <c r="O1111" s="42"/>
    </row>
    <row r="1112" spans="1:15" ht="30.75" customHeight="1" x14ac:dyDescent="0.25">
      <c r="A1112" s="152">
        <v>1106</v>
      </c>
      <c r="B1112" s="152" t="s">
        <v>2894</v>
      </c>
      <c r="C1112" s="96" t="s">
        <v>2887</v>
      </c>
      <c r="D1112" s="96" t="s">
        <v>261</v>
      </c>
      <c r="E1112" s="96" t="s">
        <v>391</v>
      </c>
      <c r="F1112" s="96" t="s">
        <v>261</v>
      </c>
      <c r="G1112" s="96" t="s">
        <v>2885</v>
      </c>
      <c r="H1112" s="96"/>
      <c r="I1112" s="96" t="s">
        <v>15329</v>
      </c>
      <c r="J1112" s="96" t="s">
        <v>92</v>
      </c>
      <c r="K1112" s="96">
        <v>3</v>
      </c>
      <c r="L1112" s="96">
        <v>2022</v>
      </c>
      <c r="M1112" s="350">
        <v>16289.16</v>
      </c>
      <c r="O1112" s="42"/>
    </row>
    <row r="1113" spans="1:15" ht="40.5" customHeight="1" x14ac:dyDescent="0.25">
      <c r="A1113" s="152">
        <v>1107</v>
      </c>
      <c r="B1113" s="152" t="s">
        <v>2895</v>
      </c>
      <c r="C1113" s="96" t="s">
        <v>2896</v>
      </c>
      <c r="D1113" s="96" t="s">
        <v>261</v>
      </c>
      <c r="E1113" s="96" t="s">
        <v>391</v>
      </c>
      <c r="F1113" s="96" t="s">
        <v>261</v>
      </c>
      <c r="G1113" s="96" t="s">
        <v>2885</v>
      </c>
      <c r="H1113" s="96"/>
      <c r="I1113" s="96" t="s">
        <v>15329</v>
      </c>
      <c r="J1113" s="96" t="s">
        <v>92</v>
      </c>
      <c r="K1113" s="96">
        <v>3</v>
      </c>
      <c r="L1113" s="96">
        <v>2022</v>
      </c>
      <c r="M1113" s="350">
        <v>8777.01</v>
      </c>
      <c r="O1113" s="42"/>
    </row>
    <row r="1114" spans="1:15" ht="30.75" customHeight="1" x14ac:dyDescent="0.25">
      <c r="A1114" s="152">
        <v>1108</v>
      </c>
      <c r="B1114" s="152" t="s">
        <v>2897</v>
      </c>
      <c r="C1114" s="96" t="s">
        <v>2898</v>
      </c>
      <c r="D1114" s="96" t="s">
        <v>261</v>
      </c>
      <c r="E1114" s="96" t="s">
        <v>391</v>
      </c>
      <c r="F1114" s="96" t="s">
        <v>261</v>
      </c>
      <c r="G1114" s="96" t="s">
        <v>2885</v>
      </c>
      <c r="H1114" s="96"/>
      <c r="I1114" s="96" t="s">
        <v>15329</v>
      </c>
      <c r="J1114" s="96" t="s">
        <v>92</v>
      </c>
      <c r="K1114" s="96">
        <v>3</v>
      </c>
      <c r="L1114" s="96">
        <v>2022</v>
      </c>
      <c r="M1114" s="350">
        <v>7517.73</v>
      </c>
      <c r="O1114" s="42"/>
    </row>
    <row r="1115" spans="1:15" ht="30.75" customHeight="1" x14ac:dyDescent="0.25">
      <c r="A1115" s="152">
        <v>1109</v>
      </c>
      <c r="B1115" s="152" t="s">
        <v>2899</v>
      </c>
      <c r="C1115" s="96" t="s">
        <v>2898</v>
      </c>
      <c r="D1115" s="96" t="s">
        <v>261</v>
      </c>
      <c r="E1115" s="96" t="s">
        <v>391</v>
      </c>
      <c r="F1115" s="96" t="s">
        <v>261</v>
      </c>
      <c r="G1115" s="96" t="s">
        <v>2885</v>
      </c>
      <c r="H1115" s="96"/>
      <c r="I1115" s="96" t="s">
        <v>15329</v>
      </c>
      <c r="J1115" s="96" t="s">
        <v>92</v>
      </c>
      <c r="K1115" s="96">
        <v>3</v>
      </c>
      <c r="L1115" s="96">
        <v>2022</v>
      </c>
      <c r="M1115" s="350">
        <v>7517.73</v>
      </c>
      <c r="O1115" s="42"/>
    </row>
    <row r="1116" spans="1:15" ht="30.75" customHeight="1" x14ac:dyDescent="0.25">
      <c r="A1116" s="152">
        <v>1110</v>
      </c>
      <c r="B1116" s="152" t="s">
        <v>2900</v>
      </c>
      <c r="C1116" s="96" t="s">
        <v>2898</v>
      </c>
      <c r="D1116" s="96" t="s">
        <v>261</v>
      </c>
      <c r="E1116" s="96" t="s">
        <v>391</v>
      </c>
      <c r="F1116" s="96" t="s">
        <v>261</v>
      </c>
      <c r="G1116" s="96" t="s">
        <v>2885</v>
      </c>
      <c r="H1116" s="96"/>
      <c r="I1116" s="96" t="s">
        <v>15329</v>
      </c>
      <c r="J1116" s="96" t="s">
        <v>92</v>
      </c>
      <c r="K1116" s="96">
        <v>3</v>
      </c>
      <c r="L1116" s="96">
        <v>2022</v>
      </c>
      <c r="M1116" s="350">
        <v>7517.73</v>
      </c>
      <c r="O1116" s="42"/>
    </row>
    <row r="1117" spans="1:15" ht="30.75" customHeight="1" x14ac:dyDescent="0.25">
      <c r="A1117" s="152">
        <v>1111</v>
      </c>
      <c r="B1117" s="152" t="s">
        <v>2901</v>
      </c>
      <c r="C1117" s="96" t="s">
        <v>2898</v>
      </c>
      <c r="D1117" s="96" t="s">
        <v>261</v>
      </c>
      <c r="E1117" s="96" t="s">
        <v>391</v>
      </c>
      <c r="F1117" s="96" t="s">
        <v>261</v>
      </c>
      <c r="G1117" s="96" t="s">
        <v>2885</v>
      </c>
      <c r="H1117" s="96"/>
      <c r="I1117" s="96" t="s">
        <v>15329</v>
      </c>
      <c r="J1117" s="96" t="s">
        <v>92</v>
      </c>
      <c r="K1117" s="96">
        <v>3</v>
      </c>
      <c r="L1117" s="96">
        <v>2022</v>
      </c>
      <c r="M1117" s="350">
        <v>7517.73</v>
      </c>
      <c r="O1117" s="42"/>
    </row>
    <row r="1118" spans="1:15" ht="30.75" customHeight="1" x14ac:dyDescent="0.25">
      <c r="A1118" s="152">
        <v>1112</v>
      </c>
      <c r="B1118" s="152" t="s">
        <v>2902</v>
      </c>
      <c r="C1118" s="96" t="s">
        <v>2898</v>
      </c>
      <c r="D1118" s="96" t="s">
        <v>261</v>
      </c>
      <c r="E1118" s="96" t="s">
        <v>391</v>
      </c>
      <c r="F1118" s="96" t="s">
        <v>261</v>
      </c>
      <c r="G1118" s="96" t="s">
        <v>2885</v>
      </c>
      <c r="H1118" s="96"/>
      <c r="I1118" s="96" t="s">
        <v>15329</v>
      </c>
      <c r="J1118" s="96" t="s">
        <v>92</v>
      </c>
      <c r="K1118" s="96">
        <v>3</v>
      </c>
      <c r="L1118" s="96">
        <v>2022</v>
      </c>
      <c r="M1118" s="350">
        <v>7517.73</v>
      </c>
      <c r="O1118" s="42"/>
    </row>
    <row r="1119" spans="1:15" ht="30.75" customHeight="1" x14ac:dyDescent="0.25">
      <c r="A1119" s="152">
        <v>1113</v>
      </c>
      <c r="B1119" s="152" t="s">
        <v>2903</v>
      </c>
      <c r="C1119" s="96" t="s">
        <v>2898</v>
      </c>
      <c r="D1119" s="96" t="s">
        <v>261</v>
      </c>
      <c r="E1119" s="96" t="s">
        <v>391</v>
      </c>
      <c r="F1119" s="96" t="s">
        <v>261</v>
      </c>
      <c r="G1119" s="96" t="s">
        <v>2885</v>
      </c>
      <c r="H1119" s="96"/>
      <c r="I1119" s="96" t="s">
        <v>15329</v>
      </c>
      <c r="J1119" s="96" t="s">
        <v>92</v>
      </c>
      <c r="K1119" s="96">
        <v>3</v>
      </c>
      <c r="L1119" s="96">
        <v>2022</v>
      </c>
      <c r="M1119" s="350">
        <v>7517.73</v>
      </c>
      <c r="O1119" s="42"/>
    </row>
    <row r="1120" spans="1:15" ht="30.75" customHeight="1" x14ac:dyDescent="0.25">
      <c r="A1120" s="152">
        <v>1114</v>
      </c>
      <c r="B1120" s="152" t="s">
        <v>2904</v>
      </c>
      <c r="C1120" s="96" t="s">
        <v>2898</v>
      </c>
      <c r="D1120" s="96" t="s">
        <v>261</v>
      </c>
      <c r="E1120" s="96" t="s">
        <v>391</v>
      </c>
      <c r="F1120" s="96" t="s">
        <v>261</v>
      </c>
      <c r="G1120" s="96" t="s">
        <v>2885</v>
      </c>
      <c r="H1120" s="96"/>
      <c r="I1120" s="96" t="s">
        <v>15329</v>
      </c>
      <c r="J1120" s="96" t="s">
        <v>92</v>
      </c>
      <c r="K1120" s="96">
        <v>3</v>
      </c>
      <c r="L1120" s="96">
        <v>2022</v>
      </c>
      <c r="M1120" s="350">
        <v>7517.73</v>
      </c>
      <c r="O1120" s="42"/>
    </row>
    <row r="1121" spans="1:15" ht="30.75" customHeight="1" x14ac:dyDescent="0.25">
      <c r="A1121" s="152">
        <v>1115</v>
      </c>
      <c r="B1121" s="152" t="s">
        <v>2905</v>
      </c>
      <c r="C1121" s="96" t="s">
        <v>2898</v>
      </c>
      <c r="D1121" s="96" t="s">
        <v>261</v>
      </c>
      <c r="E1121" s="96" t="s">
        <v>391</v>
      </c>
      <c r="F1121" s="96" t="s">
        <v>261</v>
      </c>
      <c r="G1121" s="96" t="s">
        <v>2885</v>
      </c>
      <c r="H1121" s="96"/>
      <c r="I1121" s="96" t="s">
        <v>15329</v>
      </c>
      <c r="J1121" s="96" t="s">
        <v>92</v>
      </c>
      <c r="K1121" s="96">
        <v>3</v>
      </c>
      <c r="L1121" s="96">
        <v>2022</v>
      </c>
      <c r="M1121" s="350">
        <v>7517.73</v>
      </c>
      <c r="O1121" s="42"/>
    </row>
    <row r="1122" spans="1:15" ht="30.75" customHeight="1" x14ac:dyDescent="0.25">
      <c r="A1122" s="152">
        <v>1116</v>
      </c>
      <c r="B1122" s="152" t="s">
        <v>2906</v>
      </c>
      <c r="C1122" s="96" t="s">
        <v>2898</v>
      </c>
      <c r="D1122" s="96" t="s">
        <v>261</v>
      </c>
      <c r="E1122" s="96" t="s">
        <v>391</v>
      </c>
      <c r="F1122" s="96" t="s">
        <v>261</v>
      </c>
      <c r="G1122" s="96" t="s">
        <v>2885</v>
      </c>
      <c r="H1122" s="96"/>
      <c r="I1122" s="96" t="s">
        <v>15329</v>
      </c>
      <c r="J1122" s="96" t="s">
        <v>92</v>
      </c>
      <c r="K1122" s="96">
        <v>3</v>
      </c>
      <c r="L1122" s="96">
        <v>2022</v>
      </c>
      <c r="M1122" s="350">
        <v>7517.73</v>
      </c>
      <c r="O1122" s="42"/>
    </row>
    <row r="1123" spans="1:15" ht="30.75" customHeight="1" x14ac:dyDescent="0.25">
      <c r="A1123" s="152">
        <v>1117</v>
      </c>
      <c r="B1123" s="152" t="s">
        <v>2907</v>
      </c>
      <c r="C1123" s="96" t="s">
        <v>2908</v>
      </c>
      <c r="D1123" s="96" t="s">
        <v>261</v>
      </c>
      <c r="E1123" s="96" t="s">
        <v>391</v>
      </c>
      <c r="F1123" s="96" t="s">
        <v>261</v>
      </c>
      <c r="G1123" s="96" t="s">
        <v>292</v>
      </c>
      <c r="H1123" s="96"/>
      <c r="I1123" s="96" t="s">
        <v>15329</v>
      </c>
      <c r="J1123" s="96" t="s">
        <v>92</v>
      </c>
      <c r="K1123" s="96">
        <v>3</v>
      </c>
      <c r="L1123" s="96">
        <v>2022</v>
      </c>
      <c r="M1123" s="350">
        <v>8910.56</v>
      </c>
      <c r="O1123" s="42"/>
    </row>
    <row r="1124" spans="1:15" ht="30.75" customHeight="1" x14ac:dyDescent="0.25">
      <c r="A1124" s="152">
        <v>1118</v>
      </c>
      <c r="B1124" s="152" t="s">
        <v>2909</v>
      </c>
      <c r="C1124" s="96" t="s">
        <v>2908</v>
      </c>
      <c r="D1124" s="96" t="s">
        <v>261</v>
      </c>
      <c r="E1124" s="96" t="s">
        <v>391</v>
      </c>
      <c r="F1124" s="96" t="s">
        <v>261</v>
      </c>
      <c r="G1124" s="96" t="s">
        <v>292</v>
      </c>
      <c r="H1124" s="96"/>
      <c r="I1124" s="96" t="s">
        <v>15329</v>
      </c>
      <c r="J1124" s="96" t="s">
        <v>92</v>
      </c>
      <c r="K1124" s="96">
        <v>3</v>
      </c>
      <c r="L1124" s="96">
        <v>2022</v>
      </c>
      <c r="M1124" s="350">
        <v>8910.56</v>
      </c>
      <c r="O1124" s="42"/>
    </row>
    <row r="1125" spans="1:15" ht="30.75" customHeight="1" x14ac:dyDescent="0.25">
      <c r="A1125" s="152">
        <v>1119</v>
      </c>
      <c r="B1125" s="152" t="s">
        <v>2910</v>
      </c>
      <c r="C1125" s="96" t="s">
        <v>2908</v>
      </c>
      <c r="D1125" s="96" t="s">
        <v>261</v>
      </c>
      <c r="E1125" s="96" t="s">
        <v>391</v>
      </c>
      <c r="F1125" s="96" t="s">
        <v>261</v>
      </c>
      <c r="G1125" s="96" t="s">
        <v>292</v>
      </c>
      <c r="H1125" s="96"/>
      <c r="I1125" s="96" t="s">
        <v>15329</v>
      </c>
      <c r="J1125" s="96" t="s">
        <v>92</v>
      </c>
      <c r="K1125" s="96">
        <v>3</v>
      </c>
      <c r="L1125" s="96">
        <v>2022</v>
      </c>
      <c r="M1125" s="350">
        <v>8910.56</v>
      </c>
      <c r="O1125" s="42"/>
    </row>
    <row r="1126" spans="1:15" ht="30.75" customHeight="1" x14ac:dyDescent="0.25">
      <c r="A1126" s="152">
        <v>1120</v>
      </c>
      <c r="B1126" s="152" t="s">
        <v>2911</v>
      </c>
      <c r="C1126" s="96" t="s">
        <v>2908</v>
      </c>
      <c r="D1126" s="96" t="s">
        <v>261</v>
      </c>
      <c r="E1126" s="96" t="s">
        <v>391</v>
      </c>
      <c r="F1126" s="96" t="s">
        <v>261</v>
      </c>
      <c r="G1126" s="96" t="s">
        <v>292</v>
      </c>
      <c r="H1126" s="96"/>
      <c r="I1126" s="96" t="s">
        <v>15329</v>
      </c>
      <c r="J1126" s="96" t="s">
        <v>92</v>
      </c>
      <c r="K1126" s="96">
        <v>3</v>
      </c>
      <c r="L1126" s="96">
        <v>2022</v>
      </c>
      <c r="M1126" s="350">
        <v>8910.56</v>
      </c>
      <c r="O1126" s="42"/>
    </row>
    <row r="1127" spans="1:15" ht="30.75" customHeight="1" x14ac:dyDescent="0.25">
      <c r="A1127" s="152">
        <v>1121</v>
      </c>
      <c r="B1127" s="152" t="s">
        <v>2912</v>
      </c>
      <c r="C1127" s="96" t="s">
        <v>2908</v>
      </c>
      <c r="D1127" s="96" t="s">
        <v>261</v>
      </c>
      <c r="E1127" s="96" t="s">
        <v>391</v>
      </c>
      <c r="F1127" s="96" t="s">
        <v>261</v>
      </c>
      <c r="G1127" s="96" t="s">
        <v>292</v>
      </c>
      <c r="H1127" s="96"/>
      <c r="I1127" s="96" t="s">
        <v>15329</v>
      </c>
      <c r="J1127" s="96" t="s">
        <v>92</v>
      </c>
      <c r="K1127" s="96">
        <v>3</v>
      </c>
      <c r="L1127" s="96">
        <v>2022</v>
      </c>
      <c r="M1127" s="350">
        <v>8910.56</v>
      </c>
      <c r="O1127" s="42"/>
    </row>
    <row r="1128" spans="1:15" ht="30.75" customHeight="1" x14ac:dyDescent="0.25">
      <c r="A1128" s="152">
        <v>1122</v>
      </c>
      <c r="B1128" s="152" t="s">
        <v>2913</v>
      </c>
      <c r="C1128" s="96" t="s">
        <v>2908</v>
      </c>
      <c r="D1128" s="96" t="s">
        <v>261</v>
      </c>
      <c r="E1128" s="96" t="s">
        <v>391</v>
      </c>
      <c r="F1128" s="96" t="s">
        <v>261</v>
      </c>
      <c r="G1128" s="96" t="s">
        <v>292</v>
      </c>
      <c r="H1128" s="96"/>
      <c r="I1128" s="96" t="s">
        <v>15329</v>
      </c>
      <c r="J1128" s="96" t="s">
        <v>92</v>
      </c>
      <c r="K1128" s="96">
        <v>3</v>
      </c>
      <c r="L1128" s="96">
        <v>2022</v>
      </c>
      <c r="M1128" s="350">
        <v>8910.56</v>
      </c>
      <c r="O1128" s="42"/>
    </row>
    <row r="1129" spans="1:15" ht="30.75" customHeight="1" x14ac:dyDescent="0.25">
      <c r="A1129" s="152">
        <v>1123</v>
      </c>
      <c r="B1129" s="152" t="s">
        <v>2914</v>
      </c>
      <c r="C1129" s="96" t="s">
        <v>2908</v>
      </c>
      <c r="D1129" s="96" t="s">
        <v>261</v>
      </c>
      <c r="E1129" s="96" t="s">
        <v>391</v>
      </c>
      <c r="F1129" s="96" t="s">
        <v>261</v>
      </c>
      <c r="G1129" s="96" t="s">
        <v>292</v>
      </c>
      <c r="H1129" s="96"/>
      <c r="I1129" s="96" t="s">
        <v>15329</v>
      </c>
      <c r="J1129" s="96" t="s">
        <v>92</v>
      </c>
      <c r="K1129" s="96">
        <v>3</v>
      </c>
      <c r="L1129" s="96">
        <v>2022</v>
      </c>
      <c r="M1129" s="350">
        <v>8910.56</v>
      </c>
      <c r="O1129" s="42"/>
    </row>
    <row r="1130" spans="1:15" ht="30.75" customHeight="1" x14ac:dyDescent="0.25">
      <c r="A1130" s="152">
        <v>1124</v>
      </c>
      <c r="B1130" s="152" t="s">
        <v>2915</v>
      </c>
      <c r="C1130" s="96" t="s">
        <v>2908</v>
      </c>
      <c r="D1130" s="96" t="s">
        <v>261</v>
      </c>
      <c r="E1130" s="96" t="s">
        <v>391</v>
      </c>
      <c r="F1130" s="96" t="s">
        <v>261</v>
      </c>
      <c r="G1130" s="96" t="s">
        <v>292</v>
      </c>
      <c r="H1130" s="96"/>
      <c r="I1130" s="96" t="s">
        <v>15329</v>
      </c>
      <c r="J1130" s="96" t="s">
        <v>92</v>
      </c>
      <c r="K1130" s="96">
        <v>3</v>
      </c>
      <c r="L1130" s="96">
        <v>2022</v>
      </c>
      <c r="M1130" s="350">
        <v>8910.56</v>
      </c>
      <c r="O1130" s="42"/>
    </row>
    <row r="1131" spans="1:15" ht="30.75" customHeight="1" x14ac:dyDescent="0.25">
      <c r="A1131" s="152">
        <v>1126</v>
      </c>
      <c r="B1131" s="152" t="s">
        <v>2916</v>
      </c>
      <c r="C1131" s="96" t="s">
        <v>2917</v>
      </c>
      <c r="D1131" s="96" t="s">
        <v>261</v>
      </c>
      <c r="E1131" s="96" t="s">
        <v>391</v>
      </c>
      <c r="F1131" s="96" t="s">
        <v>261</v>
      </c>
      <c r="G1131" s="96" t="s">
        <v>2035</v>
      </c>
      <c r="H1131" s="96"/>
      <c r="I1131" s="96" t="s">
        <v>15329</v>
      </c>
      <c r="J1131" s="96" t="s">
        <v>92</v>
      </c>
      <c r="K1131" s="96">
        <v>3</v>
      </c>
      <c r="L1131" s="96">
        <v>2022</v>
      </c>
      <c r="M1131" s="350">
        <v>56793.74</v>
      </c>
      <c r="O1131" s="42"/>
    </row>
    <row r="1132" spans="1:15" ht="30.75" customHeight="1" x14ac:dyDescent="0.25">
      <c r="A1132" s="152">
        <v>1127</v>
      </c>
      <c r="B1132" s="152" t="s">
        <v>2918</v>
      </c>
      <c r="C1132" s="96" t="s">
        <v>2919</v>
      </c>
      <c r="D1132" s="96" t="s">
        <v>261</v>
      </c>
      <c r="E1132" s="96" t="s">
        <v>391</v>
      </c>
      <c r="F1132" s="96" t="s">
        <v>261</v>
      </c>
      <c r="G1132" s="96" t="s">
        <v>470</v>
      </c>
      <c r="H1132" s="96"/>
      <c r="I1132" s="96" t="s">
        <v>1088</v>
      </c>
      <c r="J1132" s="96" t="s">
        <v>2856</v>
      </c>
      <c r="K1132" s="96">
        <v>4</v>
      </c>
      <c r="L1132" s="96">
        <v>2022</v>
      </c>
      <c r="M1132" s="350">
        <v>15001.8</v>
      </c>
      <c r="O1132" s="42"/>
    </row>
    <row r="1133" spans="1:15" ht="30.75" customHeight="1" x14ac:dyDescent="0.25">
      <c r="A1133" s="152">
        <v>1128</v>
      </c>
      <c r="B1133" s="152" t="s">
        <v>2920</v>
      </c>
      <c r="C1133" s="96" t="s">
        <v>2921</v>
      </c>
      <c r="D1133" s="96" t="s">
        <v>2922</v>
      </c>
      <c r="E1133" s="96" t="s">
        <v>391</v>
      </c>
      <c r="F1133" s="96" t="s">
        <v>2923</v>
      </c>
      <c r="G1133" s="96" t="s">
        <v>2885</v>
      </c>
      <c r="H1133" s="315" t="s">
        <v>2924</v>
      </c>
      <c r="I1133" s="96" t="s">
        <v>2925</v>
      </c>
      <c r="J1133" s="96" t="s">
        <v>2856</v>
      </c>
      <c r="K1133" s="96">
        <v>10</v>
      </c>
      <c r="L1133" s="96">
        <v>2022</v>
      </c>
      <c r="M1133" s="350">
        <v>11576.8</v>
      </c>
      <c r="O1133" s="42"/>
    </row>
    <row r="1134" spans="1:15" ht="30.75" customHeight="1" x14ac:dyDescent="0.25">
      <c r="A1134" s="152">
        <v>1129</v>
      </c>
      <c r="B1134" s="152" t="s">
        <v>2926</v>
      </c>
      <c r="C1134" s="96" t="s">
        <v>2927</v>
      </c>
      <c r="D1134" s="96" t="s">
        <v>261</v>
      </c>
      <c r="E1134" s="96" t="s">
        <v>391</v>
      </c>
      <c r="F1134" s="96" t="s">
        <v>261</v>
      </c>
      <c r="G1134" s="96" t="s">
        <v>2858</v>
      </c>
      <c r="H1134" s="96"/>
      <c r="I1134" s="96" t="s">
        <v>91</v>
      </c>
      <c r="J1134" s="96" t="s">
        <v>92</v>
      </c>
      <c r="K1134" s="96">
        <v>10</v>
      </c>
      <c r="L1134" s="96">
        <v>2022</v>
      </c>
      <c r="M1134" s="350">
        <v>7999</v>
      </c>
      <c r="O1134" s="42"/>
    </row>
    <row r="1135" spans="1:15" ht="51" customHeight="1" x14ac:dyDescent="0.25">
      <c r="A1135" s="152">
        <v>1130</v>
      </c>
      <c r="B1135" s="152" t="s">
        <v>13967</v>
      </c>
      <c r="C1135" s="96" t="s">
        <v>2928</v>
      </c>
      <c r="D1135" s="96" t="s">
        <v>261</v>
      </c>
      <c r="E1135" s="96" t="s">
        <v>391</v>
      </c>
      <c r="F1135" s="96" t="s">
        <v>261</v>
      </c>
      <c r="G1135" s="96" t="s">
        <v>2366</v>
      </c>
      <c r="H1135" s="96"/>
      <c r="I1135" s="96" t="s">
        <v>2834</v>
      </c>
      <c r="J1135" s="96" t="s">
        <v>2856</v>
      </c>
      <c r="K1135" s="96">
        <v>2</v>
      </c>
      <c r="L1135" s="96">
        <v>2023</v>
      </c>
      <c r="M1135" s="350">
        <v>7867.84</v>
      </c>
      <c r="O1135" s="42"/>
    </row>
    <row r="1136" spans="1:15" ht="30.75" customHeight="1" x14ac:dyDescent="0.25">
      <c r="A1136" s="152">
        <v>1131</v>
      </c>
      <c r="B1136" s="152" t="s">
        <v>2929</v>
      </c>
      <c r="C1136" s="96" t="s">
        <v>2930</v>
      </c>
      <c r="D1136" s="96" t="s">
        <v>261</v>
      </c>
      <c r="E1136" s="96" t="s">
        <v>1655</v>
      </c>
      <c r="F1136" s="96" t="s">
        <v>2931</v>
      </c>
      <c r="G1136" s="96" t="s">
        <v>2366</v>
      </c>
      <c r="H1136" s="96"/>
      <c r="I1136" s="96" t="s">
        <v>2641</v>
      </c>
      <c r="J1136" s="96" t="s">
        <v>2856</v>
      </c>
      <c r="K1136" s="96">
        <v>3</v>
      </c>
      <c r="L1136" s="96">
        <v>2023</v>
      </c>
      <c r="M1136" s="350">
        <v>6725.42</v>
      </c>
      <c r="O1136" s="42"/>
    </row>
    <row r="1137" spans="1:15" ht="30.75" customHeight="1" x14ac:dyDescent="0.25">
      <c r="A1137" s="152">
        <v>1132</v>
      </c>
      <c r="B1137" s="152" t="s">
        <v>2932</v>
      </c>
      <c r="C1137" s="96" t="s">
        <v>1492</v>
      </c>
      <c r="D1137" s="96" t="s">
        <v>261</v>
      </c>
      <c r="E1137" s="96" t="s">
        <v>1655</v>
      </c>
      <c r="F1137" s="96" t="s">
        <v>2933</v>
      </c>
      <c r="G1137" s="96" t="s">
        <v>2858</v>
      </c>
      <c r="H1137" s="96"/>
      <c r="I1137" s="96" t="s">
        <v>571</v>
      </c>
      <c r="J1137" s="96" t="s">
        <v>92</v>
      </c>
      <c r="K1137" s="96">
        <v>3</v>
      </c>
      <c r="L1137" s="96">
        <v>2023</v>
      </c>
      <c r="M1137" s="350">
        <v>7998.99</v>
      </c>
      <c r="O1137" s="42"/>
    </row>
    <row r="1138" spans="1:15" ht="30.75" customHeight="1" x14ac:dyDescent="0.25">
      <c r="A1138" s="152">
        <v>1133</v>
      </c>
      <c r="B1138" s="152" t="s">
        <v>2934</v>
      </c>
      <c r="C1138" s="96" t="s">
        <v>2381</v>
      </c>
      <c r="D1138" s="96" t="s">
        <v>261</v>
      </c>
      <c r="E1138" s="96" t="s">
        <v>1655</v>
      </c>
      <c r="F1138" s="96" t="s">
        <v>2933</v>
      </c>
      <c r="G1138" s="96" t="s">
        <v>2858</v>
      </c>
      <c r="H1138" s="96"/>
      <c r="I1138" s="96" t="s">
        <v>571</v>
      </c>
      <c r="J1138" s="96" t="s">
        <v>92</v>
      </c>
      <c r="K1138" s="96">
        <v>3</v>
      </c>
      <c r="L1138" s="96">
        <v>2023</v>
      </c>
      <c r="M1138" s="350">
        <v>7998.99</v>
      </c>
      <c r="O1138" s="42"/>
    </row>
    <row r="1139" spans="1:15" ht="30.75" customHeight="1" x14ac:dyDescent="0.25">
      <c r="A1139" s="152">
        <v>1134</v>
      </c>
      <c r="B1139" s="152" t="s">
        <v>2935</v>
      </c>
      <c r="C1139" s="96" t="s">
        <v>2936</v>
      </c>
      <c r="D1139" s="96" t="s">
        <v>261</v>
      </c>
      <c r="E1139" s="96" t="s">
        <v>1502</v>
      </c>
      <c r="F1139" s="96" t="s">
        <v>2937</v>
      </c>
      <c r="G1139" s="96" t="s">
        <v>2366</v>
      </c>
      <c r="H1139" s="96"/>
      <c r="I1139" s="96" t="s">
        <v>299</v>
      </c>
      <c r="J1139" s="96" t="s">
        <v>2856</v>
      </c>
      <c r="K1139" s="96">
        <f>SUM(N1129)</f>
        <v>0</v>
      </c>
      <c r="L1139" s="96">
        <v>2023</v>
      </c>
      <c r="M1139" s="350">
        <v>7040.01</v>
      </c>
      <c r="O1139" s="42"/>
    </row>
    <row r="1140" spans="1:15" ht="30.75" customHeight="1" x14ac:dyDescent="0.25">
      <c r="A1140" s="152">
        <v>1135</v>
      </c>
      <c r="B1140" s="152" t="s">
        <v>2938</v>
      </c>
      <c r="C1140" s="96" t="s">
        <v>2936</v>
      </c>
      <c r="D1140" s="96" t="s">
        <v>261</v>
      </c>
      <c r="E1140" s="96" t="s">
        <v>1502</v>
      </c>
      <c r="F1140" s="96" t="s">
        <v>2937</v>
      </c>
      <c r="G1140" s="96"/>
      <c r="H1140" s="96"/>
      <c r="I1140" s="96" t="s">
        <v>2641</v>
      </c>
      <c r="J1140" s="96" t="s">
        <v>2856</v>
      </c>
      <c r="K1140" s="96">
        <v>3</v>
      </c>
      <c r="L1140" s="96">
        <v>2023</v>
      </c>
      <c r="M1140" s="350">
        <v>7076</v>
      </c>
      <c r="O1140" s="42"/>
    </row>
    <row r="1141" spans="1:15" ht="30.75" customHeight="1" x14ac:dyDescent="0.25">
      <c r="A1141" s="152">
        <v>1136</v>
      </c>
      <c r="B1141" s="152" t="s">
        <v>2939</v>
      </c>
      <c r="C1141" s="96" t="s">
        <v>2936</v>
      </c>
      <c r="D1141" s="96" t="s">
        <v>261</v>
      </c>
      <c r="E1141" s="96" t="s">
        <v>1502</v>
      </c>
      <c r="F1141" s="96" t="s">
        <v>2937</v>
      </c>
      <c r="G1141" s="96"/>
      <c r="H1141" s="96"/>
      <c r="I1141" s="96" t="s">
        <v>2641</v>
      </c>
      <c r="J1141" s="96" t="s">
        <v>2856</v>
      </c>
      <c r="K1141" s="96">
        <v>3</v>
      </c>
      <c r="L1141" s="96">
        <v>2023</v>
      </c>
      <c r="M1141" s="350">
        <v>7076</v>
      </c>
      <c r="O1141" s="42"/>
    </row>
    <row r="1142" spans="1:15" ht="30.75" customHeight="1" x14ac:dyDescent="0.25">
      <c r="A1142" s="152">
        <v>1137</v>
      </c>
      <c r="B1142" s="152" t="s">
        <v>2940</v>
      </c>
      <c r="C1142" s="96" t="s">
        <v>2936</v>
      </c>
      <c r="D1142" s="96" t="s">
        <v>261</v>
      </c>
      <c r="E1142" s="96" t="s">
        <v>1502</v>
      </c>
      <c r="F1142" s="96" t="s">
        <v>2937</v>
      </c>
      <c r="G1142" s="96"/>
      <c r="H1142" s="96"/>
      <c r="I1142" s="96" t="s">
        <v>2641</v>
      </c>
      <c r="J1142" s="96" t="s">
        <v>2856</v>
      </c>
      <c r="K1142" s="96">
        <v>3</v>
      </c>
      <c r="L1142" s="96">
        <v>2023</v>
      </c>
      <c r="M1142" s="350">
        <v>7076</v>
      </c>
      <c r="O1142" s="42"/>
    </row>
    <row r="1143" spans="1:15" ht="30.75" customHeight="1" x14ac:dyDescent="0.25">
      <c r="A1143" s="152">
        <v>1138</v>
      </c>
      <c r="B1143" s="152" t="s">
        <v>2941</v>
      </c>
      <c r="C1143" s="96" t="s">
        <v>2936</v>
      </c>
      <c r="D1143" s="96" t="s">
        <v>261</v>
      </c>
      <c r="E1143" s="96" t="s">
        <v>1502</v>
      </c>
      <c r="F1143" s="96" t="s">
        <v>2937</v>
      </c>
      <c r="G1143" s="96"/>
      <c r="H1143" s="96"/>
      <c r="I1143" s="96" t="s">
        <v>2641</v>
      </c>
      <c r="J1143" s="96" t="s">
        <v>2856</v>
      </c>
      <c r="K1143" s="96">
        <v>3</v>
      </c>
      <c r="L1143" s="96">
        <v>2023</v>
      </c>
      <c r="M1143" s="350">
        <v>7076</v>
      </c>
      <c r="O1143" s="42"/>
    </row>
    <row r="1144" spans="1:15" ht="30.75" customHeight="1" x14ac:dyDescent="0.25">
      <c r="A1144" s="152">
        <v>1139</v>
      </c>
      <c r="B1144" s="152" t="s">
        <v>2942</v>
      </c>
      <c r="C1144" s="96" t="s">
        <v>2936</v>
      </c>
      <c r="D1144" s="96" t="s">
        <v>261</v>
      </c>
      <c r="E1144" s="96" t="s">
        <v>1502</v>
      </c>
      <c r="F1144" s="96" t="s">
        <v>2937</v>
      </c>
      <c r="G1144" s="96"/>
      <c r="H1144" s="96"/>
      <c r="I1144" s="96" t="s">
        <v>2641</v>
      </c>
      <c r="J1144" s="96" t="s">
        <v>2856</v>
      </c>
      <c r="K1144" s="96">
        <v>3</v>
      </c>
      <c r="L1144" s="96">
        <v>2023</v>
      </c>
      <c r="M1144" s="350">
        <v>7076</v>
      </c>
      <c r="O1144" s="42"/>
    </row>
    <row r="1145" spans="1:15" ht="30.75" customHeight="1" x14ac:dyDescent="0.25">
      <c r="A1145" s="152">
        <v>1140</v>
      </c>
      <c r="B1145" s="152" t="s">
        <v>2943</v>
      </c>
      <c r="C1145" s="96" t="s">
        <v>2936</v>
      </c>
      <c r="D1145" s="96" t="s">
        <v>261</v>
      </c>
      <c r="E1145" s="96" t="s">
        <v>1502</v>
      </c>
      <c r="F1145" s="96" t="s">
        <v>2937</v>
      </c>
      <c r="G1145" s="96"/>
      <c r="H1145" s="96"/>
      <c r="I1145" s="96" t="s">
        <v>2641</v>
      </c>
      <c r="J1145" s="96" t="s">
        <v>2856</v>
      </c>
      <c r="K1145" s="96">
        <v>3</v>
      </c>
      <c r="L1145" s="96">
        <v>2023</v>
      </c>
      <c r="M1145" s="350">
        <v>7076</v>
      </c>
      <c r="O1145" s="42"/>
    </row>
    <row r="1146" spans="1:15" ht="30.75" customHeight="1" x14ac:dyDescent="0.25">
      <c r="A1146" s="152">
        <v>1141</v>
      </c>
      <c r="B1146" s="152" t="s">
        <v>2944</v>
      </c>
      <c r="C1146" s="96" t="s">
        <v>2945</v>
      </c>
      <c r="D1146" s="96" t="s">
        <v>261</v>
      </c>
      <c r="E1146" s="96" t="s">
        <v>2485</v>
      </c>
      <c r="F1146" s="96" t="s">
        <v>2946</v>
      </c>
      <c r="G1146" s="96" t="s">
        <v>1396</v>
      </c>
      <c r="H1146" s="96"/>
      <c r="I1146" s="96" t="s">
        <v>2377</v>
      </c>
      <c r="J1146" s="96" t="s">
        <v>2856</v>
      </c>
      <c r="K1146" s="96">
        <v>3</v>
      </c>
      <c r="L1146" s="96">
        <v>2023</v>
      </c>
      <c r="M1146" s="350">
        <v>6293</v>
      </c>
      <c r="O1146" s="42"/>
    </row>
    <row r="1147" spans="1:15" ht="77.25" customHeight="1" x14ac:dyDescent="0.25">
      <c r="A1147" s="152">
        <v>1142</v>
      </c>
      <c r="B1147" s="152" t="s">
        <v>13775</v>
      </c>
      <c r="C1147" s="96" t="s">
        <v>13776</v>
      </c>
      <c r="D1147" s="96" t="s">
        <v>261</v>
      </c>
      <c r="E1147" s="96" t="s">
        <v>2366</v>
      </c>
      <c r="F1147" s="96" t="s">
        <v>261</v>
      </c>
      <c r="G1147" s="96" t="s">
        <v>13777</v>
      </c>
      <c r="H1147" s="96" t="s">
        <v>428</v>
      </c>
      <c r="I1147" s="96" t="s">
        <v>202</v>
      </c>
      <c r="J1147" s="96" t="s">
        <v>92</v>
      </c>
      <c r="K1147" s="96">
        <v>7</v>
      </c>
      <c r="L1147" s="96">
        <v>2023</v>
      </c>
      <c r="M1147" s="350">
        <v>14194.46</v>
      </c>
      <c r="O1147" s="42"/>
    </row>
    <row r="1148" spans="1:15" ht="77.25" customHeight="1" x14ac:dyDescent="0.25">
      <c r="A1148" s="152">
        <v>1143</v>
      </c>
      <c r="B1148" s="152" t="s">
        <v>13778</v>
      </c>
      <c r="C1148" s="96" t="s">
        <v>13776</v>
      </c>
      <c r="D1148" s="96" t="s">
        <v>261</v>
      </c>
      <c r="E1148" s="96" t="s">
        <v>2366</v>
      </c>
      <c r="F1148" s="96" t="s">
        <v>261</v>
      </c>
      <c r="G1148" s="96" t="s">
        <v>13777</v>
      </c>
      <c r="H1148" s="96" t="s">
        <v>428</v>
      </c>
      <c r="I1148" s="96" t="s">
        <v>2834</v>
      </c>
      <c r="J1148" s="96" t="s">
        <v>2856</v>
      </c>
      <c r="K1148" s="96">
        <v>7</v>
      </c>
      <c r="L1148" s="96">
        <v>2023</v>
      </c>
      <c r="M1148" s="350">
        <v>14194.46</v>
      </c>
      <c r="O1148" s="42"/>
    </row>
    <row r="1149" spans="1:15" ht="77.25" customHeight="1" x14ac:dyDescent="0.25">
      <c r="A1149" s="152">
        <v>1144</v>
      </c>
      <c r="B1149" s="152" t="s">
        <v>13779</v>
      </c>
      <c r="C1149" s="96" t="s">
        <v>13776</v>
      </c>
      <c r="D1149" s="96" t="s">
        <v>261</v>
      </c>
      <c r="E1149" s="96" t="s">
        <v>2366</v>
      </c>
      <c r="F1149" s="96" t="s">
        <v>261</v>
      </c>
      <c r="G1149" s="96" t="s">
        <v>13777</v>
      </c>
      <c r="H1149" s="96" t="s">
        <v>428</v>
      </c>
      <c r="I1149" s="96" t="s">
        <v>2834</v>
      </c>
      <c r="J1149" s="96" t="s">
        <v>2856</v>
      </c>
      <c r="K1149" s="96">
        <v>7</v>
      </c>
      <c r="L1149" s="96">
        <v>2023</v>
      </c>
      <c r="M1149" s="350">
        <v>14194.46</v>
      </c>
      <c r="O1149" s="42"/>
    </row>
    <row r="1150" spans="1:15" ht="77.25" customHeight="1" x14ac:dyDescent="0.25">
      <c r="A1150" s="152">
        <v>1145</v>
      </c>
      <c r="B1150" s="152" t="s">
        <v>13780</v>
      </c>
      <c r="C1150" s="96" t="s">
        <v>13776</v>
      </c>
      <c r="D1150" s="96" t="s">
        <v>261</v>
      </c>
      <c r="E1150" s="96" t="s">
        <v>2366</v>
      </c>
      <c r="F1150" s="96" t="s">
        <v>261</v>
      </c>
      <c r="G1150" s="96" t="s">
        <v>13777</v>
      </c>
      <c r="H1150" s="96" t="s">
        <v>428</v>
      </c>
      <c r="I1150" s="96" t="s">
        <v>2834</v>
      </c>
      <c r="J1150" s="96" t="s">
        <v>2856</v>
      </c>
      <c r="K1150" s="96">
        <v>7</v>
      </c>
      <c r="L1150" s="96">
        <v>2023</v>
      </c>
      <c r="M1150" s="350">
        <v>14194.46</v>
      </c>
      <c r="O1150" s="42"/>
    </row>
    <row r="1151" spans="1:15" ht="77.25" customHeight="1" x14ac:dyDescent="0.25">
      <c r="A1151" s="152">
        <v>1146</v>
      </c>
      <c r="B1151" s="152" t="s">
        <v>13781</v>
      </c>
      <c r="C1151" s="96" t="s">
        <v>13776</v>
      </c>
      <c r="D1151" s="96" t="s">
        <v>261</v>
      </c>
      <c r="E1151" s="96" t="s">
        <v>2366</v>
      </c>
      <c r="F1151" s="96" t="s">
        <v>261</v>
      </c>
      <c r="G1151" s="96" t="s">
        <v>13777</v>
      </c>
      <c r="H1151" s="96" t="s">
        <v>428</v>
      </c>
      <c r="I1151" s="96" t="s">
        <v>2834</v>
      </c>
      <c r="J1151" s="96" t="s">
        <v>2856</v>
      </c>
      <c r="K1151" s="96">
        <v>7</v>
      </c>
      <c r="L1151" s="96">
        <v>2023</v>
      </c>
      <c r="M1151" s="350">
        <v>14194.46</v>
      </c>
      <c r="O1151" s="42"/>
    </row>
    <row r="1152" spans="1:15" ht="27.75" customHeight="1" x14ac:dyDescent="0.25">
      <c r="A1152" s="152">
        <v>1147</v>
      </c>
      <c r="B1152" s="152" t="s">
        <v>13889</v>
      </c>
      <c r="C1152" s="96" t="s">
        <v>1600</v>
      </c>
      <c r="D1152" s="96" t="s">
        <v>261</v>
      </c>
      <c r="E1152" s="96" t="s">
        <v>13890</v>
      </c>
      <c r="F1152" s="96" t="s">
        <v>261</v>
      </c>
      <c r="G1152" s="96" t="s">
        <v>13777</v>
      </c>
      <c r="H1152" s="96" t="s">
        <v>428</v>
      </c>
      <c r="I1152" s="96" t="s">
        <v>105</v>
      </c>
      <c r="J1152" s="96" t="s">
        <v>2856</v>
      </c>
      <c r="K1152" s="96">
        <v>8</v>
      </c>
      <c r="L1152" s="96">
        <v>2023</v>
      </c>
      <c r="M1152" s="350">
        <v>6390.39</v>
      </c>
      <c r="N1152" s="38" t="s">
        <v>14142</v>
      </c>
      <c r="O1152" s="42"/>
    </row>
    <row r="1153" spans="1:15" ht="27.75" customHeight="1" x14ac:dyDescent="0.25">
      <c r="A1153" s="152">
        <v>1148</v>
      </c>
      <c r="B1153" s="152" t="s">
        <v>13891</v>
      </c>
      <c r="C1153" s="96" t="s">
        <v>2381</v>
      </c>
      <c r="D1153" s="96" t="s">
        <v>261</v>
      </c>
      <c r="E1153" s="96" t="s">
        <v>13892</v>
      </c>
      <c r="F1153" s="96" t="s">
        <v>261</v>
      </c>
      <c r="G1153" s="96" t="s">
        <v>13777</v>
      </c>
      <c r="H1153" s="96" t="s">
        <v>428</v>
      </c>
      <c r="I1153" s="96" t="s">
        <v>105</v>
      </c>
      <c r="J1153" s="96" t="s">
        <v>12072</v>
      </c>
      <c r="K1153" s="96">
        <v>8</v>
      </c>
      <c r="L1153" s="96">
        <v>2023</v>
      </c>
      <c r="M1153" s="350">
        <v>8909.2800000000007</v>
      </c>
      <c r="N1153" s="38" t="s">
        <v>10583</v>
      </c>
      <c r="O1153" s="42"/>
    </row>
    <row r="1154" spans="1:15" ht="32.25" customHeight="1" x14ac:dyDescent="0.25">
      <c r="A1154" s="152">
        <v>1149</v>
      </c>
      <c r="B1154" s="152" t="s">
        <v>13968</v>
      </c>
      <c r="C1154" s="96" t="s">
        <v>13969</v>
      </c>
      <c r="D1154" s="96" t="s">
        <v>13970</v>
      </c>
      <c r="E1154" s="96" t="s">
        <v>391</v>
      </c>
      <c r="F1154" s="96">
        <v>81467</v>
      </c>
      <c r="G1154" s="96" t="s">
        <v>470</v>
      </c>
      <c r="H1154" s="96" t="s">
        <v>428</v>
      </c>
      <c r="I1154" s="96" t="s">
        <v>91</v>
      </c>
      <c r="J1154" s="96" t="s">
        <v>12072</v>
      </c>
      <c r="K1154" s="96">
        <v>10</v>
      </c>
      <c r="L1154" s="96">
        <v>2023</v>
      </c>
      <c r="M1154" s="350">
        <v>6849.5</v>
      </c>
      <c r="O1154" s="42"/>
    </row>
    <row r="1155" spans="1:15" ht="15" customHeight="1" x14ac:dyDescent="0.25">
      <c r="A1155" s="152">
        <v>1150</v>
      </c>
      <c r="B1155" s="152" t="s">
        <v>13977</v>
      </c>
      <c r="C1155" s="96" t="s">
        <v>13972</v>
      </c>
      <c r="D1155" s="96" t="s">
        <v>261</v>
      </c>
      <c r="E1155" s="96" t="s">
        <v>391</v>
      </c>
      <c r="F1155" s="96"/>
      <c r="G1155" s="96"/>
      <c r="H1155" s="96" t="s">
        <v>428</v>
      </c>
      <c r="I1155" s="96" t="s">
        <v>91</v>
      </c>
      <c r="J1155" s="96" t="s">
        <v>92</v>
      </c>
      <c r="K1155" s="96">
        <v>10</v>
      </c>
      <c r="L1155" s="96">
        <v>2023</v>
      </c>
      <c r="M1155" s="350">
        <v>13499</v>
      </c>
      <c r="O1155" s="42"/>
    </row>
    <row r="1156" spans="1:15" ht="15" customHeight="1" x14ac:dyDescent="0.25">
      <c r="A1156" s="152">
        <v>1151</v>
      </c>
      <c r="B1156" s="152" t="s">
        <v>13971</v>
      </c>
      <c r="C1156" s="96" t="s">
        <v>13972</v>
      </c>
      <c r="D1156" s="96" t="s">
        <v>261</v>
      </c>
      <c r="E1156" s="96" t="s">
        <v>391</v>
      </c>
      <c r="F1156" s="96" t="s">
        <v>261</v>
      </c>
      <c r="G1156" s="96"/>
      <c r="H1156" s="96" t="s">
        <v>428</v>
      </c>
      <c r="I1156" s="96" t="s">
        <v>91</v>
      </c>
      <c r="J1156" s="96" t="s">
        <v>92</v>
      </c>
      <c r="K1156" s="96">
        <v>10</v>
      </c>
      <c r="L1156" s="96">
        <v>2023</v>
      </c>
      <c r="M1156" s="350">
        <v>13499</v>
      </c>
      <c r="O1156" s="42"/>
    </row>
    <row r="1157" spans="1:15" ht="15" customHeight="1" x14ac:dyDescent="0.25">
      <c r="A1157" s="152">
        <v>1152</v>
      </c>
      <c r="B1157" s="95" t="s">
        <v>13973</v>
      </c>
      <c r="C1157" s="96" t="s">
        <v>13972</v>
      </c>
      <c r="D1157" s="96" t="s">
        <v>261</v>
      </c>
      <c r="E1157" s="96" t="s">
        <v>391</v>
      </c>
      <c r="F1157" s="96" t="s">
        <v>261</v>
      </c>
      <c r="G1157" s="96"/>
      <c r="H1157" s="96" t="s">
        <v>428</v>
      </c>
      <c r="I1157" s="96" t="s">
        <v>91</v>
      </c>
      <c r="J1157" s="96" t="s">
        <v>92</v>
      </c>
      <c r="K1157" s="96">
        <v>10</v>
      </c>
      <c r="L1157" s="96">
        <v>2023</v>
      </c>
      <c r="M1157" s="350">
        <v>13499</v>
      </c>
      <c r="O1157" s="42"/>
    </row>
    <row r="1158" spans="1:15" ht="15" customHeight="1" x14ac:dyDescent="0.25">
      <c r="A1158" s="152">
        <v>1153</v>
      </c>
      <c r="B1158" s="95" t="s">
        <v>13978</v>
      </c>
      <c r="C1158" s="96" t="s">
        <v>1600</v>
      </c>
      <c r="D1158" s="96" t="s">
        <v>261</v>
      </c>
      <c r="E1158" s="96" t="s">
        <v>13974</v>
      </c>
      <c r="F1158" s="96" t="s">
        <v>261</v>
      </c>
      <c r="G1158" s="96" t="s">
        <v>13979</v>
      </c>
      <c r="H1158" s="96" t="s">
        <v>428</v>
      </c>
      <c r="I1158" s="96" t="s">
        <v>91</v>
      </c>
      <c r="J1158" s="96" t="s">
        <v>92</v>
      </c>
      <c r="K1158" s="96">
        <v>10</v>
      </c>
      <c r="L1158" s="96">
        <v>2023</v>
      </c>
      <c r="M1158" s="350">
        <v>7399</v>
      </c>
      <c r="O1158" s="42"/>
    </row>
    <row r="1159" spans="1:15" ht="24.75" customHeight="1" x14ac:dyDescent="0.25">
      <c r="A1159" s="152">
        <v>1154</v>
      </c>
      <c r="B1159" s="95" t="s">
        <v>13980</v>
      </c>
      <c r="C1159" s="96" t="s">
        <v>1600</v>
      </c>
      <c r="D1159" s="96" t="s">
        <v>261</v>
      </c>
      <c r="E1159" s="96" t="s">
        <v>13974</v>
      </c>
      <c r="F1159" s="96" t="s">
        <v>261</v>
      </c>
      <c r="G1159" s="96" t="s">
        <v>13979</v>
      </c>
      <c r="H1159" s="96" t="s">
        <v>428</v>
      </c>
      <c r="I1159" s="96" t="s">
        <v>91</v>
      </c>
      <c r="J1159" s="96" t="s">
        <v>92</v>
      </c>
      <c r="K1159" s="96">
        <v>10</v>
      </c>
      <c r="L1159" s="96">
        <v>2023</v>
      </c>
      <c r="M1159" s="350">
        <v>7399</v>
      </c>
      <c r="O1159" s="42"/>
    </row>
    <row r="1160" spans="1:15" ht="27.75" customHeight="1" x14ac:dyDescent="0.25">
      <c r="A1160" s="152">
        <v>1155</v>
      </c>
      <c r="B1160" s="95" t="s">
        <v>13981</v>
      </c>
      <c r="C1160" s="96" t="s">
        <v>1600</v>
      </c>
      <c r="D1160" s="96" t="s">
        <v>261</v>
      </c>
      <c r="E1160" s="96" t="s">
        <v>13974</v>
      </c>
      <c r="F1160" s="96" t="s">
        <v>261</v>
      </c>
      <c r="G1160" s="96" t="s">
        <v>13979</v>
      </c>
      <c r="H1160" s="96" t="s">
        <v>428</v>
      </c>
      <c r="I1160" s="96" t="s">
        <v>91</v>
      </c>
      <c r="J1160" s="96" t="s">
        <v>92</v>
      </c>
      <c r="K1160" s="96">
        <v>10</v>
      </c>
      <c r="L1160" s="96">
        <v>2023</v>
      </c>
      <c r="M1160" s="350">
        <v>7399</v>
      </c>
      <c r="O1160" s="42"/>
    </row>
    <row r="1161" spans="1:15" ht="24.75" customHeight="1" x14ac:dyDescent="0.25">
      <c r="A1161" s="152">
        <v>1156</v>
      </c>
      <c r="B1161" s="152" t="s">
        <v>13982</v>
      </c>
      <c r="C1161" s="96" t="s">
        <v>13972</v>
      </c>
      <c r="D1161" s="96" t="s">
        <v>261</v>
      </c>
      <c r="E1161" s="96" t="s">
        <v>391</v>
      </c>
      <c r="F1161" s="96" t="s">
        <v>261</v>
      </c>
      <c r="G1161" s="96"/>
      <c r="H1161" s="96" t="s">
        <v>428</v>
      </c>
      <c r="I1161" s="96" t="s">
        <v>13976</v>
      </c>
      <c r="J1161" s="96" t="s">
        <v>92</v>
      </c>
      <c r="K1161" s="96">
        <v>10</v>
      </c>
      <c r="L1161" s="96">
        <v>2023</v>
      </c>
      <c r="M1161" s="350">
        <v>13499</v>
      </c>
      <c r="O1161" s="42"/>
    </row>
    <row r="1162" spans="1:15" ht="24.75" customHeight="1" x14ac:dyDescent="0.25">
      <c r="A1162" s="152">
        <v>1157</v>
      </c>
      <c r="B1162" s="38" t="s">
        <v>13975</v>
      </c>
      <c r="C1162" s="96" t="s">
        <v>1600</v>
      </c>
      <c r="D1162" s="96" t="s">
        <v>261</v>
      </c>
      <c r="E1162" s="96" t="s">
        <v>13974</v>
      </c>
      <c r="F1162" s="96" t="s">
        <v>261</v>
      </c>
      <c r="G1162" s="96" t="s">
        <v>1656</v>
      </c>
      <c r="H1162" s="96" t="s">
        <v>428</v>
      </c>
      <c r="I1162" s="96" t="s">
        <v>13976</v>
      </c>
      <c r="J1162" s="96" t="s">
        <v>92</v>
      </c>
      <c r="K1162" s="96">
        <v>10</v>
      </c>
      <c r="L1162" s="96">
        <v>2023</v>
      </c>
      <c r="M1162" s="350">
        <v>9656.01</v>
      </c>
      <c r="O1162" s="42"/>
    </row>
    <row r="1163" spans="1:15" ht="35.25" customHeight="1" x14ac:dyDescent="0.25">
      <c r="A1163" s="152">
        <v>1158</v>
      </c>
      <c r="B1163" s="152"/>
      <c r="C1163" s="96" t="s">
        <v>14079</v>
      </c>
      <c r="D1163" s="96"/>
      <c r="E1163" s="96"/>
      <c r="F1163" s="96"/>
      <c r="G1163" s="96" t="s">
        <v>14083</v>
      </c>
      <c r="H1163" s="96"/>
      <c r="I1163" s="96" t="s">
        <v>202</v>
      </c>
      <c r="J1163" s="96" t="s">
        <v>92</v>
      </c>
      <c r="K1163" s="96">
        <v>12</v>
      </c>
      <c r="L1163" s="96">
        <v>2023</v>
      </c>
      <c r="M1163" s="350">
        <v>8120</v>
      </c>
      <c r="N1163" s="38" t="s">
        <v>13846</v>
      </c>
      <c r="O1163" s="42"/>
    </row>
    <row r="1164" spans="1:15" ht="35.25" customHeight="1" x14ac:dyDescent="0.25">
      <c r="A1164" s="152">
        <v>1159</v>
      </c>
      <c r="B1164" s="152"/>
      <c r="C1164" s="96" t="s">
        <v>14080</v>
      </c>
      <c r="D1164" s="96"/>
      <c r="E1164" s="96"/>
      <c r="F1164" s="96"/>
      <c r="G1164" s="96" t="s">
        <v>2035</v>
      </c>
      <c r="H1164" s="96"/>
      <c r="I1164" s="96" t="s">
        <v>2834</v>
      </c>
      <c r="J1164" s="96" t="s">
        <v>12072</v>
      </c>
      <c r="K1164" s="96">
        <v>12</v>
      </c>
      <c r="L1164" s="96">
        <v>2023</v>
      </c>
      <c r="M1164" s="350">
        <v>7749</v>
      </c>
      <c r="N1164" s="38" t="s">
        <v>13846</v>
      </c>
      <c r="O1164" s="42"/>
    </row>
    <row r="1165" spans="1:15" ht="35.25" customHeight="1" x14ac:dyDescent="0.25">
      <c r="A1165" s="152">
        <v>1160</v>
      </c>
      <c r="B1165" s="152"/>
      <c r="C1165" s="96" t="s">
        <v>14082</v>
      </c>
      <c r="D1165" s="96"/>
      <c r="E1165" s="96"/>
      <c r="F1165" s="96"/>
      <c r="G1165" s="96" t="s">
        <v>14083</v>
      </c>
      <c r="H1165" s="96"/>
      <c r="I1165" s="96" t="s">
        <v>2834</v>
      </c>
      <c r="J1165" s="96" t="s">
        <v>2856</v>
      </c>
      <c r="K1165" s="96">
        <v>12</v>
      </c>
      <c r="L1165" s="96">
        <v>2023</v>
      </c>
      <c r="M1165" s="350">
        <v>8120</v>
      </c>
      <c r="N1165" s="38" t="s">
        <v>14084</v>
      </c>
      <c r="O1165" s="42"/>
    </row>
    <row r="1166" spans="1:15" ht="35.25" customHeight="1" x14ac:dyDescent="0.25">
      <c r="A1166" s="152">
        <v>1161</v>
      </c>
      <c r="B1166" s="152"/>
      <c r="C1166" s="96" t="s">
        <v>14082</v>
      </c>
      <c r="D1166" s="96"/>
      <c r="E1166" s="96"/>
      <c r="F1166" s="96"/>
      <c r="G1166" s="96" t="s">
        <v>14083</v>
      </c>
      <c r="H1166" s="96"/>
      <c r="I1166" s="96" t="s">
        <v>2834</v>
      </c>
      <c r="J1166" s="96" t="s">
        <v>2856</v>
      </c>
      <c r="K1166" s="96">
        <v>12</v>
      </c>
      <c r="L1166" s="96">
        <v>2023</v>
      </c>
      <c r="M1166" s="350">
        <v>8120</v>
      </c>
      <c r="N1166" s="38" t="s">
        <v>14084</v>
      </c>
      <c r="O1166" s="42"/>
    </row>
    <row r="1167" spans="1:15" ht="35.25" customHeight="1" x14ac:dyDescent="0.25">
      <c r="A1167" s="152">
        <v>1162</v>
      </c>
      <c r="B1167" s="152"/>
      <c r="C1167" s="96" t="s">
        <v>14082</v>
      </c>
      <c r="D1167" s="96"/>
      <c r="E1167" s="96"/>
      <c r="F1167" s="96"/>
      <c r="G1167" s="96" t="s">
        <v>14083</v>
      </c>
      <c r="H1167" s="96"/>
      <c r="I1167" s="96" t="s">
        <v>2834</v>
      </c>
      <c r="J1167" s="96" t="s">
        <v>2856</v>
      </c>
      <c r="K1167" s="96">
        <v>12</v>
      </c>
      <c r="L1167" s="96">
        <v>2023</v>
      </c>
      <c r="M1167" s="350">
        <v>8120</v>
      </c>
      <c r="N1167" s="38" t="s">
        <v>14084</v>
      </c>
      <c r="O1167" s="42"/>
    </row>
    <row r="1168" spans="1:15" ht="35.25" customHeight="1" x14ac:dyDescent="0.25">
      <c r="A1168" s="152">
        <v>1163</v>
      </c>
      <c r="B1168" s="152"/>
      <c r="C1168" s="96" t="s">
        <v>14085</v>
      </c>
      <c r="D1168" s="96"/>
      <c r="E1168" s="96"/>
      <c r="F1168" s="96"/>
      <c r="G1168" s="96" t="s">
        <v>980</v>
      </c>
      <c r="H1168" s="96"/>
      <c r="I1168" s="96" t="s">
        <v>2834</v>
      </c>
      <c r="J1168" s="96" t="s">
        <v>92</v>
      </c>
      <c r="K1168" s="96">
        <v>12</v>
      </c>
      <c r="L1168" s="96">
        <v>2023</v>
      </c>
      <c r="M1168" s="350">
        <v>8782.75</v>
      </c>
      <c r="N1168" s="38" t="s">
        <v>14084</v>
      </c>
      <c r="O1168" s="42"/>
    </row>
    <row r="1169" spans="1:15" ht="35.25" customHeight="1" x14ac:dyDescent="0.25">
      <c r="A1169" s="152">
        <v>1164</v>
      </c>
      <c r="B1169" s="152"/>
      <c r="C1169" s="96" t="s">
        <v>994</v>
      </c>
      <c r="D1169" s="96"/>
      <c r="E1169" s="96"/>
      <c r="F1169" s="96"/>
      <c r="G1169" s="96" t="s">
        <v>470</v>
      </c>
      <c r="H1169" s="96"/>
      <c r="I1169" s="96" t="s">
        <v>2834</v>
      </c>
      <c r="J1169" s="96" t="s">
        <v>92</v>
      </c>
      <c r="K1169" s="96">
        <v>12</v>
      </c>
      <c r="L1169" s="96">
        <v>2023</v>
      </c>
      <c r="M1169" s="350">
        <v>6999</v>
      </c>
      <c r="N1169" s="38" t="s">
        <v>14084</v>
      </c>
      <c r="O1169" s="42"/>
    </row>
    <row r="1170" spans="1:15" ht="35.25" customHeight="1" x14ac:dyDescent="0.25">
      <c r="A1170" s="152">
        <v>1165</v>
      </c>
      <c r="B1170" s="152"/>
      <c r="C1170" s="96" t="s">
        <v>994</v>
      </c>
      <c r="D1170" s="96"/>
      <c r="E1170" s="96"/>
      <c r="F1170" s="96"/>
      <c r="G1170" s="96" t="s">
        <v>470</v>
      </c>
      <c r="H1170" s="96"/>
      <c r="I1170" s="96" t="s">
        <v>2834</v>
      </c>
      <c r="J1170" s="96" t="s">
        <v>92</v>
      </c>
      <c r="K1170" s="96">
        <v>12</v>
      </c>
      <c r="L1170" s="96">
        <v>2023</v>
      </c>
      <c r="M1170" s="350">
        <v>6999</v>
      </c>
      <c r="N1170" s="38" t="s">
        <v>14084</v>
      </c>
      <c r="O1170" s="42"/>
    </row>
    <row r="1171" spans="1:15" ht="35.25" customHeight="1" x14ac:dyDescent="0.25">
      <c r="A1171" s="152">
        <v>1166</v>
      </c>
      <c r="B1171" s="152"/>
      <c r="C1171" s="96" t="s">
        <v>994</v>
      </c>
      <c r="D1171" s="96"/>
      <c r="E1171" s="96"/>
      <c r="F1171" s="96"/>
      <c r="G1171" s="96" t="s">
        <v>470</v>
      </c>
      <c r="H1171" s="96"/>
      <c r="I1171" s="96" t="s">
        <v>2834</v>
      </c>
      <c r="J1171" s="96" t="s">
        <v>92</v>
      </c>
      <c r="K1171" s="96">
        <v>12</v>
      </c>
      <c r="L1171" s="96">
        <v>2023</v>
      </c>
      <c r="M1171" s="350">
        <v>6999</v>
      </c>
      <c r="N1171" s="38" t="s">
        <v>14084</v>
      </c>
      <c r="O1171" s="42"/>
    </row>
    <row r="1172" spans="1:15" ht="35.25" customHeight="1" x14ac:dyDescent="0.25">
      <c r="A1172" s="152">
        <v>1167</v>
      </c>
      <c r="B1172" s="152"/>
      <c r="C1172" s="96" t="s">
        <v>994</v>
      </c>
      <c r="D1172" s="96"/>
      <c r="E1172" s="96"/>
      <c r="F1172" s="96"/>
      <c r="G1172" s="96" t="s">
        <v>470</v>
      </c>
      <c r="H1172" s="96"/>
      <c r="I1172" s="96" t="s">
        <v>2834</v>
      </c>
      <c r="J1172" s="96" t="s">
        <v>92</v>
      </c>
      <c r="K1172" s="96">
        <v>12</v>
      </c>
      <c r="L1172" s="96">
        <v>2023</v>
      </c>
      <c r="M1172" s="350">
        <v>6999</v>
      </c>
      <c r="N1172" s="38" t="s">
        <v>14084</v>
      </c>
      <c r="O1172" s="42"/>
    </row>
    <row r="1173" spans="1:15" ht="35.25" customHeight="1" x14ac:dyDescent="0.25">
      <c r="A1173" s="152">
        <v>1168</v>
      </c>
      <c r="B1173" s="152"/>
      <c r="C1173" s="96" t="s">
        <v>994</v>
      </c>
      <c r="D1173" s="96"/>
      <c r="E1173" s="96"/>
      <c r="F1173" s="96"/>
      <c r="G1173" s="96" t="s">
        <v>470</v>
      </c>
      <c r="H1173" s="96"/>
      <c r="I1173" s="96" t="s">
        <v>2834</v>
      </c>
      <c r="J1173" s="96" t="s">
        <v>92</v>
      </c>
      <c r="K1173" s="96">
        <v>12</v>
      </c>
      <c r="L1173" s="96">
        <v>2023</v>
      </c>
      <c r="M1173" s="350">
        <v>6999</v>
      </c>
      <c r="N1173" s="38" t="s">
        <v>14084</v>
      </c>
      <c r="O1173" s="42"/>
    </row>
    <row r="1174" spans="1:15" ht="35.25" customHeight="1" x14ac:dyDescent="0.25">
      <c r="A1174" s="152">
        <v>1169</v>
      </c>
      <c r="B1174" s="152"/>
      <c r="C1174" s="96" t="s">
        <v>994</v>
      </c>
      <c r="D1174" s="96"/>
      <c r="E1174" s="96"/>
      <c r="F1174" s="96"/>
      <c r="G1174" s="96" t="s">
        <v>470</v>
      </c>
      <c r="H1174" s="96"/>
      <c r="I1174" s="96" t="s">
        <v>2834</v>
      </c>
      <c r="J1174" s="96" t="s">
        <v>92</v>
      </c>
      <c r="K1174" s="96">
        <v>12</v>
      </c>
      <c r="L1174" s="96">
        <v>2023</v>
      </c>
      <c r="M1174" s="350">
        <v>6999</v>
      </c>
      <c r="N1174" s="38" t="s">
        <v>14084</v>
      </c>
      <c r="O1174" s="42"/>
    </row>
    <row r="1175" spans="1:15" ht="30.75" customHeight="1" x14ac:dyDescent="0.25">
      <c r="A1175" s="152">
        <v>1170</v>
      </c>
      <c r="B1175" s="152"/>
      <c r="C1175" s="96" t="s">
        <v>2896</v>
      </c>
      <c r="D1175" s="96"/>
      <c r="E1175" s="96"/>
      <c r="F1175" s="96"/>
      <c r="G1175" s="96" t="s">
        <v>980</v>
      </c>
      <c r="H1175" s="96"/>
      <c r="I1175" s="96" t="s">
        <v>202</v>
      </c>
      <c r="J1175" s="96" t="s">
        <v>92</v>
      </c>
      <c r="K1175" s="96">
        <v>12</v>
      </c>
      <c r="L1175" s="96">
        <v>2023</v>
      </c>
      <c r="M1175" s="350">
        <v>6591.61</v>
      </c>
      <c r="N1175" s="38" t="s">
        <v>14084</v>
      </c>
      <c r="O1175" s="42"/>
    </row>
    <row r="1176" spans="1:15" ht="22.5" customHeight="1" x14ac:dyDescent="0.25">
      <c r="A1176" s="152">
        <v>1171</v>
      </c>
      <c r="B1176" s="152"/>
      <c r="C1176" s="96" t="s">
        <v>14082</v>
      </c>
      <c r="D1176" s="96"/>
      <c r="E1176" s="96"/>
      <c r="F1176" s="96"/>
      <c r="G1176" s="96" t="s">
        <v>14083</v>
      </c>
      <c r="H1176" s="96"/>
      <c r="I1176" s="96" t="s">
        <v>2834</v>
      </c>
      <c r="J1176" s="96" t="s">
        <v>2856</v>
      </c>
      <c r="K1176" s="96">
        <v>12</v>
      </c>
      <c r="L1176" s="96">
        <v>2023</v>
      </c>
      <c r="M1176" s="350">
        <v>8120</v>
      </c>
      <c r="N1176" s="38" t="s">
        <v>14086</v>
      </c>
      <c r="O1176" s="42"/>
    </row>
    <row r="1177" spans="1:15" ht="15" customHeight="1" x14ac:dyDescent="0.25">
      <c r="A1177" s="152">
        <v>1172</v>
      </c>
      <c r="B1177" s="152" t="s">
        <v>14087</v>
      </c>
      <c r="C1177" s="96" t="s">
        <v>1072</v>
      </c>
      <c r="D1177" s="96"/>
      <c r="E1177" s="96"/>
      <c r="F1177" s="96"/>
      <c r="G1177" s="96" t="s">
        <v>470</v>
      </c>
      <c r="H1177" s="96"/>
      <c r="I1177" s="96" t="s">
        <v>14044</v>
      </c>
      <c r="J1177" s="96" t="s">
        <v>92</v>
      </c>
      <c r="K1177" s="96">
        <v>12</v>
      </c>
      <c r="L1177" s="96">
        <v>2023</v>
      </c>
      <c r="M1177" s="350">
        <v>6999</v>
      </c>
      <c r="O1177" s="42"/>
    </row>
    <row r="1178" spans="1:15" ht="15" customHeight="1" x14ac:dyDescent="0.25">
      <c r="A1178" s="152">
        <v>1173</v>
      </c>
      <c r="B1178" s="152" t="s">
        <v>14172</v>
      </c>
      <c r="C1178" s="96" t="s">
        <v>14173</v>
      </c>
      <c r="D1178" s="96"/>
      <c r="E1178" s="96" t="s">
        <v>14174</v>
      </c>
      <c r="F1178" s="96"/>
      <c r="G1178" s="96" t="s">
        <v>470</v>
      </c>
      <c r="H1178" s="96"/>
      <c r="I1178" s="96" t="s">
        <v>1540</v>
      </c>
      <c r="J1178" s="96" t="s">
        <v>92</v>
      </c>
      <c r="K1178" s="96">
        <v>2</v>
      </c>
      <c r="L1178" s="96">
        <v>2024</v>
      </c>
      <c r="M1178" s="350">
        <v>7846.24</v>
      </c>
      <c r="O1178" s="42"/>
    </row>
    <row r="1179" spans="1:15" ht="23.25" customHeight="1" x14ac:dyDescent="0.25">
      <c r="A1179" s="152">
        <v>1174</v>
      </c>
      <c r="B1179" s="152" t="s">
        <v>14541</v>
      </c>
      <c r="C1179" s="96" t="s">
        <v>2887</v>
      </c>
      <c r="D1179" s="96"/>
      <c r="E1179" s="96" t="s">
        <v>14174</v>
      </c>
      <c r="F1179" s="96" t="s">
        <v>14218</v>
      </c>
      <c r="G1179" s="96" t="s">
        <v>14219</v>
      </c>
      <c r="H1179" s="96"/>
      <c r="I1179" s="96" t="s">
        <v>2834</v>
      </c>
      <c r="J1179" s="96" t="s">
        <v>92</v>
      </c>
      <c r="K1179" s="96">
        <v>2</v>
      </c>
      <c r="L1179" s="96">
        <v>2024</v>
      </c>
      <c r="M1179" s="350">
        <v>19499.990000000002</v>
      </c>
      <c r="N1179" s="38" t="s">
        <v>448</v>
      </c>
      <c r="O1179" s="42"/>
    </row>
    <row r="1180" spans="1:15" ht="15" customHeight="1" x14ac:dyDescent="0.25">
      <c r="A1180" s="152">
        <v>1175</v>
      </c>
      <c r="B1180" s="152" t="s">
        <v>14231</v>
      </c>
      <c r="C1180" s="96" t="s">
        <v>14173</v>
      </c>
      <c r="D1180" s="96" t="s">
        <v>261</v>
      </c>
      <c r="E1180" s="96" t="s">
        <v>14174</v>
      </c>
      <c r="F1180" s="96" t="s">
        <v>261</v>
      </c>
      <c r="G1180" s="96" t="s">
        <v>980</v>
      </c>
      <c r="H1180" s="96"/>
      <c r="I1180" s="96" t="s">
        <v>2738</v>
      </c>
      <c r="J1180" s="96" t="s">
        <v>2856</v>
      </c>
      <c r="K1180" s="96">
        <v>3</v>
      </c>
      <c r="L1180" s="96">
        <v>2024</v>
      </c>
      <c r="M1180" s="350">
        <v>8909.6</v>
      </c>
      <c r="O1180" s="42"/>
    </row>
    <row r="1181" spans="1:15" ht="15" customHeight="1" x14ac:dyDescent="0.25">
      <c r="A1181" s="152">
        <v>1176</v>
      </c>
      <c r="B1181" s="152" t="s">
        <v>14468</v>
      </c>
      <c r="C1181" s="96" t="s">
        <v>1492</v>
      </c>
      <c r="D1181" s="96" t="s">
        <v>261</v>
      </c>
      <c r="E1181" s="96" t="s">
        <v>14174</v>
      </c>
      <c r="F1181" s="96" t="s">
        <v>14467</v>
      </c>
      <c r="G1181" s="96" t="s">
        <v>980</v>
      </c>
      <c r="H1181" s="96"/>
      <c r="I1181" s="96" t="s">
        <v>891</v>
      </c>
      <c r="J1181" s="96" t="s">
        <v>92</v>
      </c>
      <c r="K1181" s="96">
        <v>6</v>
      </c>
      <c r="L1181" s="96">
        <v>2024</v>
      </c>
      <c r="M1181" s="350">
        <v>10823.19</v>
      </c>
      <c r="O1181" s="42"/>
    </row>
    <row r="1182" spans="1:15" ht="24.75" customHeight="1" x14ac:dyDescent="0.25">
      <c r="A1182" s="152">
        <v>1177</v>
      </c>
      <c r="B1182" s="152" t="s">
        <v>14471</v>
      </c>
      <c r="C1182" s="96" t="s">
        <v>1492</v>
      </c>
      <c r="D1182" s="96" t="s">
        <v>261</v>
      </c>
      <c r="E1182" s="96" t="s">
        <v>14174</v>
      </c>
      <c r="F1182" s="96" t="s">
        <v>14472</v>
      </c>
      <c r="G1182" s="96" t="s">
        <v>980</v>
      </c>
      <c r="H1182" s="96"/>
      <c r="I1182" s="96" t="s">
        <v>1006</v>
      </c>
      <c r="J1182" s="96" t="s">
        <v>92</v>
      </c>
      <c r="K1182" s="96">
        <v>6</v>
      </c>
      <c r="L1182" s="96">
        <v>2024</v>
      </c>
      <c r="M1182" s="350">
        <v>8909.59</v>
      </c>
      <c r="O1182" s="42"/>
    </row>
    <row r="1183" spans="1:15" ht="24.75" customHeight="1" x14ac:dyDescent="0.25">
      <c r="A1183" s="152">
        <v>1178</v>
      </c>
      <c r="B1183" s="152" t="s">
        <v>14473</v>
      </c>
      <c r="C1183" s="96" t="s">
        <v>13972</v>
      </c>
      <c r="D1183" s="96"/>
      <c r="E1183" s="96" t="s">
        <v>889</v>
      </c>
      <c r="F1183" s="96" t="s">
        <v>14474</v>
      </c>
      <c r="G1183" s="96" t="s">
        <v>470</v>
      </c>
      <c r="H1183" s="96"/>
      <c r="I1183" s="96" t="s">
        <v>1006</v>
      </c>
      <c r="J1183" s="96" t="s">
        <v>92</v>
      </c>
      <c r="K1183" s="96">
        <v>6</v>
      </c>
      <c r="L1183" s="96">
        <v>2024</v>
      </c>
      <c r="M1183" s="350">
        <v>9766.4</v>
      </c>
      <c r="O1183" s="42"/>
    </row>
    <row r="1184" spans="1:15" ht="21.75" customHeight="1" x14ac:dyDescent="0.25">
      <c r="A1184" s="152">
        <v>1179</v>
      </c>
      <c r="B1184" s="152" t="s">
        <v>14536</v>
      </c>
      <c r="C1184" s="96" t="s">
        <v>14537</v>
      </c>
      <c r="D1184" s="96" t="s">
        <v>261</v>
      </c>
      <c r="E1184" s="96" t="s">
        <v>14539</v>
      </c>
      <c r="F1184" s="96" t="s">
        <v>261</v>
      </c>
      <c r="G1184" s="96" t="s">
        <v>2035</v>
      </c>
      <c r="H1184" s="96" t="s">
        <v>428</v>
      </c>
      <c r="I1184" s="96" t="s">
        <v>14538</v>
      </c>
      <c r="J1184" s="96" t="s">
        <v>92</v>
      </c>
      <c r="K1184" s="96">
        <v>7</v>
      </c>
      <c r="L1184" s="96">
        <v>2024</v>
      </c>
      <c r="M1184" s="350">
        <v>12760</v>
      </c>
      <c r="O1184" s="42"/>
    </row>
    <row r="1185" spans="1:15" ht="28.5" customHeight="1" x14ac:dyDescent="0.25">
      <c r="A1185" s="152">
        <v>1180</v>
      </c>
      <c r="B1185" s="152" t="s">
        <v>14556</v>
      </c>
      <c r="C1185" s="96" t="s">
        <v>14557</v>
      </c>
      <c r="D1185" s="96" t="s">
        <v>261</v>
      </c>
      <c r="E1185" s="96" t="s">
        <v>14558</v>
      </c>
      <c r="F1185" s="96" t="s">
        <v>261</v>
      </c>
      <c r="G1185" s="96" t="s">
        <v>90</v>
      </c>
      <c r="H1185" s="96" t="s">
        <v>428</v>
      </c>
      <c r="I1185" s="96" t="s">
        <v>448</v>
      </c>
      <c r="J1185" s="96" t="s">
        <v>92</v>
      </c>
      <c r="K1185" s="96">
        <v>8</v>
      </c>
      <c r="L1185" s="96">
        <v>2024</v>
      </c>
      <c r="M1185" s="350">
        <v>21576</v>
      </c>
      <c r="O1185" s="42"/>
    </row>
    <row r="1186" spans="1:15" ht="28.5" customHeight="1" x14ac:dyDescent="0.25">
      <c r="A1186" s="152">
        <v>1181</v>
      </c>
      <c r="B1186" s="152" t="s">
        <v>14695</v>
      </c>
      <c r="C1186" s="96" t="s">
        <v>1492</v>
      </c>
      <c r="D1186" s="96" t="s">
        <v>261</v>
      </c>
      <c r="E1186" s="96" t="s">
        <v>13974</v>
      </c>
      <c r="F1186" s="96" t="s">
        <v>14696</v>
      </c>
      <c r="G1186" s="96" t="s">
        <v>14697</v>
      </c>
      <c r="H1186" s="96" t="s">
        <v>428</v>
      </c>
      <c r="I1186" s="96" t="s">
        <v>2709</v>
      </c>
      <c r="J1186" s="96" t="s">
        <v>92</v>
      </c>
      <c r="K1186" s="96">
        <v>9</v>
      </c>
      <c r="L1186" s="96">
        <v>2024</v>
      </c>
      <c r="M1186" s="350">
        <v>7864.8</v>
      </c>
      <c r="O1186" s="42"/>
    </row>
    <row r="1187" spans="1:15" ht="28.5" customHeight="1" x14ac:dyDescent="0.25">
      <c r="A1187" s="152">
        <v>1182</v>
      </c>
      <c r="B1187" s="152" t="s">
        <v>14698</v>
      </c>
      <c r="C1187" s="96" t="s">
        <v>1600</v>
      </c>
      <c r="D1187" s="96" t="s">
        <v>14699</v>
      </c>
      <c r="E1187" s="96" t="s">
        <v>13974</v>
      </c>
      <c r="F1187" s="96" t="s">
        <v>261</v>
      </c>
      <c r="G1187" s="96" t="s">
        <v>14700</v>
      </c>
      <c r="H1187" s="96" t="s">
        <v>428</v>
      </c>
      <c r="I1187" s="96" t="s">
        <v>2829</v>
      </c>
      <c r="J1187" s="96" t="s">
        <v>92</v>
      </c>
      <c r="K1187" s="96">
        <v>9</v>
      </c>
      <c r="L1187" s="96">
        <v>2024</v>
      </c>
      <c r="M1187" s="350">
        <v>10277.6</v>
      </c>
      <c r="O1187" s="42"/>
    </row>
    <row r="1188" spans="1:15" ht="28.5" customHeight="1" x14ac:dyDescent="0.25">
      <c r="A1188" s="152">
        <v>1183</v>
      </c>
      <c r="B1188" s="152" t="s">
        <v>14701</v>
      </c>
      <c r="C1188" s="96" t="s">
        <v>1600</v>
      </c>
      <c r="D1188" s="96" t="s">
        <v>14699</v>
      </c>
      <c r="E1188" s="96" t="s">
        <v>13974</v>
      </c>
      <c r="F1188" s="96" t="s">
        <v>261</v>
      </c>
      <c r="G1188" s="96" t="s">
        <v>14700</v>
      </c>
      <c r="H1188" s="96" t="s">
        <v>428</v>
      </c>
      <c r="I1188" s="96" t="s">
        <v>2829</v>
      </c>
      <c r="J1188" s="96" t="s">
        <v>92</v>
      </c>
      <c r="K1188" s="96">
        <v>9</v>
      </c>
      <c r="L1188" s="96">
        <v>2024</v>
      </c>
      <c r="M1188" s="350">
        <v>10277.6</v>
      </c>
      <c r="O1188" s="42"/>
    </row>
    <row r="1189" spans="1:15" ht="28.5" customHeight="1" x14ac:dyDescent="0.25">
      <c r="A1189" s="152">
        <v>1184</v>
      </c>
      <c r="B1189" s="152" t="s">
        <v>14759</v>
      </c>
      <c r="C1189" s="96" t="s">
        <v>14173</v>
      </c>
      <c r="D1189" s="96" t="s">
        <v>261</v>
      </c>
      <c r="E1189" s="96" t="s">
        <v>13974</v>
      </c>
      <c r="F1189" s="96" t="s">
        <v>14472</v>
      </c>
      <c r="G1189" s="96" t="s">
        <v>14760</v>
      </c>
      <c r="H1189" s="96" t="s">
        <v>428</v>
      </c>
      <c r="I1189" s="96" t="s">
        <v>2167</v>
      </c>
      <c r="J1189" s="96" t="s">
        <v>92</v>
      </c>
      <c r="K1189" s="96">
        <v>10</v>
      </c>
      <c r="L1189" s="96">
        <v>2024</v>
      </c>
      <c r="M1189" s="350">
        <v>8909.5499999999993</v>
      </c>
      <c r="O1189" s="42"/>
    </row>
    <row r="1190" spans="1:15" ht="28.5" customHeight="1" x14ac:dyDescent="0.25">
      <c r="A1190" s="152">
        <v>1185</v>
      </c>
      <c r="B1190" s="152" t="s">
        <v>14761</v>
      </c>
      <c r="C1190" s="96" t="s">
        <v>14173</v>
      </c>
      <c r="D1190" s="96" t="s">
        <v>261</v>
      </c>
      <c r="E1190" s="96" t="s">
        <v>13974</v>
      </c>
      <c r="F1190" s="96" t="s">
        <v>14472</v>
      </c>
      <c r="G1190" s="96" t="s">
        <v>14760</v>
      </c>
      <c r="H1190" s="96" t="s">
        <v>428</v>
      </c>
      <c r="I1190" s="96" t="s">
        <v>2167</v>
      </c>
      <c r="J1190" s="96" t="s">
        <v>92</v>
      </c>
      <c r="K1190" s="96">
        <v>10</v>
      </c>
      <c r="L1190" s="96">
        <v>2024</v>
      </c>
      <c r="M1190" s="350">
        <v>8909.5499999999993</v>
      </c>
      <c r="O1190" s="42"/>
    </row>
    <row r="1191" spans="1:15" ht="28.5" customHeight="1" x14ac:dyDescent="0.25">
      <c r="A1191" s="152">
        <v>1186</v>
      </c>
      <c r="B1191" s="152" t="s">
        <v>14762</v>
      </c>
      <c r="C1191" s="96" t="s">
        <v>14173</v>
      </c>
      <c r="D1191" s="96" t="s">
        <v>261</v>
      </c>
      <c r="E1191" s="96" t="s">
        <v>13974</v>
      </c>
      <c r="F1191" s="96" t="s">
        <v>14472</v>
      </c>
      <c r="G1191" s="96" t="s">
        <v>14760</v>
      </c>
      <c r="H1191" s="96" t="s">
        <v>428</v>
      </c>
      <c r="I1191" s="96" t="s">
        <v>7816</v>
      </c>
      <c r="J1191" s="96" t="s">
        <v>92</v>
      </c>
      <c r="K1191" s="96">
        <v>10</v>
      </c>
      <c r="L1191" s="96">
        <v>2024</v>
      </c>
      <c r="M1191" s="350">
        <v>8909.6</v>
      </c>
      <c r="O1191" s="42"/>
    </row>
    <row r="1192" spans="1:15" ht="28.5" customHeight="1" x14ac:dyDescent="0.25">
      <c r="A1192" s="152">
        <v>1187</v>
      </c>
      <c r="B1192" s="152" t="s">
        <v>14800</v>
      </c>
      <c r="C1192" s="96" t="s">
        <v>14801</v>
      </c>
      <c r="D1192" s="96" t="s">
        <v>261</v>
      </c>
      <c r="E1192" s="96" t="s">
        <v>391</v>
      </c>
      <c r="F1192" s="96" t="s">
        <v>261</v>
      </c>
      <c r="G1192" s="96" t="s">
        <v>470</v>
      </c>
      <c r="H1192" s="96" t="s">
        <v>428</v>
      </c>
      <c r="I1192" s="96" t="s">
        <v>2088</v>
      </c>
      <c r="J1192" s="96" t="s">
        <v>92</v>
      </c>
      <c r="K1192" s="96">
        <v>11</v>
      </c>
      <c r="L1192" s="96">
        <v>2024</v>
      </c>
      <c r="M1192" s="350">
        <v>17400</v>
      </c>
      <c r="O1192" s="42"/>
    </row>
    <row r="1193" spans="1:15" ht="24.75" customHeight="1" x14ac:dyDescent="0.25">
      <c r="A1193" s="152">
        <v>11880</v>
      </c>
      <c r="B1193" s="152" t="s">
        <v>14802</v>
      </c>
      <c r="C1193" s="96" t="s">
        <v>14801</v>
      </c>
      <c r="D1193" s="96" t="s">
        <v>261</v>
      </c>
      <c r="E1193" s="96" t="s">
        <v>391</v>
      </c>
      <c r="F1193" s="96" t="s">
        <v>261</v>
      </c>
      <c r="G1193" s="96" t="s">
        <v>470</v>
      </c>
      <c r="H1193" s="96" t="s">
        <v>428</v>
      </c>
      <c r="I1193" s="96" t="s">
        <v>2088</v>
      </c>
      <c r="J1193" s="96" t="s">
        <v>92</v>
      </c>
      <c r="K1193" s="96">
        <v>11</v>
      </c>
      <c r="L1193" s="96">
        <v>2024</v>
      </c>
      <c r="M1193" s="350">
        <v>17400</v>
      </c>
      <c r="O1193" s="42"/>
    </row>
    <row r="1194" spans="1:15" ht="39.75" customHeight="1" x14ac:dyDescent="0.25">
      <c r="A1194" s="152">
        <v>11881</v>
      </c>
      <c r="B1194" s="152"/>
      <c r="C1194" s="96" t="s">
        <v>14873</v>
      </c>
      <c r="D1194" s="96"/>
      <c r="E1194" s="96" t="s">
        <v>902</v>
      </c>
      <c r="F1194" s="96"/>
      <c r="G1194" s="96" t="s">
        <v>14871</v>
      </c>
      <c r="H1194" s="96" t="s">
        <v>428</v>
      </c>
      <c r="I1194" s="96" t="s">
        <v>14872</v>
      </c>
      <c r="J1194" s="96" t="s">
        <v>92</v>
      </c>
      <c r="K1194" s="96">
        <v>12</v>
      </c>
      <c r="L1194" s="96">
        <v>2024</v>
      </c>
      <c r="M1194" s="350">
        <v>18212</v>
      </c>
      <c r="O1194" s="42"/>
    </row>
    <row r="1195" spans="1:15" ht="39.75" customHeight="1" x14ac:dyDescent="0.25">
      <c r="A1195" s="152">
        <v>11882</v>
      </c>
      <c r="B1195" s="152"/>
      <c r="C1195" s="96" t="s">
        <v>14873</v>
      </c>
      <c r="D1195" s="96"/>
      <c r="E1195" s="96" t="s">
        <v>902</v>
      </c>
      <c r="F1195" s="96"/>
      <c r="G1195" s="96" t="s">
        <v>14871</v>
      </c>
      <c r="H1195" s="96" t="s">
        <v>428</v>
      </c>
      <c r="I1195" s="96" t="s">
        <v>14872</v>
      </c>
      <c r="J1195" s="96" t="s">
        <v>92</v>
      </c>
      <c r="K1195" s="96">
        <v>12</v>
      </c>
      <c r="L1195" s="96">
        <v>2024</v>
      </c>
      <c r="M1195" s="350">
        <v>18212</v>
      </c>
      <c r="O1195" s="42"/>
    </row>
    <row r="1196" spans="1:15" ht="39.75" customHeight="1" x14ac:dyDescent="0.25">
      <c r="A1196" s="152">
        <v>11883</v>
      </c>
      <c r="B1196" s="152"/>
      <c r="C1196" s="96" t="s">
        <v>14873</v>
      </c>
      <c r="D1196" s="96"/>
      <c r="E1196" s="96" t="s">
        <v>902</v>
      </c>
      <c r="F1196" s="96"/>
      <c r="G1196" s="96" t="s">
        <v>14871</v>
      </c>
      <c r="H1196" s="96" t="s">
        <v>428</v>
      </c>
      <c r="I1196" s="96" t="s">
        <v>14872</v>
      </c>
      <c r="J1196" s="96" t="s">
        <v>92</v>
      </c>
      <c r="K1196" s="96">
        <v>12</v>
      </c>
      <c r="L1196" s="96">
        <v>2024</v>
      </c>
      <c r="M1196" s="350">
        <v>18212</v>
      </c>
      <c r="O1196" s="42"/>
    </row>
    <row r="1197" spans="1:15" ht="39.75" customHeight="1" x14ac:dyDescent="0.25">
      <c r="A1197" s="152">
        <v>11884</v>
      </c>
      <c r="B1197" s="152"/>
      <c r="C1197" s="96" t="s">
        <v>14873</v>
      </c>
      <c r="D1197" s="96"/>
      <c r="E1197" s="96" t="s">
        <v>902</v>
      </c>
      <c r="F1197" s="96"/>
      <c r="G1197" s="96" t="s">
        <v>14871</v>
      </c>
      <c r="H1197" s="96" t="s">
        <v>428</v>
      </c>
      <c r="I1197" s="96" t="s">
        <v>14872</v>
      </c>
      <c r="J1197" s="96" t="s">
        <v>92</v>
      </c>
      <c r="K1197" s="96">
        <v>12</v>
      </c>
      <c r="L1197" s="96">
        <v>2024</v>
      </c>
      <c r="M1197" s="350">
        <v>18212</v>
      </c>
      <c r="O1197" s="42"/>
    </row>
    <row r="1198" spans="1:15" ht="39.75" customHeight="1" x14ac:dyDescent="0.25">
      <c r="A1198" s="152">
        <v>11885</v>
      </c>
      <c r="B1198" s="152"/>
      <c r="C1198" s="96" t="s">
        <v>14873</v>
      </c>
      <c r="D1198" s="96"/>
      <c r="E1198" s="96" t="s">
        <v>902</v>
      </c>
      <c r="F1198" s="96"/>
      <c r="G1198" s="96" t="s">
        <v>14871</v>
      </c>
      <c r="H1198" s="96" t="s">
        <v>428</v>
      </c>
      <c r="I1198" s="96" t="s">
        <v>14872</v>
      </c>
      <c r="J1198" s="96" t="s">
        <v>92</v>
      </c>
      <c r="K1198" s="96">
        <v>12</v>
      </c>
      <c r="L1198" s="96">
        <v>2024</v>
      </c>
      <c r="M1198" s="350">
        <v>18212</v>
      </c>
      <c r="O1198" s="42"/>
    </row>
    <row r="1199" spans="1:15" ht="39.75" customHeight="1" x14ac:dyDescent="0.25">
      <c r="A1199" s="152">
        <v>11886</v>
      </c>
      <c r="B1199" s="152"/>
      <c r="C1199" s="96" t="s">
        <v>14873</v>
      </c>
      <c r="D1199" s="96"/>
      <c r="E1199" s="96" t="s">
        <v>902</v>
      </c>
      <c r="F1199" s="96"/>
      <c r="G1199" s="96" t="s">
        <v>14871</v>
      </c>
      <c r="H1199" s="96" t="s">
        <v>428</v>
      </c>
      <c r="I1199" s="96" t="s">
        <v>14872</v>
      </c>
      <c r="J1199" s="96" t="s">
        <v>92</v>
      </c>
      <c r="K1199" s="96">
        <v>12</v>
      </c>
      <c r="L1199" s="96">
        <v>2024</v>
      </c>
      <c r="M1199" s="350">
        <v>18212</v>
      </c>
      <c r="O1199" s="42"/>
    </row>
    <row r="1200" spans="1:15" ht="39.75" customHeight="1" x14ac:dyDescent="0.25">
      <c r="A1200" s="152">
        <v>11887</v>
      </c>
      <c r="B1200" s="152"/>
      <c r="C1200" s="96" t="s">
        <v>14873</v>
      </c>
      <c r="D1200" s="96"/>
      <c r="E1200" s="96" t="s">
        <v>902</v>
      </c>
      <c r="F1200" s="96"/>
      <c r="G1200" s="96" t="s">
        <v>14871</v>
      </c>
      <c r="H1200" s="96" t="s">
        <v>428</v>
      </c>
      <c r="I1200" s="96" t="s">
        <v>14872</v>
      </c>
      <c r="J1200" s="96" t="s">
        <v>92</v>
      </c>
      <c r="K1200" s="96">
        <v>12</v>
      </c>
      <c r="L1200" s="96">
        <v>2024</v>
      </c>
      <c r="M1200" s="350">
        <v>18212</v>
      </c>
      <c r="O1200" s="42"/>
    </row>
    <row r="1201" spans="1:15" ht="39.75" customHeight="1" x14ac:dyDescent="0.25">
      <c r="A1201" s="152">
        <v>11888</v>
      </c>
      <c r="B1201" s="152" t="s">
        <v>14900</v>
      </c>
      <c r="C1201" s="96" t="s">
        <v>14173</v>
      </c>
      <c r="D1201" s="96" t="s">
        <v>261</v>
      </c>
      <c r="E1201" s="96" t="s">
        <v>14901</v>
      </c>
      <c r="F1201" s="96" t="s">
        <v>261</v>
      </c>
      <c r="G1201" s="96" t="s">
        <v>470</v>
      </c>
      <c r="H1201" s="96" t="s">
        <v>428</v>
      </c>
      <c r="I1201" s="96" t="s">
        <v>14773</v>
      </c>
      <c r="J1201" s="96" t="s">
        <v>2856</v>
      </c>
      <c r="K1201" s="96">
        <v>1</v>
      </c>
      <c r="L1201" s="96">
        <v>2025</v>
      </c>
      <c r="M1201" s="350">
        <v>18502</v>
      </c>
      <c r="O1201" s="42"/>
    </row>
    <row r="1202" spans="1:15" ht="39.75" customHeight="1" x14ac:dyDescent="0.25">
      <c r="A1202" s="152">
        <v>11889</v>
      </c>
      <c r="B1202" s="152" t="s">
        <v>14902</v>
      </c>
      <c r="C1202" s="96" t="s">
        <v>14537</v>
      </c>
      <c r="D1202" s="96" t="s">
        <v>261</v>
      </c>
      <c r="E1202" s="96" t="s">
        <v>391</v>
      </c>
      <c r="F1202" s="96" t="s">
        <v>261</v>
      </c>
      <c r="G1202" s="96" t="s">
        <v>14760</v>
      </c>
      <c r="H1202" s="96" t="s">
        <v>428</v>
      </c>
      <c r="I1202" s="96" t="s">
        <v>14903</v>
      </c>
      <c r="J1202" s="96" t="s">
        <v>92</v>
      </c>
      <c r="K1202" s="96">
        <v>1</v>
      </c>
      <c r="L1202" s="96">
        <v>2025</v>
      </c>
      <c r="M1202" s="350">
        <v>8635.08</v>
      </c>
      <c r="O1202" s="42"/>
    </row>
    <row r="1203" spans="1:15" ht="39.75" customHeight="1" x14ac:dyDescent="0.25">
      <c r="A1203" s="152">
        <v>11890</v>
      </c>
      <c r="B1203" s="152"/>
      <c r="C1203" s="96" t="s">
        <v>14904</v>
      </c>
      <c r="D1203" s="96" t="s">
        <v>261</v>
      </c>
      <c r="E1203" s="96" t="s">
        <v>391</v>
      </c>
      <c r="F1203" s="96" t="s">
        <v>261</v>
      </c>
      <c r="G1203" s="96" t="s">
        <v>14905</v>
      </c>
      <c r="H1203" s="96" t="s">
        <v>428</v>
      </c>
      <c r="I1203" s="96" t="s">
        <v>183</v>
      </c>
      <c r="J1203" s="96" t="s">
        <v>92</v>
      </c>
      <c r="K1203" s="96">
        <v>1</v>
      </c>
      <c r="L1203" s="96">
        <v>2025</v>
      </c>
      <c r="M1203" s="350">
        <v>18212</v>
      </c>
      <c r="O1203" s="42"/>
    </row>
    <row r="1204" spans="1:15" ht="39.75" customHeight="1" x14ac:dyDescent="0.25">
      <c r="A1204" s="152">
        <v>11891</v>
      </c>
      <c r="B1204" s="152"/>
      <c r="C1204" s="96" t="s">
        <v>14904</v>
      </c>
      <c r="D1204" s="96" t="s">
        <v>261</v>
      </c>
      <c r="E1204" s="96" t="s">
        <v>391</v>
      </c>
      <c r="F1204" s="96" t="s">
        <v>261</v>
      </c>
      <c r="G1204" s="96" t="s">
        <v>14905</v>
      </c>
      <c r="H1204" s="96" t="s">
        <v>428</v>
      </c>
      <c r="I1204" s="96" t="s">
        <v>183</v>
      </c>
      <c r="J1204" s="96" t="s">
        <v>92</v>
      </c>
      <c r="K1204" s="96">
        <v>1</v>
      </c>
      <c r="L1204" s="96">
        <v>2025</v>
      </c>
      <c r="M1204" s="350">
        <v>18212</v>
      </c>
      <c r="O1204" s="42"/>
    </row>
    <row r="1205" spans="1:15" ht="39.75" customHeight="1" x14ac:dyDescent="0.25">
      <c r="A1205" s="152">
        <v>11892</v>
      </c>
      <c r="B1205" s="152" t="s">
        <v>15007</v>
      </c>
      <c r="C1205" s="96" t="s">
        <v>15006</v>
      </c>
      <c r="D1205" s="96" t="s">
        <v>261</v>
      </c>
      <c r="E1205" s="96" t="s">
        <v>14174</v>
      </c>
      <c r="F1205" s="96" t="s">
        <v>261</v>
      </c>
      <c r="G1205" s="96"/>
      <c r="H1205" s="96" t="s">
        <v>428</v>
      </c>
      <c r="I1205" s="96" t="s">
        <v>14903</v>
      </c>
      <c r="J1205" s="96" t="s">
        <v>92</v>
      </c>
      <c r="K1205" s="96">
        <v>2</v>
      </c>
      <c r="L1205" s="96">
        <v>2025</v>
      </c>
      <c r="M1205" s="350">
        <v>18873.2</v>
      </c>
      <c r="O1205" s="42"/>
    </row>
    <row r="1206" spans="1:15" ht="39.75" customHeight="1" x14ac:dyDescent="0.25">
      <c r="A1206" s="152">
        <v>11893</v>
      </c>
      <c r="B1206" s="152" t="s">
        <v>15008</v>
      </c>
      <c r="C1206" s="96" t="s">
        <v>15009</v>
      </c>
      <c r="D1206" s="96" t="s">
        <v>261</v>
      </c>
      <c r="E1206" s="96" t="s">
        <v>15010</v>
      </c>
      <c r="F1206" s="96" t="s">
        <v>261</v>
      </c>
      <c r="G1206" s="96"/>
      <c r="H1206" s="96" t="s">
        <v>428</v>
      </c>
      <c r="I1206" s="96" t="s">
        <v>1088</v>
      </c>
      <c r="J1206" s="96" t="s">
        <v>92</v>
      </c>
      <c r="K1206" s="96">
        <v>2</v>
      </c>
      <c r="L1206" s="96">
        <v>2025</v>
      </c>
      <c r="M1206" s="350">
        <v>8468</v>
      </c>
      <c r="O1206" s="42"/>
    </row>
    <row r="1207" spans="1:15" ht="39.75" customHeight="1" x14ac:dyDescent="0.25">
      <c r="A1207" s="152">
        <v>11894</v>
      </c>
      <c r="B1207" s="152"/>
      <c r="C1207" s="96" t="s">
        <v>15011</v>
      </c>
      <c r="D1207" s="96"/>
      <c r="E1207" s="96"/>
      <c r="F1207" s="96"/>
      <c r="G1207" s="96"/>
      <c r="H1207" s="96"/>
      <c r="I1207" s="96" t="s">
        <v>15012</v>
      </c>
      <c r="J1207" s="96" t="s">
        <v>92</v>
      </c>
      <c r="K1207" s="96">
        <v>2</v>
      </c>
      <c r="L1207" s="96">
        <v>2025</v>
      </c>
      <c r="M1207" s="350">
        <v>17389.98</v>
      </c>
      <c r="O1207" s="42"/>
    </row>
    <row r="1208" spans="1:15" ht="39.75" customHeight="1" x14ac:dyDescent="0.25">
      <c r="A1208" s="152">
        <v>11895</v>
      </c>
      <c r="B1208" s="152" t="s">
        <v>15195</v>
      </c>
      <c r="C1208" s="96" t="s">
        <v>15196</v>
      </c>
      <c r="D1208" s="96" t="s">
        <v>261</v>
      </c>
      <c r="E1208" s="96" t="s">
        <v>15197</v>
      </c>
      <c r="F1208" s="96" t="s">
        <v>15198</v>
      </c>
      <c r="G1208" s="96" t="s">
        <v>15199</v>
      </c>
      <c r="H1208" s="96" t="s">
        <v>440</v>
      </c>
      <c r="I1208" s="96" t="s">
        <v>277</v>
      </c>
      <c r="J1208" s="96" t="s">
        <v>92</v>
      </c>
      <c r="K1208" s="96">
        <v>5</v>
      </c>
      <c r="L1208" s="96">
        <v>2025</v>
      </c>
      <c r="M1208" s="350">
        <v>21346.32</v>
      </c>
      <c r="O1208" s="42"/>
    </row>
    <row r="1209" spans="1:15" ht="39.75" customHeight="1" x14ac:dyDescent="0.25">
      <c r="A1209" s="152">
        <v>11896</v>
      </c>
      <c r="B1209" s="152" t="s">
        <v>15200</v>
      </c>
      <c r="C1209" s="96" t="s">
        <v>15196</v>
      </c>
      <c r="D1209" s="96" t="s">
        <v>261</v>
      </c>
      <c r="E1209" s="96" t="s">
        <v>15197</v>
      </c>
      <c r="F1209" s="96" t="s">
        <v>15198</v>
      </c>
      <c r="G1209" s="96" t="s">
        <v>15199</v>
      </c>
      <c r="H1209" s="96" t="s">
        <v>440</v>
      </c>
      <c r="I1209" s="96" t="s">
        <v>277</v>
      </c>
      <c r="J1209" s="96" t="s">
        <v>92</v>
      </c>
      <c r="K1209" s="96">
        <v>5</v>
      </c>
      <c r="L1209" s="96">
        <v>2025</v>
      </c>
      <c r="M1209" s="350">
        <v>21346.32</v>
      </c>
      <c r="O1209" s="42"/>
    </row>
    <row r="1210" spans="1:15" ht="39.75" customHeight="1" x14ac:dyDescent="0.25">
      <c r="A1210" s="152">
        <v>11897</v>
      </c>
      <c r="B1210" s="152" t="s">
        <v>15664</v>
      </c>
      <c r="C1210" s="96" t="s">
        <v>15665</v>
      </c>
      <c r="D1210" s="96"/>
      <c r="E1210" s="96"/>
      <c r="F1210" s="96"/>
      <c r="G1210" s="96"/>
      <c r="H1210" s="96"/>
      <c r="I1210" s="96" t="s">
        <v>7521</v>
      </c>
      <c r="J1210" s="96" t="s">
        <v>2856</v>
      </c>
      <c r="K1210" s="96">
        <v>3</v>
      </c>
      <c r="L1210" s="96">
        <v>2026</v>
      </c>
      <c r="M1210" s="350">
        <v>39477.120000000003</v>
      </c>
      <c r="N1210" s="531" t="s">
        <v>15669</v>
      </c>
      <c r="O1210" s="42"/>
    </row>
    <row r="1211" spans="1:15" ht="39.75" customHeight="1" x14ac:dyDescent="0.25">
      <c r="A1211" s="152">
        <v>11898</v>
      </c>
      <c r="B1211" s="152" t="s">
        <v>15666</v>
      </c>
      <c r="C1211" s="96" t="s">
        <v>15665</v>
      </c>
      <c r="D1211" s="96"/>
      <c r="E1211" s="96"/>
      <c r="F1211" s="96"/>
      <c r="G1211" s="96"/>
      <c r="H1211" s="96"/>
      <c r="I1211" s="96" t="s">
        <v>7521</v>
      </c>
      <c r="J1211" s="96" t="s">
        <v>2856</v>
      </c>
      <c r="K1211" s="96">
        <v>3</v>
      </c>
      <c r="L1211" s="96">
        <v>2026</v>
      </c>
      <c r="M1211" s="350">
        <v>39477.120000000003</v>
      </c>
      <c r="N1211" s="531"/>
      <c r="O1211" s="42"/>
    </row>
    <row r="1212" spans="1:15" ht="39.75" customHeight="1" x14ac:dyDescent="0.25">
      <c r="A1212" s="152">
        <v>11899</v>
      </c>
      <c r="B1212" s="96" t="s">
        <v>15673</v>
      </c>
      <c r="C1212" s="96" t="s">
        <v>15674</v>
      </c>
      <c r="D1212" s="96"/>
      <c r="E1212" s="96"/>
      <c r="F1212" s="96"/>
      <c r="G1212" s="96"/>
      <c r="H1212" s="96"/>
      <c r="I1212" s="96" t="s">
        <v>7521</v>
      </c>
      <c r="J1212" s="96" t="s">
        <v>2856</v>
      </c>
      <c r="K1212" s="96">
        <v>3</v>
      </c>
      <c r="L1212" s="96">
        <v>2026</v>
      </c>
      <c r="M1212" s="502">
        <v>18062.59</v>
      </c>
      <c r="N1212" s="38" t="s">
        <v>15675</v>
      </c>
      <c r="O1212" s="42"/>
    </row>
    <row r="1213" spans="1:15" ht="39.75" customHeight="1" x14ac:dyDescent="0.25">
      <c r="A1213" s="152">
        <v>11900</v>
      </c>
      <c r="B1213" s="96" t="s">
        <v>15671</v>
      </c>
      <c r="C1213" s="96" t="s">
        <v>14801</v>
      </c>
      <c r="D1213" s="96"/>
      <c r="E1213" s="96"/>
      <c r="F1213" s="96"/>
      <c r="G1213" s="96"/>
      <c r="H1213" s="96"/>
      <c r="I1213" s="96" t="s">
        <v>15672</v>
      </c>
      <c r="J1213" s="96" t="s">
        <v>2856</v>
      </c>
      <c r="K1213" s="96">
        <v>3</v>
      </c>
      <c r="L1213" s="96">
        <v>2026</v>
      </c>
      <c r="M1213" s="350">
        <v>29000</v>
      </c>
      <c r="N1213" s="501" t="s">
        <v>15670</v>
      </c>
      <c r="O1213" s="42"/>
    </row>
    <row r="1214" spans="1:15" ht="39.75" customHeight="1" x14ac:dyDescent="0.25">
      <c r="A1214" s="152">
        <v>11901</v>
      </c>
      <c r="B1214" s="152"/>
      <c r="C1214" s="96"/>
      <c r="D1214" s="96"/>
      <c r="E1214" s="96"/>
      <c r="F1214" s="96"/>
      <c r="G1214" s="96"/>
      <c r="H1214" s="96"/>
      <c r="I1214" s="96"/>
      <c r="J1214" s="96"/>
      <c r="K1214" s="96"/>
      <c r="L1214" s="96"/>
      <c r="M1214" s="350"/>
      <c r="N1214" s="501"/>
      <c r="O1214" s="42"/>
    </row>
    <row r="1215" spans="1:15" ht="39.75" customHeight="1" x14ac:dyDescent="0.25">
      <c r="A1215" s="152">
        <v>11902</v>
      </c>
      <c r="B1215" s="152"/>
      <c r="C1215" s="96"/>
      <c r="D1215" s="96"/>
      <c r="E1215" s="96"/>
      <c r="F1215" s="96"/>
      <c r="G1215" s="96"/>
      <c r="H1215" s="96"/>
      <c r="I1215" s="96"/>
      <c r="J1215" s="96"/>
      <c r="K1215" s="96"/>
      <c r="L1215" s="96"/>
      <c r="M1215" s="350"/>
      <c r="O1215" s="42"/>
    </row>
    <row r="1216" spans="1:15" ht="39.75" customHeight="1" x14ac:dyDescent="0.25">
      <c r="A1216" s="152">
        <v>11903</v>
      </c>
      <c r="B1216" s="152"/>
      <c r="C1216" s="96"/>
      <c r="D1216" s="96"/>
      <c r="E1216" s="96"/>
      <c r="F1216" s="96"/>
      <c r="G1216" s="96"/>
      <c r="H1216" s="96"/>
      <c r="I1216" s="96"/>
      <c r="J1216" s="96"/>
      <c r="K1216" s="96"/>
      <c r="L1216" s="96"/>
      <c r="M1216" s="350"/>
      <c r="O1216" s="42"/>
    </row>
    <row r="1217" spans="1:16" ht="39.75" customHeight="1" x14ac:dyDescent="0.25">
      <c r="A1217" s="152">
        <v>11904</v>
      </c>
      <c r="B1217" s="152"/>
      <c r="C1217" s="96"/>
      <c r="D1217" s="96"/>
      <c r="E1217" s="96"/>
      <c r="F1217" s="96"/>
      <c r="G1217" s="96"/>
      <c r="H1217" s="96"/>
      <c r="I1217" s="96"/>
      <c r="J1217" s="96"/>
      <c r="K1217" s="96"/>
      <c r="L1217" s="96"/>
      <c r="M1217" s="350"/>
      <c r="O1217" s="42"/>
    </row>
    <row r="1218" spans="1:16" ht="15" customHeight="1" x14ac:dyDescent="0.25">
      <c r="A1218" s="152">
        <v>11905</v>
      </c>
      <c r="B1218" s="96"/>
      <c r="C1218" s="96"/>
      <c r="D1218" s="96"/>
      <c r="E1218" s="96"/>
      <c r="F1218" s="96"/>
      <c r="G1218" s="96"/>
      <c r="H1218" s="96"/>
      <c r="I1218" s="96"/>
      <c r="J1218" s="96"/>
      <c r="K1218" s="96"/>
      <c r="L1218" s="96"/>
      <c r="M1218" s="96"/>
      <c r="O1218" s="42"/>
    </row>
    <row r="1219" spans="1:16" ht="15" customHeight="1" x14ac:dyDescent="0.25">
      <c r="A1219" s="37"/>
      <c r="B1219" s="37"/>
      <c r="K1219" s="420"/>
      <c r="L1219" s="420"/>
      <c r="O1219" s="42"/>
    </row>
    <row r="1220" spans="1:16" ht="15" customHeight="1" x14ac:dyDescent="0.25">
      <c r="A1220" s="37"/>
      <c r="B1220" s="37"/>
      <c r="K1220" s="532" t="s">
        <v>24</v>
      </c>
      <c r="L1220" s="532"/>
      <c r="M1220" s="55">
        <f>SUM(M8:M1219)</f>
        <v>9160594.3439999856</v>
      </c>
      <c r="O1220" s="42"/>
    </row>
    <row r="1221" spans="1:16" ht="15" customHeight="1" x14ac:dyDescent="0.25">
      <c r="A1221" s="43"/>
      <c r="B1221" s="43"/>
      <c r="C1221" s="43"/>
      <c r="D1221" s="43"/>
      <c r="E1221" s="43"/>
      <c r="F1221" s="43"/>
      <c r="G1221" s="43"/>
      <c r="H1221" s="43"/>
      <c r="I1221" s="43"/>
      <c r="J1221" s="43"/>
      <c r="K1221" s="43"/>
      <c r="L1221" s="43"/>
      <c r="M1221" s="44"/>
    </row>
    <row r="1222" spans="1:16" ht="15" customHeight="1" x14ac:dyDescent="0.25">
      <c r="M1222" s="42"/>
      <c r="P1222" s="42"/>
    </row>
    <row r="1224" spans="1:16" ht="21.75" customHeight="1" x14ac:dyDescent="0.25">
      <c r="A1224" s="66" t="s">
        <v>40</v>
      </c>
      <c r="B1224" s="239"/>
      <c r="C1224" s="239"/>
      <c r="D1224" s="239"/>
      <c r="E1224" s="239"/>
      <c r="F1224" s="239"/>
      <c r="M1224" s="42"/>
      <c r="P1224" s="42"/>
    </row>
    <row r="1225" spans="1:16" x14ac:dyDescent="0.25">
      <c r="M1225" s="42"/>
    </row>
    <row r="1226" spans="1:16" x14ac:dyDescent="0.25">
      <c r="M1226" s="42"/>
    </row>
  </sheetData>
  <autoFilter ref="A7:M1220" xr:uid="{00000000-0001-0000-0100-000000000000}">
    <filterColumn colId="10" showButton="0"/>
  </autoFilter>
  <mergeCells count="6">
    <mergeCell ref="N1210:N1211"/>
    <mergeCell ref="K1220:L1220"/>
    <mergeCell ref="K7:L7"/>
    <mergeCell ref="A2:M2"/>
    <mergeCell ref="A3:M3"/>
    <mergeCell ref="A5:M5"/>
  </mergeCells>
  <printOptions horizontalCentered="1"/>
  <pageMargins left="0.51181102362204722" right="0.51181102362204722" top="0.55118110236220474" bottom="0.55118110236220474" header="0.31496062992125984" footer="0.31496062992125984"/>
  <pageSetup scale="56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FF0000"/>
  </sheetPr>
  <dimension ref="A1:T2854"/>
  <sheetViews>
    <sheetView topLeftCell="B1" zoomScale="70" zoomScaleNormal="70" zoomScaleSheetLayoutView="70" workbookViewId="0">
      <pane ySplit="8" topLeftCell="A2844" activePane="bottomLeft" state="frozen"/>
      <selection pane="bottomLeft" activeCell="N2833" sqref="N2833:N2839"/>
    </sheetView>
  </sheetViews>
  <sheetFormatPr baseColWidth="10" defaultColWidth="22" defaultRowHeight="45.75" customHeight="1" x14ac:dyDescent="0.25"/>
  <cols>
    <col min="1" max="1" width="6.7109375" style="50" customWidth="1"/>
    <col min="2" max="2" width="17.28515625" style="50" customWidth="1"/>
    <col min="3" max="3" width="25.85546875" style="50" customWidth="1"/>
    <col min="4" max="4" width="14.5703125" style="50" customWidth="1"/>
    <col min="5" max="5" width="19.140625" style="50" customWidth="1"/>
    <col min="6" max="6" width="24.7109375" style="50" customWidth="1"/>
    <col min="7" max="7" width="19" style="50" customWidth="1"/>
    <col min="8" max="8" width="10.140625" style="50" customWidth="1"/>
    <col min="9" max="9" width="33.85546875" style="50" customWidth="1"/>
    <col min="10" max="10" width="12.5703125" style="50" customWidth="1"/>
    <col min="11" max="11" width="19.28515625" style="50" customWidth="1"/>
    <col min="12" max="12" width="11.42578125" style="50" customWidth="1"/>
    <col min="13" max="13" width="8.28515625" style="50" customWidth="1"/>
    <col min="14" max="14" width="22" style="56"/>
    <col min="15" max="18" width="0" style="49" hidden="1" customWidth="1"/>
    <col min="19" max="19" width="22" style="334"/>
    <col min="20" max="16384" width="22" style="30"/>
  </cols>
  <sheetData>
    <row r="1" spans="1:20" s="27" customFormat="1" ht="15" customHeight="1" x14ac:dyDescent="0.25">
      <c r="A1" s="51"/>
      <c r="B1" s="51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3"/>
      <c r="O1" s="8"/>
      <c r="P1" s="8"/>
      <c r="Q1" s="8"/>
      <c r="R1" s="8"/>
      <c r="S1" s="332"/>
    </row>
    <row r="2" spans="1:20" s="28" customFormat="1" ht="15" customHeight="1" x14ac:dyDescent="0.25">
      <c r="A2" s="52"/>
      <c r="B2" s="52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9"/>
      <c r="P2" s="9"/>
      <c r="Q2" s="9"/>
      <c r="R2" s="9"/>
      <c r="S2" s="333"/>
    </row>
    <row r="3" spans="1:20" s="29" customFormat="1" ht="15" customHeight="1" x14ac:dyDescent="0.25">
      <c r="A3" s="537" t="s">
        <v>39</v>
      </c>
      <c r="B3" s="537"/>
      <c r="C3" s="537"/>
      <c r="D3" s="537"/>
      <c r="E3" s="537"/>
      <c r="F3" s="537"/>
      <c r="G3" s="537"/>
      <c r="H3" s="537"/>
      <c r="I3" s="537"/>
      <c r="J3" s="537"/>
      <c r="K3" s="537"/>
      <c r="L3" s="537"/>
      <c r="M3" s="537"/>
      <c r="N3" s="537"/>
      <c r="O3" s="45"/>
      <c r="P3" s="45"/>
      <c r="Q3" s="45"/>
      <c r="R3" s="45"/>
      <c r="S3" s="334"/>
    </row>
    <row r="4" spans="1:20" s="28" customFormat="1" ht="15" customHeight="1" x14ac:dyDescent="0.25">
      <c r="A4" s="537" t="s">
        <v>15960</v>
      </c>
      <c r="B4" s="537"/>
      <c r="C4" s="537"/>
      <c r="D4" s="537"/>
      <c r="E4" s="537"/>
      <c r="F4" s="537"/>
      <c r="G4" s="537"/>
      <c r="H4" s="537"/>
      <c r="I4" s="537"/>
      <c r="J4" s="537"/>
      <c r="K4" s="537"/>
      <c r="L4" s="537"/>
      <c r="M4" s="537"/>
      <c r="N4" s="537"/>
      <c r="O4" s="9"/>
      <c r="P4" s="9"/>
      <c r="Q4" s="9"/>
      <c r="R4" s="9"/>
      <c r="S4" s="333"/>
    </row>
    <row r="5" spans="1:20" s="28" customFormat="1" ht="15" customHeight="1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3"/>
      <c r="O5" s="7"/>
      <c r="P5" s="7"/>
      <c r="Q5" s="7"/>
      <c r="R5" s="7"/>
      <c r="S5" s="333"/>
    </row>
    <row r="6" spans="1:20" s="29" customFormat="1" ht="15" customHeight="1" x14ac:dyDescent="0.25">
      <c r="A6" s="541" t="s">
        <v>42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45"/>
      <c r="P6" s="45"/>
      <c r="Q6" s="45"/>
      <c r="R6" s="45"/>
      <c r="S6" s="334"/>
    </row>
    <row r="7" spans="1:20" ht="15" customHeight="1" x14ac:dyDescent="0.25">
      <c r="O7" s="45"/>
      <c r="P7" s="45"/>
      <c r="Q7" s="540" t="s">
        <v>18</v>
      </c>
      <c r="R7" s="540"/>
    </row>
    <row r="8" spans="1:20" ht="61.5" customHeight="1" x14ac:dyDescent="0.25">
      <c r="A8" s="36" t="s">
        <v>12</v>
      </c>
      <c r="B8" s="46" t="s">
        <v>8</v>
      </c>
      <c r="C8" s="46" t="s">
        <v>7</v>
      </c>
      <c r="D8" s="46" t="s">
        <v>0</v>
      </c>
      <c r="E8" s="46" t="s">
        <v>1</v>
      </c>
      <c r="F8" s="46" t="s">
        <v>2</v>
      </c>
      <c r="G8" s="46" t="s">
        <v>9</v>
      </c>
      <c r="H8" s="46" t="s">
        <v>3</v>
      </c>
      <c r="I8" s="46" t="s">
        <v>10</v>
      </c>
      <c r="J8" s="46" t="s">
        <v>4</v>
      </c>
      <c r="K8" s="46" t="s">
        <v>11</v>
      </c>
      <c r="L8" s="538" t="s">
        <v>6</v>
      </c>
      <c r="M8" s="538"/>
      <c r="N8" s="46" t="s">
        <v>23</v>
      </c>
      <c r="O8" s="47" t="s">
        <v>19</v>
      </c>
      <c r="P8" s="47" t="s">
        <v>20</v>
      </c>
      <c r="Q8" s="48" t="s">
        <v>21</v>
      </c>
      <c r="R8" s="48" t="s">
        <v>22</v>
      </c>
      <c r="S8" s="334" t="s">
        <v>15260</v>
      </c>
      <c r="T8" s="30" t="s">
        <v>15261</v>
      </c>
    </row>
    <row r="9" spans="1:20" s="31" customFormat="1" ht="45.75" customHeight="1" x14ac:dyDescent="0.25">
      <c r="A9" s="119">
        <v>1</v>
      </c>
      <c r="B9" s="119" t="s">
        <v>2947</v>
      </c>
      <c r="C9" s="119" t="s">
        <v>2948</v>
      </c>
      <c r="D9" s="120" t="s">
        <v>2949</v>
      </c>
      <c r="E9" s="120" t="s">
        <v>391</v>
      </c>
      <c r="F9" s="120" t="s">
        <v>261</v>
      </c>
      <c r="G9" s="120" t="s">
        <v>440</v>
      </c>
      <c r="H9" s="120" t="s">
        <v>470</v>
      </c>
      <c r="I9" s="120" t="s">
        <v>891</v>
      </c>
      <c r="J9" s="120" t="s">
        <v>92</v>
      </c>
      <c r="K9" s="120" t="s">
        <v>2950</v>
      </c>
      <c r="L9" s="121">
        <v>12</v>
      </c>
      <c r="M9" s="122">
        <v>2013</v>
      </c>
      <c r="N9" s="180">
        <v>296</v>
      </c>
      <c r="O9" s="59"/>
      <c r="P9" s="60"/>
      <c r="Q9" s="61"/>
      <c r="R9" s="61"/>
      <c r="S9" s="510"/>
    </row>
    <row r="10" spans="1:20" s="31" customFormat="1" ht="45.75" customHeight="1" x14ac:dyDescent="0.25">
      <c r="A10" s="119">
        <v>2</v>
      </c>
      <c r="B10" s="119" t="s">
        <v>2951</v>
      </c>
      <c r="C10" s="119" t="s">
        <v>2952</v>
      </c>
      <c r="D10" s="120" t="s">
        <v>261</v>
      </c>
      <c r="E10" s="120" t="s">
        <v>391</v>
      </c>
      <c r="F10" s="120" t="s">
        <v>261</v>
      </c>
      <c r="G10" s="120" t="s">
        <v>2953</v>
      </c>
      <c r="H10" s="120" t="s">
        <v>470</v>
      </c>
      <c r="I10" s="120" t="s">
        <v>891</v>
      </c>
      <c r="J10" s="120" t="s">
        <v>92</v>
      </c>
      <c r="K10" s="120" t="s">
        <v>2950</v>
      </c>
      <c r="L10" s="121">
        <v>12</v>
      </c>
      <c r="M10" s="122">
        <v>2013</v>
      </c>
      <c r="N10" s="180">
        <v>260</v>
      </c>
      <c r="O10" s="59"/>
      <c r="P10" s="60"/>
      <c r="Q10" s="61"/>
      <c r="R10" s="61"/>
      <c r="S10" s="510"/>
    </row>
    <row r="11" spans="1:20" s="31" customFormat="1" ht="45.75" customHeight="1" x14ac:dyDescent="0.25">
      <c r="A11" s="119">
        <v>3</v>
      </c>
      <c r="B11" s="119" t="s">
        <v>2954</v>
      </c>
      <c r="C11" s="119" t="s">
        <v>2955</v>
      </c>
      <c r="D11" s="120" t="s">
        <v>261</v>
      </c>
      <c r="E11" s="120" t="s">
        <v>391</v>
      </c>
      <c r="F11" s="120" t="s">
        <v>261</v>
      </c>
      <c r="G11" s="120" t="s">
        <v>2956</v>
      </c>
      <c r="H11" s="120" t="s">
        <v>470</v>
      </c>
      <c r="I11" s="120" t="s">
        <v>891</v>
      </c>
      <c r="J11" s="120" t="s">
        <v>92</v>
      </c>
      <c r="K11" s="120" t="s">
        <v>2950</v>
      </c>
      <c r="L11" s="121">
        <v>12</v>
      </c>
      <c r="M11" s="122">
        <v>2013</v>
      </c>
      <c r="N11" s="180">
        <v>210</v>
      </c>
      <c r="O11" s="59"/>
      <c r="P11" s="60"/>
      <c r="Q11" s="61"/>
      <c r="R11" s="61"/>
      <c r="S11" s="510"/>
    </row>
    <row r="12" spans="1:20" s="31" customFormat="1" ht="45.75" customHeight="1" x14ac:dyDescent="0.25">
      <c r="A12" s="119">
        <v>4</v>
      </c>
      <c r="B12" s="119" t="s">
        <v>2957</v>
      </c>
      <c r="C12" s="119" t="s">
        <v>2958</v>
      </c>
      <c r="D12" s="120" t="s">
        <v>2959</v>
      </c>
      <c r="E12" s="120" t="s">
        <v>391</v>
      </c>
      <c r="F12" s="120" t="s">
        <v>261</v>
      </c>
      <c r="G12" s="120" t="s">
        <v>2960</v>
      </c>
      <c r="H12" s="120" t="s">
        <v>470</v>
      </c>
      <c r="I12" s="120" t="s">
        <v>891</v>
      </c>
      <c r="J12" s="120" t="s">
        <v>92</v>
      </c>
      <c r="K12" s="120" t="s">
        <v>2950</v>
      </c>
      <c r="L12" s="121">
        <v>12</v>
      </c>
      <c r="M12" s="122">
        <v>2013</v>
      </c>
      <c r="N12" s="180">
        <v>1844.4</v>
      </c>
      <c r="O12" s="59"/>
      <c r="P12" s="60"/>
      <c r="Q12" s="61"/>
      <c r="R12" s="61"/>
      <c r="S12" s="510"/>
    </row>
    <row r="13" spans="1:20" s="31" customFormat="1" ht="45.75" customHeight="1" x14ac:dyDescent="0.25">
      <c r="A13" s="119">
        <v>5</v>
      </c>
      <c r="B13" s="119" t="s">
        <v>2961</v>
      </c>
      <c r="C13" s="119" t="s">
        <v>2952</v>
      </c>
      <c r="D13" s="120" t="s">
        <v>261</v>
      </c>
      <c r="E13" s="120" t="s">
        <v>391</v>
      </c>
      <c r="F13" s="120" t="s">
        <v>261</v>
      </c>
      <c r="G13" s="120" t="s">
        <v>2962</v>
      </c>
      <c r="H13" s="120" t="s">
        <v>470</v>
      </c>
      <c r="I13" s="120" t="s">
        <v>891</v>
      </c>
      <c r="J13" s="120" t="s">
        <v>92</v>
      </c>
      <c r="K13" s="120" t="s">
        <v>2950</v>
      </c>
      <c r="L13" s="121">
        <v>12</v>
      </c>
      <c r="M13" s="122">
        <v>2013</v>
      </c>
      <c r="N13" s="180">
        <v>184.73</v>
      </c>
      <c r="O13" s="59"/>
      <c r="P13" s="60"/>
      <c r="Q13" s="61"/>
      <c r="R13" s="61"/>
      <c r="S13" s="510"/>
    </row>
    <row r="14" spans="1:20" s="31" customFormat="1" ht="45.75" customHeight="1" x14ac:dyDescent="0.25">
      <c r="A14" s="119">
        <v>6</v>
      </c>
      <c r="B14" s="119" t="s">
        <v>2963</v>
      </c>
      <c r="C14" s="119" t="s">
        <v>2964</v>
      </c>
      <c r="D14" s="120" t="s">
        <v>2965</v>
      </c>
      <c r="E14" s="120" t="s">
        <v>391</v>
      </c>
      <c r="F14" s="120" t="s">
        <v>261</v>
      </c>
      <c r="G14" s="120" t="s">
        <v>2966</v>
      </c>
      <c r="H14" s="120" t="s">
        <v>470</v>
      </c>
      <c r="I14" s="120" t="s">
        <v>891</v>
      </c>
      <c r="J14" s="120" t="s">
        <v>92</v>
      </c>
      <c r="K14" s="120" t="s">
        <v>2950</v>
      </c>
      <c r="L14" s="121">
        <v>12</v>
      </c>
      <c r="M14" s="122">
        <v>2013</v>
      </c>
      <c r="N14" s="180">
        <v>2002.33</v>
      </c>
      <c r="O14" s="59"/>
      <c r="P14" s="60"/>
      <c r="Q14" s="61"/>
      <c r="R14" s="61"/>
      <c r="S14" s="510"/>
    </row>
    <row r="15" spans="1:20" s="31" customFormat="1" ht="45.75" customHeight="1" x14ac:dyDescent="0.25">
      <c r="A15" s="119">
        <v>7</v>
      </c>
      <c r="B15" s="119" t="s">
        <v>2967</v>
      </c>
      <c r="C15" s="119" t="s">
        <v>2968</v>
      </c>
      <c r="D15" s="120" t="s">
        <v>261</v>
      </c>
      <c r="E15" s="120" t="s">
        <v>391</v>
      </c>
      <c r="F15" s="120" t="s">
        <v>2969</v>
      </c>
      <c r="G15" s="120">
        <v>21111010229</v>
      </c>
      <c r="H15" s="120" t="s">
        <v>470</v>
      </c>
      <c r="I15" s="120" t="s">
        <v>891</v>
      </c>
      <c r="J15" s="120" t="s">
        <v>92</v>
      </c>
      <c r="K15" s="120" t="s">
        <v>2950</v>
      </c>
      <c r="L15" s="121">
        <v>12</v>
      </c>
      <c r="M15" s="122">
        <v>2013</v>
      </c>
      <c r="N15" s="180">
        <v>4095</v>
      </c>
      <c r="O15" s="59"/>
      <c r="P15" s="60"/>
      <c r="Q15" s="61"/>
      <c r="R15" s="61"/>
      <c r="S15" s="510"/>
    </row>
    <row r="16" spans="1:20" s="31" customFormat="1" ht="45.75" customHeight="1" x14ac:dyDescent="0.25">
      <c r="A16" s="119">
        <v>8</v>
      </c>
      <c r="B16" s="119" t="s">
        <v>2970</v>
      </c>
      <c r="C16" s="119" t="s">
        <v>2971</v>
      </c>
      <c r="D16" s="120" t="s">
        <v>261</v>
      </c>
      <c r="E16" s="120" t="s">
        <v>391</v>
      </c>
      <c r="F16" s="120" t="s">
        <v>261</v>
      </c>
      <c r="G16" s="120" t="s">
        <v>2972</v>
      </c>
      <c r="H16" s="120" t="s">
        <v>470</v>
      </c>
      <c r="I16" s="120" t="s">
        <v>891</v>
      </c>
      <c r="J16" s="120" t="s">
        <v>92</v>
      </c>
      <c r="K16" s="120" t="s">
        <v>2950</v>
      </c>
      <c r="L16" s="121">
        <v>12</v>
      </c>
      <c r="M16" s="122">
        <v>2013</v>
      </c>
      <c r="N16" s="180">
        <v>131.97</v>
      </c>
      <c r="O16" s="59"/>
      <c r="P16" s="60"/>
      <c r="Q16" s="61"/>
      <c r="R16" s="61"/>
      <c r="S16" s="510"/>
    </row>
    <row r="17" spans="1:19" s="31" customFormat="1" ht="45.75" customHeight="1" x14ac:dyDescent="0.25">
      <c r="A17" s="119">
        <v>9</v>
      </c>
      <c r="B17" s="119" t="s">
        <v>2973</v>
      </c>
      <c r="C17" s="119" t="s">
        <v>2974</v>
      </c>
      <c r="D17" s="120" t="s">
        <v>261</v>
      </c>
      <c r="E17" s="120" t="s">
        <v>391</v>
      </c>
      <c r="F17" s="120" t="s">
        <v>1358</v>
      </c>
      <c r="G17" s="123">
        <v>2340679036084</v>
      </c>
      <c r="H17" s="120" t="s">
        <v>470</v>
      </c>
      <c r="I17" s="120" t="s">
        <v>891</v>
      </c>
      <c r="J17" s="120" t="s">
        <v>92</v>
      </c>
      <c r="K17" s="120" t="s">
        <v>2950</v>
      </c>
      <c r="L17" s="121">
        <v>9</v>
      </c>
      <c r="M17" s="122">
        <v>2014</v>
      </c>
      <c r="N17" s="180">
        <v>3600</v>
      </c>
      <c r="O17" s="59"/>
      <c r="P17" s="60"/>
      <c r="Q17" s="61"/>
      <c r="R17" s="61"/>
      <c r="S17" s="510"/>
    </row>
    <row r="18" spans="1:19" s="31" customFormat="1" ht="45.75" customHeight="1" x14ac:dyDescent="0.25">
      <c r="A18" s="119">
        <v>10</v>
      </c>
      <c r="B18" s="119" t="s">
        <v>2975</v>
      </c>
      <c r="C18" s="119" t="s">
        <v>2976</v>
      </c>
      <c r="D18" s="120" t="s">
        <v>261</v>
      </c>
      <c r="E18" s="120" t="s">
        <v>391</v>
      </c>
      <c r="F18" s="120" t="s">
        <v>261</v>
      </c>
      <c r="G18" s="120" t="s">
        <v>2977</v>
      </c>
      <c r="H18" s="120" t="s">
        <v>470</v>
      </c>
      <c r="I18" s="120" t="s">
        <v>891</v>
      </c>
      <c r="J18" s="120" t="s">
        <v>92</v>
      </c>
      <c r="K18" s="120" t="s">
        <v>2950</v>
      </c>
      <c r="L18" s="121">
        <v>9</v>
      </c>
      <c r="M18" s="122">
        <v>2014</v>
      </c>
      <c r="N18" s="180">
        <v>2100</v>
      </c>
      <c r="O18" s="59"/>
      <c r="P18" s="60"/>
      <c r="Q18" s="61"/>
      <c r="R18" s="61"/>
      <c r="S18" s="510"/>
    </row>
    <row r="19" spans="1:19" s="31" customFormat="1" ht="45.75" customHeight="1" x14ac:dyDescent="0.25">
      <c r="A19" s="119">
        <v>11</v>
      </c>
      <c r="B19" s="119" t="s">
        <v>2978</v>
      </c>
      <c r="C19" s="119" t="s">
        <v>2971</v>
      </c>
      <c r="D19" s="120" t="s">
        <v>261</v>
      </c>
      <c r="E19" s="120" t="s">
        <v>391</v>
      </c>
      <c r="F19" s="120" t="s">
        <v>261</v>
      </c>
      <c r="G19" s="123">
        <v>1450534065104</v>
      </c>
      <c r="H19" s="120" t="s">
        <v>470</v>
      </c>
      <c r="I19" s="120" t="s">
        <v>891</v>
      </c>
      <c r="J19" s="120" t="s">
        <v>92</v>
      </c>
      <c r="K19" s="120" t="s">
        <v>2950</v>
      </c>
      <c r="L19" s="121">
        <v>9</v>
      </c>
      <c r="M19" s="122">
        <v>2014</v>
      </c>
      <c r="N19" s="180">
        <v>120</v>
      </c>
      <c r="O19" s="59"/>
      <c r="P19" s="60"/>
      <c r="Q19" s="61"/>
      <c r="R19" s="61"/>
      <c r="S19" s="510"/>
    </row>
    <row r="20" spans="1:19" s="31" customFormat="1" ht="45.75" customHeight="1" x14ac:dyDescent="0.25">
      <c r="A20" s="119">
        <v>12</v>
      </c>
      <c r="B20" s="119" t="s">
        <v>2979</v>
      </c>
      <c r="C20" s="119" t="s">
        <v>2980</v>
      </c>
      <c r="D20" s="120" t="s">
        <v>261</v>
      </c>
      <c r="E20" s="120" t="s">
        <v>391</v>
      </c>
      <c r="F20" s="120" t="s">
        <v>261</v>
      </c>
      <c r="G20" s="123">
        <v>221408303869</v>
      </c>
      <c r="H20" s="120" t="s">
        <v>470</v>
      </c>
      <c r="I20" s="120" t="s">
        <v>891</v>
      </c>
      <c r="J20" s="120" t="s">
        <v>92</v>
      </c>
      <c r="K20" s="120" t="s">
        <v>2950</v>
      </c>
      <c r="L20" s="121">
        <v>6</v>
      </c>
      <c r="M20" s="122">
        <v>2015</v>
      </c>
      <c r="N20" s="180">
        <v>280</v>
      </c>
      <c r="O20" s="59"/>
      <c r="P20" s="60"/>
      <c r="Q20" s="61"/>
      <c r="R20" s="61"/>
      <c r="S20" s="510"/>
    </row>
    <row r="21" spans="1:19" s="31" customFormat="1" ht="45.75" customHeight="1" x14ac:dyDescent="0.25">
      <c r="A21" s="119">
        <v>13</v>
      </c>
      <c r="B21" s="119" t="s">
        <v>2981</v>
      </c>
      <c r="C21" s="119" t="s">
        <v>2980</v>
      </c>
      <c r="D21" s="120" t="s">
        <v>261</v>
      </c>
      <c r="E21" s="120" t="s">
        <v>391</v>
      </c>
      <c r="F21" s="120" t="s">
        <v>261</v>
      </c>
      <c r="G21" s="123">
        <v>221408303876</v>
      </c>
      <c r="H21" s="120" t="s">
        <v>470</v>
      </c>
      <c r="I21" s="120" t="s">
        <v>891</v>
      </c>
      <c r="J21" s="120" t="s">
        <v>92</v>
      </c>
      <c r="K21" s="120" t="s">
        <v>2950</v>
      </c>
      <c r="L21" s="121">
        <v>6</v>
      </c>
      <c r="M21" s="122">
        <v>2015</v>
      </c>
      <c r="N21" s="180">
        <v>280</v>
      </c>
      <c r="O21" s="59"/>
      <c r="P21" s="60"/>
      <c r="Q21" s="61"/>
      <c r="R21" s="61"/>
      <c r="S21" s="510"/>
    </row>
    <row r="22" spans="1:19" s="31" customFormat="1" ht="45.75" customHeight="1" x14ac:dyDescent="0.25">
      <c r="A22" s="119">
        <v>14</v>
      </c>
      <c r="B22" s="119" t="s">
        <v>2982</v>
      </c>
      <c r="C22" s="119" t="s">
        <v>2983</v>
      </c>
      <c r="D22" s="120" t="s">
        <v>261</v>
      </c>
      <c r="E22" s="120" t="s">
        <v>391</v>
      </c>
      <c r="F22" s="120" t="s">
        <v>2984</v>
      </c>
      <c r="G22" s="123">
        <v>2340680065698</v>
      </c>
      <c r="H22" s="120" t="s">
        <v>470</v>
      </c>
      <c r="I22" s="120" t="s">
        <v>891</v>
      </c>
      <c r="J22" s="120" t="s">
        <v>92</v>
      </c>
      <c r="K22" s="120" t="s">
        <v>2950</v>
      </c>
      <c r="L22" s="121">
        <v>11</v>
      </c>
      <c r="M22" s="122">
        <v>2015</v>
      </c>
      <c r="N22" s="180">
        <v>6148</v>
      </c>
      <c r="O22" s="59"/>
      <c r="P22" s="60"/>
      <c r="Q22" s="61"/>
      <c r="R22" s="61"/>
      <c r="S22" s="510"/>
    </row>
    <row r="23" spans="1:19" s="31" customFormat="1" ht="45.75" customHeight="1" x14ac:dyDescent="0.25">
      <c r="A23" s="119">
        <v>15</v>
      </c>
      <c r="B23" s="119" t="s">
        <v>2985</v>
      </c>
      <c r="C23" s="119" t="s">
        <v>2986</v>
      </c>
      <c r="D23" s="120" t="s">
        <v>261</v>
      </c>
      <c r="E23" s="120" t="s">
        <v>391</v>
      </c>
      <c r="F23" s="120" t="s">
        <v>261</v>
      </c>
      <c r="G23" s="120" t="s">
        <v>2987</v>
      </c>
      <c r="H23" s="120" t="s">
        <v>470</v>
      </c>
      <c r="I23" s="120" t="s">
        <v>891</v>
      </c>
      <c r="J23" s="120" t="s">
        <v>92</v>
      </c>
      <c r="K23" s="120" t="s">
        <v>2950</v>
      </c>
      <c r="L23" s="121">
        <v>11</v>
      </c>
      <c r="M23" s="122">
        <v>2015</v>
      </c>
      <c r="N23" s="180">
        <v>1508</v>
      </c>
      <c r="O23" s="59"/>
      <c r="P23" s="60"/>
      <c r="Q23" s="61"/>
      <c r="R23" s="61"/>
      <c r="S23" s="510"/>
    </row>
    <row r="24" spans="1:19" s="31" customFormat="1" ht="45.75" customHeight="1" x14ac:dyDescent="0.25">
      <c r="A24" s="119">
        <v>16</v>
      </c>
      <c r="B24" s="119" t="s">
        <v>2988</v>
      </c>
      <c r="C24" s="119" t="s">
        <v>2989</v>
      </c>
      <c r="D24" s="120" t="s">
        <v>2990</v>
      </c>
      <c r="E24" s="120" t="s">
        <v>391</v>
      </c>
      <c r="F24" s="120" t="s">
        <v>261</v>
      </c>
      <c r="G24" s="120" t="s">
        <v>2991</v>
      </c>
      <c r="H24" s="120" t="s">
        <v>470</v>
      </c>
      <c r="I24" s="120" t="s">
        <v>891</v>
      </c>
      <c r="J24" s="120" t="s">
        <v>535</v>
      </c>
      <c r="K24" s="120" t="s">
        <v>2950</v>
      </c>
      <c r="L24" s="121">
        <v>7</v>
      </c>
      <c r="M24" s="122">
        <v>2016</v>
      </c>
      <c r="N24" s="180">
        <v>280</v>
      </c>
      <c r="O24" s="59"/>
      <c r="P24" s="60"/>
      <c r="Q24" s="61"/>
      <c r="R24" s="61"/>
      <c r="S24" s="510"/>
    </row>
    <row r="25" spans="1:19" s="31" customFormat="1" ht="45.75" customHeight="1" x14ac:dyDescent="0.25">
      <c r="A25" s="119">
        <v>17</v>
      </c>
      <c r="B25" s="119" t="s">
        <v>2992</v>
      </c>
      <c r="C25" s="119" t="s">
        <v>2993</v>
      </c>
      <c r="D25" s="120" t="s">
        <v>1622</v>
      </c>
      <c r="E25" s="120" t="s">
        <v>2994</v>
      </c>
      <c r="F25" s="120" t="s">
        <v>2995</v>
      </c>
      <c r="G25" s="120" t="s">
        <v>2996</v>
      </c>
      <c r="H25" s="120" t="s">
        <v>470</v>
      </c>
      <c r="I25" s="120" t="s">
        <v>891</v>
      </c>
      <c r="J25" s="120" t="s">
        <v>92</v>
      </c>
      <c r="K25" s="120" t="s">
        <v>2950</v>
      </c>
      <c r="L25" s="121">
        <v>6</v>
      </c>
      <c r="M25" s="122">
        <v>2017</v>
      </c>
      <c r="N25" s="180">
        <v>3999</v>
      </c>
      <c r="O25" s="59"/>
      <c r="P25" s="60"/>
      <c r="Q25" s="61"/>
      <c r="R25" s="61"/>
      <c r="S25" s="510"/>
    </row>
    <row r="26" spans="1:19" s="31" customFormat="1" ht="45.75" customHeight="1" x14ac:dyDescent="0.25">
      <c r="A26" s="119">
        <v>18</v>
      </c>
      <c r="B26" s="119" t="s">
        <v>2997</v>
      </c>
      <c r="C26" s="119" t="s">
        <v>2998</v>
      </c>
      <c r="D26" s="120" t="s">
        <v>2999</v>
      </c>
      <c r="E26" s="120" t="s">
        <v>391</v>
      </c>
      <c r="F26" s="120" t="s">
        <v>1358</v>
      </c>
      <c r="G26" s="123">
        <v>940399163738</v>
      </c>
      <c r="H26" s="120" t="s">
        <v>470</v>
      </c>
      <c r="I26" s="120" t="s">
        <v>891</v>
      </c>
      <c r="J26" s="120" t="s">
        <v>92</v>
      </c>
      <c r="K26" s="120" t="s">
        <v>2950</v>
      </c>
      <c r="L26" s="121">
        <v>11</v>
      </c>
      <c r="M26" s="122">
        <v>2017</v>
      </c>
      <c r="N26" s="180">
        <v>4782.68</v>
      </c>
      <c r="O26" s="59"/>
      <c r="P26" s="60"/>
      <c r="Q26" s="61"/>
      <c r="R26" s="61"/>
      <c r="S26" s="510"/>
    </row>
    <row r="27" spans="1:19" s="31" customFormat="1" ht="45.75" customHeight="1" x14ac:dyDescent="0.25">
      <c r="A27" s="119">
        <v>19</v>
      </c>
      <c r="B27" s="119" t="s">
        <v>3000</v>
      </c>
      <c r="C27" s="119" t="s">
        <v>3001</v>
      </c>
      <c r="D27" s="120" t="s">
        <v>1136</v>
      </c>
      <c r="E27" s="120" t="s">
        <v>391</v>
      </c>
      <c r="F27" s="120" t="s">
        <v>261</v>
      </c>
      <c r="G27" s="120" t="s">
        <v>3002</v>
      </c>
      <c r="H27" s="120" t="s">
        <v>470</v>
      </c>
      <c r="I27" s="120" t="s">
        <v>891</v>
      </c>
      <c r="J27" s="120" t="s">
        <v>92</v>
      </c>
      <c r="K27" s="120" t="s">
        <v>2950</v>
      </c>
      <c r="L27" s="121">
        <v>11</v>
      </c>
      <c r="M27" s="122">
        <v>2017</v>
      </c>
      <c r="N27" s="180">
        <v>2468.48</v>
      </c>
      <c r="O27" s="59"/>
      <c r="P27" s="60"/>
      <c r="Q27" s="61"/>
      <c r="R27" s="61"/>
      <c r="S27" s="510"/>
    </row>
    <row r="28" spans="1:19" s="31" customFormat="1" ht="45.75" customHeight="1" x14ac:dyDescent="0.25">
      <c r="A28" s="119">
        <v>20</v>
      </c>
      <c r="B28" s="119" t="s">
        <v>3003</v>
      </c>
      <c r="C28" s="119" t="s">
        <v>3004</v>
      </c>
      <c r="D28" s="120" t="s">
        <v>3005</v>
      </c>
      <c r="E28" s="120" t="s">
        <v>391</v>
      </c>
      <c r="F28" s="120" t="s">
        <v>261</v>
      </c>
      <c r="G28" s="120" t="s">
        <v>3006</v>
      </c>
      <c r="H28" s="120" t="s">
        <v>470</v>
      </c>
      <c r="I28" s="120" t="s">
        <v>891</v>
      </c>
      <c r="J28" s="120" t="s">
        <v>92</v>
      </c>
      <c r="K28" s="120" t="s">
        <v>2950</v>
      </c>
      <c r="L28" s="121">
        <v>11</v>
      </c>
      <c r="M28" s="122">
        <v>2017</v>
      </c>
      <c r="N28" s="180">
        <v>310.56</v>
      </c>
      <c r="O28" s="59"/>
      <c r="P28" s="60"/>
      <c r="Q28" s="61"/>
      <c r="R28" s="61"/>
      <c r="S28" s="510"/>
    </row>
    <row r="29" spans="1:19" s="31" customFormat="1" ht="45.75" customHeight="1" x14ac:dyDescent="0.25">
      <c r="A29" s="119">
        <v>21</v>
      </c>
      <c r="B29" s="119" t="s">
        <v>3007</v>
      </c>
      <c r="C29" s="119" t="s">
        <v>2971</v>
      </c>
      <c r="D29" s="120" t="s">
        <v>3005</v>
      </c>
      <c r="E29" s="120" t="s">
        <v>391</v>
      </c>
      <c r="F29" s="120" t="s">
        <v>261</v>
      </c>
      <c r="G29" s="120" t="s">
        <v>3006</v>
      </c>
      <c r="H29" s="120" t="s">
        <v>470</v>
      </c>
      <c r="I29" s="120" t="s">
        <v>891</v>
      </c>
      <c r="J29" s="120" t="s">
        <v>92</v>
      </c>
      <c r="K29" s="120" t="s">
        <v>2950</v>
      </c>
      <c r="L29" s="121">
        <v>11</v>
      </c>
      <c r="M29" s="122">
        <v>2017</v>
      </c>
      <c r="N29" s="180">
        <v>154.28</v>
      </c>
      <c r="O29" s="59"/>
      <c r="P29" s="60"/>
      <c r="Q29" s="61"/>
      <c r="R29" s="61"/>
      <c r="S29" s="510"/>
    </row>
    <row r="30" spans="1:19" s="31" customFormat="1" ht="45.75" customHeight="1" x14ac:dyDescent="0.25">
      <c r="A30" s="119">
        <v>22</v>
      </c>
      <c r="B30" s="119" t="s">
        <v>3008</v>
      </c>
      <c r="C30" s="119" t="s">
        <v>2980</v>
      </c>
      <c r="D30" s="120" t="s">
        <v>3009</v>
      </c>
      <c r="E30" s="120" t="s">
        <v>391</v>
      </c>
      <c r="F30" s="120" t="s">
        <v>261</v>
      </c>
      <c r="G30" s="120">
        <v>170609395</v>
      </c>
      <c r="H30" s="120" t="s">
        <v>470</v>
      </c>
      <c r="I30" s="120" t="s">
        <v>891</v>
      </c>
      <c r="J30" s="120" t="s">
        <v>92</v>
      </c>
      <c r="K30" s="120" t="s">
        <v>2950</v>
      </c>
      <c r="L30" s="121">
        <v>11</v>
      </c>
      <c r="M30" s="122">
        <v>2017</v>
      </c>
      <c r="N30" s="180">
        <v>290</v>
      </c>
      <c r="O30" s="59"/>
      <c r="P30" s="60"/>
      <c r="Q30" s="61"/>
      <c r="R30" s="61"/>
      <c r="S30" s="510"/>
    </row>
    <row r="31" spans="1:19" s="31" customFormat="1" ht="45.75" customHeight="1" x14ac:dyDescent="0.25">
      <c r="A31" s="119">
        <v>23</v>
      </c>
      <c r="B31" s="119" t="s">
        <v>3010</v>
      </c>
      <c r="C31" s="119" t="s">
        <v>3011</v>
      </c>
      <c r="D31" s="120" t="s">
        <v>3012</v>
      </c>
      <c r="E31" s="120" t="s">
        <v>391</v>
      </c>
      <c r="F31" s="120" t="s">
        <v>3013</v>
      </c>
      <c r="G31" s="120" t="s">
        <v>3014</v>
      </c>
      <c r="H31" s="120" t="s">
        <v>470</v>
      </c>
      <c r="I31" s="120" t="s">
        <v>891</v>
      </c>
      <c r="J31" s="120" t="s">
        <v>92</v>
      </c>
      <c r="K31" s="120" t="s">
        <v>2950</v>
      </c>
      <c r="L31" s="121">
        <v>11</v>
      </c>
      <c r="M31" s="122">
        <v>2017</v>
      </c>
      <c r="N31" s="180">
        <v>4999.99</v>
      </c>
      <c r="O31" s="59"/>
      <c r="P31" s="60"/>
      <c r="Q31" s="61"/>
      <c r="R31" s="61"/>
      <c r="S31" s="510"/>
    </row>
    <row r="32" spans="1:19" s="31" customFormat="1" ht="45.75" customHeight="1" x14ac:dyDescent="0.25">
      <c r="A32" s="119">
        <v>24</v>
      </c>
      <c r="B32" s="119" t="s">
        <v>3015</v>
      </c>
      <c r="C32" s="119" t="s">
        <v>3016</v>
      </c>
      <c r="D32" s="120" t="s">
        <v>261</v>
      </c>
      <c r="E32" s="120" t="s">
        <v>391</v>
      </c>
      <c r="F32" s="120" t="s">
        <v>261</v>
      </c>
      <c r="G32" s="120" t="s">
        <v>440</v>
      </c>
      <c r="H32" s="120" t="s">
        <v>470</v>
      </c>
      <c r="I32" s="120" t="s">
        <v>891</v>
      </c>
      <c r="J32" s="120" t="s">
        <v>92</v>
      </c>
      <c r="K32" s="120" t="s">
        <v>2950</v>
      </c>
      <c r="L32" s="121">
        <v>3</v>
      </c>
      <c r="M32" s="122">
        <v>2018</v>
      </c>
      <c r="N32" s="180">
        <v>5011.2</v>
      </c>
      <c r="O32" s="59"/>
      <c r="P32" s="60"/>
      <c r="Q32" s="61"/>
      <c r="R32" s="61"/>
      <c r="S32" s="510"/>
    </row>
    <row r="33" spans="1:19" s="31" customFormat="1" ht="45.75" customHeight="1" x14ac:dyDescent="0.25">
      <c r="A33" s="119">
        <v>25</v>
      </c>
      <c r="B33" s="119" t="s">
        <v>3017</v>
      </c>
      <c r="C33" s="119" t="s">
        <v>3018</v>
      </c>
      <c r="D33" s="120" t="s">
        <v>1136</v>
      </c>
      <c r="E33" s="120" t="s">
        <v>391</v>
      </c>
      <c r="F33" s="120" t="s">
        <v>261</v>
      </c>
      <c r="G33" s="120" t="s">
        <v>3019</v>
      </c>
      <c r="H33" s="120" t="s">
        <v>470</v>
      </c>
      <c r="I33" s="120" t="s">
        <v>891</v>
      </c>
      <c r="J33" s="120" t="s">
        <v>92</v>
      </c>
      <c r="K33" s="120" t="s">
        <v>2950</v>
      </c>
      <c r="L33" s="121">
        <v>3</v>
      </c>
      <c r="M33" s="122">
        <v>2018</v>
      </c>
      <c r="N33" s="180">
        <v>2672.64</v>
      </c>
      <c r="O33" s="59"/>
      <c r="P33" s="60"/>
      <c r="Q33" s="61"/>
      <c r="R33" s="61"/>
      <c r="S33" s="510"/>
    </row>
    <row r="34" spans="1:19" s="31" customFormat="1" ht="45.75" customHeight="1" x14ac:dyDescent="0.25">
      <c r="A34" s="119">
        <v>26</v>
      </c>
      <c r="B34" s="119" t="s">
        <v>3020</v>
      </c>
      <c r="C34" s="119" t="s">
        <v>2952</v>
      </c>
      <c r="D34" s="120" t="s">
        <v>3005</v>
      </c>
      <c r="E34" s="120" t="s">
        <v>391</v>
      </c>
      <c r="F34" s="120" t="s">
        <v>261</v>
      </c>
      <c r="G34" s="120" t="s">
        <v>3021</v>
      </c>
      <c r="H34" s="120" t="s">
        <v>470</v>
      </c>
      <c r="I34" s="120" t="s">
        <v>891</v>
      </c>
      <c r="J34" s="120" t="s">
        <v>92</v>
      </c>
      <c r="K34" s="120" t="s">
        <v>2950</v>
      </c>
      <c r="L34" s="121">
        <v>3</v>
      </c>
      <c r="M34" s="122">
        <v>2018</v>
      </c>
      <c r="N34" s="180">
        <v>250.56</v>
      </c>
      <c r="O34" s="59"/>
      <c r="P34" s="60"/>
      <c r="Q34" s="61"/>
      <c r="R34" s="61"/>
      <c r="S34" s="510"/>
    </row>
    <row r="35" spans="1:19" s="31" customFormat="1" ht="45.75" customHeight="1" x14ac:dyDescent="0.25">
      <c r="A35" s="119">
        <v>27</v>
      </c>
      <c r="B35" s="119" t="s">
        <v>3022</v>
      </c>
      <c r="C35" s="119" t="s">
        <v>2971</v>
      </c>
      <c r="D35" s="120" t="s">
        <v>3005</v>
      </c>
      <c r="E35" s="120" t="s">
        <v>391</v>
      </c>
      <c r="F35" s="120" t="s">
        <v>261</v>
      </c>
      <c r="G35" s="120" t="s">
        <v>3021</v>
      </c>
      <c r="H35" s="120" t="s">
        <v>470</v>
      </c>
      <c r="I35" s="120" t="s">
        <v>891</v>
      </c>
      <c r="J35" s="120" t="s">
        <v>92</v>
      </c>
      <c r="K35" s="120" t="s">
        <v>2950</v>
      </c>
      <c r="L35" s="121">
        <v>3</v>
      </c>
      <c r="M35" s="122">
        <v>2018</v>
      </c>
      <c r="N35" s="180">
        <v>167.04</v>
      </c>
      <c r="O35" s="59"/>
      <c r="P35" s="60"/>
      <c r="Q35" s="61"/>
      <c r="R35" s="61"/>
      <c r="S35" s="510"/>
    </row>
    <row r="36" spans="1:19" s="31" customFormat="1" ht="45.75" customHeight="1" x14ac:dyDescent="0.25">
      <c r="A36" s="119">
        <v>28</v>
      </c>
      <c r="B36" s="119" t="s">
        <v>3023</v>
      </c>
      <c r="C36" s="119" t="s">
        <v>2980</v>
      </c>
      <c r="D36" s="120" t="s">
        <v>261</v>
      </c>
      <c r="E36" s="120" t="s">
        <v>391</v>
      </c>
      <c r="F36" s="120" t="s">
        <v>261</v>
      </c>
      <c r="G36" s="120" t="s">
        <v>3024</v>
      </c>
      <c r="H36" s="120" t="s">
        <v>470</v>
      </c>
      <c r="I36" s="120" t="s">
        <v>891</v>
      </c>
      <c r="J36" s="120" t="s">
        <v>92</v>
      </c>
      <c r="K36" s="120" t="s">
        <v>2950</v>
      </c>
      <c r="L36" s="121">
        <v>3</v>
      </c>
      <c r="M36" s="122">
        <v>2018</v>
      </c>
      <c r="N36" s="180">
        <v>250.56</v>
      </c>
      <c r="O36" s="59"/>
      <c r="P36" s="60"/>
      <c r="Q36" s="61"/>
      <c r="R36" s="61"/>
      <c r="S36" s="510"/>
    </row>
    <row r="37" spans="1:19" s="31" customFormat="1" ht="45.75" customHeight="1" x14ac:dyDescent="0.25">
      <c r="A37" s="119">
        <v>29</v>
      </c>
      <c r="B37" s="119" t="s">
        <v>3025</v>
      </c>
      <c r="C37" s="119" t="s">
        <v>3016</v>
      </c>
      <c r="D37" s="120" t="s">
        <v>261</v>
      </c>
      <c r="E37" s="120" t="s">
        <v>391</v>
      </c>
      <c r="F37" s="120" t="s">
        <v>261</v>
      </c>
      <c r="G37" s="120" t="s">
        <v>3026</v>
      </c>
      <c r="H37" s="120" t="s">
        <v>470</v>
      </c>
      <c r="I37" s="120" t="s">
        <v>891</v>
      </c>
      <c r="J37" s="120" t="s">
        <v>92</v>
      </c>
      <c r="K37" s="120" t="s">
        <v>2950</v>
      </c>
      <c r="L37" s="121">
        <v>7</v>
      </c>
      <c r="M37" s="122">
        <v>2018</v>
      </c>
      <c r="N37" s="180">
        <v>5602.8</v>
      </c>
      <c r="O37" s="59"/>
      <c r="P37" s="60"/>
      <c r="Q37" s="61"/>
      <c r="R37" s="61"/>
      <c r="S37" s="510"/>
    </row>
    <row r="38" spans="1:19" s="31" customFormat="1" ht="45.75" customHeight="1" x14ac:dyDescent="0.25">
      <c r="A38" s="119">
        <v>30</v>
      </c>
      <c r="B38" s="119" t="s">
        <v>900</v>
      </c>
      <c r="C38" s="119" t="s">
        <v>3018</v>
      </c>
      <c r="D38" s="120" t="s">
        <v>1136</v>
      </c>
      <c r="E38" s="120" t="s">
        <v>391</v>
      </c>
      <c r="F38" s="120" t="s">
        <v>261</v>
      </c>
      <c r="G38" s="120" t="s">
        <v>3027</v>
      </c>
      <c r="H38" s="120" t="s">
        <v>470</v>
      </c>
      <c r="I38" s="120" t="s">
        <v>891</v>
      </c>
      <c r="J38" s="120" t="s">
        <v>92</v>
      </c>
      <c r="K38" s="120" t="s">
        <v>2950</v>
      </c>
      <c r="L38" s="121">
        <v>7</v>
      </c>
      <c r="M38" s="122">
        <v>2018</v>
      </c>
      <c r="N38" s="180">
        <v>2988.16</v>
      </c>
      <c r="O38" s="59"/>
      <c r="P38" s="60"/>
      <c r="Q38" s="61"/>
      <c r="R38" s="61"/>
      <c r="S38" s="510"/>
    </row>
    <row r="39" spans="1:19" s="31" customFormat="1" ht="45.75" customHeight="1" x14ac:dyDescent="0.25">
      <c r="A39" s="119">
        <v>31</v>
      </c>
      <c r="B39" s="119" t="s">
        <v>904</v>
      </c>
      <c r="C39" s="119" t="s">
        <v>2952</v>
      </c>
      <c r="D39" s="120" t="s">
        <v>3005</v>
      </c>
      <c r="E39" s="120" t="s">
        <v>391</v>
      </c>
      <c r="F39" s="120" t="s">
        <v>261</v>
      </c>
      <c r="G39" s="120" t="s">
        <v>3028</v>
      </c>
      <c r="H39" s="120" t="s">
        <v>470</v>
      </c>
      <c r="I39" s="120" t="s">
        <v>891</v>
      </c>
      <c r="J39" s="120" t="s">
        <v>92</v>
      </c>
      <c r="K39" s="120" t="s">
        <v>2950</v>
      </c>
      <c r="L39" s="121">
        <v>7</v>
      </c>
      <c r="M39" s="122">
        <v>2018</v>
      </c>
      <c r="N39" s="180">
        <v>280.14</v>
      </c>
      <c r="O39" s="59"/>
      <c r="P39" s="60"/>
      <c r="Q39" s="61"/>
      <c r="R39" s="61"/>
      <c r="S39" s="510"/>
    </row>
    <row r="40" spans="1:19" s="31" customFormat="1" ht="45.75" customHeight="1" x14ac:dyDescent="0.25">
      <c r="A40" s="119">
        <v>32</v>
      </c>
      <c r="B40" s="119" t="s">
        <v>907</v>
      </c>
      <c r="C40" s="119" t="s">
        <v>2971</v>
      </c>
      <c r="D40" s="120" t="s">
        <v>3005</v>
      </c>
      <c r="E40" s="120" t="s">
        <v>391</v>
      </c>
      <c r="F40" s="120" t="s">
        <v>261</v>
      </c>
      <c r="G40" s="120" t="s">
        <v>3028</v>
      </c>
      <c r="H40" s="120" t="s">
        <v>470</v>
      </c>
      <c r="I40" s="120" t="s">
        <v>891</v>
      </c>
      <c r="J40" s="120" t="s">
        <v>92</v>
      </c>
      <c r="K40" s="120" t="s">
        <v>2950</v>
      </c>
      <c r="L40" s="121">
        <v>7</v>
      </c>
      <c r="M40" s="122">
        <v>2018</v>
      </c>
      <c r="N40" s="180">
        <v>186.76</v>
      </c>
      <c r="O40" s="59"/>
      <c r="P40" s="60"/>
      <c r="Q40" s="61"/>
      <c r="R40" s="61"/>
      <c r="S40" s="510"/>
    </row>
    <row r="41" spans="1:19" s="31" customFormat="1" ht="45.75" customHeight="1" x14ac:dyDescent="0.25">
      <c r="A41" s="119">
        <v>33</v>
      </c>
      <c r="B41" s="119" t="s">
        <v>909</v>
      </c>
      <c r="C41" s="119" t="s">
        <v>2980</v>
      </c>
      <c r="D41" s="120" t="s">
        <v>261</v>
      </c>
      <c r="E41" s="120" t="s">
        <v>391</v>
      </c>
      <c r="F41" s="120" t="s">
        <v>261</v>
      </c>
      <c r="G41" s="120" t="s">
        <v>440</v>
      </c>
      <c r="H41" s="120" t="s">
        <v>470</v>
      </c>
      <c r="I41" s="120" t="s">
        <v>891</v>
      </c>
      <c r="J41" s="120" t="s">
        <v>92</v>
      </c>
      <c r="K41" s="120" t="s">
        <v>2950</v>
      </c>
      <c r="L41" s="121">
        <v>7</v>
      </c>
      <c r="M41" s="122">
        <v>2018</v>
      </c>
      <c r="N41" s="180">
        <v>280.14</v>
      </c>
      <c r="O41" s="59"/>
      <c r="P41" s="60"/>
      <c r="Q41" s="61"/>
      <c r="R41" s="61"/>
      <c r="S41" s="510"/>
    </row>
    <row r="42" spans="1:19" s="31" customFormat="1" ht="45.75" customHeight="1" x14ac:dyDescent="0.25">
      <c r="A42" s="119">
        <v>34</v>
      </c>
      <c r="B42" s="119" t="s">
        <v>911</v>
      </c>
      <c r="C42" s="119" t="s">
        <v>3029</v>
      </c>
      <c r="D42" s="120" t="s">
        <v>1622</v>
      </c>
      <c r="E42" s="120" t="s">
        <v>1056</v>
      </c>
      <c r="F42" s="120" t="s">
        <v>3030</v>
      </c>
      <c r="G42" s="120" t="s">
        <v>440</v>
      </c>
      <c r="H42" s="120" t="s">
        <v>470</v>
      </c>
      <c r="I42" s="120" t="s">
        <v>891</v>
      </c>
      <c r="J42" s="120" t="s">
        <v>92</v>
      </c>
      <c r="K42" s="120" t="s">
        <v>2950</v>
      </c>
      <c r="L42" s="121">
        <v>9</v>
      </c>
      <c r="M42" s="122">
        <v>2018</v>
      </c>
      <c r="N42" s="180">
        <v>8004</v>
      </c>
      <c r="O42" s="59"/>
      <c r="P42" s="60"/>
      <c r="Q42" s="61"/>
      <c r="R42" s="61"/>
      <c r="S42" s="510"/>
    </row>
    <row r="43" spans="1:19" s="31" customFormat="1" ht="45.75" customHeight="1" x14ac:dyDescent="0.25">
      <c r="A43" s="119">
        <v>35</v>
      </c>
      <c r="B43" s="119" t="s">
        <v>3031</v>
      </c>
      <c r="C43" s="119" t="s">
        <v>3032</v>
      </c>
      <c r="D43" s="120" t="s">
        <v>261</v>
      </c>
      <c r="E43" s="120" t="s">
        <v>391</v>
      </c>
      <c r="F43" s="120" t="s">
        <v>261</v>
      </c>
      <c r="G43" s="120" t="s">
        <v>440</v>
      </c>
      <c r="H43" s="120" t="s">
        <v>470</v>
      </c>
      <c r="I43" s="120" t="s">
        <v>891</v>
      </c>
      <c r="J43" s="120" t="s">
        <v>92</v>
      </c>
      <c r="K43" s="120" t="s">
        <v>2950</v>
      </c>
      <c r="L43" s="121">
        <v>12</v>
      </c>
      <c r="M43" s="122">
        <v>2019</v>
      </c>
      <c r="N43" s="180">
        <v>4000</v>
      </c>
      <c r="O43" s="59"/>
      <c r="P43" s="60"/>
      <c r="Q43" s="61"/>
      <c r="R43" s="61"/>
      <c r="S43" s="510"/>
    </row>
    <row r="44" spans="1:19" s="31" customFormat="1" ht="45.75" customHeight="1" x14ac:dyDescent="0.25">
      <c r="A44" s="119">
        <v>36</v>
      </c>
      <c r="B44" s="119" t="s">
        <v>3033</v>
      </c>
      <c r="C44" s="119" t="s">
        <v>3034</v>
      </c>
      <c r="D44" s="120" t="s">
        <v>261</v>
      </c>
      <c r="E44" s="120" t="s">
        <v>391</v>
      </c>
      <c r="F44" s="120" t="s">
        <v>3035</v>
      </c>
      <c r="G44" s="123">
        <v>259909005035</v>
      </c>
      <c r="H44" s="120" t="s">
        <v>470</v>
      </c>
      <c r="I44" s="120" t="s">
        <v>916</v>
      </c>
      <c r="J44" s="120" t="s">
        <v>92</v>
      </c>
      <c r="K44" s="120" t="s">
        <v>2950</v>
      </c>
      <c r="L44" s="121">
        <v>12</v>
      </c>
      <c r="M44" s="122">
        <v>2013</v>
      </c>
      <c r="N44" s="180">
        <v>4982.6499999999996</v>
      </c>
      <c r="O44" s="59"/>
      <c r="P44" s="60"/>
      <c r="Q44" s="61"/>
      <c r="R44" s="61"/>
      <c r="S44" s="510"/>
    </row>
    <row r="45" spans="1:19" s="31" customFormat="1" ht="45.75" customHeight="1" x14ac:dyDescent="0.25">
      <c r="A45" s="119">
        <v>37</v>
      </c>
      <c r="B45" s="119" t="s">
        <v>3036</v>
      </c>
      <c r="C45" s="119" t="s">
        <v>3037</v>
      </c>
      <c r="D45" s="120" t="s">
        <v>1156</v>
      </c>
      <c r="E45" s="120" t="s">
        <v>391</v>
      </c>
      <c r="F45" s="120" t="s">
        <v>261</v>
      </c>
      <c r="G45" s="120" t="s">
        <v>3038</v>
      </c>
      <c r="H45" s="120" t="s">
        <v>470</v>
      </c>
      <c r="I45" s="120" t="s">
        <v>916</v>
      </c>
      <c r="J45" s="120" t="s">
        <v>92</v>
      </c>
      <c r="K45" s="120" t="s">
        <v>2950</v>
      </c>
      <c r="L45" s="121">
        <v>12</v>
      </c>
      <c r="M45" s="122">
        <v>2013</v>
      </c>
      <c r="N45" s="180">
        <v>2410.98</v>
      </c>
      <c r="O45" s="59"/>
      <c r="P45" s="60"/>
      <c r="Q45" s="61"/>
      <c r="R45" s="61"/>
      <c r="S45" s="510"/>
    </row>
    <row r="46" spans="1:19" s="31" customFormat="1" ht="45.75" customHeight="1" x14ac:dyDescent="0.25">
      <c r="A46" s="119">
        <v>38</v>
      </c>
      <c r="B46" s="119" t="s">
        <v>3039</v>
      </c>
      <c r="C46" s="119" t="s">
        <v>2955</v>
      </c>
      <c r="D46" s="120" t="s">
        <v>3005</v>
      </c>
      <c r="E46" s="120" t="s">
        <v>391</v>
      </c>
      <c r="F46" s="120" t="s">
        <v>261</v>
      </c>
      <c r="G46" s="120" t="s">
        <v>3040</v>
      </c>
      <c r="H46" s="120" t="s">
        <v>470</v>
      </c>
      <c r="I46" s="120" t="s">
        <v>916</v>
      </c>
      <c r="J46" s="120" t="s">
        <v>92</v>
      </c>
      <c r="K46" s="120" t="s">
        <v>2950</v>
      </c>
      <c r="L46" s="121">
        <v>12</v>
      </c>
      <c r="M46" s="122">
        <v>2013</v>
      </c>
      <c r="N46" s="180">
        <v>210</v>
      </c>
      <c r="O46" s="59"/>
      <c r="P46" s="60"/>
      <c r="Q46" s="61"/>
      <c r="R46" s="61"/>
      <c r="S46" s="510"/>
    </row>
    <row r="47" spans="1:19" s="31" customFormat="1" ht="45.75" customHeight="1" x14ac:dyDescent="0.25">
      <c r="A47" s="119">
        <v>39</v>
      </c>
      <c r="B47" s="119" t="s">
        <v>3041</v>
      </c>
      <c r="C47" s="119" t="s">
        <v>3004</v>
      </c>
      <c r="D47" s="120" t="s">
        <v>3042</v>
      </c>
      <c r="E47" s="120" t="s">
        <v>391</v>
      </c>
      <c r="F47" s="120" t="s">
        <v>261</v>
      </c>
      <c r="G47" s="120" t="s">
        <v>3043</v>
      </c>
      <c r="H47" s="120" t="s">
        <v>470</v>
      </c>
      <c r="I47" s="120" t="s">
        <v>916</v>
      </c>
      <c r="J47" s="120" t="s">
        <v>92</v>
      </c>
      <c r="K47" s="120" t="s">
        <v>2950</v>
      </c>
      <c r="L47" s="121">
        <v>12</v>
      </c>
      <c r="M47" s="122">
        <v>2013</v>
      </c>
      <c r="N47" s="180">
        <v>260</v>
      </c>
      <c r="O47" s="59"/>
      <c r="P47" s="60"/>
      <c r="Q47" s="61"/>
      <c r="R47" s="61"/>
      <c r="S47" s="510"/>
    </row>
    <row r="48" spans="1:19" s="31" customFormat="1" ht="45.75" customHeight="1" x14ac:dyDescent="0.25">
      <c r="A48" s="119">
        <v>40</v>
      </c>
      <c r="B48" s="119" t="s">
        <v>3044</v>
      </c>
      <c r="C48" s="119" t="s">
        <v>2980</v>
      </c>
      <c r="D48" s="120" t="s">
        <v>3045</v>
      </c>
      <c r="E48" s="120" t="s">
        <v>391</v>
      </c>
      <c r="F48" s="120" t="s">
        <v>261</v>
      </c>
      <c r="G48" s="120" t="s">
        <v>440</v>
      </c>
      <c r="H48" s="120" t="s">
        <v>470</v>
      </c>
      <c r="I48" s="120" t="s">
        <v>916</v>
      </c>
      <c r="J48" s="120" t="s">
        <v>92</v>
      </c>
      <c r="K48" s="120" t="s">
        <v>2950</v>
      </c>
      <c r="L48" s="121">
        <v>12</v>
      </c>
      <c r="M48" s="122">
        <v>2013</v>
      </c>
      <c r="N48" s="180">
        <v>280</v>
      </c>
      <c r="O48" s="59"/>
      <c r="P48" s="60"/>
      <c r="Q48" s="61"/>
      <c r="R48" s="61"/>
      <c r="S48" s="510"/>
    </row>
    <row r="49" spans="1:19" s="31" customFormat="1" ht="45.75" customHeight="1" x14ac:dyDescent="0.25">
      <c r="A49" s="119">
        <v>41</v>
      </c>
      <c r="B49" s="119" t="s">
        <v>3046</v>
      </c>
      <c r="C49" s="124" t="s">
        <v>3047</v>
      </c>
      <c r="D49" s="120" t="s">
        <v>261</v>
      </c>
      <c r="E49" s="120" t="s">
        <v>391</v>
      </c>
      <c r="F49" s="120" t="s">
        <v>3048</v>
      </c>
      <c r="G49" s="123">
        <v>1420236036999</v>
      </c>
      <c r="H49" s="120" t="s">
        <v>470</v>
      </c>
      <c r="I49" s="120" t="s">
        <v>916</v>
      </c>
      <c r="J49" s="120" t="s">
        <v>92</v>
      </c>
      <c r="K49" s="120" t="s">
        <v>2950</v>
      </c>
      <c r="L49" s="121">
        <v>12</v>
      </c>
      <c r="M49" s="122">
        <v>2013</v>
      </c>
      <c r="N49" s="181">
        <v>3967.2</v>
      </c>
      <c r="O49" s="59"/>
      <c r="P49" s="60"/>
      <c r="Q49" s="61"/>
      <c r="R49" s="61"/>
      <c r="S49" s="510"/>
    </row>
    <row r="50" spans="1:19" s="31" customFormat="1" ht="45.75" customHeight="1" x14ac:dyDescent="0.25">
      <c r="A50" s="119">
        <v>42</v>
      </c>
      <c r="B50" s="119" t="s">
        <v>3049</v>
      </c>
      <c r="C50" s="124" t="s">
        <v>2952</v>
      </c>
      <c r="D50" s="120" t="s">
        <v>3042</v>
      </c>
      <c r="E50" s="120" t="s">
        <v>391</v>
      </c>
      <c r="F50" s="120" t="s">
        <v>261</v>
      </c>
      <c r="G50" s="120" t="s">
        <v>3050</v>
      </c>
      <c r="H50" s="120" t="s">
        <v>470</v>
      </c>
      <c r="I50" s="120" t="s">
        <v>916</v>
      </c>
      <c r="J50" s="120" t="s">
        <v>92</v>
      </c>
      <c r="K50" s="120" t="s">
        <v>2950</v>
      </c>
      <c r="L50" s="121">
        <v>12</v>
      </c>
      <c r="M50" s="122">
        <v>2013</v>
      </c>
      <c r="N50" s="181">
        <v>198.36</v>
      </c>
      <c r="O50" s="59"/>
      <c r="P50" s="60"/>
      <c r="Q50" s="61"/>
      <c r="R50" s="61"/>
      <c r="S50" s="510"/>
    </row>
    <row r="51" spans="1:19" s="31" customFormat="1" ht="45.75" customHeight="1" x14ac:dyDescent="0.25">
      <c r="A51" s="119">
        <v>43</v>
      </c>
      <c r="B51" s="119" t="s">
        <v>3051</v>
      </c>
      <c r="C51" s="124" t="s">
        <v>2971</v>
      </c>
      <c r="D51" s="120" t="s">
        <v>3005</v>
      </c>
      <c r="E51" s="120" t="s">
        <v>391</v>
      </c>
      <c r="F51" s="120" t="s">
        <v>261</v>
      </c>
      <c r="G51" s="120" t="s">
        <v>3052</v>
      </c>
      <c r="H51" s="120" t="s">
        <v>470</v>
      </c>
      <c r="I51" s="120" t="s">
        <v>916</v>
      </c>
      <c r="J51" s="120" t="s">
        <v>92</v>
      </c>
      <c r="K51" s="120" t="s">
        <v>2950</v>
      </c>
      <c r="L51" s="121">
        <v>12</v>
      </c>
      <c r="M51" s="122">
        <v>2013</v>
      </c>
      <c r="N51" s="181">
        <v>132.24</v>
      </c>
      <c r="O51" s="59"/>
      <c r="P51" s="60"/>
      <c r="Q51" s="61"/>
      <c r="R51" s="61"/>
      <c r="S51" s="510"/>
    </row>
    <row r="52" spans="1:19" s="31" customFormat="1" ht="45.75" customHeight="1" x14ac:dyDescent="0.25">
      <c r="A52" s="119">
        <v>44</v>
      </c>
      <c r="B52" s="119" t="s">
        <v>3053</v>
      </c>
      <c r="C52" s="124" t="s">
        <v>2980</v>
      </c>
      <c r="D52" s="120" t="s">
        <v>3054</v>
      </c>
      <c r="E52" s="120" t="s">
        <v>391</v>
      </c>
      <c r="F52" s="120" t="s">
        <v>261</v>
      </c>
      <c r="G52" s="120">
        <v>12123509556</v>
      </c>
      <c r="H52" s="120" t="s">
        <v>470</v>
      </c>
      <c r="I52" s="120" t="s">
        <v>916</v>
      </c>
      <c r="J52" s="120" t="s">
        <v>92</v>
      </c>
      <c r="K52" s="120" t="s">
        <v>2950</v>
      </c>
      <c r="L52" s="121">
        <v>12</v>
      </c>
      <c r="M52" s="122">
        <v>2013</v>
      </c>
      <c r="N52" s="181">
        <v>198.36</v>
      </c>
      <c r="O52" s="59"/>
      <c r="P52" s="60"/>
      <c r="Q52" s="61"/>
      <c r="R52" s="61"/>
      <c r="S52" s="510"/>
    </row>
    <row r="53" spans="1:19" s="31" customFormat="1" ht="45.75" customHeight="1" x14ac:dyDescent="0.25">
      <c r="A53" s="119">
        <v>45</v>
      </c>
      <c r="B53" s="119" t="s">
        <v>3055</v>
      </c>
      <c r="C53" s="124" t="s">
        <v>3047</v>
      </c>
      <c r="D53" s="120" t="s">
        <v>261</v>
      </c>
      <c r="E53" s="120" t="s">
        <v>391</v>
      </c>
      <c r="F53" s="120" t="s">
        <v>3048</v>
      </c>
      <c r="G53" s="123">
        <v>940401010888</v>
      </c>
      <c r="H53" s="120" t="s">
        <v>470</v>
      </c>
      <c r="I53" s="120" t="s">
        <v>916</v>
      </c>
      <c r="J53" s="120" t="s">
        <v>92</v>
      </c>
      <c r="K53" s="120" t="s">
        <v>2950</v>
      </c>
      <c r="L53" s="121">
        <v>12</v>
      </c>
      <c r="M53" s="122">
        <v>2013</v>
      </c>
      <c r="N53" s="181">
        <v>3967.2</v>
      </c>
      <c r="O53" s="59"/>
      <c r="P53" s="60"/>
      <c r="Q53" s="61"/>
      <c r="R53" s="61"/>
      <c r="S53" s="510"/>
    </row>
    <row r="54" spans="1:19" s="31" customFormat="1" ht="45.75" customHeight="1" x14ac:dyDescent="0.25">
      <c r="A54" s="119">
        <v>46</v>
      </c>
      <c r="B54" s="119" t="s">
        <v>3056</v>
      </c>
      <c r="C54" s="124" t="s">
        <v>2952</v>
      </c>
      <c r="D54" s="120" t="s">
        <v>3057</v>
      </c>
      <c r="E54" s="120" t="s">
        <v>391</v>
      </c>
      <c r="F54" s="120" t="s">
        <v>261</v>
      </c>
      <c r="G54" s="120" t="s">
        <v>3058</v>
      </c>
      <c r="H54" s="120" t="s">
        <v>470</v>
      </c>
      <c r="I54" s="120" t="s">
        <v>916</v>
      </c>
      <c r="J54" s="120" t="s">
        <v>92</v>
      </c>
      <c r="K54" s="120" t="s">
        <v>2950</v>
      </c>
      <c r="L54" s="121">
        <v>12</v>
      </c>
      <c r="M54" s="122">
        <v>2013</v>
      </c>
      <c r="N54" s="181">
        <v>264.48</v>
      </c>
      <c r="O54" s="59"/>
      <c r="P54" s="60"/>
      <c r="Q54" s="61"/>
      <c r="R54" s="61"/>
      <c r="S54" s="510"/>
    </row>
    <row r="55" spans="1:19" s="31" customFormat="1" ht="45.75" customHeight="1" x14ac:dyDescent="0.25">
      <c r="A55" s="119">
        <v>47</v>
      </c>
      <c r="B55" s="119" t="s">
        <v>3059</v>
      </c>
      <c r="C55" s="124" t="s">
        <v>2971</v>
      </c>
      <c r="D55" s="120" t="s">
        <v>3042</v>
      </c>
      <c r="E55" s="120" t="s">
        <v>391</v>
      </c>
      <c r="F55" s="120" t="s">
        <v>261</v>
      </c>
      <c r="G55" s="120" t="s">
        <v>3060</v>
      </c>
      <c r="H55" s="120" t="s">
        <v>470</v>
      </c>
      <c r="I55" s="120" t="s">
        <v>916</v>
      </c>
      <c r="J55" s="120" t="s">
        <v>92</v>
      </c>
      <c r="K55" s="120" t="s">
        <v>2950</v>
      </c>
      <c r="L55" s="121">
        <v>12</v>
      </c>
      <c r="M55" s="122">
        <v>2013</v>
      </c>
      <c r="N55" s="181">
        <v>132.24</v>
      </c>
      <c r="O55" s="59"/>
      <c r="P55" s="60"/>
      <c r="Q55" s="61"/>
      <c r="R55" s="61"/>
      <c r="S55" s="510"/>
    </row>
    <row r="56" spans="1:19" s="31" customFormat="1" ht="45.75" customHeight="1" x14ac:dyDescent="0.25">
      <c r="A56" s="119">
        <v>48</v>
      </c>
      <c r="B56" s="119" t="s">
        <v>3061</v>
      </c>
      <c r="C56" s="124" t="s">
        <v>2980</v>
      </c>
      <c r="D56" s="120" t="s">
        <v>2990</v>
      </c>
      <c r="E56" s="120" t="s">
        <v>391</v>
      </c>
      <c r="F56" s="120" t="s">
        <v>261</v>
      </c>
      <c r="G56" s="120" t="s">
        <v>440</v>
      </c>
      <c r="H56" s="120" t="s">
        <v>470</v>
      </c>
      <c r="I56" s="120" t="s">
        <v>916</v>
      </c>
      <c r="J56" s="120" t="s">
        <v>92</v>
      </c>
      <c r="K56" s="120" t="s">
        <v>2950</v>
      </c>
      <c r="L56" s="121">
        <v>12</v>
      </c>
      <c r="M56" s="122">
        <v>2013</v>
      </c>
      <c r="N56" s="181">
        <v>264.48</v>
      </c>
      <c r="O56" s="59"/>
      <c r="P56" s="60"/>
      <c r="Q56" s="61"/>
      <c r="R56" s="61"/>
      <c r="S56" s="510"/>
    </row>
    <row r="57" spans="1:19" s="31" customFormat="1" ht="45.75" customHeight="1" x14ac:dyDescent="0.25">
      <c r="A57" s="119">
        <v>49</v>
      </c>
      <c r="B57" s="119" t="s">
        <v>3062</v>
      </c>
      <c r="C57" s="124" t="s">
        <v>3063</v>
      </c>
      <c r="D57" s="120" t="s">
        <v>261</v>
      </c>
      <c r="E57" s="120" t="s">
        <v>391</v>
      </c>
      <c r="F57" s="120" t="s">
        <v>261</v>
      </c>
      <c r="G57" s="123" t="s">
        <v>3064</v>
      </c>
      <c r="H57" s="120" t="s">
        <v>470</v>
      </c>
      <c r="I57" s="120" t="s">
        <v>916</v>
      </c>
      <c r="J57" s="120" t="s">
        <v>92</v>
      </c>
      <c r="K57" s="120" t="s">
        <v>2950</v>
      </c>
      <c r="L57" s="121">
        <v>9</v>
      </c>
      <c r="M57" s="122">
        <v>2014</v>
      </c>
      <c r="N57" s="181">
        <v>1392</v>
      </c>
      <c r="O57" s="59"/>
      <c r="P57" s="60"/>
      <c r="Q57" s="61"/>
      <c r="R57" s="61"/>
      <c r="S57" s="510"/>
    </row>
    <row r="58" spans="1:19" s="31" customFormat="1" ht="45.75" customHeight="1" x14ac:dyDescent="0.25">
      <c r="A58" s="119">
        <v>50</v>
      </c>
      <c r="B58" s="119" t="s">
        <v>3065</v>
      </c>
      <c r="C58" s="124" t="s">
        <v>2974</v>
      </c>
      <c r="D58" s="120" t="s">
        <v>261</v>
      </c>
      <c r="E58" s="120" t="s">
        <v>391</v>
      </c>
      <c r="F58" s="120" t="s">
        <v>1358</v>
      </c>
      <c r="G58" s="123">
        <v>2340679041486</v>
      </c>
      <c r="H58" s="120" t="s">
        <v>470</v>
      </c>
      <c r="I58" s="120" t="s">
        <v>916</v>
      </c>
      <c r="J58" s="120" t="s">
        <v>92</v>
      </c>
      <c r="K58" s="120" t="s">
        <v>2950</v>
      </c>
      <c r="L58" s="121">
        <v>2</v>
      </c>
      <c r="M58" s="122">
        <v>2015</v>
      </c>
      <c r="N58" s="181">
        <v>3720</v>
      </c>
      <c r="O58" s="59"/>
      <c r="P58" s="60"/>
      <c r="Q58" s="61"/>
      <c r="R58" s="61"/>
      <c r="S58" s="510"/>
    </row>
    <row r="59" spans="1:19" s="31" customFormat="1" ht="45.75" customHeight="1" x14ac:dyDescent="0.25">
      <c r="A59" s="119">
        <v>51</v>
      </c>
      <c r="B59" s="119" t="s">
        <v>3066</v>
      </c>
      <c r="C59" s="124" t="s">
        <v>2976</v>
      </c>
      <c r="D59" s="120" t="s">
        <v>3067</v>
      </c>
      <c r="E59" s="120" t="s">
        <v>391</v>
      </c>
      <c r="F59" s="120" t="s">
        <v>261</v>
      </c>
      <c r="G59" s="120" t="s">
        <v>3068</v>
      </c>
      <c r="H59" s="120" t="s">
        <v>470</v>
      </c>
      <c r="I59" s="120" t="s">
        <v>916</v>
      </c>
      <c r="J59" s="120" t="s">
        <v>92</v>
      </c>
      <c r="K59" s="120" t="s">
        <v>2950</v>
      </c>
      <c r="L59" s="121">
        <v>2</v>
      </c>
      <c r="M59" s="122">
        <v>2015</v>
      </c>
      <c r="N59" s="181">
        <v>2170</v>
      </c>
      <c r="O59" s="59"/>
      <c r="P59" s="60"/>
      <c r="Q59" s="61"/>
      <c r="R59" s="61"/>
      <c r="S59" s="510"/>
    </row>
    <row r="60" spans="1:19" s="31" customFormat="1" ht="45.75" customHeight="1" x14ac:dyDescent="0.25">
      <c r="A60" s="119">
        <v>52</v>
      </c>
      <c r="B60" s="119" t="s">
        <v>3069</v>
      </c>
      <c r="C60" s="124" t="s">
        <v>2952</v>
      </c>
      <c r="D60" s="120" t="s">
        <v>2999</v>
      </c>
      <c r="E60" s="120" t="s">
        <v>391</v>
      </c>
      <c r="F60" s="120" t="s">
        <v>261</v>
      </c>
      <c r="G60" s="123">
        <v>1760055048363</v>
      </c>
      <c r="H60" s="120" t="s">
        <v>470</v>
      </c>
      <c r="I60" s="120" t="s">
        <v>916</v>
      </c>
      <c r="J60" s="120" t="s">
        <v>92</v>
      </c>
      <c r="K60" s="120" t="s">
        <v>2950</v>
      </c>
      <c r="L60" s="121">
        <v>2</v>
      </c>
      <c r="M60" s="122">
        <v>2015</v>
      </c>
      <c r="N60" s="181">
        <v>186</v>
      </c>
      <c r="O60" s="59"/>
      <c r="P60" s="60"/>
      <c r="Q60" s="61"/>
      <c r="R60" s="61"/>
      <c r="S60" s="510"/>
    </row>
    <row r="61" spans="1:19" s="31" customFormat="1" ht="45.75" customHeight="1" x14ac:dyDescent="0.25">
      <c r="A61" s="119">
        <v>53</v>
      </c>
      <c r="B61" s="119" t="s">
        <v>3070</v>
      </c>
      <c r="C61" s="124" t="s">
        <v>3071</v>
      </c>
      <c r="D61" s="120" t="s">
        <v>3005</v>
      </c>
      <c r="E61" s="120" t="s">
        <v>391</v>
      </c>
      <c r="F61" s="120" t="s">
        <v>261</v>
      </c>
      <c r="G61" s="120" t="s">
        <v>3072</v>
      </c>
      <c r="H61" s="120" t="s">
        <v>470</v>
      </c>
      <c r="I61" s="120" t="s">
        <v>916</v>
      </c>
      <c r="J61" s="120" t="s">
        <v>92</v>
      </c>
      <c r="K61" s="120" t="s">
        <v>2950</v>
      </c>
      <c r="L61" s="121">
        <v>2</v>
      </c>
      <c r="M61" s="122">
        <v>2015</v>
      </c>
      <c r="N61" s="181">
        <v>124</v>
      </c>
      <c r="O61" s="59"/>
      <c r="P61" s="60"/>
      <c r="Q61" s="61"/>
      <c r="R61" s="61"/>
      <c r="S61" s="510"/>
    </row>
    <row r="62" spans="1:19" s="31" customFormat="1" ht="45.75" customHeight="1" x14ac:dyDescent="0.25">
      <c r="A62" s="119">
        <v>54</v>
      </c>
      <c r="B62" s="119" t="s">
        <v>3073</v>
      </c>
      <c r="C62" s="124" t="s">
        <v>3074</v>
      </c>
      <c r="D62" s="120" t="s">
        <v>3012</v>
      </c>
      <c r="E62" s="120" t="s">
        <v>391</v>
      </c>
      <c r="F62" s="120" t="s">
        <v>3075</v>
      </c>
      <c r="G62" s="120" t="s">
        <v>3076</v>
      </c>
      <c r="H62" s="120" t="s">
        <v>470</v>
      </c>
      <c r="I62" s="120" t="s">
        <v>916</v>
      </c>
      <c r="J62" s="120" t="s">
        <v>92</v>
      </c>
      <c r="K62" s="120" t="s">
        <v>2950</v>
      </c>
      <c r="L62" s="121">
        <v>4</v>
      </c>
      <c r="M62" s="122">
        <v>2015</v>
      </c>
      <c r="N62" s="181">
        <v>3596</v>
      </c>
      <c r="O62" s="59"/>
      <c r="P62" s="60"/>
      <c r="Q62" s="61"/>
      <c r="R62" s="61"/>
      <c r="S62" s="510"/>
    </row>
    <row r="63" spans="1:19" s="31" customFormat="1" ht="45.75" customHeight="1" x14ac:dyDescent="0.25">
      <c r="A63" s="119">
        <v>55</v>
      </c>
      <c r="B63" s="119" t="s">
        <v>3077</v>
      </c>
      <c r="C63" s="119" t="s">
        <v>3078</v>
      </c>
      <c r="D63" s="120" t="s">
        <v>3079</v>
      </c>
      <c r="E63" s="120" t="s">
        <v>391</v>
      </c>
      <c r="F63" s="120" t="s">
        <v>261</v>
      </c>
      <c r="G63" s="120">
        <v>20080318958</v>
      </c>
      <c r="H63" s="120" t="s">
        <v>470</v>
      </c>
      <c r="I63" s="120" t="s">
        <v>916</v>
      </c>
      <c r="J63" s="120" t="s">
        <v>92</v>
      </c>
      <c r="K63" s="120" t="s">
        <v>2950</v>
      </c>
      <c r="L63" s="121">
        <v>12</v>
      </c>
      <c r="M63" s="122">
        <v>2013</v>
      </c>
      <c r="N63" s="180">
        <v>260</v>
      </c>
      <c r="O63" s="59"/>
      <c r="P63" s="60"/>
      <c r="Q63" s="61"/>
      <c r="R63" s="61"/>
      <c r="S63" s="510"/>
    </row>
    <row r="64" spans="1:19" s="31" customFormat="1" ht="45.75" customHeight="1" x14ac:dyDescent="0.25">
      <c r="A64" s="119">
        <v>56</v>
      </c>
      <c r="B64" s="119" t="s">
        <v>3080</v>
      </c>
      <c r="C64" s="125" t="s">
        <v>3081</v>
      </c>
      <c r="D64" s="120" t="s">
        <v>1156</v>
      </c>
      <c r="E64" s="120" t="s">
        <v>391</v>
      </c>
      <c r="F64" s="120" t="s">
        <v>261</v>
      </c>
      <c r="G64" s="120" t="s">
        <v>3082</v>
      </c>
      <c r="H64" s="120" t="s">
        <v>470</v>
      </c>
      <c r="I64" s="120" t="s">
        <v>916</v>
      </c>
      <c r="J64" s="120" t="s">
        <v>92</v>
      </c>
      <c r="K64" s="120" t="s">
        <v>2950</v>
      </c>
      <c r="L64" s="121">
        <v>12</v>
      </c>
      <c r="M64" s="122">
        <v>2013</v>
      </c>
      <c r="N64" s="180">
        <v>1589.2</v>
      </c>
      <c r="O64" s="59"/>
      <c r="P64" s="60"/>
      <c r="Q64" s="61"/>
      <c r="R64" s="61"/>
      <c r="S64" s="510"/>
    </row>
    <row r="65" spans="1:19" s="31" customFormat="1" ht="45.75" customHeight="1" x14ac:dyDescent="0.25">
      <c r="A65" s="119">
        <v>57</v>
      </c>
      <c r="B65" s="119" t="s">
        <v>3083</v>
      </c>
      <c r="C65" s="125" t="s">
        <v>3084</v>
      </c>
      <c r="D65" s="120" t="s">
        <v>1156</v>
      </c>
      <c r="E65" s="120" t="s">
        <v>391</v>
      </c>
      <c r="F65" s="120" t="s">
        <v>261</v>
      </c>
      <c r="G65" s="120" t="s">
        <v>3085</v>
      </c>
      <c r="H65" s="120" t="s">
        <v>470</v>
      </c>
      <c r="I65" s="120" t="s">
        <v>916</v>
      </c>
      <c r="J65" s="120" t="s">
        <v>92</v>
      </c>
      <c r="K65" s="120" t="s">
        <v>2950</v>
      </c>
      <c r="L65" s="121">
        <v>7</v>
      </c>
      <c r="M65" s="122">
        <v>2015</v>
      </c>
      <c r="N65" s="180">
        <v>1377.33</v>
      </c>
      <c r="O65" s="59"/>
      <c r="P65" s="60"/>
      <c r="Q65" s="61"/>
      <c r="R65" s="61"/>
      <c r="S65" s="510"/>
    </row>
    <row r="66" spans="1:19" s="31" customFormat="1" ht="45.75" customHeight="1" x14ac:dyDescent="0.25">
      <c r="A66" s="119">
        <v>58</v>
      </c>
      <c r="B66" s="119" t="s">
        <v>3086</v>
      </c>
      <c r="C66" s="125" t="s">
        <v>3087</v>
      </c>
      <c r="D66" s="120" t="s">
        <v>2999</v>
      </c>
      <c r="E66" s="120" t="s">
        <v>391</v>
      </c>
      <c r="F66" s="120" t="s">
        <v>261</v>
      </c>
      <c r="G66" s="123">
        <v>279309129055</v>
      </c>
      <c r="H66" s="120" t="s">
        <v>470</v>
      </c>
      <c r="I66" s="120" t="s">
        <v>916</v>
      </c>
      <c r="J66" s="120" t="s">
        <v>92</v>
      </c>
      <c r="K66" s="120" t="s">
        <v>2950</v>
      </c>
      <c r="L66" s="121">
        <v>7</v>
      </c>
      <c r="M66" s="122">
        <v>2015</v>
      </c>
      <c r="N66" s="180">
        <v>130</v>
      </c>
      <c r="O66" s="59"/>
      <c r="P66" s="60"/>
      <c r="Q66" s="61"/>
      <c r="R66" s="61"/>
      <c r="S66" s="510"/>
    </row>
    <row r="67" spans="1:19" s="31" customFormat="1" ht="45.75" customHeight="1" x14ac:dyDescent="0.25">
      <c r="A67" s="119">
        <v>59</v>
      </c>
      <c r="B67" s="119" t="s">
        <v>3088</v>
      </c>
      <c r="C67" s="125" t="s">
        <v>3089</v>
      </c>
      <c r="D67" s="120" t="s">
        <v>261</v>
      </c>
      <c r="E67" s="120" t="s">
        <v>391</v>
      </c>
      <c r="F67" s="120" t="s">
        <v>261</v>
      </c>
      <c r="G67" s="123">
        <v>2340681096863</v>
      </c>
      <c r="H67" s="120" t="s">
        <v>470</v>
      </c>
      <c r="I67" s="120" t="s">
        <v>916</v>
      </c>
      <c r="J67" s="120" t="s">
        <v>92</v>
      </c>
      <c r="K67" s="120" t="s">
        <v>2950</v>
      </c>
      <c r="L67" s="121">
        <v>5</v>
      </c>
      <c r="M67" s="122">
        <v>2016</v>
      </c>
      <c r="N67" s="180">
        <v>6844</v>
      </c>
      <c r="O67" s="59"/>
      <c r="P67" s="60"/>
      <c r="Q67" s="61"/>
      <c r="R67" s="61"/>
      <c r="S67" s="510"/>
    </row>
    <row r="68" spans="1:19" s="31" customFormat="1" ht="45.75" customHeight="1" x14ac:dyDescent="0.25">
      <c r="A68" s="119">
        <v>60</v>
      </c>
      <c r="B68" s="119" t="s">
        <v>3090</v>
      </c>
      <c r="C68" s="125" t="s">
        <v>3091</v>
      </c>
      <c r="D68" s="120" t="s">
        <v>3092</v>
      </c>
      <c r="E68" s="120" t="s">
        <v>391</v>
      </c>
      <c r="F68" s="120" t="s">
        <v>261</v>
      </c>
      <c r="G68" s="120" t="s">
        <v>3093</v>
      </c>
      <c r="H68" s="120" t="s">
        <v>470</v>
      </c>
      <c r="I68" s="120" t="s">
        <v>916</v>
      </c>
      <c r="J68" s="120" t="s">
        <v>92</v>
      </c>
      <c r="K68" s="120" t="s">
        <v>2950</v>
      </c>
      <c r="L68" s="121">
        <v>5</v>
      </c>
      <c r="M68" s="122">
        <v>2016</v>
      </c>
      <c r="N68" s="180">
        <v>220.4</v>
      </c>
      <c r="O68" s="59"/>
      <c r="P68" s="60"/>
      <c r="Q68" s="61"/>
      <c r="R68" s="61"/>
      <c r="S68" s="510"/>
    </row>
    <row r="69" spans="1:19" s="31" customFormat="1" ht="45.75" customHeight="1" x14ac:dyDescent="0.25">
      <c r="A69" s="119">
        <v>61</v>
      </c>
      <c r="B69" s="119" t="s">
        <v>3094</v>
      </c>
      <c r="C69" s="125" t="s">
        <v>2955</v>
      </c>
      <c r="D69" s="120" t="s">
        <v>3095</v>
      </c>
      <c r="E69" s="120" t="s">
        <v>391</v>
      </c>
      <c r="F69" s="120" t="s">
        <v>261</v>
      </c>
      <c r="G69" s="120" t="s">
        <v>3096</v>
      </c>
      <c r="H69" s="120" t="s">
        <v>470</v>
      </c>
      <c r="I69" s="120" t="s">
        <v>916</v>
      </c>
      <c r="J69" s="120" t="s">
        <v>92</v>
      </c>
      <c r="K69" s="120" t="s">
        <v>2950</v>
      </c>
      <c r="L69" s="121">
        <v>5</v>
      </c>
      <c r="M69" s="122">
        <v>2016</v>
      </c>
      <c r="N69" s="180">
        <v>81.2</v>
      </c>
      <c r="O69" s="59"/>
      <c r="P69" s="60"/>
      <c r="Q69" s="61"/>
      <c r="R69" s="61"/>
      <c r="S69" s="510"/>
    </row>
    <row r="70" spans="1:19" s="31" customFormat="1" ht="45.75" customHeight="1" x14ac:dyDescent="0.25">
      <c r="A70" s="119">
        <v>62</v>
      </c>
      <c r="B70" s="119" t="s">
        <v>3097</v>
      </c>
      <c r="C70" s="125" t="s">
        <v>3098</v>
      </c>
      <c r="D70" s="120" t="s">
        <v>3054</v>
      </c>
      <c r="E70" s="120" t="s">
        <v>391</v>
      </c>
      <c r="F70" s="120" t="s">
        <v>261</v>
      </c>
      <c r="G70" s="120" t="s">
        <v>440</v>
      </c>
      <c r="H70" s="120" t="s">
        <v>470</v>
      </c>
      <c r="I70" s="120" t="s">
        <v>916</v>
      </c>
      <c r="J70" s="120" t="s">
        <v>92</v>
      </c>
      <c r="K70" s="120" t="s">
        <v>2950</v>
      </c>
      <c r="L70" s="120">
        <v>12</v>
      </c>
      <c r="M70" s="121">
        <v>2013</v>
      </c>
      <c r="N70" s="180">
        <v>440.22</v>
      </c>
      <c r="O70" s="59"/>
      <c r="P70" s="60"/>
      <c r="Q70" s="61"/>
      <c r="R70" s="61"/>
      <c r="S70" s="510"/>
    </row>
    <row r="71" spans="1:19" s="31" customFormat="1" ht="45.75" customHeight="1" x14ac:dyDescent="0.25">
      <c r="A71" s="119">
        <v>63</v>
      </c>
      <c r="B71" s="119" t="s">
        <v>3099</v>
      </c>
      <c r="C71" s="119" t="s">
        <v>3100</v>
      </c>
      <c r="D71" s="120" t="s">
        <v>1055</v>
      </c>
      <c r="E71" s="120" t="s">
        <v>3101</v>
      </c>
      <c r="F71" s="120" t="s">
        <v>3102</v>
      </c>
      <c r="G71" s="126" t="s">
        <v>3103</v>
      </c>
      <c r="H71" s="120" t="s">
        <v>890</v>
      </c>
      <c r="I71" s="120" t="s">
        <v>916</v>
      </c>
      <c r="J71" s="120" t="s">
        <v>92</v>
      </c>
      <c r="K71" s="120" t="s">
        <v>2950</v>
      </c>
      <c r="L71" s="121">
        <v>5</v>
      </c>
      <c r="M71" s="122">
        <v>2017</v>
      </c>
      <c r="N71" s="180">
        <v>12412</v>
      </c>
      <c r="O71" s="59"/>
      <c r="P71" s="60"/>
      <c r="Q71" s="61"/>
      <c r="R71" s="61"/>
      <c r="S71" s="510"/>
    </row>
    <row r="72" spans="1:19" s="31" customFormat="1" ht="45.75" customHeight="1" x14ac:dyDescent="0.25">
      <c r="A72" s="119">
        <v>64</v>
      </c>
      <c r="B72" s="119" t="s">
        <v>3104</v>
      </c>
      <c r="C72" s="119" t="s">
        <v>3105</v>
      </c>
      <c r="D72" s="120" t="s">
        <v>1622</v>
      </c>
      <c r="E72" s="120" t="s">
        <v>391</v>
      </c>
      <c r="F72" s="120" t="s">
        <v>261</v>
      </c>
      <c r="G72" s="126" t="s">
        <v>440</v>
      </c>
      <c r="H72" s="120" t="s">
        <v>470</v>
      </c>
      <c r="I72" s="120" t="s">
        <v>916</v>
      </c>
      <c r="J72" s="120" t="s">
        <v>92</v>
      </c>
      <c r="K72" s="120" t="s">
        <v>2950</v>
      </c>
      <c r="L72" s="121">
        <v>12</v>
      </c>
      <c r="M72" s="122">
        <v>2019</v>
      </c>
      <c r="N72" s="180">
        <v>6380</v>
      </c>
      <c r="O72" s="59"/>
      <c r="P72" s="60"/>
      <c r="Q72" s="61"/>
      <c r="R72" s="61"/>
      <c r="S72" s="510"/>
    </row>
    <row r="73" spans="1:19" s="31" customFormat="1" ht="45.75" customHeight="1" x14ac:dyDescent="0.25">
      <c r="A73" s="119">
        <v>65</v>
      </c>
      <c r="B73" s="119" t="s">
        <v>3106</v>
      </c>
      <c r="C73" s="125" t="s">
        <v>3087</v>
      </c>
      <c r="D73" s="120" t="s">
        <v>2949</v>
      </c>
      <c r="E73" s="120" t="s">
        <v>391</v>
      </c>
      <c r="F73" s="120" t="s">
        <v>261</v>
      </c>
      <c r="G73" s="120" t="s">
        <v>440</v>
      </c>
      <c r="H73" s="120" t="s">
        <v>470</v>
      </c>
      <c r="I73" s="120" t="s">
        <v>98</v>
      </c>
      <c r="J73" s="120" t="s">
        <v>92</v>
      </c>
      <c r="K73" s="120" t="s">
        <v>3107</v>
      </c>
      <c r="L73" s="121">
        <v>12</v>
      </c>
      <c r="M73" s="122">
        <v>2013</v>
      </c>
      <c r="N73" s="180">
        <v>296</v>
      </c>
      <c r="O73" s="59"/>
      <c r="P73" s="60"/>
      <c r="Q73" s="61"/>
      <c r="R73" s="61"/>
      <c r="S73" s="510"/>
    </row>
    <row r="74" spans="1:19" s="31" customFormat="1" ht="45.75" customHeight="1" x14ac:dyDescent="0.25">
      <c r="A74" s="119">
        <v>66</v>
      </c>
      <c r="B74" s="119" t="s">
        <v>3108</v>
      </c>
      <c r="C74" s="125" t="s">
        <v>3109</v>
      </c>
      <c r="D74" s="120" t="s">
        <v>3110</v>
      </c>
      <c r="E74" s="120" t="s">
        <v>391</v>
      </c>
      <c r="F74" s="120" t="s">
        <v>261</v>
      </c>
      <c r="G74" s="120">
        <v>98908</v>
      </c>
      <c r="H74" s="120" t="s">
        <v>470</v>
      </c>
      <c r="I74" s="120" t="s">
        <v>98</v>
      </c>
      <c r="J74" s="120" t="s">
        <v>92</v>
      </c>
      <c r="K74" s="120" t="s">
        <v>3107</v>
      </c>
      <c r="L74" s="121">
        <v>12</v>
      </c>
      <c r="M74" s="122">
        <v>2013</v>
      </c>
      <c r="N74" s="180">
        <v>280</v>
      </c>
      <c r="O74" s="59"/>
      <c r="P74" s="60"/>
      <c r="Q74" s="61"/>
      <c r="R74" s="61"/>
      <c r="S74" s="510"/>
    </row>
    <row r="75" spans="1:19" s="31" customFormat="1" ht="45.75" customHeight="1" x14ac:dyDescent="0.25">
      <c r="A75" s="119">
        <v>67</v>
      </c>
      <c r="B75" s="119" t="s">
        <v>3111</v>
      </c>
      <c r="C75" s="125" t="s">
        <v>3112</v>
      </c>
      <c r="D75" s="120" t="s">
        <v>3113</v>
      </c>
      <c r="E75" s="120" t="s">
        <v>391</v>
      </c>
      <c r="F75" s="120" t="s">
        <v>261</v>
      </c>
      <c r="G75" s="120">
        <v>85020</v>
      </c>
      <c r="H75" s="120" t="s">
        <v>470</v>
      </c>
      <c r="I75" s="120" t="s">
        <v>98</v>
      </c>
      <c r="J75" s="120" t="s">
        <v>92</v>
      </c>
      <c r="K75" s="120" t="s">
        <v>3107</v>
      </c>
      <c r="L75" s="121">
        <v>12</v>
      </c>
      <c r="M75" s="122">
        <v>2013</v>
      </c>
      <c r="N75" s="180">
        <v>280</v>
      </c>
      <c r="O75" s="59"/>
      <c r="P75" s="60"/>
      <c r="Q75" s="61"/>
      <c r="R75" s="61"/>
      <c r="S75" s="510"/>
    </row>
    <row r="76" spans="1:19" s="31" customFormat="1" ht="45.75" customHeight="1" x14ac:dyDescent="0.25">
      <c r="A76" s="119">
        <v>68</v>
      </c>
      <c r="B76" s="119" t="s">
        <v>3114</v>
      </c>
      <c r="C76" s="125" t="s">
        <v>3115</v>
      </c>
      <c r="D76" s="120" t="s">
        <v>261</v>
      </c>
      <c r="E76" s="120" t="s">
        <v>391</v>
      </c>
      <c r="F76" s="120" t="s">
        <v>261</v>
      </c>
      <c r="G76" s="120" t="s">
        <v>440</v>
      </c>
      <c r="H76" s="120" t="s">
        <v>470</v>
      </c>
      <c r="I76" s="120" t="s">
        <v>98</v>
      </c>
      <c r="J76" s="120" t="s">
        <v>92</v>
      </c>
      <c r="K76" s="120" t="s">
        <v>3107</v>
      </c>
      <c r="L76" s="121">
        <v>12</v>
      </c>
      <c r="M76" s="122">
        <v>2013</v>
      </c>
      <c r="N76" s="180">
        <v>3501.57</v>
      </c>
      <c r="O76" s="59"/>
      <c r="P76" s="60"/>
      <c r="Q76" s="61"/>
      <c r="R76" s="61"/>
      <c r="S76" s="510"/>
    </row>
    <row r="77" spans="1:19" s="31" customFormat="1" ht="45.75" customHeight="1" x14ac:dyDescent="0.25">
      <c r="A77" s="119">
        <v>69</v>
      </c>
      <c r="B77" s="119" t="s">
        <v>3116</v>
      </c>
      <c r="C77" s="125" t="s">
        <v>2952</v>
      </c>
      <c r="D77" s="120" t="s">
        <v>261</v>
      </c>
      <c r="E77" s="120" t="s">
        <v>391</v>
      </c>
      <c r="F77" s="120" t="s">
        <v>261</v>
      </c>
      <c r="G77" s="120" t="s">
        <v>440</v>
      </c>
      <c r="H77" s="120" t="s">
        <v>470</v>
      </c>
      <c r="I77" s="120" t="s">
        <v>98</v>
      </c>
      <c r="J77" s="120" t="s">
        <v>92</v>
      </c>
      <c r="K77" s="120" t="s">
        <v>3107</v>
      </c>
      <c r="L77" s="121">
        <v>12</v>
      </c>
      <c r="M77" s="122">
        <v>2013</v>
      </c>
      <c r="N77" s="180">
        <v>225</v>
      </c>
      <c r="O77" s="59"/>
      <c r="P77" s="60"/>
      <c r="Q77" s="61"/>
      <c r="R77" s="61"/>
      <c r="S77" s="510"/>
    </row>
    <row r="78" spans="1:19" s="31" customFormat="1" ht="45.75" customHeight="1" x14ac:dyDescent="0.25">
      <c r="A78" s="119">
        <v>70</v>
      </c>
      <c r="B78" s="119" t="s">
        <v>3117</v>
      </c>
      <c r="C78" s="125" t="s">
        <v>3118</v>
      </c>
      <c r="D78" s="120" t="s">
        <v>261</v>
      </c>
      <c r="E78" s="120" t="s">
        <v>391</v>
      </c>
      <c r="F78" s="120" t="s">
        <v>261</v>
      </c>
      <c r="G78" s="120" t="s">
        <v>440</v>
      </c>
      <c r="H78" s="120" t="s">
        <v>470</v>
      </c>
      <c r="I78" s="120" t="s">
        <v>98</v>
      </c>
      <c r="J78" s="120" t="s">
        <v>92</v>
      </c>
      <c r="K78" s="120" t="s">
        <v>3107</v>
      </c>
      <c r="L78" s="121">
        <v>12</v>
      </c>
      <c r="M78" s="122">
        <v>2013</v>
      </c>
      <c r="N78" s="180">
        <v>280</v>
      </c>
      <c r="O78" s="59"/>
      <c r="P78" s="60"/>
      <c r="Q78" s="61"/>
      <c r="R78" s="61"/>
      <c r="S78" s="510"/>
    </row>
    <row r="79" spans="1:19" s="31" customFormat="1" ht="45.75" customHeight="1" x14ac:dyDescent="0.25">
      <c r="A79" s="119">
        <v>71</v>
      </c>
      <c r="B79" s="119" t="s">
        <v>3119</v>
      </c>
      <c r="C79" s="125" t="s">
        <v>3004</v>
      </c>
      <c r="D79" s="120" t="s">
        <v>261</v>
      </c>
      <c r="E79" s="120" t="s">
        <v>391</v>
      </c>
      <c r="F79" s="120" t="s">
        <v>261</v>
      </c>
      <c r="G79" s="120" t="s">
        <v>440</v>
      </c>
      <c r="H79" s="120" t="s">
        <v>470</v>
      </c>
      <c r="I79" s="120" t="s">
        <v>98</v>
      </c>
      <c r="J79" s="120" t="s">
        <v>92</v>
      </c>
      <c r="K79" s="120" t="s">
        <v>3107</v>
      </c>
      <c r="L79" s="121">
        <v>12</v>
      </c>
      <c r="M79" s="122">
        <v>2013</v>
      </c>
      <c r="N79" s="180">
        <v>260</v>
      </c>
      <c r="O79" s="59"/>
      <c r="P79" s="60"/>
      <c r="Q79" s="61"/>
      <c r="R79" s="61"/>
      <c r="S79" s="510"/>
    </row>
    <row r="80" spans="1:19" s="31" customFormat="1" ht="45.75" customHeight="1" x14ac:dyDescent="0.25">
      <c r="A80" s="119">
        <v>72</v>
      </c>
      <c r="B80" s="119" t="s">
        <v>3120</v>
      </c>
      <c r="C80" s="125" t="s">
        <v>2955</v>
      </c>
      <c r="D80" s="120" t="s">
        <v>3121</v>
      </c>
      <c r="E80" s="120" t="s">
        <v>391</v>
      </c>
      <c r="F80" s="120" t="s">
        <v>261</v>
      </c>
      <c r="G80" s="120" t="s">
        <v>3122</v>
      </c>
      <c r="H80" s="120" t="s">
        <v>470</v>
      </c>
      <c r="I80" s="120" t="s">
        <v>98</v>
      </c>
      <c r="J80" s="120" t="s">
        <v>92</v>
      </c>
      <c r="K80" s="120" t="s">
        <v>3107</v>
      </c>
      <c r="L80" s="121">
        <v>12</v>
      </c>
      <c r="M80" s="122">
        <v>2013</v>
      </c>
      <c r="N80" s="180">
        <v>210</v>
      </c>
      <c r="O80" s="59"/>
      <c r="P80" s="60"/>
      <c r="Q80" s="61"/>
      <c r="R80" s="61"/>
      <c r="S80" s="510"/>
    </row>
    <row r="81" spans="1:19" s="31" customFormat="1" ht="45.75" customHeight="1" x14ac:dyDescent="0.25">
      <c r="A81" s="119">
        <v>73</v>
      </c>
      <c r="B81" s="119" t="s">
        <v>3123</v>
      </c>
      <c r="C81" s="125" t="s">
        <v>2955</v>
      </c>
      <c r="D81" s="120" t="s">
        <v>261</v>
      </c>
      <c r="E81" s="120" t="s">
        <v>391</v>
      </c>
      <c r="F81" s="120" t="s">
        <v>261</v>
      </c>
      <c r="G81" s="120" t="s">
        <v>440</v>
      </c>
      <c r="H81" s="120" t="s">
        <v>470</v>
      </c>
      <c r="I81" s="120" t="s">
        <v>98</v>
      </c>
      <c r="J81" s="120" t="s">
        <v>92</v>
      </c>
      <c r="K81" s="120" t="s">
        <v>3107</v>
      </c>
      <c r="L81" s="121">
        <v>12</v>
      </c>
      <c r="M81" s="122">
        <v>2013</v>
      </c>
      <c r="N81" s="180">
        <v>210</v>
      </c>
      <c r="O81" s="59"/>
      <c r="P81" s="60"/>
      <c r="Q81" s="61"/>
      <c r="R81" s="61"/>
      <c r="S81" s="510"/>
    </row>
    <row r="82" spans="1:19" s="31" customFormat="1" ht="45.75" customHeight="1" x14ac:dyDescent="0.25">
      <c r="A82" s="119">
        <v>74</v>
      </c>
      <c r="B82" s="119" t="s">
        <v>3124</v>
      </c>
      <c r="C82" s="125" t="s">
        <v>3125</v>
      </c>
      <c r="D82" s="120" t="s">
        <v>1136</v>
      </c>
      <c r="E82" s="120" t="s">
        <v>391</v>
      </c>
      <c r="F82" s="120" t="s">
        <v>261</v>
      </c>
      <c r="G82" s="120" t="s">
        <v>3126</v>
      </c>
      <c r="H82" s="120" t="s">
        <v>470</v>
      </c>
      <c r="I82" s="120" t="s">
        <v>98</v>
      </c>
      <c r="J82" s="120" t="s">
        <v>92</v>
      </c>
      <c r="K82" s="120" t="s">
        <v>3107</v>
      </c>
      <c r="L82" s="121">
        <v>12</v>
      </c>
      <c r="M82" s="122">
        <v>2013</v>
      </c>
      <c r="N82" s="180">
        <v>1946.48</v>
      </c>
      <c r="O82" s="59"/>
      <c r="P82" s="60"/>
      <c r="Q82" s="61"/>
      <c r="R82" s="61"/>
      <c r="S82" s="510"/>
    </row>
    <row r="83" spans="1:19" s="31" customFormat="1" ht="45.75" customHeight="1" x14ac:dyDescent="0.25">
      <c r="A83" s="119">
        <v>75</v>
      </c>
      <c r="B83" s="119" t="s">
        <v>3127</v>
      </c>
      <c r="C83" s="125" t="s">
        <v>3128</v>
      </c>
      <c r="D83" s="120" t="s">
        <v>3079</v>
      </c>
      <c r="E83" s="120" t="s">
        <v>391</v>
      </c>
      <c r="F83" s="120" t="s">
        <v>261</v>
      </c>
      <c r="G83" s="120">
        <v>20071001440</v>
      </c>
      <c r="H83" s="120" t="s">
        <v>470</v>
      </c>
      <c r="I83" s="120" t="s">
        <v>98</v>
      </c>
      <c r="J83" s="120" t="s">
        <v>92</v>
      </c>
      <c r="K83" s="120" t="s">
        <v>3107</v>
      </c>
      <c r="L83" s="121">
        <v>12</v>
      </c>
      <c r="M83" s="122">
        <v>2013</v>
      </c>
      <c r="N83" s="180">
        <v>210</v>
      </c>
      <c r="O83" s="59"/>
      <c r="P83" s="60"/>
      <c r="Q83" s="61"/>
      <c r="R83" s="61"/>
      <c r="S83" s="510"/>
    </row>
    <row r="84" spans="1:19" s="31" customFormat="1" ht="45.75" customHeight="1" x14ac:dyDescent="0.25">
      <c r="A84" s="119">
        <v>76</v>
      </c>
      <c r="B84" s="119" t="s">
        <v>3129</v>
      </c>
      <c r="C84" s="125" t="s">
        <v>3130</v>
      </c>
      <c r="D84" s="120" t="s">
        <v>1622</v>
      </c>
      <c r="E84" s="120" t="s">
        <v>391</v>
      </c>
      <c r="F84" s="120" t="s">
        <v>3131</v>
      </c>
      <c r="G84" s="120" t="s">
        <v>3132</v>
      </c>
      <c r="H84" s="120" t="s">
        <v>470</v>
      </c>
      <c r="I84" s="120" t="s">
        <v>98</v>
      </c>
      <c r="J84" s="120" t="s">
        <v>92</v>
      </c>
      <c r="K84" s="120" t="s">
        <v>3107</v>
      </c>
      <c r="L84" s="121">
        <v>12</v>
      </c>
      <c r="M84" s="122">
        <v>2013</v>
      </c>
      <c r="N84" s="180">
        <v>2329.2800000000002</v>
      </c>
      <c r="O84" s="59"/>
      <c r="P84" s="60"/>
      <c r="Q84" s="61"/>
      <c r="R84" s="61"/>
      <c r="S84" s="510"/>
    </row>
    <row r="85" spans="1:19" s="31" customFormat="1" ht="45.75" customHeight="1" x14ac:dyDescent="0.25">
      <c r="A85" s="119">
        <v>77</v>
      </c>
      <c r="B85" s="119" t="s">
        <v>3133</v>
      </c>
      <c r="C85" s="125" t="s">
        <v>3134</v>
      </c>
      <c r="D85" s="120" t="s">
        <v>261</v>
      </c>
      <c r="E85" s="120" t="s">
        <v>391</v>
      </c>
      <c r="F85" s="120" t="s">
        <v>261</v>
      </c>
      <c r="G85" s="120" t="s">
        <v>440</v>
      </c>
      <c r="H85" s="120" t="s">
        <v>470</v>
      </c>
      <c r="I85" s="120" t="s">
        <v>98</v>
      </c>
      <c r="J85" s="120" t="s">
        <v>92</v>
      </c>
      <c r="K85" s="120" t="s">
        <v>3107</v>
      </c>
      <c r="L85" s="121">
        <v>12</v>
      </c>
      <c r="M85" s="122">
        <v>2013</v>
      </c>
      <c r="N85" s="180">
        <v>5500</v>
      </c>
      <c r="O85" s="59"/>
      <c r="P85" s="60"/>
      <c r="Q85" s="61"/>
      <c r="R85" s="61"/>
      <c r="S85" s="510"/>
    </row>
    <row r="86" spans="1:19" s="31" customFormat="1" ht="45.75" customHeight="1" x14ac:dyDescent="0.25">
      <c r="A86" s="119">
        <v>78</v>
      </c>
      <c r="B86" s="119" t="s">
        <v>3135</v>
      </c>
      <c r="C86" s="125" t="s">
        <v>3136</v>
      </c>
      <c r="D86" s="120" t="s">
        <v>261</v>
      </c>
      <c r="E86" s="120" t="s">
        <v>391</v>
      </c>
      <c r="F86" s="120" t="s">
        <v>2984</v>
      </c>
      <c r="G86" s="123">
        <v>940401009040</v>
      </c>
      <c r="H86" s="120" t="s">
        <v>470</v>
      </c>
      <c r="I86" s="120" t="s">
        <v>98</v>
      </c>
      <c r="J86" s="120" t="s">
        <v>92</v>
      </c>
      <c r="K86" s="120" t="s">
        <v>3107</v>
      </c>
      <c r="L86" s="121">
        <v>12</v>
      </c>
      <c r="M86" s="122">
        <v>2013</v>
      </c>
      <c r="N86" s="180">
        <v>5873.08</v>
      </c>
      <c r="O86" s="59"/>
      <c r="P86" s="60"/>
      <c r="Q86" s="61"/>
      <c r="R86" s="61"/>
      <c r="S86" s="510"/>
    </row>
    <row r="87" spans="1:19" s="31" customFormat="1" ht="45.75" customHeight="1" x14ac:dyDescent="0.25">
      <c r="A87" s="119">
        <v>79</v>
      </c>
      <c r="B87" s="119" t="s">
        <v>3137</v>
      </c>
      <c r="C87" s="125" t="s">
        <v>3138</v>
      </c>
      <c r="D87" s="120" t="s">
        <v>3042</v>
      </c>
      <c r="E87" s="120" t="s">
        <v>391</v>
      </c>
      <c r="F87" s="120" t="s">
        <v>261</v>
      </c>
      <c r="G87" s="120" t="s">
        <v>3139</v>
      </c>
      <c r="H87" s="120" t="s">
        <v>470</v>
      </c>
      <c r="I87" s="120" t="s">
        <v>98</v>
      </c>
      <c r="J87" s="120" t="s">
        <v>92</v>
      </c>
      <c r="K87" s="120" t="s">
        <v>3107</v>
      </c>
      <c r="L87" s="121">
        <v>12</v>
      </c>
      <c r="M87" s="122">
        <v>2013</v>
      </c>
      <c r="N87" s="180">
        <v>3080.96</v>
      </c>
      <c r="O87" s="59"/>
      <c r="P87" s="60"/>
      <c r="Q87" s="61"/>
      <c r="R87" s="61"/>
      <c r="S87" s="510"/>
    </row>
    <row r="88" spans="1:19" s="31" customFormat="1" ht="45.75" customHeight="1" x14ac:dyDescent="0.25">
      <c r="A88" s="119">
        <v>80</v>
      </c>
      <c r="B88" s="119" t="s">
        <v>3140</v>
      </c>
      <c r="C88" s="125" t="s">
        <v>2952</v>
      </c>
      <c r="D88" s="120" t="s">
        <v>261</v>
      </c>
      <c r="E88" s="120" t="s">
        <v>391</v>
      </c>
      <c r="F88" s="120" t="s">
        <v>261</v>
      </c>
      <c r="G88" s="120" t="s">
        <v>3141</v>
      </c>
      <c r="H88" s="120" t="s">
        <v>470</v>
      </c>
      <c r="I88" s="120" t="s">
        <v>98</v>
      </c>
      <c r="J88" s="120" t="s">
        <v>92</v>
      </c>
      <c r="K88" s="120" t="s">
        <v>3107</v>
      </c>
      <c r="L88" s="121">
        <v>12</v>
      </c>
      <c r="M88" s="122">
        <v>2013</v>
      </c>
      <c r="N88" s="180">
        <v>240.7</v>
      </c>
      <c r="O88" s="59"/>
      <c r="P88" s="60"/>
      <c r="Q88" s="61"/>
      <c r="R88" s="61"/>
      <c r="S88" s="510"/>
    </row>
    <row r="89" spans="1:19" s="31" customFormat="1" ht="45.75" customHeight="1" x14ac:dyDescent="0.25">
      <c r="A89" s="119">
        <v>81</v>
      </c>
      <c r="B89" s="119" t="s">
        <v>3142</v>
      </c>
      <c r="C89" s="125" t="s">
        <v>2971</v>
      </c>
      <c r="D89" s="120" t="s">
        <v>261</v>
      </c>
      <c r="E89" s="120" t="s">
        <v>391</v>
      </c>
      <c r="F89" s="120" t="s">
        <v>261</v>
      </c>
      <c r="G89" s="120" t="s">
        <v>3143</v>
      </c>
      <c r="H89" s="120" t="s">
        <v>470</v>
      </c>
      <c r="I89" s="120" t="s">
        <v>98</v>
      </c>
      <c r="J89" s="120" t="s">
        <v>92</v>
      </c>
      <c r="K89" s="120" t="s">
        <v>3107</v>
      </c>
      <c r="L89" s="121">
        <v>12</v>
      </c>
      <c r="M89" s="122">
        <v>2013</v>
      </c>
      <c r="N89" s="180">
        <v>192.56</v>
      </c>
      <c r="O89" s="59"/>
      <c r="P89" s="60"/>
      <c r="Q89" s="61"/>
      <c r="R89" s="61"/>
      <c r="S89" s="510"/>
    </row>
    <row r="90" spans="1:19" s="31" customFormat="1" ht="45.75" customHeight="1" x14ac:dyDescent="0.25">
      <c r="A90" s="119">
        <v>82</v>
      </c>
      <c r="B90" s="119" t="s">
        <v>3144</v>
      </c>
      <c r="C90" s="125" t="s">
        <v>2980</v>
      </c>
      <c r="D90" s="120" t="s">
        <v>261</v>
      </c>
      <c r="E90" s="120" t="s">
        <v>391</v>
      </c>
      <c r="F90" s="120" t="s">
        <v>261</v>
      </c>
      <c r="G90" s="120">
        <v>10431910423</v>
      </c>
      <c r="H90" s="120" t="s">
        <v>470</v>
      </c>
      <c r="I90" s="120" t="s">
        <v>98</v>
      </c>
      <c r="J90" s="120" t="s">
        <v>92</v>
      </c>
      <c r="K90" s="120" t="s">
        <v>3107</v>
      </c>
      <c r="L90" s="121">
        <v>12</v>
      </c>
      <c r="M90" s="122">
        <v>2013</v>
      </c>
      <c r="N90" s="180">
        <v>240.7</v>
      </c>
      <c r="O90" s="59"/>
      <c r="P90" s="60"/>
      <c r="Q90" s="61"/>
      <c r="R90" s="61"/>
      <c r="S90" s="510"/>
    </row>
    <row r="91" spans="1:19" s="31" customFormat="1" ht="45.75" customHeight="1" x14ac:dyDescent="0.25">
      <c r="A91" s="119">
        <v>83</v>
      </c>
      <c r="B91" s="119" t="s">
        <v>3145</v>
      </c>
      <c r="C91" s="125" t="s">
        <v>3146</v>
      </c>
      <c r="D91" s="120" t="s">
        <v>261</v>
      </c>
      <c r="E91" s="120" t="s">
        <v>391</v>
      </c>
      <c r="F91" s="120" t="s">
        <v>3048</v>
      </c>
      <c r="G91" s="123">
        <v>949999020031</v>
      </c>
      <c r="H91" s="120" t="s">
        <v>470</v>
      </c>
      <c r="I91" s="120" t="s">
        <v>98</v>
      </c>
      <c r="J91" s="120" t="s">
        <v>92</v>
      </c>
      <c r="K91" s="120" t="s">
        <v>3107</v>
      </c>
      <c r="L91" s="121">
        <v>12</v>
      </c>
      <c r="M91" s="122">
        <v>2013</v>
      </c>
      <c r="N91" s="180">
        <v>5600</v>
      </c>
      <c r="O91" s="59"/>
      <c r="P91" s="60"/>
      <c r="Q91" s="61"/>
      <c r="R91" s="61"/>
      <c r="S91" s="510"/>
    </row>
    <row r="92" spans="1:19" s="31" customFormat="1" ht="45.75" customHeight="1" x14ac:dyDescent="0.25">
      <c r="A92" s="119">
        <v>84</v>
      </c>
      <c r="B92" s="119" t="s">
        <v>3147</v>
      </c>
      <c r="C92" s="125" t="s">
        <v>3148</v>
      </c>
      <c r="D92" s="120" t="s">
        <v>261</v>
      </c>
      <c r="E92" s="120" t="s">
        <v>391</v>
      </c>
      <c r="F92" s="120" t="s">
        <v>3048</v>
      </c>
      <c r="G92" s="120" t="s">
        <v>3149</v>
      </c>
      <c r="H92" s="120" t="s">
        <v>470</v>
      </c>
      <c r="I92" s="120" t="s">
        <v>98</v>
      </c>
      <c r="J92" s="120" t="s">
        <v>92</v>
      </c>
      <c r="K92" s="120" t="s">
        <v>3107</v>
      </c>
      <c r="L92" s="121">
        <v>12</v>
      </c>
      <c r="M92" s="122">
        <v>2013</v>
      </c>
      <c r="N92" s="180">
        <v>4920</v>
      </c>
      <c r="O92" s="59"/>
      <c r="P92" s="60"/>
      <c r="Q92" s="61"/>
      <c r="R92" s="61"/>
      <c r="S92" s="510"/>
    </row>
    <row r="93" spans="1:19" s="31" customFormat="1" ht="45.75" customHeight="1" x14ac:dyDescent="0.25">
      <c r="A93" s="119">
        <v>85</v>
      </c>
      <c r="B93" s="119" t="s">
        <v>3150</v>
      </c>
      <c r="C93" s="125" t="s">
        <v>3151</v>
      </c>
      <c r="D93" s="120" t="s">
        <v>1156</v>
      </c>
      <c r="E93" s="120" t="s">
        <v>391</v>
      </c>
      <c r="F93" s="120" t="s">
        <v>261</v>
      </c>
      <c r="G93" s="120" t="s">
        <v>3152</v>
      </c>
      <c r="H93" s="120" t="s">
        <v>470</v>
      </c>
      <c r="I93" s="120" t="s">
        <v>98</v>
      </c>
      <c r="J93" s="120" t="s">
        <v>92</v>
      </c>
      <c r="K93" s="120" t="s">
        <v>3107</v>
      </c>
      <c r="L93" s="121">
        <v>12</v>
      </c>
      <c r="M93" s="122">
        <v>2013</v>
      </c>
      <c r="N93" s="180">
        <v>2624</v>
      </c>
      <c r="O93" s="59"/>
      <c r="P93" s="60"/>
      <c r="Q93" s="61"/>
      <c r="R93" s="61"/>
      <c r="S93" s="510"/>
    </row>
    <row r="94" spans="1:19" s="31" customFormat="1" ht="45.75" customHeight="1" x14ac:dyDescent="0.25">
      <c r="A94" s="119">
        <v>86</v>
      </c>
      <c r="B94" s="119" t="s">
        <v>3153</v>
      </c>
      <c r="C94" s="125" t="s">
        <v>2952</v>
      </c>
      <c r="D94" s="120" t="s">
        <v>261</v>
      </c>
      <c r="E94" s="120" t="s">
        <v>391</v>
      </c>
      <c r="F94" s="120" t="s">
        <v>261</v>
      </c>
      <c r="G94" s="120" t="s">
        <v>3143</v>
      </c>
      <c r="H94" s="120" t="s">
        <v>470</v>
      </c>
      <c r="I94" s="120" t="s">
        <v>98</v>
      </c>
      <c r="J94" s="120" t="s">
        <v>92</v>
      </c>
      <c r="K94" s="120" t="s">
        <v>3107</v>
      </c>
      <c r="L94" s="121">
        <v>12</v>
      </c>
      <c r="M94" s="122">
        <v>2013</v>
      </c>
      <c r="N94" s="180">
        <v>246</v>
      </c>
      <c r="O94" s="59"/>
      <c r="P94" s="60"/>
      <c r="Q94" s="61"/>
      <c r="R94" s="61"/>
      <c r="S94" s="510"/>
    </row>
    <row r="95" spans="1:19" s="31" customFormat="1" ht="45.75" customHeight="1" x14ac:dyDescent="0.25">
      <c r="A95" s="119">
        <v>87</v>
      </c>
      <c r="B95" s="119" t="s">
        <v>3154</v>
      </c>
      <c r="C95" s="125" t="s">
        <v>2971</v>
      </c>
      <c r="D95" s="120" t="s">
        <v>261</v>
      </c>
      <c r="E95" s="120" t="s">
        <v>391</v>
      </c>
      <c r="F95" s="120" t="s">
        <v>261</v>
      </c>
      <c r="G95" s="120" t="s">
        <v>3155</v>
      </c>
      <c r="H95" s="120" t="s">
        <v>470</v>
      </c>
      <c r="I95" s="120" t="s">
        <v>98</v>
      </c>
      <c r="J95" s="120" t="s">
        <v>92</v>
      </c>
      <c r="K95" s="120" t="s">
        <v>3107</v>
      </c>
      <c r="L95" s="121">
        <v>12</v>
      </c>
      <c r="M95" s="122">
        <v>2013</v>
      </c>
      <c r="N95" s="180">
        <v>164</v>
      </c>
      <c r="O95" s="59"/>
      <c r="P95" s="60"/>
      <c r="Q95" s="61"/>
      <c r="R95" s="61"/>
      <c r="S95" s="510"/>
    </row>
    <row r="96" spans="1:19" s="31" customFormat="1" ht="45.75" customHeight="1" x14ac:dyDescent="0.25">
      <c r="A96" s="119">
        <v>88</v>
      </c>
      <c r="B96" s="119" t="s">
        <v>3156</v>
      </c>
      <c r="C96" s="125" t="s">
        <v>2980</v>
      </c>
      <c r="D96" s="120" t="s">
        <v>261</v>
      </c>
      <c r="E96" s="120" t="s">
        <v>391</v>
      </c>
      <c r="F96" s="120" t="s">
        <v>261</v>
      </c>
      <c r="G96" s="120" t="s">
        <v>3157</v>
      </c>
      <c r="H96" s="120" t="s">
        <v>470</v>
      </c>
      <c r="I96" s="120" t="s">
        <v>98</v>
      </c>
      <c r="J96" s="120" t="s">
        <v>92</v>
      </c>
      <c r="K96" s="120" t="s">
        <v>3107</v>
      </c>
      <c r="L96" s="121">
        <v>12</v>
      </c>
      <c r="M96" s="122">
        <v>2013</v>
      </c>
      <c r="N96" s="180">
        <v>246</v>
      </c>
      <c r="O96" s="59"/>
      <c r="P96" s="60"/>
      <c r="Q96" s="61"/>
      <c r="R96" s="61"/>
      <c r="S96" s="510"/>
    </row>
    <row r="97" spans="1:19" s="31" customFormat="1" ht="45.75" customHeight="1" x14ac:dyDescent="0.25">
      <c r="A97" s="119">
        <v>89</v>
      </c>
      <c r="B97" s="119" t="s">
        <v>3158</v>
      </c>
      <c r="C97" s="125" t="s">
        <v>3159</v>
      </c>
      <c r="D97" s="120" t="s">
        <v>3160</v>
      </c>
      <c r="E97" s="120" t="s">
        <v>391</v>
      </c>
      <c r="F97" s="120" t="s">
        <v>3161</v>
      </c>
      <c r="G97" s="120" t="s">
        <v>440</v>
      </c>
      <c r="H97" s="120" t="s">
        <v>470</v>
      </c>
      <c r="I97" s="120" t="s">
        <v>98</v>
      </c>
      <c r="J97" s="120" t="s">
        <v>92</v>
      </c>
      <c r="K97" s="120" t="s">
        <v>3107</v>
      </c>
      <c r="L97" s="121">
        <v>2</v>
      </c>
      <c r="M97" s="122">
        <v>2014</v>
      </c>
      <c r="N97" s="180">
        <v>9799</v>
      </c>
      <c r="O97" s="59"/>
      <c r="P97" s="60"/>
      <c r="Q97" s="61"/>
      <c r="R97" s="61"/>
      <c r="S97" s="510"/>
    </row>
    <row r="98" spans="1:19" s="31" customFormat="1" ht="45.75" customHeight="1" x14ac:dyDescent="0.25">
      <c r="A98" s="119">
        <v>90</v>
      </c>
      <c r="B98" s="119" t="s">
        <v>3162</v>
      </c>
      <c r="C98" s="125" t="s">
        <v>3163</v>
      </c>
      <c r="D98" s="120" t="s">
        <v>261</v>
      </c>
      <c r="E98" s="120" t="s">
        <v>391</v>
      </c>
      <c r="F98" s="120" t="s">
        <v>261</v>
      </c>
      <c r="G98" s="120" t="s">
        <v>3164</v>
      </c>
      <c r="H98" s="120" t="s">
        <v>470</v>
      </c>
      <c r="I98" s="120" t="s">
        <v>98</v>
      </c>
      <c r="J98" s="120" t="s">
        <v>92</v>
      </c>
      <c r="K98" s="120" t="s">
        <v>3107</v>
      </c>
      <c r="L98" s="121">
        <v>12</v>
      </c>
      <c r="M98" s="122">
        <v>2014</v>
      </c>
      <c r="N98" s="180">
        <v>3886</v>
      </c>
      <c r="O98" s="59"/>
      <c r="P98" s="60"/>
      <c r="Q98" s="61"/>
      <c r="R98" s="61"/>
      <c r="S98" s="510"/>
    </row>
    <row r="99" spans="1:19" s="31" customFormat="1" ht="45.75" customHeight="1" x14ac:dyDescent="0.25">
      <c r="A99" s="119">
        <v>91</v>
      </c>
      <c r="B99" s="119" t="s">
        <v>3165</v>
      </c>
      <c r="C99" s="125" t="s">
        <v>3166</v>
      </c>
      <c r="D99" s="120" t="s">
        <v>3167</v>
      </c>
      <c r="E99" s="120" t="s">
        <v>391</v>
      </c>
      <c r="F99" s="120" t="s">
        <v>261</v>
      </c>
      <c r="G99" s="120">
        <v>201619</v>
      </c>
      <c r="H99" s="120" t="s">
        <v>470</v>
      </c>
      <c r="I99" s="120" t="s">
        <v>98</v>
      </c>
      <c r="J99" s="120" t="s">
        <v>92</v>
      </c>
      <c r="K99" s="120" t="s">
        <v>3107</v>
      </c>
      <c r="L99" s="121">
        <v>12</v>
      </c>
      <c r="M99" s="122">
        <v>2013</v>
      </c>
      <c r="N99" s="180">
        <v>8804.4</v>
      </c>
      <c r="O99" s="59"/>
      <c r="P99" s="60"/>
      <c r="Q99" s="61"/>
      <c r="R99" s="61"/>
      <c r="S99" s="510"/>
    </row>
    <row r="100" spans="1:19" s="31" customFormat="1" ht="45.75" customHeight="1" x14ac:dyDescent="0.25">
      <c r="A100" s="119">
        <v>92</v>
      </c>
      <c r="B100" s="119" t="s">
        <v>3168</v>
      </c>
      <c r="C100" s="125" t="s">
        <v>3084</v>
      </c>
      <c r="D100" s="120" t="s">
        <v>261</v>
      </c>
      <c r="E100" s="120" t="s">
        <v>391</v>
      </c>
      <c r="F100" s="120" t="s">
        <v>261</v>
      </c>
      <c r="G100" s="120" t="s">
        <v>3169</v>
      </c>
      <c r="H100" s="120" t="s">
        <v>470</v>
      </c>
      <c r="I100" s="120" t="s">
        <v>98</v>
      </c>
      <c r="J100" s="120" t="s">
        <v>92</v>
      </c>
      <c r="K100" s="120" t="s">
        <v>3107</v>
      </c>
      <c r="L100" s="121">
        <v>12</v>
      </c>
      <c r="M100" s="122">
        <v>2013</v>
      </c>
      <c r="N100" s="180">
        <v>4402.2</v>
      </c>
      <c r="O100" s="59"/>
      <c r="P100" s="60"/>
      <c r="Q100" s="61"/>
      <c r="R100" s="61"/>
      <c r="S100" s="510"/>
    </row>
    <row r="101" spans="1:19" s="31" customFormat="1" ht="45.75" customHeight="1" x14ac:dyDescent="0.25">
      <c r="A101" s="119">
        <v>93</v>
      </c>
      <c r="B101" s="119" t="s">
        <v>3170</v>
      </c>
      <c r="C101" s="125" t="s">
        <v>2952</v>
      </c>
      <c r="D101" s="120" t="s">
        <v>261</v>
      </c>
      <c r="E101" s="120" t="s">
        <v>391</v>
      </c>
      <c r="F101" s="120" t="s">
        <v>261</v>
      </c>
      <c r="G101" s="120" t="s">
        <v>3171</v>
      </c>
      <c r="H101" s="120" t="s">
        <v>470</v>
      </c>
      <c r="I101" s="120" t="s">
        <v>98</v>
      </c>
      <c r="J101" s="120" t="s">
        <v>92</v>
      </c>
      <c r="K101" s="120" t="s">
        <v>3107</v>
      </c>
      <c r="L101" s="121">
        <v>12</v>
      </c>
      <c r="M101" s="122">
        <v>2013</v>
      </c>
      <c r="N101" s="180">
        <v>440.22</v>
      </c>
      <c r="O101" s="59"/>
      <c r="P101" s="60"/>
      <c r="Q101" s="61"/>
      <c r="R101" s="61"/>
      <c r="S101" s="510"/>
    </row>
    <row r="102" spans="1:19" s="31" customFormat="1" ht="45.75" customHeight="1" x14ac:dyDescent="0.25">
      <c r="A102" s="119">
        <v>94</v>
      </c>
      <c r="B102" s="119" t="s">
        <v>3172</v>
      </c>
      <c r="C102" s="125" t="s">
        <v>2971</v>
      </c>
      <c r="D102" s="120" t="s">
        <v>261</v>
      </c>
      <c r="E102" s="120" t="s">
        <v>391</v>
      </c>
      <c r="F102" s="120" t="s">
        <v>261</v>
      </c>
      <c r="G102" s="120">
        <v>62050055136</v>
      </c>
      <c r="H102" s="120" t="s">
        <v>470</v>
      </c>
      <c r="I102" s="120" t="s">
        <v>98</v>
      </c>
      <c r="J102" s="120" t="s">
        <v>92</v>
      </c>
      <c r="K102" s="120" t="s">
        <v>3107</v>
      </c>
      <c r="L102" s="121">
        <v>12</v>
      </c>
      <c r="M102" s="122">
        <v>2013</v>
      </c>
      <c r="N102" s="180">
        <v>293.48</v>
      </c>
      <c r="O102" s="59"/>
      <c r="P102" s="60"/>
      <c r="Q102" s="61"/>
      <c r="R102" s="61"/>
      <c r="S102" s="510"/>
    </row>
    <row r="103" spans="1:19" s="31" customFormat="1" ht="45.75" customHeight="1" x14ac:dyDescent="0.25">
      <c r="A103" s="119">
        <v>95</v>
      </c>
      <c r="B103" s="119" t="s">
        <v>3173</v>
      </c>
      <c r="C103" s="125" t="s">
        <v>3174</v>
      </c>
      <c r="D103" s="120" t="s">
        <v>1622</v>
      </c>
      <c r="E103" s="120" t="s">
        <v>391</v>
      </c>
      <c r="F103" s="120" t="s">
        <v>1622</v>
      </c>
      <c r="G103" s="120" t="s">
        <v>440</v>
      </c>
      <c r="H103" s="120" t="s">
        <v>470</v>
      </c>
      <c r="I103" s="120" t="s">
        <v>98</v>
      </c>
      <c r="J103" s="120" t="s">
        <v>92</v>
      </c>
      <c r="K103" s="120" t="s">
        <v>3107</v>
      </c>
      <c r="L103" s="121">
        <v>12</v>
      </c>
      <c r="M103" s="122">
        <v>2016</v>
      </c>
      <c r="N103" s="180">
        <v>8455.24</v>
      </c>
      <c r="O103" s="59"/>
      <c r="P103" s="60"/>
      <c r="Q103" s="61"/>
      <c r="R103" s="61"/>
      <c r="S103" s="510"/>
    </row>
    <row r="104" spans="1:19" s="31" customFormat="1" ht="45.75" customHeight="1" x14ac:dyDescent="0.25">
      <c r="A104" s="119">
        <v>96</v>
      </c>
      <c r="B104" s="119" t="s">
        <v>3175</v>
      </c>
      <c r="C104" s="125" t="s">
        <v>1621</v>
      </c>
      <c r="D104" s="120" t="s">
        <v>1622</v>
      </c>
      <c r="E104" s="120" t="s">
        <v>3176</v>
      </c>
      <c r="F104" s="120" t="s">
        <v>3177</v>
      </c>
      <c r="G104" s="120" t="s">
        <v>3178</v>
      </c>
      <c r="H104" s="120" t="s">
        <v>470</v>
      </c>
      <c r="I104" s="120" t="s">
        <v>98</v>
      </c>
      <c r="J104" s="120" t="s">
        <v>92</v>
      </c>
      <c r="K104" s="120" t="s">
        <v>3107</v>
      </c>
      <c r="L104" s="121">
        <v>8</v>
      </c>
      <c r="M104" s="122">
        <v>2017</v>
      </c>
      <c r="N104" s="180">
        <v>7366</v>
      </c>
      <c r="O104" s="59"/>
      <c r="P104" s="60"/>
      <c r="Q104" s="61"/>
      <c r="R104" s="61"/>
      <c r="S104" s="510"/>
    </row>
    <row r="105" spans="1:19" s="31" customFormat="1" ht="45.75" customHeight="1" x14ac:dyDescent="0.25">
      <c r="A105" s="119">
        <v>97</v>
      </c>
      <c r="B105" s="119" t="s">
        <v>3179</v>
      </c>
      <c r="C105" s="125" t="s">
        <v>3180</v>
      </c>
      <c r="D105" s="120" t="s">
        <v>261</v>
      </c>
      <c r="E105" s="120" t="s">
        <v>391</v>
      </c>
      <c r="F105" s="120" t="s">
        <v>261</v>
      </c>
      <c r="G105" s="120" t="s">
        <v>3181</v>
      </c>
      <c r="H105" s="120" t="s">
        <v>470</v>
      </c>
      <c r="I105" s="120" t="s">
        <v>98</v>
      </c>
      <c r="J105" s="120" t="s">
        <v>92</v>
      </c>
      <c r="K105" s="120" t="s">
        <v>3107</v>
      </c>
      <c r="L105" s="121">
        <v>12</v>
      </c>
      <c r="M105" s="122">
        <v>2019</v>
      </c>
      <c r="N105" s="180">
        <v>10096.64</v>
      </c>
      <c r="O105" s="59"/>
      <c r="P105" s="60"/>
      <c r="Q105" s="61"/>
      <c r="R105" s="61"/>
      <c r="S105" s="510"/>
    </row>
    <row r="106" spans="1:19" s="31" customFormat="1" ht="45.75" customHeight="1" x14ac:dyDescent="0.25">
      <c r="A106" s="119">
        <v>98</v>
      </c>
      <c r="B106" s="119" t="s">
        <v>3182</v>
      </c>
      <c r="C106" s="125" t="s">
        <v>3183</v>
      </c>
      <c r="D106" s="120" t="s">
        <v>261</v>
      </c>
      <c r="E106" s="120" t="s">
        <v>391</v>
      </c>
      <c r="F106" s="120" t="s">
        <v>261</v>
      </c>
      <c r="G106" s="120" t="s">
        <v>3184</v>
      </c>
      <c r="H106" s="120" t="s">
        <v>470</v>
      </c>
      <c r="I106" s="120" t="s">
        <v>98</v>
      </c>
      <c r="J106" s="120" t="s">
        <v>92</v>
      </c>
      <c r="K106" s="120" t="s">
        <v>3107</v>
      </c>
      <c r="L106" s="121">
        <v>12</v>
      </c>
      <c r="M106" s="122">
        <v>2019</v>
      </c>
      <c r="N106" s="180">
        <v>5048.32</v>
      </c>
      <c r="O106" s="59"/>
      <c r="P106" s="60"/>
      <c r="Q106" s="61"/>
      <c r="R106" s="61"/>
      <c r="S106" s="510"/>
    </row>
    <row r="107" spans="1:19" s="31" customFormat="1" ht="45.75" customHeight="1" x14ac:dyDescent="0.25">
      <c r="A107" s="119">
        <v>99</v>
      </c>
      <c r="B107" s="119" t="s">
        <v>3185</v>
      </c>
      <c r="C107" s="125" t="s">
        <v>3186</v>
      </c>
      <c r="D107" s="120" t="s">
        <v>261</v>
      </c>
      <c r="E107" s="120" t="s">
        <v>391</v>
      </c>
      <c r="F107" s="120" t="s">
        <v>261</v>
      </c>
      <c r="G107" s="120" t="s">
        <v>3187</v>
      </c>
      <c r="H107" s="120" t="s">
        <v>470</v>
      </c>
      <c r="I107" s="120" t="s">
        <v>98</v>
      </c>
      <c r="J107" s="120" t="s">
        <v>92</v>
      </c>
      <c r="K107" s="120" t="s">
        <v>3107</v>
      </c>
      <c r="L107" s="121">
        <v>12</v>
      </c>
      <c r="M107" s="122">
        <v>2019</v>
      </c>
      <c r="N107" s="180">
        <v>315.52</v>
      </c>
      <c r="O107" s="59"/>
      <c r="P107" s="60"/>
      <c r="Q107" s="61"/>
      <c r="R107" s="61"/>
      <c r="S107" s="510"/>
    </row>
    <row r="108" spans="1:19" s="31" customFormat="1" ht="45.75" customHeight="1" x14ac:dyDescent="0.25">
      <c r="A108" s="119">
        <v>100</v>
      </c>
      <c r="B108" s="119" t="s">
        <v>3188</v>
      </c>
      <c r="C108" s="125" t="s">
        <v>3189</v>
      </c>
      <c r="D108" s="120" t="s">
        <v>261</v>
      </c>
      <c r="E108" s="120" t="s">
        <v>391</v>
      </c>
      <c r="F108" s="120" t="s">
        <v>261</v>
      </c>
      <c r="G108" s="120" t="s">
        <v>3190</v>
      </c>
      <c r="H108" s="120" t="s">
        <v>470</v>
      </c>
      <c r="I108" s="120" t="s">
        <v>98</v>
      </c>
      <c r="J108" s="120" t="s">
        <v>92</v>
      </c>
      <c r="K108" s="120" t="s">
        <v>3107</v>
      </c>
      <c r="L108" s="121">
        <v>12</v>
      </c>
      <c r="M108" s="122">
        <v>2019</v>
      </c>
      <c r="N108" s="180">
        <v>157.76</v>
      </c>
      <c r="O108" s="59"/>
      <c r="P108" s="60"/>
      <c r="Q108" s="61"/>
      <c r="R108" s="61"/>
      <c r="S108" s="510"/>
    </row>
    <row r="109" spans="1:19" s="31" customFormat="1" ht="45.75" customHeight="1" x14ac:dyDescent="0.25">
      <c r="A109" s="119">
        <v>101</v>
      </c>
      <c r="B109" s="119" t="s">
        <v>3191</v>
      </c>
      <c r="C109" s="125" t="s">
        <v>3192</v>
      </c>
      <c r="D109" s="120" t="s">
        <v>261</v>
      </c>
      <c r="E109" s="120" t="s">
        <v>391</v>
      </c>
      <c r="F109" s="120" t="s">
        <v>261</v>
      </c>
      <c r="G109" s="120">
        <v>25691018</v>
      </c>
      <c r="H109" s="120" t="s">
        <v>470</v>
      </c>
      <c r="I109" s="120" t="s">
        <v>98</v>
      </c>
      <c r="J109" s="120" t="s">
        <v>92</v>
      </c>
      <c r="K109" s="120" t="s">
        <v>3107</v>
      </c>
      <c r="L109" s="121">
        <v>12</v>
      </c>
      <c r="M109" s="122">
        <v>2019</v>
      </c>
      <c r="N109" s="180">
        <v>157.76</v>
      </c>
      <c r="O109" s="59"/>
      <c r="P109" s="60"/>
      <c r="Q109" s="61"/>
      <c r="R109" s="61"/>
      <c r="S109" s="510"/>
    </row>
    <row r="110" spans="1:19" s="31" customFormat="1" ht="45.75" customHeight="1" x14ac:dyDescent="0.25">
      <c r="A110" s="119">
        <v>102</v>
      </c>
      <c r="B110" s="119" t="s">
        <v>3193</v>
      </c>
      <c r="C110" s="125" t="s">
        <v>3194</v>
      </c>
      <c r="D110" s="120" t="s">
        <v>261</v>
      </c>
      <c r="E110" s="120" t="s">
        <v>391</v>
      </c>
      <c r="F110" s="120" t="s">
        <v>261</v>
      </c>
      <c r="G110" s="120" t="s">
        <v>440</v>
      </c>
      <c r="H110" s="120" t="s">
        <v>470</v>
      </c>
      <c r="I110" s="120" t="s">
        <v>98</v>
      </c>
      <c r="J110" s="120" t="s">
        <v>92</v>
      </c>
      <c r="K110" s="120" t="s">
        <v>3107</v>
      </c>
      <c r="L110" s="121">
        <v>5</v>
      </c>
      <c r="M110" s="122">
        <v>2020</v>
      </c>
      <c r="N110" s="180">
        <v>6380</v>
      </c>
      <c r="O110" s="59"/>
      <c r="P110" s="60"/>
      <c r="Q110" s="61"/>
      <c r="R110" s="61"/>
      <c r="S110" s="510"/>
    </row>
    <row r="111" spans="1:19" s="31" customFormat="1" ht="45.75" customHeight="1" x14ac:dyDescent="0.25">
      <c r="A111" s="119">
        <v>103</v>
      </c>
      <c r="B111" s="119" t="s">
        <v>3195</v>
      </c>
      <c r="C111" s="125" t="s">
        <v>3196</v>
      </c>
      <c r="D111" s="120" t="s">
        <v>261</v>
      </c>
      <c r="E111" s="120" t="s">
        <v>391</v>
      </c>
      <c r="F111" s="120" t="s">
        <v>261</v>
      </c>
      <c r="G111" s="120" t="s">
        <v>440</v>
      </c>
      <c r="H111" s="120" t="s">
        <v>470</v>
      </c>
      <c r="I111" s="120" t="s">
        <v>98</v>
      </c>
      <c r="J111" s="120" t="s">
        <v>92</v>
      </c>
      <c r="K111" s="120" t="s">
        <v>3107</v>
      </c>
      <c r="L111" s="121">
        <v>5</v>
      </c>
      <c r="M111" s="122">
        <v>2020</v>
      </c>
      <c r="N111" s="180">
        <v>11020</v>
      </c>
      <c r="O111" s="59"/>
      <c r="P111" s="60"/>
      <c r="Q111" s="61"/>
      <c r="R111" s="61"/>
      <c r="S111" s="510"/>
    </row>
    <row r="112" spans="1:19" s="31" customFormat="1" ht="45.75" customHeight="1" x14ac:dyDescent="0.25">
      <c r="A112" s="119">
        <v>104</v>
      </c>
      <c r="B112" s="119" t="s">
        <v>3197</v>
      </c>
      <c r="C112" s="125" t="s">
        <v>3198</v>
      </c>
      <c r="D112" s="120" t="s">
        <v>261</v>
      </c>
      <c r="E112" s="120" t="s">
        <v>391</v>
      </c>
      <c r="F112" s="120" t="s">
        <v>261</v>
      </c>
      <c r="G112" s="120" t="s">
        <v>440</v>
      </c>
      <c r="H112" s="120" t="s">
        <v>470</v>
      </c>
      <c r="I112" s="120" t="s">
        <v>98</v>
      </c>
      <c r="J112" s="120" t="s">
        <v>92</v>
      </c>
      <c r="K112" s="120" t="s">
        <v>3107</v>
      </c>
      <c r="L112" s="121">
        <v>5</v>
      </c>
      <c r="M112" s="122">
        <v>2020</v>
      </c>
      <c r="N112" s="180">
        <v>3944</v>
      </c>
      <c r="O112" s="59"/>
      <c r="P112" s="60"/>
      <c r="Q112" s="61"/>
      <c r="R112" s="61"/>
      <c r="S112" s="510"/>
    </row>
    <row r="113" spans="1:19" s="31" customFormat="1" ht="45.75" customHeight="1" x14ac:dyDescent="0.25">
      <c r="A113" s="119">
        <v>105</v>
      </c>
      <c r="B113" s="119" t="s">
        <v>3199</v>
      </c>
      <c r="C113" s="125" t="s">
        <v>3200</v>
      </c>
      <c r="D113" s="120" t="s">
        <v>261</v>
      </c>
      <c r="E113" s="120" t="s">
        <v>391</v>
      </c>
      <c r="F113" s="120" t="s">
        <v>261</v>
      </c>
      <c r="G113" s="120" t="s">
        <v>440</v>
      </c>
      <c r="H113" s="120" t="s">
        <v>470</v>
      </c>
      <c r="I113" s="120" t="s">
        <v>98</v>
      </c>
      <c r="J113" s="120" t="s">
        <v>92</v>
      </c>
      <c r="K113" s="120" t="s">
        <v>3107</v>
      </c>
      <c r="L113" s="121">
        <v>5</v>
      </c>
      <c r="M113" s="122">
        <v>2020</v>
      </c>
      <c r="N113" s="180">
        <v>3132</v>
      </c>
      <c r="O113" s="59"/>
      <c r="P113" s="60"/>
      <c r="Q113" s="61"/>
      <c r="R113" s="61"/>
      <c r="S113" s="510"/>
    </row>
    <row r="114" spans="1:19" s="31" customFormat="1" ht="45.75" customHeight="1" x14ac:dyDescent="0.25">
      <c r="A114" s="119">
        <v>106</v>
      </c>
      <c r="B114" s="119" t="s">
        <v>3201</v>
      </c>
      <c r="C114" s="125" t="s">
        <v>3202</v>
      </c>
      <c r="D114" s="120" t="s">
        <v>3203</v>
      </c>
      <c r="E114" s="120" t="s">
        <v>3204</v>
      </c>
      <c r="F114" s="120" t="s">
        <v>3205</v>
      </c>
      <c r="G114" s="120" t="s">
        <v>440</v>
      </c>
      <c r="H114" s="120" t="s">
        <v>470</v>
      </c>
      <c r="I114" s="120" t="s">
        <v>98</v>
      </c>
      <c r="J114" s="120" t="s">
        <v>92</v>
      </c>
      <c r="K114" s="120" t="s">
        <v>3107</v>
      </c>
      <c r="L114" s="121">
        <v>9</v>
      </c>
      <c r="M114" s="122">
        <v>2020</v>
      </c>
      <c r="N114" s="180">
        <v>6902</v>
      </c>
      <c r="O114" s="59"/>
      <c r="P114" s="60"/>
      <c r="Q114" s="61"/>
      <c r="R114" s="61"/>
      <c r="S114" s="510"/>
    </row>
    <row r="115" spans="1:19" s="31" customFormat="1" ht="45.75" customHeight="1" x14ac:dyDescent="0.25">
      <c r="A115" s="119">
        <v>107</v>
      </c>
      <c r="B115" s="119" t="s">
        <v>3206</v>
      </c>
      <c r="C115" s="119" t="s">
        <v>3207</v>
      </c>
      <c r="D115" s="120" t="s">
        <v>3208</v>
      </c>
      <c r="E115" s="120" t="s">
        <v>391</v>
      </c>
      <c r="F115" s="120" t="s">
        <v>261</v>
      </c>
      <c r="G115" s="120" t="s">
        <v>3209</v>
      </c>
      <c r="H115" s="120" t="s">
        <v>470</v>
      </c>
      <c r="I115" s="120" t="s">
        <v>1006</v>
      </c>
      <c r="J115" s="120" t="s">
        <v>92</v>
      </c>
      <c r="K115" s="120" t="s">
        <v>2950</v>
      </c>
      <c r="L115" s="121">
        <v>12</v>
      </c>
      <c r="M115" s="122">
        <v>2013</v>
      </c>
      <c r="N115" s="180">
        <v>280</v>
      </c>
      <c r="O115" s="59"/>
      <c r="P115" s="60"/>
      <c r="Q115" s="61"/>
      <c r="R115" s="61"/>
      <c r="S115" s="510"/>
    </row>
    <row r="116" spans="1:19" s="31" customFormat="1" ht="45.75" customHeight="1" x14ac:dyDescent="0.25">
      <c r="A116" s="119">
        <v>108</v>
      </c>
      <c r="B116" s="127" t="s">
        <v>3210</v>
      </c>
      <c r="C116" s="119" t="s">
        <v>3211</v>
      </c>
      <c r="D116" s="120" t="s">
        <v>261</v>
      </c>
      <c r="E116" s="120" t="s">
        <v>391</v>
      </c>
      <c r="F116" s="120" t="s">
        <v>261</v>
      </c>
      <c r="G116" s="120" t="s">
        <v>3212</v>
      </c>
      <c r="H116" s="120" t="s">
        <v>470</v>
      </c>
      <c r="I116" s="120" t="s">
        <v>1006</v>
      </c>
      <c r="J116" s="120" t="s">
        <v>92</v>
      </c>
      <c r="K116" s="120" t="s">
        <v>2950</v>
      </c>
      <c r="L116" s="121">
        <v>12</v>
      </c>
      <c r="M116" s="122">
        <v>2013</v>
      </c>
      <c r="N116" s="180">
        <v>207</v>
      </c>
      <c r="O116" s="59"/>
      <c r="P116" s="60"/>
      <c r="Q116" s="61"/>
      <c r="R116" s="61"/>
      <c r="S116" s="510"/>
    </row>
    <row r="117" spans="1:19" s="31" customFormat="1" ht="45.75" customHeight="1" x14ac:dyDescent="0.25">
      <c r="A117" s="119">
        <v>109</v>
      </c>
      <c r="B117" s="119" t="s">
        <v>3213</v>
      </c>
      <c r="C117" s="119" t="s">
        <v>3087</v>
      </c>
      <c r="D117" s="120" t="s">
        <v>261</v>
      </c>
      <c r="E117" s="120" t="s">
        <v>391</v>
      </c>
      <c r="F117" s="120" t="s">
        <v>261</v>
      </c>
      <c r="G117" s="120" t="s">
        <v>440</v>
      </c>
      <c r="H117" s="120" t="s">
        <v>470</v>
      </c>
      <c r="I117" s="120" t="s">
        <v>1006</v>
      </c>
      <c r="J117" s="120" t="s">
        <v>92</v>
      </c>
      <c r="K117" s="120" t="s">
        <v>2950</v>
      </c>
      <c r="L117" s="121">
        <v>12</v>
      </c>
      <c r="M117" s="122">
        <v>2013</v>
      </c>
      <c r="N117" s="180">
        <v>218.96</v>
      </c>
      <c r="O117" s="59"/>
      <c r="P117" s="60"/>
      <c r="Q117" s="61"/>
      <c r="R117" s="61"/>
      <c r="S117" s="510"/>
    </row>
    <row r="118" spans="1:19" s="31" customFormat="1" ht="45.75" customHeight="1" x14ac:dyDescent="0.25">
      <c r="A118" s="119">
        <v>110</v>
      </c>
      <c r="B118" s="119" t="s">
        <v>3214</v>
      </c>
      <c r="C118" s="119" t="s">
        <v>3215</v>
      </c>
      <c r="D118" s="120" t="s">
        <v>2999</v>
      </c>
      <c r="E118" s="120" t="s">
        <v>391</v>
      </c>
      <c r="F118" s="120" t="s">
        <v>261</v>
      </c>
      <c r="G118" s="128" t="s">
        <v>3216</v>
      </c>
      <c r="H118" s="120" t="s">
        <v>470</v>
      </c>
      <c r="I118" s="120" t="s">
        <v>1006</v>
      </c>
      <c r="J118" s="120" t="s">
        <v>92</v>
      </c>
      <c r="K118" s="120" t="s">
        <v>2950</v>
      </c>
      <c r="L118" s="121">
        <v>12</v>
      </c>
      <c r="M118" s="122">
        <v>2013</v>
      </c>
      <c r="N118" s="180">
        <v>51.75</v>
      </c>
      <c r="O118" s="59"/>
      <c r="P118" s="60"/>
      <c r="Q118" s="61"/>
      <c r="R118" s="61"/>
      <c r="S118" s="510"/>
    </row>
    <row r="119" spans="1:19" s="31" customFormat="1" ht="45.75" customHeight="1" x14ac:dyDescent="0.25">
      <c r="A119" s="119">
        <v>111</v>
      </c>
      <c r="B119" s="119" t="s">
        <v>3217</v>
      </c>
      <c r="C119" s="119" t="s">
        <v>3218</v>
      </c>
      <c r="D119" s="120" t="s">
        <v>261</v>
      </c>
      <c r="E119" s="120" t="s">
        <v>391</v>
      </c>
      <c r="F119" s="120" t="s">
        <v>3219</v>
      </c>
      <c r="G119" s="120" t="s">
        <v>440</v>
      </c>
      <c r="H119" s="120" t="s">
        <v>470</v>
      </c>
      <c r="I119" s="120" t="s">
        <v>1006</v>
      </c>
      <c r="J119" s="120" t="s">
        <v>92</v>
      </c>
      <c r="K119" s="120" t="s">
        <v>2950</v>
      </c>
      <c r="L119" s="121">
        <v>12</v>
      </c>
      <c r="M119" s="122">
        <v>2013</v>
      </c>
      <c r="N119" s="180">
        <v>6045.47</v>
      </c>
      <c r="O119" s="59"/>
      <c r="P119" s="60"/>
      <c r="Q119" s="61"/>
      <c r="R119" s="61"/>
      <c r="S119" s="510"/>
    </row>
    <row r="120" spans="1:19" s="31" customFormat="1" ht="45.75" customHeight="1" x14ac:dyDescent="0.25">
      <c r="A120" s="119">
        <v>112</v>
      </c>
      <c r="B120" s="119" t="s">
        <v>3220</v>
      </c>
      <c r="C120" s="119" t="s">
        <v>3221</v>
      </c>
      <c r="D120" s="120" t="s">
        <v>261</v>
      </c>
      <c r="E120" s="120" t="s">
        <v>391</v>
      </c>
      <c r="F120" s="120" t="s">
        <v>261</v>
      </c>
      <c r="G120" s="123">
        <v>940400048411</v>
      </c>
      <c r="H120" s="120" t="s">
        <v>470</v>
      </c>
      <c r="I120" s="120" t="s">
        <v>1006</v>
      </c>
      <c r="J120" s="120" t="s">
        <v>92</v>
      </c>
      <c r="K120" s="120" t="s">
        <v>2950</v>
      </c>
      <c r="L120" s="121">
        <v>12</v>
      </c>
      <c r="M120" s="122">
        <v>2013</v>
      </c>
      <c r="N120" s="180">
        <v>4920</v>
      </c>
      <c r="O120" s="59"/>
      <c r="P120" s="60"/>
      <c r="Q120" s="61"/>
      <c r="R120" s="61"/>
      <c r="S120" s="510"/>
    </row>
    <row r="121" spans="1:19" s="31" customFormat="1" ht="45.75" customHeight="1" x14ac:dyDescent="0.25">
      <c r="A121" s="119">
        <v>113</v>
      </c>
      <c r="B121" s="119" t="s">
        <v>3222</v>
      </c>
      <c r="C121" s="119" t="s">
        <v>3223</v>
      </c>
      <c r="D121" s="120" t="s">
        <v>1156</v>
      </c>
      <c r="E121" s="120" t="s">
        <v>391</v>
      </c>
      <c r="F121" s="120" t="s">
        <v>261</v>
      </c>
      <c r="G121" s="120" t="s">
        <v>3224</v>
      </c>
      <c r="H121" s="120" t="s">
        <v>470</v>
      </c>
      <c r="I121" s="120" t="s">
        <v>1006</v>
      </c>
      <c r="J121" s="120" t="s">
        <v>92</v>
      </c>
      <c r="K121" s="120" t="s">
        <v>2950</v>
      </c>
      <c r="L121" s="121">
        <v>12</v>
      </c>
      <c r="M121" s="122">
        <v>2013</v>
      </c>
      <c r="N121" s="180">
        <v>2624</v>
      </c>
      <c r="O121" s="59"/>
      <c r="P121" s="60"/>
      <c r="Q121" s="61"/>
      <c r="R121" s="61"/>
      <c r="S121" s="510"/>
    </row>
    <row r="122" spans="1:19" s="31" customFormat="1" ht="45.75" customHeight="1" x14ac:dyDescent="0.25">
      <c r="A122" s="119">
        <v>114</v>
      </c>
      <c r="B122" s="119" t="s">
        <v>3225</v>
      </c>
      <c r="C122" s="119" t="s">
        <v>2980</v>
      </c>
      <c r="D122" s="120" t="s">
        <v>261</v>
      </c>
      <c r="E122" s="120" t="s">
        <v>391</v>
      </c>
      <c r="F122" s="120" t="s">
        <v>261</v>
      </c>
      <c r="G122" s="120" t="s">
        <v>3226</v>
      </c>
      <c r="H122" s="120" t="s">
        <v>470</v>
      </c>
      <c r="I122" s="120" t="s">
        <v>1006</v>
      </c>
      <c r="J122" s="120" t="s">
        <v>92</v>
      </c>
      <c r="K122" s="120" t="s">
        <v>2950</v>
      </c>
      <c r="L122" s="121">
        <v>12</v>
      </c>
      <c r="M122" s="122">
        <v>2013</v>
      </c>
      <c r="N122" s="180">
        <v>246</v>
      </c>
      <c r="O122" s="59"/>
      <c r="P122" s="60"/>
      <c r="Q122" s="61"/>
      <c r="R122" s="61"/>
      <c r="S122" s="510"/>
    </row>
    <row r="123" spans="1:19" s="31" customFormat="1" ht="45.75" customHeight="1" x14ac:dyDescent="0.25">
      <c r="A123" s="119">
        <v>115</v>
      </c>
      <c r="B123" s="119" t="s">
        <v>3227</v>
      </c>
      <c r="C123" s="119" t="s">
        <v>2980</v>
      </c>
      <c r="D123" s="120" t="s">
        <v>261</v>
      </c>
      <c r="E123" s="120" t="s">
        <v>391</v>
      </c>
      <c r="F123" s="120" t="s">
        <v>261</v>
      </c>
      <c r="G123" s="120" t="s">
        <v>3228</v>
      </c>
      <c r="H123" s="120" t="s">
        <v>470</v>
      </c>
      <c r="I123" s="120" t="s">
        <v>1006</v>
      </c>
      <c r="J123" s="120" t="s">
        <v>92</v>
      </c>
      <c r="K123" s="120" t="s">
        <v>2950</v>
      </c>
      <c r="L123" s="121">
        <v>12</v>
      </c>
      <c r="M123" s="122">
        <v>2013</v>
      </c>
      <c r="N123" s="180">
        <v>246</v>
      </c>
      <c r="O123" s="59"/>
      <c r="P123" s="60"/>
      <c r="Q123" s="61"/>
      <c r="R123" s="61"/>
      <c r="S123" s="510"/>
    </row>
    <row r="124" spans="1:19" s="31" customFormat="1" ht="45.75" customHeight="1" x14ac:dyDescent="0.25">
      <c r="A124" s="119">
        <v>116</v>
      </c>
      <c r="B124" s="119" t="s">
        <v>3229</v>
      </c>
      <c r="C124" s="119" t="s">
        <v>3221</v>
      </c>
      <c r="D124" s="120" t="s">
        <v>261</v>
      </c>
      <c r="E124" s="120" t="s">
        <v>391</v>
      </c>
      <c r="F124" s="120" t="s">
        <v>261</v>
      </c>
      <c r="G124" s="123">
        <v>940400043591</v>
      </c>
      <c r="H124" s="120" t="s">
        <v>470</v>
      </c>
      <c r="I124" s="120" t="s">
        <v>1006</v>
      </c>
      <c r="J124" s="120" t="s">
        <v>92</v>
      </c>
      <c r="K124" s="120" t="s">
        <v>2950</v>
      </c>
      <c r="L124" s="121">
        <v>12</v>
      </c>
      <c r="M124" s="122">
        <v>2013</v>
      </c>
      <c r="N124" s="180">
        <v>4920</v>
      </c>
      <c r="O124" s="59"/>
      <c r="P124" s="60"/>
      <c r="Q124" s="61"/>
      <c r="R124" s="61"/>
      <c r="S124" s="510"/>
    </row>
    <row r="125" spans="1:19" s="31" customFormat="1" ht="45.75" customHeight="1" x14ac:dyDescent="0.25">
      <c r="A125" s="119">
        <v>117</v>
      </c>
      <c r="B125" s="119" t="s">
        <v>3230</v>
      </c>
      <c r="C125" s="119" t="s">
        <v>3223</v>
      </c>
      <c r="D125" s="120" t="s">
        <v>1156</v>
      </c>
      <c r="E125" s="120" t="s">
        <v>391</v>
      </c>
      <c r="F125" s="120" t="s">
        <v>261</v>
      </c>
      <c r="G125" s="120" t="s">
        <v>3231</v>
      </c>
      <c r="H125" s="120" t="s">
        <v>470</v>
      </c>
      <c r="I125" s="120" t="s">
        <v>1006</v>
      </c>
      <c r="J125" s="120" t="s">
        <v>92</v>
      </c>
      <c r="K125" s="120" t="s">
        <v>2950</v>
      </c>
      <c r="L125" s="121">
        <v>12</v>
      </c>
      <c r="M125" s="122">
        <v>2013</v>
      </c>
      <c r="N125" s="180">
        <v>2624</v>
      </c>
      <c r="O125" s="59"/>
      <c r="P125" s="60"/>
      <c r="Q125" s="61"/>
      <c r="R125" s="61"/>
      <c r="S125" s="510"/>
    </row>
    <row r="126" spans="1:19" s="31" customFormat="1" ht="45.75" customHeight="1" x14ac:dyDescent="0.25">
      <c r="A126" s="119">
        <v>118</v>
      </c>
      <c r="B126" s="119" t="s">
        <v>3232</v>
      </c>
      <c r="C126" s="119" t="s">
        <v>2952</v>
      </c>
      <c r="D126" s="120" t="s">
        <v>261</v>
      </c>
      <c r="E126" s="120" t="s">
        <v>391</v>
      </c>
      <c r="F126" s="120" t="s">
        <v>261</v>
      </c>
      <c r="G126" s="120" t="s">
        <v>3143</v>
      </c>
      <c r="H126" s="120" t="s">
        <v>470</v>
      </c>
      <c r="I126" s="120" t="s">
        <v>1006</v>
      </c>
      <c r="J126" s="120" t="s">
        <v>92</v>
      </c>
      <c r="K126" s="120" t="s">
        <v>2950</v>
      </c>
      <c r="L126" s="121">
        <v>12</v>
      </c>
      <c r="M126" s="122">
        <v>2013</v>
      </c>
      <c r="N126" s="180">
        <v>246</v>
      </c>
      <c r="O126" s="59"/>
      <c r="P126" s="60"/>
      <c r="Q126" s="61"/>
      <c r="R126" s="61"/>
      <c r="S126" s="510"/>
    </row>
    <row r="127" spans="1:19" s="31" customFormat="1" ht="45.75" customHeight="1" x14ac:dyDescent="0.25">
      <c r="A127" s="119">
        <v>119</v>
      </c>
      <c r="B127" s="119" t="s">
        <v>3233</v>
      </c>
      <c r="C127" s="119" t="s">
        <v>2980</v>
      </c>
      <c r="D127" s="120" t="s">
        <v>261</v>
      </c>
      <c r="E127" s="120" t="s">
        <v>391</v>
      </c>
      <c r="F127" s="120" t="s">
        <v>261</v>
      </c>
      <c r="G127" s="120" t="s">
        <v>3234</v>
      </c>
      <c r="H127" s="120" t="s">
        <v>470</v>
      </c>
      <c r="I127" s="120" t="s">
        <v>1006</v>
      </c>
      <c r="J127" s="120" t="s">
        <v>92</v>
      </c>
      <c r="K127" s="120" t="s">
        <v>2950</v>
      </c>
      <c r="L127" s="121">
        <v>12</v>
      </c>
      <c r="M127" s="122">
        <v>2013</v>
      </c>
      <c r="N127" s="180">
        <v>246</v>
      </c>
      <c r="O127" s="59"/>
      <c r="P127" s="60"/>
      <c r="Q127" s="61"/>
      <c r="R127" s="61"/>
      <c r="S127" s="510"/>
    </row>
    <row r="128" spans="1:19" s="31" customFormat="1" ht="45.75" customHeight="1" x14ac:dyDescent="0.25">
      <c r="A128" s="119">
        <v>120</v>
      </c>
      <c r="B128" s="119" t="s">
        <v>3235</v>
      </c>
      <c r="C128" s="119" t="s">
        <v>2971</v>
      </c>
      <c r="D128" s="120" t="s">
        <v>261</v>
      </c>
      <c r="E128" s="120" t="s">
        <v>391</v>
      </c>
      <c r="F128" s="120" t="s">
        <v>261</v>
      </c>
      <c r="G128" s="120" t="s">
        <v>3143</v>
      </c>
      <c r="H128" s="120" t="s">
        <v>470</v>
      </c>
      <c r="I128" s="120" t="s">
        <v>1006</v>
      </c>
      <c r="J128" s="120" t="s">
        <v>92</v>
      </c>
      <c r="K128" s="120" t="s">
        <v>2950</v>
      </c>
      <c r="L128" s="121">
        <v>12</v>
      </c>
      <c r="M128" s="122">
        <v>2013</v>
      </c>
      <c r="N128" s="180">
        <v>164</v>
      </c>
      <c r="O128" s="59"/>
      <c r="P128" s="60"/>
      <c r="Q128" s="61"/>
      <c r="R128" s="61"/>
      <c r="S128" s="510"/>
    </row>
    <row r="129" spans="1:19" s="31" customFormat="1" ht="45.75" customHeight="1" x14ac:dyDescent="0.25">
      <c r="A129" s="119">
        <v>121</v>
      </c>
      <c r="B129" s="119" t="s">
        <v>3236</v>
      </c>
      <c r="C129" s="119" t="s">
        <v>2980</v>
      </c>
      <c r="D129" s="120" t="s">
        <v>261</v>
      </c>
      <c r="E129" s="120" t="s">
        <v>391</v>
      </c>
      <c r="F129" s="120" t="s">
        <v>261</v>
      </c>
      <c r="G129" s="120" t="s">
        <v>3237</v>
      </c>
      <c r="H129" s="120" t="s">
        <v>470</v>
      </c>
      <c r="I129" s="120" t="s">
        <v>1006</v>
      </c>
      <c r="J129" s="120" t="s">
        <v>92</v>
      </c>
      <c r="K129" s="120" t="s">
        <v>2950</v>
      </c>
      <c r="L129" s="121">
        <v>12</v>
      </c>
      <c r="M129" s="122">
        <v>2013</v>
      </c>
      <c r="N129" s="180">
        <v>246</v>
      </c>
      <c r="O129" s="59"/>
      <c r="P129" s="60"/>
      <c r="Q129" s="61"/>
      <c r="R129" s="61"/>
      <c r="S129" s="510"/>
    </row>
    <row r="130" spans="1:19" s="31" customFormat="1" ht="45.75" customHeight="1" x14ac:dyDescent="0.25">
      <c r="A130" s="119">
        <v>122</v>
      </c>
      <c r="B130" s="119" t="s">
        <v>3238</v>
      </c>
      <c r="C130" s="119" t="s">
        <v>3239</v>
      </c>
      <c r="D130" s="120" t="s">
        <v>1622</v>
      </c>
      <c r="E130" s="120" t="s">
        <v>391</v>
      </c>
      <c r="F130" s="120" t="s">
        <v>3240</v>
      </c>
      <c r="G130" s="120" t="s">
        <v>3241</v>
      </c>
      <c r="H130" s="120" t="s">
        <v>470</v>
      </c>
      <c r="I130" s="120" t="s">
        <v>1006</v>
      </c>
      <c r="J130" s="120" t="s">
        <v>92</v>
      </c>
      <c r="K130" s="120" t="s">
        <v>2950</v>
      </c>
      <c r="L130" s="121">
        <v>12</v>
      </c>
      <c r="M130" s="122">
        <v>2013</v>
      </c>
      <c r="N130" s="180">
        <v>7942</v>
      </c>
      <c r="O130" s="59"/>
      <c r="P130" s="60"/>
      <c r="Q130" s="61"/>
      <c r="R130" s="61"/>
      <c r="S130" s="510"/>
    </row>
    <row r="131" spans="1:19" s="31" customFormat="1" ht="45.75" customHeight="1" x14ac:dyDescent="0.25">
      <c r="A131" s="119">
        <v>123</v>
      </c>
      <c r="B131" s="119" t="s">
        <v>3242</v>
      </c>
      <c r="C131" s="119" t="s">
        <v>3243</v>
      </c>
      <c r="D131" s="120" t="s">
        <v>261</v>
      </c>
      <c r="E131" s="120" t="s">
        <v>391</v>
      </c>
      <c r="F131" s="120" t="s">
        <v>3244</v>
      </c>
      <c r="G131" s="120" t="s">
        <v>440</v>
      </c>
      <c r="H131" s="120" t="s">
        <v>470</v>
      </c>
      <c r="I131" s="120" t="s">
        <v>1006</v>
      </c>
      <c r="J131" s="120" t="s">
        <v>92</v>
      </c>
      <c r="K131" s="120" t="s">
        <v>2950</v>
      </c>
      <c r="L131" s="121">
        <v>10</v>
      </c>
      <c r="M131" s="122">
        <v>2014</v>
      </c>
      <c r="N131" s="180">
        <v>4315.2</v>
      </c>
      <c r="O131" s="59"/>
      <c r="P131" s="60"/>
      <c r="Q131" s="61"/>
      <c r="R131" s="61"/>
      <c r="S131" s="510"/>
    </row>
    <row r="132" spans="1:19" s="31" customFormat="1" ht="45.75" customHeight="1" x14ac:dyDescent="0.25">
      <c r="A132" s="119">
        <v>124</v>
      </c>
      <c r="B132" s="119" t="s">
        <v>3245</v>
      </c>
      <c r="C132" s="119" t="s">
        <v>2976</v>
      </c>
      <c r="D132" s="120" t="s">
        <v>261</v>
      </c>
      <c r="E132" s="120" t="s">
        <v>391</v>
      </c>
      <c r="F132" s="120" t="s">
        <v>261</v>
      </c>
      <c r="G132" s="120" t="s">
        <v>3246</v>
      </c>
      <c r="H132" s="120" t="s">
        <v>470</v>
      </c>
      <c r="I132" s="120" t="s">
        <v>1006</v>
      </c>
      <c r="J132" s="120" t="s">
        <v>92</v>
      </c>
      <c r="K132" s="120" t="s">
        <v>2950</v>
      </c>
      <c r="L132" s="121">
        <v>10</v>
      </c>
      <c r="M132" s="122">
        <v>2014</v>
      </c>
      <c r="N132" s="180">
        <v>2301.44</v>
      </c>
      <c r="O132" s="59"/>
      <c r="P132" s="60"/>
      <c r="Q132" s="61"/>
      <c r="R132" s="61"/>
      <c r="S132" s="510"/>
    </row>
    <row r="133" spans="1:19" s="31" customFormat="1" ht="45.75" customHeight="1" x14ac:dyDescent="0.25">
      <c r="A133" s="119">
        <v>125</v>
      </c>
      <c r="B133" s="119" t="s">
        <v>3247</v>
      </c>
      <c r="C133" s="119" t="s">
        <v>2952</v>
      </c>
      <c r="D133" s="120" t="s">
        <v>261</v>
      </c>
      <c r="E133" s="120" t="s">
        <v>391</v>
      </c>
      <c r="F133" s="120" t="s">
        <v>261</v>
      </c>
      <c r="G133" s="120" t="s">
        <v>3248</v>
      </c>
      <c r="H133" s="120" t="s">
        <v>470</v>
      </c>
      <c r="I133" s="120" t="s">
        <v>1006</v>
      </c>
      <c r="J133" s="120" t="s">
        <v>92</v>
      </c>
      <c r="K133" s="120" t="s">
        <v>2950</v>
      </c>
      <c r="L133" s="121">
        <v>10</v>
      </c>
      <c r="M133" s="122">
        <v>2014</v>
      </c>
      <c r="N133" s="180">
        <v>215.78</v>
      </c>
      <c r="O133" s="59"/>
      <c r="P133" s="60"/>
      <c r="Q133" s="61"/>
      <c r="R133" s="61"/>
      <c r="S133" s="510"/>
    </row>
    <row r="134" spans="1:19" s="31" customFormat="1" ht="45.75" customHeight="1" x14ac:dyDescent="0.25">
      <c r="A134" s="119">
        <v>126</v>
      </c>
      <c r="B134" s="119" t="s">
        <v>3249</v>
      </c>
      <c r="C134" s="119" t="s">
        <v>2980</v>
      </c>
      <c r="D134" s="120" t="s">
        <v>261</v>
      </c>
      <c r="E134" s="120" t="s">
        <v>391</v>
      </c>
      <c r="F134" s="120" t="s">
        <v>261</v>
      </c>
      <c r="G134" s="120" t="s">
        <v>3250</v>
      </c>
      <c r="H134" s="120" t="s">
        <v>470</v>
      </c>
      <c r="I134" s="120" t="s">
        <v>1006</v>
      </c>
      <c r="J134" s="120" t="s">
        <v>92</v>
      </c>
      <c r="K134" s="120" t="s">
        <v>2950</v>
      </c>
      <c r="L134" s="121">
        <v>10</v>
      </c>
      <c r="M134" s="122">
        <v>2014</v>
      </c>
      <c r="N134" s="180">
        <v>215.78</v>
      </c>
      <c r="O134" s="59"/>
      <c r="P134" s="60"/>
      <c r="Q134" s="61"/>
      <c r="R134" s="61"/>
      <c r="S134" s="510"/>
    </row>
    <row r="135" spans="1:19" s="31" customFormat="1" ht="45.75" customHeight="1" x14ac:dyDescent="0.25">
      <c r="A135" s="119">
        <v>127</v>
      </c>
      <c r="B135" s="119" t="s">
        <v>3251</v>
      </c>
      <c r="C135" s="119" t="s">
        <v>3243</v>
      </c>
      <c r="D135" s="120" t="s">
        <v>261</v>
      </c>
      <c r="E135" s="120" t="s">
        <v>391</v>
      </c>
      <c r="F135" s="120" t="s">
        <v>3244</v>
      </c>
      <c r="G135" s="120" t="s">
        <v>440</v>
      </c>
      <c r="H135" s="120" t="s">
        <v>470</v>
      </c>
      <c r="I135" s="120" t="s">
        <v>1006</v>
      </c>
      <c r="J135" s="120" t="s">
        <v>92</v>
      </c>
      <c r="K135" s="120" t="s">
        <v>2950</v>
      </c>
      <c r="L135" s="121">
        <v>10</v>
      </c>
      <c r="M135" s="122">
        <v>2014</v>
      </c>
      <c r="N135" s="180">
        <v>4315.2</v>
      </c>
      <c r="O135" s="59"/>
      <c r="P135" s="60"/>
      <c r="Q135" s="61"/>
      <c r="R135" s="61"/>
      <c r="S135" s="510"/>
    </row>
    <row r="136" spans="1:19" s="31" customFormat="1" ht="45.75" customHeight="1" x14ac:dyDescent="0.25">
      <c r="A136" s="119">
        <v>128</v>
      </c>
      <c r="B136" s="119" t="s">
        <v>3252</v>
      </c>
      <c r="C136" s="119" t="s">
        <v>2976</v>
      </c>
      <c r="D136" s="120" t="s">
        <v>261</v>
      </c>
      <c r="E136" s="120" t="s">
        <v>391</v>
      </c>
      <c r="F136" s="120" t="s">
        <v>261</v>
      </c>
      <c r="G136" s="120" t="s">
        <v>3246</v>
      </c>
      <c r="H136" s="120" t="s">
        <v>470</v>
      </c>
      <c r="I136" s="120" t="s">
        <v>1006</v>
      </c>
      <c r="J136" s="120" t="s">
        <v>92</v>
      </c>
      <c r="K136" s="120" t="s">
        <v>2950</v>
      </c>
      <c r="L136" s="121">
        <v>10</v>
      </c>
      <c r="M136" s="122">
        <v>2014</v>
      </c>
      <c r="N136" s="180">
        <v>2301.44</v>
      </c>
      <c r="O136" s="59"/>
      <c r="P136" s="60"/>
      <c r="Q136" s="61"/>
      <c r="R136" s="61"/>
      <c r="S136" s="510"/>
    </row>
    <row r="137" spans="1:19" s="31" customFormat="1" ht="45.75" customHeight="1" x14ac:dyDescent="0.25">
      <c r="A137" s="119">
        <v>129</v>
      </c>
      <c r="B137" s="119" t="s">
        <v>3253</v>
      </c>
      <c r="C137" s="119" t="s">
        <v>2952</v>
      </c>
      <c r="D137" s="120" t="s">
        <v>261</v>
      </c>
      <c r="E137" s="120" t="s">
        <v>391</v>
      </c>
      <c r="F137" s="120" t="s">
        <v>261</v>
      </c>
      <c r="G137" s="120" t="s">
        <v>3248</v>
      </c>
      <c r="H137" s="120" t="s">
        <v>470</v>
      </c>
      <c r="I137" s="120" t="s">
        <v>1006</v>
      </c>
      <c r="J137" s="120" t="s">
        <v>92</v>
      </c>
      <c r="K137" s="120" t="s">
        <v>2950</v>
      </c>
      <c r="L137" s="121">
        <v>10</v>
      </c>
      <c r="M137" s="122">
        <v>2014</v>
      </c>
      <c r="N137" s="180">
        <v>215.76</v>
      </c>
      <c r="O137" s="59"/>
      <c r="P137" s="60"/>
      <c r="Q137" s="61"/>
      <c r="R137" s="61"/>
      <c r="S137" s="510"/>
    </row>
    <row r="138" spans="1:19" s="31" customFormat="1" ht="45.75" customHeight="1" x14ac:dyDescent="0.25">
      <c r="A138" s="119">
        <v>130</v>
      </c>
      <c r="B138" s="119" t="s">
        <v>3254</v>
      </c>
      <c r="C138" s="119" t="s">
        <v>2971</v>
      </c>
      <c r="D138" s="120" t="s">
        <v>261</v>
      </c>
      <c r="E138" s="120" t="s">
        <v>391</v>
      </c>
      <c r="F138" s="120" t="s">
        <v>261</v>
      </c>
      <c r="G138" s="120" t="s">
        <v>3255</v>
      </c>
      <c r="H138" s="120" t="s">
        <v>470</v>
      </c>
      <c r="I138" s="120" t="s">
        <v>1006</v>
      </c>
      <c r="J138" s="120" t="s">
        <v>92</v>
      </c>
      <c r="K138" s="120" t="s">
        <v>2950</v>
      </c>
      <c r="L138" s="121">
        <v>10</v>
      </c>
      <c r="M138" s="122">
        <v>2014</v>
      </c>
      <c r="N138" s="180">
        <v>143.84</v>
      </c>
      <c r="O138" s="59"/>
      <c r="P138" s="60"/>
      <c r="Q138" s="61"/>
      <c r="R138" s="61"/>
      <c r="S138" s="510"/>
    </row>
    <row r="139" spans="1:19" s="31" customFormat="1" ht="45.75" customHeight="1" x14ac:dyDescent="0.25">
      <c r="A139" s="119">
        <v>131</v>
      </c>
      <c r="B139" s="119" t="s">
        <v>3256</v>
      </c>
      <c r="C139" s="119" t="s">
        <v>2980</v>
      </c>
      <c r="D139" s="120" t="s">
        <v>261</v>
      </c>
      <c r="E139" s="120" t="s">
        <v>391</v>
      </c>
      <c r="F139" s="120" t="s">
        <v>261</v>
      </c>
      <c r="G139" s="120" t="s">
        <v>3257</v>
      </c>
      <c r="H139" s="120" t="s">
        <v>470</v>
      </c>
      <c r="I139" s="120" t="s">
        <v>1006</v>
      </c>
      <c r="J139" s="120" t="s">
        <v>92</v>
      </c>
      <c r="K139" s="120" t="s">
        <v>2950</v>
      </c>
      <c r="L139" s="121">
        <v>10</v>
      </c>
      <c r="M139" s="122">
        <v>2014</v>
      </c>
      <c r="N139" s="180">
        <v>215.76</v>
      </c>
      <c r="O139" s="59"/>
      <c r="P139" s="60"/>
      <c r="Q139" s="61"/>
      <c r="R139" s="61"/>
      <c r="S139" s="510"/>
    </row>
    <row r="140" spans="1:19" s="31" customFormat="1" ht="45.75" customHeight="1" x14ac:dyDescent="0.25">
      <c r="A140" s="119">
        <v>132</v>
      </c>
      <c r="B140" s="119" t="s">
        <v>3258</v>
      </c>
      <c r="C140" s="119" t="s">
        <v>3243</v>
      </c>
      <c r="D140" s="120" t="s">
        <v>261</v>
      </c>
      <c r="E140" s="120" t="s">
        <v>391</v>
      </c>
      <c r="F140" s="120" t="s">
        <v>3244</v>
      </c>
      <c r="G140" s="120" t="s">
        <v>440</v>
      </c>
      <c r="H140" s="120" t="s">
        <v>470</v>
      </c>
      <c r="I140" s="120" t="s">
        <v>1006</v>
      </c>
      <c r="J140" s="120" t="s">
        <v>92</v>
      </c>
      <c r="K140" s="120" t="s">
        <v>2950</v>
      </c>
      <c r="L140" s="121">
        <v>10</v>
      </c>
      <c r="M140" s="122">
        <v>2014</v>
      </c>
      <c r="N140" s="180">
        <v>4315.2</v>
      </c>
      <c r="O140" s="59"/>
      <c r="P140" s="60"/>
      <c r="Q140" s="61"/>
      <c r="R140" s="61"/>
      <c r="S140" s="510"/>
    </row>
    <row r="141" spans="1:19" s="31" customFormat="1" ht="45.75" customHeight="1" x14ac:dyDescent="0.25">
      <c r="A141" s="119">
        <v>133</v>
      </c>
      <c r="B141" s="119" t="s">
        <v>3259</v>
      </c>
      <c r="C141" s="119" t="s">
        <v>2976</v>
      </c>
      <c r="D141" s="120" t="s">
        <v>261</v>
      </c>
      <c r="E141" s="120" t="s">
        <v>391</v>
      </c>
      <c r="F141" s="120" t="s">
        <v>261</v>
      </c>
      <c r="G141" s="120" t="s">
        <v>3260</v>
      </c>
      <c r="H141" s="120" t="s">
        <v>470</v>
      </c>
      <c r="I141" s="120" t="s">
        <v>1006</v>
      </c>
      <c r="J141" s="120" t="s">
        <v>92</v>
      </c>
      <c r="K141" s="120" t="s">
        <v>2950</v>
      </c>
      <c r="L141" s="121">
        <v>10</v>
      </c>
      <c r="M141" s="122">
        <v>2014</v>
      </c>
      <c r="N141" s="180">
        <v>2301.44</v>
      </c>
      <c r="O141" s="59"/>
      <c r="P141" s="60"/>
      <c r="Q141" s="61"/>
      <c r="R141" s="61"/>
      <c r="S141" s="510"/>
    </row>
    <row r="142" spans="1:19" s="31" customFormat="1" ht="45.75" customHeight="1" x14ac:dyDescent="0.25">
      <c r="A142" s="119">
        <v>134</v>
      </c>
      <c r="B142" s="119" t="s">
        <v>3261</v>
      </c>
      <c r="C142" s="119" t="s">
        <v>3262</v>
      </c>
      <c r="D142" s="120" t="s">
        <v>261</v>
      </c>
      <c r="E142" s="120" t="s">
        <v>391</v>
      </c>
      <c r="F142" s="120" t="s">
        <v>261</v>
      </c>
      <c r="G142" s="120" t="s">
        <v>3263</v>
      </c>
      <c r="H142" s="120" t="s">
        <v>470</v>
      </c>
      <c r="I142" s="120" t="s">
        <v>1006</v>
      </c>
      <c r="J142" s="120" t="s">
        <v>92</v>
      </c>
      <c r="K142" s="120" t="s">
        <v>2950</v>
      </c>
      <c r="L142" s="121">
        <v>10</v>
      </c>
      <c r="M142" s="122">
        <v>2014</v>
      </c>
      <c r="N142" s="180">
        <v>410</v>
      </c>
      <c r="O142" s="59"/>
      <c r="P142" s="60"/>
      <c r="Q142" s="61"/>
      <c r="R142" s="61"/>
      <c r="S142" s="510"/>
    </row>
    <row r="143" spans="1:19" s="31" customFormat="1" ht="45.75" customHeight="1" x14ac:dyDescent="0.25">
      <c r="A143" s="119">
        <v>135</v>
      </c>
      <c r="B143" s="119" t="s">
        <v>3264</v>
      </c>
      <c r="C143" s="119" t="s">
        <v>3265</v>
      </c>
      <c r="D143" s="120" t="s">
        <v>1156</v>
      </c>
      <c r="E143" s="120" t="s">
        <v>391</v>
      </c>
      <c r="F143" s="120" t="s">
        <v>261</v>
      </c>
      <c r="G143" s="120" t="s">
        <v>3266</v>
      </c>
      <c r="H143" s="120" t="s">
        <v>470</v>
      </c>
      <c r="I143" s="120" t="s">
        <v>1006</v>
      </c>
      <c r="J143" s="120" t="s">
        <v>92</v>
      </c>
      <c r="K143" s="120" t="s">
        <v>2950</v>
      </c>
      <c r="L143" s="121">
        <v>12</v>
      </c>
      <c r="M143" s="122">
        <v>2014</v>
      </c>
      <c r="N143" s="180">
        <v>3944</v>
      </c>
      <c r="O143" s="59"/>
      <c r="P143" s="60"/>
      <c r="Q143" s="61"/>
      <c r="R143" s="61"/>
      <c r="S143" s="510"/>
    </row>
    <row r="144" spans="1:19" s="31" customFormat="1" ht="45.75" customHeight="1" x14ac:dyDescent="0.25">
      <c r="A144" s="119">
        <v>136</v>
      </c>
      <c r="B144" s="119" t="s">
        <v>3267</v>
      </c>
      <c r="C144" s="119" t="s">
        <v>3268</v>
      </c>
      <c r="D144" s="120" t="s">
        <v>261</v>
      </c>
      <c r="E144" s="120" t="s">
        <v>391</v>
      </c>
      <c r="F144" s="120" t="s">
        <v>261</v>
      </c>
      <c r="G144" s="123">
        <v>2340681099775</v>
      </c>
      <c r="H144" s="120" t="s">
        <v>470</v>
      </c>
      <c r="I144" s="120" t="s">
        <v>1006</v>
      </c>
      <c r="J144" s="120" t="s">
        <v>92</v>
      </c>
      <c r="K144" s="120" t="s">
        <v>2950</v>
      </c>
      <c r="L144" s="121">
        <v>10</v>
      </c>
      <c r="M144" s="122">
        <v>2015</v>
      </c>
      <c r="N144" s="180">
        <v>7149.99</v>
      </c>
      <c r="O144" s="59"/>
      <c r="P144" s="60"/>
      <c r="Q144" s="61"/>
      <c r="R144" s="61"/>
      <c r="S144" s="510"/>
    </row>
    <row r="145" spans="1:19" s="31" customFormat="1" ht="45.75" customHeight="1" x14ac:dyDescent="0.25">
      <c r="A145" s="119">
        <v>137</v>
      </c>
      <c r="B145" s="119" t="s">
        <v>3269</v>
      </c>
      <c r="C145" s="119" t="s">
        <v>2976</v>
      </c>
      <c r="D145" s="120" t="s">
        <v>261</v>
      </c>
      <c r="E145" s="120" t="s">
        <v>391</v>
      </c>
      <c r="F145" s="120" t="s">
        <v>261</v>
      </c>
      <c r="G145" s="123">
        <v>5060615180314</v>
      </c>
      <c r="H145" s="120" t="s">
        <v>470</v>
      </c>
      <c r="I145" s="120" t="s">
        <v>1006</v>
      </c>
      <c r="J145" s="120" t="s">
        <v>92</v>
      </c>
      <c r="K145" s="120" t="s">
        <v>2950</v>
      </c>
      <c r="L145" s="121">
        <v>10</v>
      </c>
      <c r="M145" s="122">
        <v>2015</v>
      </c>
      <c r="N145" s="180">
        <v>3300</v>
      </c>
      <c r="O145" s="59"/>
      <c r="P145" s="60"/>
      <c r="Q145" s="61"/>
      <c r="R145" s="61"/>
      <c r="S145" s="510"/>
    </row>
    <row r="146" spans="1:19" s="31" customFormat="1" ht="45.75" customHeight="1" x14ac:dyDescent="0.25">
      <c r="A146" s="119">
        <v>138</v>
      </c>
      <c r="B146" s="119" t="s">
        <v>3270</v>
      </c>
      <c r="C146" s="119" t="s">
        <v>3004</v>
      </c>
      <c r="D146" s="120" t="s">
        <v>261</v>
      </c>
      <c r="E146" s="120" t="s">
        <v>391</v>
      </c>
      <c r="F146" s="120" t="s">
        <v>261</v>
      </c>
      <c r="G146" s="120" t="s">
        <v>3271</v>
      </c>
      <c r="H146" s="120" t="s">
        <v>470</v>
      </c>
      <c r="I146" s="120" t="s">
        <v>1006</v>
      </c>
      <c r="J146" s="120" t="s">
        <v>92</v>
      </c>
      <c r="K146" s="120" t="s">
        <v>2950</v>
      </c>
      <c r="L146" s="121">
        <v>10</v>
      </c>
      <c r="M146" s="122">
        <v>2015</v>
      </c>
      <c r="N146" s="180">
        <v>220</v>
      </c>
      <c r="O146" s="59"/>
      <c r="P146" s="60"/>
      <c r="Q146" s="61"/>
      <c r="R146" s="61"/>
      <c r="S146" s="510"/>
    </row>
    <row r="147" spans="1:19" s="31" customFormat="1" ht="45.75" customHeight="1" x14ac:dyDescent="0.25">
      <c r="A147" s="119">
        <v>139</v>
      </c>
      <c r="B147" s="119" t="s">
        <v>3272</v>
      </c>
      <c r="C147" s="119" t="s">
        <v>2971</v>
      </c>
      <c r="D147" s="120" t="s">
        <v>261</v>
      </c>
      <c r="E147" s="120" t="s">
        <v>391</v>
      </c>
      <c r="F147" s="120" t="s">
        <v>261</v>
      </c>
      <c r="G147" s="120" t="s">
        <v>3271</v>
      </c>
      <c r="H147" s="120" t="s">
        <v>470</v>
      </c>
      <c r="I147" s="120" t="s">
        <v>1006</v>
      </c>
      <c r="J147" s="120" t="s">
        <v>92</v>
      </c>
      <c r="K147" s="120" t="s">
        <v>2950</v>
      </c>
      <c r="L147" s="121">
        <v>10</v>
      </c>
      <c r="M147" s="122">
        <v>2015</v>
      </c>
      <c r="N147" s="180">
        <v>110</v>
      </c>
      <c r="O147" s="59"/>
      <c r="P147" s="60"/>
      <c r="Q147" s="61"/>
      <c r="R147" s="61"/>
      <c r="S147" s="510"/>
    </row>
    <row r="148" spans="1:19" s="31" customFormat="1" ht="45.75" customHeight="1" x14ac:dyDescent="0.25">
      <c r="A148" s="119">
        <v>140</v>
      </c>
      <c r="B148" s="119" t="s">
        <v>3273</v>
      </c>
      <c r="C148" s="119" t="s">
        <v>2980</v>
      </c>
      <c r="D148" s="120" t="s">
        <v>261</v>
      </c>
      <c r="E148" s="120" t="s">
        <v>391</v>
      </c>
      <c r="F148" s="120" t="s">
        <v>261</v>
      </c>
      <c r="G148" s="120" t="s">
        <v>3274</v>
      </c>
      <c r="H148" s="120" t="s">
        <v>470</v>
      </c>
      <c r="I148" s="120" t="s">
        <v>1006</v>
      </c>
      <c r="J148" s="120" t="s">
        <v>92</v>
      </c>
      <c r="K148" s="120" t="s">
        <v>2950</v>
      </c>
      <c r="L148" s="121">
        <v>10</v>
      </c>
      <c r="M148" s="122">
        <v>2015</v>
      </c>
      <c r="N148" s="180">
        <v>220</v>
      </c>
      <c r="O148" s="59"/>
      <c r="P148" s="60"/>
      <c r="Q148" s="61"/>
      <c r="R148" s="61"/>
      <c r="S148" s="510"/>
    </row>
    <row r="149" spans="1:19" s="31" customFormat="1" ht="45.75" customHeight="1" x14ac:dyDescent="0.25">
      <c r="A149" s="119">
        <v>141</v>
      </c>
      <c r="B149" s="119" t="s">
        <v>3275</v>
      </c>
      <c r="C149" s="119" t="s">
        <v>3268</v>
      </c>
      <c r="D149" s="120" t="s">
        <v>261</v>
      </c>
      <c r="E149" s="120" t="s">
        <v>391</v>
      </c>
      <c r="F149" s="120" t="s">
        <v>261</v>
      </c>
      <c r="G149" s="123">
        <v>23400681120387</v>
      </c>
      <c r="H149" s="120" t="s">
        <v>470</v>
      </c>
      <c r="I149" s="120" t="s">
        <v>1006</v>
      </c>
      <c r="J149" s="120" t="s">
        <v>92</v>
      </c>
      <c r="K149" s="120" t="s">
        <v>2950</v>
      </c>
      <c r="L149" s="121">
        <v>10</v>
      </c>
      <c r="M149" s="122">
        <v>2015</v>
      </c>
      <c r="N149" s="180">
        <v>7149.99</v>
      </c>
      <c r="O149" s="59"/>
      <c r="P149" s="60"/>
      <c r="Q149" s="61"/>
      <c r="R149" s="61"/>
      <c r="S149" s="510"/>
    </row>
    <row r="150" spans="1:19" s="31" customFormat="1" ht="45.75" customHeight="1" x14ac:dyDescent="0.25">
      <c r="A150" s="119">
        <v>142</v>
      </c>
      <c r="B150" s="119" t="s">
        <v>3276</v>
      </c>
      <c r="C150" s="119" t="s">
        <v>2976</v>
      </c>
      <c r="D150" s="120" t="s">
        <v>261</v>
      </c>
      <c r="E150" s="120" t="s">
        <v>391</v>
      </c>
      <c r="F150" s="120" t="s">
        <v>261</v>
      </c>
      <c r="G150" s="123">
        <v>5060615180370</v>
      </c>
      <c r="H150" s="120" t="s">
        <v>470</v>
      </c>
      <c r="I150" s="120" t="s">
        <v>1006</v>
      </c>
      <c r="J150" s="120" t="s">
        <v>92</v>
      </c>
      <c r="K150" s="120" t="s">
        <v>2950</v>
      </c>
      <c r="L150" s="121">
        <v>10</v>
      </c>
      <c r="M150" s="122">
        <v>2015</v>
      </c>
      <c r="N150" s="180">
        <v>3300</v>
      </c>
      <c r="O150" s="59"/>
      <c r="P150" s="60"/>
      <c r="Q150" s="61"/>
      <c r="R150" s="61"/>
      <c r="S150" s="510"/>
    </row>
    <row r="151" spans="1:19" s="31" customFormat="1" ht="45.75" customHeight="1" x14ac:dyDescent="0.25">
      <c r="A151" s="119">
        <v>143</v>
      </c>
      <c r="B151" s="119" t="s">
        <v>3277</v>
      </c>
      <c r="C151" s="119" t="s">
        <v>3004</v>
      </c>
      <c r="D151" s="120" t="s">
        <v>261</v>
      </c>
      <c r="E151" s="120" t="s">
        <v>391</v>
      </c>
      <c r="F151" s="120" t="s">
        <v>261</v>
      </c>
      <c r="G151" s="120" t="s">
        <v>3271</v>
      </c>
      <c r="H151" s="120" t="s">
        <v>470</v>
      </c>
      <c r="I151" s="120" t="s">
        <v>1006</v>
      </c>
      <c r="J151" s="120" t="s">
        <v>92</v>
      </c>
      <c r="K151" s="120" t="s">
        <v>2950</v>
      </c>
      <c r="L151" s="121">
        <v>10</v>
      </c>
      <c r="M151" s="122">
        <v>2015</v>
      </c>
      <c r="N151" s="180">
        <v>220</v>
      </c>
      <c r="O151" s="59"/>
      <c r="P151" s="60"/>
      <c r="Q151" s="61"/>
      <c r="R151" s="61"/>
      <c r="S151" s="510"/>
    </row>
    <row r="152" spans="1:19" s="31" customFormat="1" ht="45.75" customHeight="1" x14ac:dyDescent="0.25">
      <c r="A152" s="119">
        <v>144</v>
      </c>
      <c r="B152" s="119" t="s">
        <v>3278</v>
      </c>
      <c r="C152" s="119" t="s">
        <v>2971</v>
      </c>
      <c r="D152" s="120" t="s">
        <v>261</v>
      </c>
      <c r="E152" s="120" t="s">
        <v>391</v>
      </c>
      <c r="F152" s="120" t="s">
        <v>261</v>
      </c>
      <c r="G152" s="120" t="s">
        <v>3271</v>
      </c>
      <c r="H152" s="120" t="s">
        <v>470</v>
      </c>
      <c r="I152" s="120" t="s">
        <v>1006</v>
      </c>
      <c r="J152" s="120" t="s">
        <v>92</v>
      </c>
      <c r="K152" s="120" t="s">
        <v>2950</v>
      </c>
      <c r="L152" s="121">
        <v>10</v>
      </c>
      <c r="M152" s="122">
        <v>2015</v>
      </c>
      <c r="N152" s="180">
        <v>110</v>
      </c>
      <c r="O152" s="59"/>
      <c r="P152" s="60"/>
      <c r="Q152" s="61"/>
      <c r="R152" s="61"/>
      <c r="S152" s="510"/>
    </row>
    <row r="153" spans="1:19" s="31" customFormat="1" ht="45.75" customHeight="1" x14ac:dyDescent="0.25">
      <c r="A153" s="119">
        <v>145</v>
      </c>
      <c r="B153" s="119" t="s">
        <v>3279</v>
      </c>
      <c r="C153" s="119" t="s">
        <v>2980</v>
      </c>
      <c r="D153" s="120" t="s">
        <v>261</v>
      </c>
      <c r="E153" s="120" t="s">
        <v>391</v>
      </c>
      <c r="F153" s="120" t="s">
        <v>261</v>
      </c>
      <c r="G153" s="120" t="s">
        <v>3280</v>
      </c>
      <c r="H153" s="120" t="s">
        <v>470</v>
      </c>
      <c r="I153" s="120" t="s">
        <v>1006</v>
      </c>
      <c r="J153" s="120" t="s">
        <v>92</v>
      </c>
      <c r="K153" s="120" t="s">
        <v>2950</v>
      </c>
      <c r="L153" s="121">
        <v>10</v>
      </c>
      <c r="M153" s="122">
        <v>2015</v>
      </c>
      <c r="N153" s="180">
        <v>220</v>
      </c>
      <c r="O153" s="59"/>
      <c r="P153" s="60"/>
      <c r="Q153" s="61"/>
      <c r="R153" s="61"/>
      <c r="S153" s="510"/>
    </row>
    <row r="154" spans="1:19" s="31" customFormat="1" ht="45.75" customHeight="1" x14ac:dyDescent="0.25">
      <c r="A154" s="119">
        <v>146</v>
      </c>
      <c r="B154" s="119" t="s">
        <v>3281</v>
      </c>
      <c r="C154" s="119" t="s">
        <v>3268</v>
      </c>
      <c r="D154" s="120" t="s">
        <v>261</v>
      </c>
      <c r="E154" s="120" t="s">
        <v>391</v>
      </c>
      <c r="F154" s="120" t="s">
        <v>261</v>
      </c>
      <c r="G154" s="123">
        <v>2340681085377</v>
      </c>
      <c r="H154" s="120" t="s">
        <v>470</v>
      </c>
      <c r="I154" s="120" t="s">
        <v>1006</v>
      </c>
      <c r="J154" s="120" t="s">
        <v>92</v>
      </c>
      <c r="K154" s="120" t="s">
        <v>2950</v>
      </c>
      <c r="L154" s="121">
        <v>10</v>
      </c>
      <c r="M154" s="122">
        <v>2015</v>
      </c>
      <c r="N154" s="180">
        <v>7149.99</v>
      </c>
      <c r="O154" s="59"/>
      <c r="P154" s="60"/>
      <c r="Q154" s="61"/>
      <c r="R154" s="61"/>
      <c r="S154" s="510"/>
    </row>
    <row r="155" spans="1:19" s="31" customFormat="1" ht="45.75" customHeight="1" x14ac:dyDescent="0.25">
      <c r="A155" s="119">
        <v>147</v>
      </c>
      <c r="B155" s="119" t="s">
        <v>3282</v>
      </c>
      <c r="C155" s="119" t="s">
        <v>3004</v>
      </c>
      <c r="D155" s="120" t="s">
        <v>261</v>
      </c>
      <c r="E155" s="120" t="s">
        <v>391</v>
      </c>
      <c r="F155" s="120" t="s">
        <v>261</v>
      </c>
      <c r="G155" s="120" t="s">
        <v>3271</v>
      </c>
      <c r="H155" s="120" t="s">
        <v>470</v>
      </c>
      <c r="I155" s="120" t="s">
        <v>1006</v>
      </c>
      <c r="J155" s="120" t="s">
        <v>92</v>
      </c>
      <c r="K155" s="120" t="s">
        <v>2950</v>
      </c>
      <c r="L155" s="121">
        <v>10</v>
      </c>
      <c r="M155" s="122">
        <v>2015</v>
      </c>
      <c r="N155" s="180">
        <v>220</v>
      </c>
      <c r="O155" s="59"/>
      <c r="P155" s="60"/>
      <c r="Q155" s="61"/>
      <c r="R155" s="61"/>
      <c r="S155" s="510"/>
    </row>
    <row r="156" spans="1:19" s="31" customFormat="1" ht="45.75" customHeight="1" x14ac:dyDescent="0.25">
      <c r="A156" s="119">
        <v>148</v>
      </c>
      <c r="B156" s="119" t="s">
        <v>3283</v>
      </c>
      <c r="C156" s="119" t="s">
        <v>2971</v>
      </c>
      <c r="D156" s="120" t="s">
        <v>261</v>
      </c>
      <c r="E156" s="120" t="s">
        <v>391</v>
      </c>
      <c r="F156" s="120" t="s">
        <v>261</v>
      </c>
      <c r="G156" s="120" t="s">
        <v>3271</v>
      </c>
      <c r="H156" s="120" t="s">
        <v>470</v>
      </c>
      <c r="I156" s="120" t="s">
        <v>1006</v>
      </c>
      <c r="J156" s="120" t="s">
        <v>92</v>
      </c>
      <c r="K156" s="120" t="s">
        <v>2950</v>
      </c>
      <c r="L156" s="121">
        <v>10</v>
      </c>
      <c r="M156" s="122">
        <v>2015</v>
      </c>
      <c r="N156" s="180">
        <v>110</v>
      </c>
      <c r="O156" s="59"/>
      <c r="P156" s="60"/>
      <c r="Q156" s="61"/>
      <c r="R156" s="61"/>
      <c r="S156" s="510"/>
    </row>
    <row r="157" spans="1:19" s="31" customFormat="1" ht="45.75" customHeight="1" x14ac:dyDescent="0.25">
      <c r="A157" s="119">
        <v>149</v>
      </c>
      <c r="B157" s="119" t="s">
        <v>3284</v>
      </c>
      <c r="C157" s="119" t="s">
        <v>2980</v>
      </c>
      <c r="D157" s="120" t="s">
        <v>261</v>
      </c>
      <c r="E157" s="120" t="s">
        <v>391</v>
      </c>
      <c r="F157" s="120" t="s">
        <v>261</v>
      </c>
      <c r="G157" s="120" t="s">
        <v>3285</v>
      </c>
      <c r="H157" s="120" t="s">
        <v>470</v>
      </c>
      <c r="I157" s="120" t="s">
        <v>1006</v>
      </c>
      <c r="J157" s="120" t="s">
        <v>92</v>
      </c>
      <c r="K157" s="120" t="s">
        <v>2950</v>
      </c>
      <c r="L157" s="121">
        <v>10</v>
      </c>
      <c r="M157" s="122">
        <v>2015</v>
      </c>
      <c r="N157" s="180">
        <v>220</v>
      </c>
      <c r="O157" s="59"/>
      <c r="P157" s="60"/>
      <c r="Q157" s="61"/>
      <c r="R157" s="61"/>
      <c r="S157" s="510"/>
    </row>
    <row r="158" spans="1:19" s="31" customFormat="1" ht="45.75" customHeight="1" x14ac:dyDescent="0.25">
      <c r="A158" s="119">
        <v>150</v>
      </c>
      <c r="B158" s="119" t="s">
        <v>3286</v>
      </c>
      <c r="C158" s="119" t="s">
        <v>2976</v>
      </c>
      <c r="D158" s="120" t="s">
        <v>261</v>
      </c>
      <c r="E158" s="120" t="s">
        <v>391</v>
      </c>
      <c r="F158" s="120" t="s">
        <v>261</v>
      </c>
      <c r="G158" s="123">
        <v>5060615180340</v>
      </c>
      <c r="H158" s="120" t="s">
        <v>470</v>
      </c>
      <c r="I158" s="120" t="s">
        <v>1006</v>
      </c>
      <c r="J158" s="120" t="s">
        <v>92</v>
      </c>
      <c r="K158" s="120" t="s">
        <v>2950</v>
      </c>
      <c r="L158" s="121">
        <v>10</v>
      </c>
      <c r="M158" s="122">
        <v>2015</v>
      </c>
      <c r="N158" s="180">
        <v>3300</v>
      </c>
      <c r="O158" s="59"/>
      <c r="P158" s="60"/>
      <c r="Q158" s="61"/>
      <c r="R158" s="61"/>
      <c r="S158" s="510"/>
    </row>
    <row r="159" spans="1:19" s="31" customFormat="1" ht="45.75" customHeight="1" x14ac:dyDescent="0.25">
      <c r="A159" s="119">
        <v>151</v>
      </c>
      <c r="B159" s="119" t="s">
        <v>3287</v>
      </c>
      <c r="C159" s="119" t="s">
        <v>3288</v>
      </c>
      <c r="D159" s="120" t="s">
        <v>1622</v>
      </c>
      <c r="E159" s="120" t="s">
        <v>391</v>
      </c>
      <c r="F159" s="120" t="s">
        <v>3289</v>
      </c>
      <c r="G159" s="120" t="s">
        <v>3290</v>
      </c>
      <c r="H159" s="120" t="s">
        <v>470</v>
      </c>
      <c r="I159" s="120" t="s">
        <v>1006</v>
      </c>
      <c r="J159" s="120" t="s">
        <v>92</v>
      </c>
      <c r="K159" s="120" t="s">
        <v>2950</v>
      </c>
      <c r="L159" s="121">
        <v>10</v>
      </c>
      <c r="M159" s="122">
        <v>2015</v>
      </c>
      <c r="N159" s="180">
        <v>7499.99</v>
      </c>
      <c r="O159" s="59"/>
      <c r="P159" s="60"/>
      <c r="Q159" s="61"/>
      <c r="R159" s="61"/>
      <c r="S159" s="510"/>
    </row>
    <row r="160" spans="1:19" s="31" customFormat="1" ht="45.75" customHeight="1" x14ac:dyDescent="0.25">
      <c r="A160" s="119">
        <v>152</v>
      </c>
      <c r="B160" s="119" t="s">
        <v>3291</v>
      </c>
      <c r="C160" s="119" t="s">
        <v>3288</v>
      </c>
      <c r="D160" s="120" t="s">
        <v>1622</v>
      </c>
      <c r="E160" s="120" t="s">
        <v>391</v>
      </c>
      <c r="F160" s="120" t="s">
        <v>3289</v>
      </c>
      <c r="G160" s="120" t="s">
        <v>3292</v>
      </c>
      <c r="H160" s="120" t="s">
        <v>470</v>
      </c>
      <c r="I160" s="120" t="s">
        <v>1006</v>
      </c>
      <c r="J160" s="120" t="s">
        <v>92</v>
      </c>
      <c r="K160" s="120" t="s">
        <v>2950</v>
      </c>
      <c r="L160" s="121">
        <v>10</v>
      </c>
      <c r="M160" s="122">
        <v>2015</v>
      </c>
      <c r="N160" s="180">
        <v>7499.99</v>
      </c>
      <c r="O160" s="59"/>
      <c r="P160" s="60"/>
      <c r="Q160" s="61"/>
      <c r="R160" s="61"/>
      <c r="S160" s="510"/>
    </row>
    <row r="161" spans="1:19" s="31" customFormat="1" ht="45.75" customHeight="1" x14ac:dyDescent="0.25">
      <c r="A161" s="119">
        <v>153</v>
      </c>
      <c r="B161" s="119" t="s">
        <v>3293</v>
      </c>
      <c r="C161" s="119" t="s">
        <v>3294</v>
      </c>
      <c r="D161" s="120" t="s">
        <v>1622</v>
      </c>
      <c r="E161" s="120" t="s">
        <v>391</v>
      </c>
      <c r="F161" s="120" t="s">
        <v>3295</v>
      </c>
      <c r="G161" s="120" t="s">
        <v>3296</v>
      </c>
      <c r="H161" s="120" t="s">
        <v>470</v>
      </c>
      <c r="I161" s="120" t="s">
        <v>1006</v>
      </c>
      <c r="J161" s="120" t="s">
        <v>92</v>
      </c>
      <c r="K161" s="120" t="s">
        <v>2950</v>
      </c>
      <c r="L161" s="121">
        <v>12</v>
      </c>
      <c r="M161" s="122">
        <v>2013</v>
      </c>
      <c r="N161" s="180">
        <v>1725</v>
      </c>
      <c r="O161" s="59"/>
      <c r="P161" s="60"/>
      <c r="Q161" s="61"/>
      <c r="R161" s="61"/>
      <c r="S161" s="510"/>
    </row>
    <row r="162" spans="1:19" s="31" customFormat="1" ht="45.75" customHeight="1" x14ac:dyDescent="0.25">
      <c r="A162" s="119">
        <v>154</v>
      </c>
      <c r="B162" s="119" t="s">
        <v>3297</v>
      </c>
      <c r="C162" s="119" t="s">
        <v>3029</v>
      </c>
      <c r="D162" s="120" t="s">
        <v>1622</v>
      </c>
      <c r="E162" s="120" t="s">
        <v>3298</v>
      </c>
      <c r="F162" s="120" t="s">
        <v>3299</v>
      </c>
      <c r="G162" s="120" t="s">
        <v>3300</v>
      </c>
      <c r="H162" s="120" t="s">
        <v>470</v>
      </c>
      <c r="I162" s="120" t="s">
        <v>1006</v>
      </c>
      <c r="J162" s="120" t="s">
        <v>92</v>
      </c>
      <c r="K162" s="120" t="s">
        <v>2950</v>
      </c>
      <c r="L162" s="121">
        <v>11</v>
      </c>
      <c r="M162" s="122">
        <v>2016</v>
      </c>
      <c r="N162" s="180">
        <v>1508</v>
      </c>
      <c r="O162" s="59"/>
      <c r="P162" s="60"/>
      <c r="Q162" s="61"/>
      <c r="R162" s="61"/>
      <c r="S162" s="510"/>
    </row>
    <row r="163" spans="1:19" s="31" customFormat="1" ht="45.75" customHeight="1" x14ac:dyDescent="0.25">
      <c r="A163" s="119">
        <v>155</v>
      </c>
      <c r="B163" s="119" t="s">
        <v>3301</v>
      </c>
      <c r="C163" s="119" t="s">
        <v>3302</v>
      </c>
      <c r="D163" s="120" t="s">
        <v>3303</v>
      </c>
      <c r="E163" s="120" t="s">
        <v>391</v>
      </c>
      <c r="F163" s="120" t="s">
        <v>261</v>
      </c>
      <c r="G163" s="120" t="s">
        <v>440</v>
      </c>
      <c r="H163" s="120" t="s">
        <v>470</v>
      </c>
      <c r="I163" s="120" t="s">
        <v>1006</v>
      </c>
      <c r="J163" s="120" t="s">
        <v>92</v>
      </c>
      <c r="K163" s="120" t="s">
        <v>2950</v>
      </c>
      <c r="L163" s="121">
        <v>2</v>
      </c>
      <c r="M163" s="122">
        <v>2020</v>
      </c>
      <c r="N163" s="180">
        <v>8410</v>
      </c>
      <c r="O163" s="59"/>
      <c r="P163" s="60"/>
      <c r="Q163" s="61"/>
      <c r="R163" s="61"/>
      <c r="S163" s="510"/>
    </row>
    <row r="164" spans="1:19" s="31" customFormat="1" ht="45.75" customHeight="1" x14ac:dyDescent="0.25">
      <c r="A164" s="119">
        <v>156</v>
      </c>
      <c r="B164" s="119" t="s">
        <v>1067</v>
      </c>
      <c r="C164" s="119" t="s">
        <v>3189</v>
      </c>
      <c r="D164" s="120" t="s">
        <v>3095</v>
      </c>
      <c r="E164" s="120" t="s">
        <v>391</v>
      </c>
      <c r="F164" s="120" t="s">
        <v>261</v>
      </c>
      <c r="G164" s="120" t="s">
        <v>440</v>
      </c>
      <c r="H164" s="120" t="s">
        <v>470</v>
      </c>
      <c r="I164" s="120" t="s">
        <v>1006</v>
      </c>
      <c r="J164" s="120" t="s">
        <v>92</v>
      </c>
      <c r="K164" s="120" t="s">
        <v>2950</v>
      </c>
      <c r="L164" s="121">
        <v>2</v>
      </c>
      <c r="M164" s="122">
        <v>2020</v>
      </c>
      <c r="N164" s="180">
        <v>92.8</v>
      </c>
      <c r="O164" s="59"/>
      <c r="P164" s="60"/>
      <c r="Q164" s="61"/>
      <c r="R164" s="61"/>
      <c r="S164" s="510"/>
    </row>
    <row r="165" spans="1:19" s="31" customFormat="1" ht="45.75" customHeight="1" x14ac:dyDescent="0.25">
      <c r="A165" s="119">
        <v>157</v>
      </c>
      <c r="B165" s="119" t="s">
        <v>3304</v>
      </c>
      <c r="C165" s="119" t="s">
        <v>3305</v>
      </c>
      <c r="D165" s="120" t="s">
        <v>3057</v>
      </c>
      <c r="E165" s="120" t="s">
        <v>391</v>
      </c>
      <c r="F165" s="120" t="s">
        <v>261</v>
      </c>
      <c r="G165" s="120" t="s">
        <v>440</v>
      </c>
      <c r="H165" s="120" t="s">
        <v>470</v>
      </c>
      <c r="I165" s="120" t="s">
        <v>1006</v>
      </c>
      <c r="J165" s="120" t="s">
        <v>92</v>
      </c>
      <c r="K165" s="120" t="s">
        <v>2950</v>
      </c>
      <c r="L165" s="121">
        <v>2</v>
      </c>
      <c r="M165" s="122">
        <v>2020</v>
      </c>
      <c r="N165" s="180">
        <v>174</v>
      </c>
      <c r="O165" s="59"/>
      <c r="P165" s="60"/>
      <c r="Q165" s="61"/>
      <c r="R165" s="61"/>
      <c r="S165" s="510"/>
    </row>
    <row r="166" spans="1:19" s="31" customFormat="1" ht="45.75" customHeight="1" x14ac:dyDescent="0.25">
      <c r="A166" s="119">
        <v>158</v>
      </c>
      <c r="B166" s="119" t="s">
        <v>3306</v>
      </c>
      <c r="C166" s="119" t="s">
        <v>3307</v>
      </c>
      <c r="D166" s="120" t="s">
        <v>261</v>
      </c>
      <c r="E166" s="120" t="s">
        <v>391</v>
      </c>
      <c r="F166" s="120" t="s">
        <v>3035</v>
      </c>
      <c r="G166" s="128" t="s">
        <v>3308</v>
      </c>
      <c r="H166" s="120" t="s">
        <v>470</v>
      </c>
      <c r="I166" s="120" t="s">
        <v>1073</v>
      </c>
      <c r="J166" s="120" t="s">
        <v>92</v>
      </c>
      <c r="K166" s="120" t="s">
        <v>2950</v>
      </c>
      <c r="L166" s="121">
        <v>12</v>
      </c>
      <c r="M166" s="122">
        <v>2013</v>
      </c>
      <c r="N166" s="180">
        <v>3306</v>
      </c>
      <c r="O166" s="59"/>
      <c r="P166" s="60"/>
      <c r="Q166" s="61"/>
      <c r="R166" s="61"/>
      <c r="S166" s="510"/>
    </row>
    <row r="167" spans="1:19" s="31" customFormat="1" ht="45.75" customHeight="1" x14ac:dyDescent="0.25">
      <c r="A167" s="119">
        <v>159</v>
      </c>
      <c r="B167" s="119" t="s">
        <v>3309</v>
      </c>
      <c r="C167" s="119" t="s">
        <v>3307</v>
      </c>
      <c r="D167" s="120" t="s">
        <v>261</v>
      </c>
      <c r="E167" s="120" t="s">
        <v>391</v>
      </c>
      <c r="F167" s="120" t="s">
        <v>3035</v>
      </c>
      <c r="G167" s="128" t="s">
        <v>3310</v>
      </c>
      <c r="H167" s="120" t="s">
        <v>470</v>
      </c>
      <c r="I167" s="120" t="s">
        <v>1073</v>
      </c>
      <c r="J167" s="120" t="s">
        <v>92</v>
      </c>
      <c r="K167" s="120" t="s">
        <v>2950</v>
      </c>
      <c r="L167" s="121">
        <v>12</v>
      </c>
      <c r="M167" s="122">
        <v>2013</v>
      </c>
      <c r="N167" s="180">
        <v>3306</v>
      </c>
      <c r="O167" s="59"/>
      <c r="P167" s="60"/>
      <c r="Q167" s="61"/>
      <c r="R167" s="61"/>
      <c r="S167" s="510"/>
    </row>
    <row r="168" spans="1:19" s="31" customFormat="1" ht="45.75" customHeight="1" x14ac:dyDescent="0.25">
      <c r="A168" s="119">
        <v>160</v>
      </c>
      <c r="B168" s="119" t="s">
        <v>3311</v>
      </c>
      <c r="C168" s="119" t="s">
        <v>3312</v>
      </c>
      <c r="D168" s="120" t="s">
        <v>261</v>
      </c>
      <c r="E168" s="120" t="s">
        <v>391</v>
      </c>
      <c r="F168" s="120" t="s">
        <v>261</v>
      </c>
      <c r="G168" s="120" t="s">
        <v>3313</v>
      </c>
      <c r="H168" s="120" t="s">
        <v>470</v>
      </c>
      <c r="I168" s="120" t="s">
        <v>1073</v>
      </c>
      <c r="J168" s="120" t="s">
        <v>92</v>
      </c>
      <c r="K168" s="120" t="s">
        <v>2950</v>
      </c>
      <c r="L168" s="121">
        <v>12</v>
      </c>
      <c r="M168" s="122">
        <v>2013</v>
      </c>
      <c r="N168" s="180">
        <v>1763.2</v>
      </c>
      <c r="O168" s="59"/>
      <c r="P168" s="60"/>
      <c r="Q168" s="61"/>
      <c r="R168" s="61"/>
      <c r="S168" s="510"/>
    </row>
    <row r="169" spans="1:19" s="31" customFormat="1" ht="45.75" customHeight="1" x14ac:dyDescent="0.25">
      <c r="A169" s="119">
        <v>161</v>
      </c>
      <c r="B169" s="119" t="s">
        <v>3314</v>
      </c>
      <c r="C169" s="119" t="s">
        <v>2952</v>
      </c>
      <c r="D169" s="120" t="s">
        <v>261</v>
      </c>
      <c r="E169" s="120" t="s">
        <v>391</v>
      </c>
      <c r="F169" s="120" t="s">
        <v>261</v>
      </c>
      <c r="G169" s="120" t="s">
        <v>3315</v>
      </c>
      <c r="H169" s="120" t="s">
        <v>470</v>
      </c>
      <c r="I169" s="120" t="s">
        <v>1073</v>
      </c>
      <c r="J169" s="120" t="s">
        <v>92</v>
      </c>
      <c r="K169" s="120" t="s">
        <v>2950</v>
      </c>
      <c r="L169" s="121">
        <v>12</v>
      </c>
      <c r="M169" s="122">
        <v>2013</v>
      </c>
      <c r="N169" s="180">
        <v>275.5</v>
      </c>
      <c r="O169" s="59"/>
      <c r="P169" s="60"/>
      <c r="Q169" s="61"/>
      <c r="R169" s="61"/>
      <c r="S169" s="510"/>
    </row>
    <row r="170" spans="1:19" s="31" customFormat="1" ht="45.75" customHeight="1" x14ac:dyDescent="0.25">
      <c r="A170" s="119">
        <v>162</v>
      </c>
      <c r="B170" s="119" t="s">
        <v>3316</v>
      </c>
      <c r="C170" s="119" t="s">
        <v>2971</v>
      </c>
      <c r="D170" s="120" t="s">
        <v>261</v>
      </c>
      <c r="E170" s="120" t="s">
        <v>391</v>
      </c>
      <c r="F170" s="120" t="s">
        <v>261</v>
      </c>
      <c r="G170" s="120" t="s">
        <v>3317</v>
      </c>
      <c r="H170" s="120" t="s">
        <v>470</v>
      </c>
      <c r="I170" s="120" t="s">
        <v>1073</v>
      </c>
      <c r="J170" s="120" t="s">
        <v>92</v>
      </c>
      <c r="K170" s="120" t="s">
        <v>2950</v>
      </c>
      <c r="L170" s="121">
        <v>12</v>
      </c>
      <c r="M170" s="122">
        <v>2013</v>
      </c>
      <c r="N170" s="180">
        <v>165.3</v>
      </c>
      <c r="O170" s="59"/>
      <c r="P170" s="60"/>
      <c r="Q170" s="61"/>
      <c r="R170" s="61"/>
      <c r="S170" s="510"/>
    </row>
    <row r="171" spans="1:19" s="31" customFormat="1" ht="45.75" customHeight="1" x14ac:dyDescent="0.25">
      <c r="A171" s="119">
        <v>163</v>
      </c>
      <c r="B171" s="119" t="s">
        <v>3318</v>
      </c>
      <c r="C171" s="119" t="s">
        <v>3307</v>
      </c>
      <c r="D171" s="120" t="s">
        <v>261</v>
      </c>
      <c r="E171" s="120" t="s">
        <v>391</v>
      </c>
      <c r="F171" s="120" t="s">
        <v>3035</v>
      </c>
      <c r="G171" s="128" t="s">
        <v>3319</v>
      </c>
      <c r="H171" s="120" t="s">
        <v>470</v>
      </c>
      <c r="I171" s="120" t="s">
        <v>1073</v>
      </c>
      <c r="J171" s="120" t="s">
        <v>92</v>
      </c>
      <c r="K171" s="120" t="s">
        <v>2950</v>
      </c>
      <c r="L171" s="121">
        <v>12</v>
      </c>
      <c r="M171" s="122">
        <v>2013</v>
      </c>
      <c r="N171" s="180">
        <v>3306</v>
      </c>
      <c r="O171" s="59"/>
      <c r="P171" s="60"/>
      <c r="Q171" s="61"/>
      <c r="R171" s="61"/>
      <c r="S171" s="510"/>
    </row>
    <row r="172" spans="1:19" s="31" customFormat="1" ht="45.75" customHeight="1" x14ac:dyDescent="0.25">
      <c r="A172" s="119">
        <v>164</v>
      </c>
      <c r="B172" s="119" t="s">
        <v>3320</v>
      </c>
      <c r="C172" s="119" t="s">
        <v>3312</v>
      </c>
      <c r="D172" s="120" t="s">
        <v>261</v>
      </c>
      <c r="E172" s="120" t="s">
        <v>391</v>
      </c>
      <c r="F172" s="120" t="s">
        <v>261</v>
      </c>
      <c r="G172" s="120" t="s">
        <v>3321</v>
      </c>
      <c r="H172" s="120" t="s">
        <v>470</v>
      </c>
      <c r="I172" s="120" t="s">
        <v>1073</v>
      </c>
      <c r="J172" s="120" t="s">
        <v>92</v>
      </c>
      <c r="K172" s="120" t="s">
        <v>2950</v>
      </c>
      <c r="L172" s="121">
        <v>12</v>
      </c>
      <c r="M172" s="122">
        <v>2013</v>
      </c>
      <c r="N172" s="180">
        <v>1763.2</v>
      </c>
      <c r="O172" s="59"/>
      <c r="P172" s="60"/>
      <c r="Q172" s="61"/>
      <c r="R172" s="61"/>
      <c r="S172" s="510"/>
    </row>
    <row r="173" spans="1:19" s="31" customFormat="1" ht="45.75" customHeight="1" x14ac:dyDescent="0.25">
      <c r="A173" s="119">
        <v>165</v>
      </c>
      <c r="B173" s="119" t="s">
        <v>3322</v>
      </c>
      <c r="C173" s="119" t="s">
        <v>2952</v>
      </c>
      <c r="D173" s="120" t="s">
        <v>261</v>
      </c>
      <c r="E173" s="120" t="s">
        <v>391</v>
      </c>
      <c r="F173" s="120" t="s">
        <v>261</v>
      </c>
      <c r="G173" s="120" t="s">
        <v>3323</v>
      </c>
      <c r="H173" s="120" t="s">
        <v>470</v>
      </c>
      <c r="I173" s="120" t="s">
        <v>1073</v>
      </c>
      <c r="J173" s="120" t="s">
        <v>92</v>
      </c>
      <c r="K173" s="120" t="s">
        <v>2950</v>
      </c>
      <c r="L173" s="121">
        <v>12</v>
      </c>
      <c r="M173" s="122">
        <v>2013</v>
      </c>
      <c r="N173" s="180">
        <v>275.5</v>
      </c>
      <c r="O173" s="59"/>
      <c r="P173" s="60"/>
      <c r="Q173" s="61"/>
      <c r="R173" s="61"/>
      <c r="S173" s="510"/>
    </row>
    <row r="174" spans="1:19" s="31" customFormat="1" ht="45.75" customHeight="1" x14ac:dyDescent="0.25">
      <c r="A174" s="119">
        <v>166</v>
      </c>
      <c r="B174" s="119" t="s">
        <v>3324</v>
      </c>
      <c r="C174" s="119" t="s">
        <v>2971</v>
      </c>
      <c r="D174" s="120" t="s">
        <v>261</v>
      </c>
      <c r="E174" s="120" t="s">
        <v>391</v>
      </c>
      <c r="F174" s="120" t="s">
        <v>261</v>
      </c>
      <c r="G174" s="120" t="s">
        <v>3325</v>
      </c>
      <c r="H174" s="120" t="s">
        <v>470</v>
      </c>
      <c r="I174" s="120" t="s">
        <v>1073</v>
      </c>
      <c r="J174" s="120" t="s">
        <v>92</v>
      </c>
      <c r="K174" s="120" t="s">
        <v>2950</v>
      </c>
      <c r="L174" s="121">
        <v>12</v>
      </c>
      <c r="M174" s="122">
        <v>2013</v>
      </c>
      <c r="N174" s="180">
        <v>165.3</v>
      </c>
      <c r="O174" s="59"/>
      <c r="P174" s="60"/>
      <c r="Q174" s="61"/>
      <c r="R174" s="61"/>
      <c r="S174" s="510"/>
    </row>
    <row r="175" spans="1:19" s="31" customFormat="1" ht="45.75" customHeight="1" x14ac:dyDescent="0.25">
      <c r="A175" s="119">
        <v>167</v>
      </c>
      <c r="B175" s="119" t="s">
        <v>3326</v>
      </c>
      <c r="C175" s="119" t="s">
        <v>3307</v>
      </c>
      <c r="D175" s="120" t="s">
        <v>261</v>
      </c>
      <c r="E175" s="120" t="s">
        <v>391</v>
      </c>
      <c r="F175" s="120" t="s">
        <v>3035</v>
      </c>
      <c r="G175" s="128" t="s">
        <v>3327</v>
      </c>
      <c r="H175" s="120" t="s">
        <v>470</v>
      </c>
      <c r="I175" s="120" t="s">
        <v>1073</v>
      </c>
      <c r="J175" s="120" t="s">
        <v>92</v>
      </c>
      <c r="K175" s="120" t="s">
        <v>2950</v>
      </c>
      <c r="L175" s="121">
        <v>12</v>
      </c>
      <c r="M175" s="122">
        <v>2013</v>
      </c>
      <c r="N175" s="180">
        <v>3306</v>
      </c>
      <c r="O175" s="59"/>
      <c r="P175" s="60"/>
      <c r="Q175" s="61"/>
      <c r="R175" s="61"/>
      <c r="S175" s="510"/>
    </row>
    <row r="176" spans="1:19" s="31" customFormat="1" ht="45.75" customHeight="1" x14ac:dyDescent="0.25">
      <c r="A176" s="119">
        <v>168</v>
      </c>
      <c r="B176" s="119" t="s">
        <v>3328</v>
      </c>
      <c r="C176" s="119" t="s">
        <v>3312</v>
      </c>
      <c r="D176" s="120" t="s">
        <v>261</v>
      </c>
      <c r="E176" s="120" t="s">
        <v>391</v>
      </c>
      <c r="F176" s="120" t="s">
        <v>261</v>
      </c>
      <c r="G176" s="120" t="s">
        <v>3329</v>
      </c>
      <c r="H176" s="120" t="s">
        <v>470</v>
      </c>
      <c r="I176" s="120" t="s">
        <v>1073</v>
      </c>
      <c r="J176" s="120" t="s">
        <v>92</v>
      </c>
      <c r="K176" s="120" t="s">
        <v>2950</v>
      </c>
      <c r="L176" s="121">
        <v>12</v>
      </c>
      <c r="M176" s="122">
        <v>2013</v>
      </c>
      <c r="N176" s="180">
        <v>1763.2</v>
      </c>
      <c r="O176" s="59"/>
      <c r="P176" s="60"/>
      <c r="Q176" s="61"/>
      <c r="R176" s="61"/>
      <c r="S176" s="510"/>
    </row>
    <row r="177" spans="1:19" s="31" customFormat="1" ht="45.75" customHeight="1" x14ac:dyDescent="0.25">
      <c r="A177" s="119">
        <v>169</v>
      </c>
      <c r="B177" s="119" t="s">
        <v>3330</v>
      </c>
      <c r="C177" s="119" t="s">
        <v>3331</v>
      </c>
      <c r="D177" s="120" t="s">
        <v>3332</v>
      </c>
      <c r="E177" s="120" t="s">
        <v>391</v>
      </c>
      <c r="F177" s="120" t="s">
        <v>3333</v>
      </c>
      <c r="G177" s="123">
        <v>282414373005000</v>
      </c>
      <c r="H177" s="120" t="s">
        <v>470</v>
      </c>
      <c r="I177" s="120" t="s">
        <v>1073</v>
      </c>
      <c r="J177" s="120" t="s">
        <v>92</v>
      </c>
      <c r="K177" s="120" t="s">
        <v>2950</v>
      </c>
      <c r="L177" s="121">
        <v>12</v>
      </c>
      <c r="M177" s="122">
        <v>2013</v>
      </c>
      <c r="N177" s="180">
        <v>23979.8</v>
      </c>
      <c r="O177" s="59"/>
      <c r="P177" s="60"/>
      <c r="Q177" s="61"/>
      <c r="R177" s="61"/>
      <c r="S177" s="510"/>
    </row>
    <row r="178" spans="1:19" s="31" customFormat="1" ht="45.75" customHeight="1" x14ac:dyDescent="0.25">
      <c r="A178" s="119">
        <v>170</v>
      </c>
      <c r="B178" s="119" t="s">
        <v>3334</v>
      </c>
      <c r="C178" s="119" t="s">
        <v>3335</v>
      </c>
      <c r="D178" s="120" t="s">
        <v>261</v>
      </c>
      <c r="E178" s="120" t="s">
        <v>391</v>
      </c>
      <c r="F178" s="120" t="s">
        <v>3219</v>
      </c>
      <c r="G178" s="120" t="s">
        <v>440</v>
      </c>
      <c r="H178" s="120" t="s">
        <v>470</v>
      </c>
      <c r="I178" s="120" t="s">
        <v>1073</v>
      </c>
      <c r="J178" s="120" t="s">
        <v>92</v>
      </c>
      <c r="K178" s="120" t="s">
        <v>2950</v>
      </c>
      <c r="L178" s="121">
        <v>12</v>
      </c>
      <c r="M178" s="122">
        <v>2013</v>
      </c>
      <c r="N178" s="180">
        <v>3166.8</v>
      </c>
      <c r="O178" s="59"/>
      <c r="P178" s="60"/>
      <c r="Q178" s="61"/>
      <c r="R178" s="61"/>
      <c r="S178" s="510"/>
    </row>
    <row r="179" spans="1:19" s="31" customFormat="1" ht="45.75" customHeight="1" x14ac:dyDescent="0.25">
      <c r="A179" s="119">
        <v>171</v>
      </c>
      <c r="B179" s="119" t="s">
        <v>3336</v>
      </c>
      <c r="C179" s="119" t="s">
        <v>3337</v>
      </c>
      <c r="D179" s="120" t="s">
        <v>3338</v>
      </c>
      <c r="E179" s="120" t="s">
        <v>391</v>
      </c>
      <c r="F179" s="120" t="s">
        <v>261</v>
      </c>
      <c r="G179" s="120" t="s">
        <v>3339</v>
      </c>
      <c r="H179" s="120" t="s">
        <v>470</v>
      </c>
      <c r="I179" s="120" t="s">
        <v>1073</v>
      </c>
      <c r="J179" s="120" t="s">
        <v>92</v>
      </c>
      <c r="K179" s="120" t="s">
        <v>2950</v>
      </c>
      <c r="L179" s="121">
        <v>12</v>
      </c>
      <c r="M179" s="122">
        <v>2013</v>
      </c>
      <c r="N179" s="180">
        <v>1583.4</v>
      </c>
      <c r="O179" s="59"/>
      <c r="P179" s="60"/>
      <c r="Q179" s="61"/>
      <c r="R179" s="61"/>
      <c r="S179" s="510"/>
    </row>
    <row r="180" spans="1:19" s="31" customFormat="1" ht="45.75" customHeight="1" x14ac:dyDescent="0.25">
      <c r="A180" s="119">
        <v>172</v>
      </c>
      <c r="B180" s="119" t="s">
        <v>3340</v>
      </c>
      <c r="C180" s="119" t="s">
        <v>2952</v>
      </c>
      <c r="D180" s="120" t="s">
        <v>261</v>
      </c>
      <c r="E180" s="120" t="s">
        <v>391</v>
      </c>
      <c r="F180" s="120" t="s">
        <v>261</v>
      </c>
      <c r="G180" s="120" t="s">
        <v>3341</v>
      </c>
      <c r="H180" s="120" t="s">
        <v>470</v>
      </c>
      <c r="I180" s="120" t="s">
        <v>1073</v>
      </c>
      <c r="J180" s="120" t="s">
        <v>92</v>
      </c>
      <c r="K180" s="120" t="s">
        <v>2950</v>
      </c>
      <c r="L180" s="121">
        <v>12</v>
      </c>
      <c r="M180" s="122">
        <v>2013</v>
      </c>
      <c r="N180" s="180">
        <v>211.12</v>
      </c>
      <c r="O180" s="59"/>
      <c r="P180" s="60"/>
      <c r="Q180" s="61"/>
      <c r="R180" s="61"/>
      <c r="S180" s="510"/>
    </row>
    <row r="181" spans="1:19" s="31" customFormat="1" ht="45.75" customHeight="1" x14ac:dyDescent="0.25">
      <c r="A181" s="119">
        <v>173</v>
      </c>
      <c r="B181" s="119" t="s">
        <v>3342</v>
      </c>
      <c r="C181" s="119" t="s">
        <v>2971</v>
      </c>
      <c r="D181" s="120" t="s">
        <v>261</v>
      </c>
      <c r="E181" s="120" t="s">
        <v>391</v>
      </c>
      <c r="F181" s="120" t="s">
        <v>261</v>
      </c>
      <c r="G181" s="120" t="s">
        <v>3341</v>
      </c>
      <c r="H181" s="120" t="s">
        <v>470</v>
      </c>
      <c r="I181" s="120" t="s">
        <v>1073</v>
      </c>
      <c r="J181" s="120" t="s">
        <v>92</v>
      </c>
      <c r="K181" s="120" t="s">
        <v>2950</v>
      </c>
      <c r="L181" s="121">
        <v>12</v>
      </c>
      <c r="M181" s="122">
        <v>2013</v>
      </c>
      <c r="N181" s="180">
        <v>105.56</v>
      </c>
      <c r="O181" s="59"/>
      <c r="P181" s="60"/>
      <c r="Q181" s="61"/>
      <c r="R181" s="61"/>
      <c r="S181" s="510"/>
    </row>
    <row r="182" spans="1:19" s="31" customFormat="1" ht="45.75" customHeight="1" x14ac:dyDescent="0.25">
      <c r="A182" s="119">
        <v>174</v>
      </c>
      <c r="B182" s="119" t="s">
        <v>3343</v>
      </c>
      <c r="C182" s="125" t="s">
        <v>2971</v>
      </c>
      <c r="D182" s="120" t="s">
        <v>261</v>
      </c>
      <c r="E182" s="120" t="s">
        <v>391</v>
      </c>
      <c r="F182" s="120" t="s">
        <v>261</v>
      </c>
      <c r="G182" s="123">
        <v>949999022856</v>
      </c>
      <c r="H182" s="120" t="s">
        <v>470</v>
      </c>
      <c r="I182" s="120" t="s">
        <v>1073</v>
      </c>
      <c r="J182" s="120" t="s">
        <v>92</v>
      </c>
      <c r="K182" s="120" t="s">
        <v>2950</v>
      </c>
      <c r="L182" s="121">
        <v>12</v>
      </c>
      <c r="M182" s="122">
        <v>2013</v>
      </c>
      <c r="N182" s="180">
        <v>236.64</v>
      </c>
      <c r="O182" s="59"/>
      <c r="P182" s="60"/>
      <c r="Q182" s="61"/>
      <c r="R182" s="61"/>
      <c r="S182" s="510"/>
    </row>
    <row r="183" spans="1:19" s="31" customFormat="1" ht="45.75" customHeight="1" x14ac:dyDescent="0.25">
      <c r="A183" s="119">
        <v>175</v>
      </c>
      <c r="B183" s="119" t="s">
        <v>3344</v>
      </c>
      <c r="C183" s="125" t="s">
        <v>3345</v>
      </c>
      <c r="D183" s="120" t="s">
        <v>3346</v>
      </c>
      <c r="E183" s="120" t="s">
        <v>391</v>
      </c>
      <c r="F183" s="120" t="s">
        <v>261</v>
      </c>
      <c r="G183" s="120" t="s">
        <v>3347</v>
      </c>
      <c r="H183" s="120" t="s">
        <v>470</v>
      </c>
      <c r="I183" s="120" t="s">
        <v>1073</v>
      </c>
      <c r="J183" s="120" t="s">
        <v>92</v>
      </c>
      <c r="K183" s="120" t="s">
        <v>2950</v>
      </c>
      <c r="L183" s="121">
        <v>12</v>
      </c>
      <c r="M183" s="122">
        <v>2013</v>
      </c>
      <c r="N183" s="180">
        <v>7099.2</v>
      </c>
      <c r="O183" s="59"/>
      <c r="P183" s="60"/>
      <c r="Q183" s="61"/>
      <c r="R183" s="61"/>
      <c r="S183" s="510"/>
    </row>
    <row r="184" spans="1:19" s="31" customFormat="1" ht="45.75" customHeight="1" x14ac:dyDescent="0.25">
      <c r="A184" s="119">
        <v>176</v>
      </c>
      <c r="B184" s="119" t="s">
        <v>3348</v>
      </c>
      <c r="C184" s="119" t="s">
        <v>3349</v>
      </c>
      <c r="D184" s="120" t="s">
        <v>261</v>
      </c>
      <c r="E184" s="120" t="s">
        <v>391</v>
      </c>
      <c r="F184" s="120" t="s">
        <v>3350</v>
      </c>
      <c r="G184" s="126" t="s">
        <v>440</v>
      </c>
      <c r="H184" s="120" t="s">
        <v>470</v>
      </c>
      <c r="I184" s="120" t="s">
        <v>1073</v>
      </c>
      <c r="J184" s="120" t="s">
        <v>92</v>
      </c>
      <c r="K184" s="120" t="s">
        <v>2950</v>
      </c>
      <c r="L184" s="121">
        <v>11</v>
      </c>
      <c r="M184" s="121">
        <v>2015</v>
      </c>
      <c r="N184" s="180">
        <v>7150</v>
      </c>
      <c r="O184" s="59"/>
      <c r="P184" s="60"/>
      <c r="Q184" s="61"/>
      <c r="R184" s="61"/>
      <c r="S184" s="510"/>
    </row>
    <row r="185" spans="1:19" s="31" customFormat="1" ht="45.75" customHeight="1" x14ac:dyDescent="0.25">
      <c r="A185" s="119">
        <v>177</v>
      </c>
      <c r="B185" s="119" t="s">
        <v>3351</v>
      </c>
      <c r="C185" s="119" t="s">
        <v>3352</v>
      </c>
      <c r="D185" s="120" t="s">
        <v>261</v>
      </c>
      <c r="E185" s="120" t="s">
        <v>391</v>
      </c>
      <c r="F185" s="120" t="s">
        <v>261</v>
      </c>
      <c r="G185" s="126" t="s">
        <v>440</v>
      </c>
      <c r="H185" s="120" t="s">
        <v>470</v>
      </c>
      <c r="I185" s="120" t="s">
        <v>1073</v>
      </c>
      <c r="J185" s="120" t="s">
        <v>92</v>
      </c>
      <c r="K185" s="120" t="s">
        <v>2950</v>
      </c>
      <c r="L185" s="121">
        <v>11</v>
      </c>
      <c r="M185" s="121">
        <v>2015</v>
      </c>
      <c r="N185" s="180">
        <v>3300</v>
      </c>
      <c r="O185" s="59"/>
      <c r="P185" s="60"/>
      <c r="Q185" s="61"/>
      <c r="R185" s="61"/>
      <c r="S185" s="510"/>
    </row>
    <row r="186" spans="1:19" s="31" customFormat="1" ht="45.75" customHeight="1" x14ac:dyDescent="0.25">
      <c r="A186" s="119">
        <v>178</v>
      </c>
      <c r="B186" s="119" t="s">
        <v>3353</v>
      </c>
      <c r="C186" s="119" t="s">
        <v>2952</v>
      </c>
      <c r="D186" s="120" t="s">
        <v>261</v>
      </c>
      <c r="E186" s="120" t="s">
        <v>391</v>
      </c>
      <c r="F186" s="120" t="s">
        <v>261</v>
      </c>
      <c r="G186" s="126" t="s">
        <v>440</v>
      </c>
      <c r="H186" s="120" t="s">
        <v>470</v>
      </c>
      <c r="I186" s="120" t="s">
        <v>1073</v>
      </c>
      <c r="J186" s="120" t="s">
        <v>92</v>
      </c>
      <c r="K186" s="120" t="s">
        <v>2950</v>
      </c>
      <c r="L186" s="121">
        <v>11</v>
      </c>
      <c r="M186" s="121">
        <v>2015</v>
      </c>
      <c r="N186" s="180">
        <v>220</v>
      </c>
      <c r="O186" s="59"/>
      <c r="P186" s="60"/>
      <c r="Q186" s="61"/>
      <c r="R186" s="61"/>
      <c r="S186" s="510"/>
    </row>
    <row r="187" spans="1:19" s="31" customFormat="1" ht="45.75" customHeight="1" x14ac:dyDescent="0.25">
      <c r="A187" s="119">
        <v>179</v>
      </c>
      <c r="B187" s="119" t="s">
        <v>3354</v>
      </c>
      <c r="C187" s="119" t="s">
        <v>3071</v>
      </c>
      <c r="D187" s="120" t="s">
        <v>261</v>
      </c>
      <c r="E187" s="120" t="s">
        <v>391</v>
      </c>
      <c r="F187" s="120" t="s">
        <v>261</v>
      </c>
      <c r="G187" s="126" t="s">
        <v>440</v>
      </c>
      <c r="H187" s="120" t="s">
        <v>470</v>
      </c>
      <c r="I187" s="120" t="s">
        <v>1073</v>
      </c>
      <c r="J187" s="120" t="s">
        <v>92</v>
      </c>
      <c r="K187" s="120" t="s">
        <v>2950</v>
      </c>
      <c r="L187" s="121">
        <v>11</v>
      </c>
      <c r="M187" s="121">
        <v>2015</v>
      </c>
      <c r="N187" s="180">
        <v>110</v>
      </c>
      <c r="O187" s="59"/>
      <c r="P187" s="60"/>
      <c r="Q187" s="61"/>
      <c r="R187" s="61"/>
      <c r="S187" s="510"/>
    </row>
    <row r="188" spans="1:19" s="31" customFormat="1" ht="45.75" customHeight="1" x14ac:dyDescent="0.25">
      <c r="A188" s="119">
        <v>180</v>
      </c>
      <c r="B188" s="119" t="s">
        <v>3355</v>
      </c>
      <c r="C188" s="119" t="s">
        <v>2980</v>
      </c>
      <c r="D188" s="120" t="s">
        <v>261</v>
      </c>
      <c r="E188" s="120" t="s">
        <v>391</v>
      </c>
      <c r="F188" s="120" t="s">
        <v>261</v>
      </c>
      <c r="G188" s="126" t="s">
        <v>440</v>
      </c>
      <c r="H188" s="120" t="s">
        <v>470</v>
      </c>
      <c r="I188" s="120" t="s">
        <v>1073</v>
      </c>
      <c r="J188" s="120" t="s">
        <v>92</v>
      </c>
      <c r="K188" s="120" t="s">
        <v>2950</v>
      </c>
      <c r="L188" s="121">
        <v>11</v>
      </c>
      <c r="M188" s="121">
        <v>2015</v>
      </c>
      <c r="N188" s="180">
        <v>220</v>
      </c>
      <c r="O188" s="59"/>
      <c r="P188" s="60"/>
      <c r="Q188" s="61"/>
      <c r="R188" s="61"/>
      <c r="S188" s="510"/>
    </row>
    <row r="189" spans="1:19" s="31" customFormat="1" ht="45.75" customHeight="1" x14ac:dyDescent="0.25">
      <c r="A189" s="119">
        <v>181</v>
      </c>
      <c r="B189" s="119" t="s">
        <v>3356</v>
      </c>
      <c r="C189" s="119" t="s">
        <v>3357</v>
      </c>
      <c r="D189" s="120" t="s">
        <v>3012</v>
      </c>
      <c r="E189" s="120" t="s">
        <v>391</v>
      </c>
      <c r="F189" s="120" t="s">
        <v>261</v>
      </c>
      <c r="G189" s="126" t="s">
        <v>3358</v>
      </c>
      <c r="H189" s="120" t="s">
        <v>470</v>
      </c>
      <c r="I189" s="120" t="s">
        <v>1073</v>
      </c>
      <c r="J189" s="120" t="s">
        <v>92</v>
      </c>
      <c r="K189" s="120" t="s">
        <v>2950</v>
      </c>
      <c r="L189" s="121">
        <v>11</v>
      </c>
      <c r="M189" s="121">
        <v>2017</v>
      </c>
      <c r="N189" s="180">
        <v>8294</v>
      </c>
      <c r="O189" s="59"/>
      <c r="P189" s="60"/>
      <c r="Q189" s="61"/>
      <c r="R189" s="61"/>
      <c r="S189" s="510"/>
    </row>
    <row r="190" spans="1:19" s="31" customFormat="1" ht="45.75" customHeight="1" x14ac:dyDescent="0.25">
      <c r="A190" s="119">
        <v>182</v>
      </c>
      <c r="B190" s="119" t="s">
        <v>3359</v>
      </c>
      <c r="C190" s="119" t="s">
        <v>3360</v>
      </c>
      <c r="D190" s="120" t="s">
        <v>261</v>
      </c>
      <c r="E190" s="120" t="s">
        <v>391</v>
      </c>
      <c r="F190" s="120" t="s">
        <v>261</v>
      </c>
      <c r="G190" s="126" t="s">
        <v>3361</v>
      </c>
      <c r="H190" s="120" t="s">
        <v>470</v>
      </c>
      <c r="I190" s="120" t="s">
        <v>1073</v>
      </c>
      <c r="J190" s="120" t="s">
        <v>92</v>
      </c>
      <c r="K190" s="120" t="s">
        <v>2950</v>
      </c>
      <c r="L190" s="121">
        <v>11</v>
      </c>
      <c r="M190" s="121">
        <v>2017</v>
      </c>
      <c r="N190" s="180">
        <v>9164</v>
      </c>
      <c r="O190" s="59"/>
      <c r="P190" s="60"/>
      <c r="Q190" s="61"/>
      <c r="R190" s="61"/>
      <c r="S190" s="510"/>
    </row>
    <row r="191" spans="1:19" s="31" customFormat="1" ht="45.75" customHeight="1" x14ac:dyDescent="0.25">
      <c r="A191" s="119">
        <v>183</v>
      </c>
      <c r="B191" s="119" t="s">
        <v>3362</v>
      </c>
      <c r="C191" s="119" t="s">
        <v>3360</v>
      </c>
      <c r="D191" s="120" t="s">
        <v>261</v>
      </c>
      <c r="E191" s="120" t="s">
        <v>391</v>
      </c>
      <c r="F191" s="120" t="s">
        <v>261</v>
      </c>
      <c r="G191" s="126" t="s">
        <v>3363</v>
      </c>
      <c r="H191" s="120" t="s">
        <v>470</v>
      </c>
      <c r="I191" s="120" t="s">
        <v>1073</v>
      </c>
      <c r="J191" s="120" t="s">
        <v>92</v>
      </c>
      <c r="K191" s="120" t="s">
        <v>2950</v>
      </c>
      <c r="L191" s="121">
        <v>11</v>
      </c>
      <c r="M191" s="121">
        <v>2017</v>
      </c>
      <c r="N191" s="180">
        <v>9164</v>
      </c>
      <c r="O191" s="59"/>
      <c r="P191" s="60"/>
      <c r="Q191" s="61"/>
      <c r="R191" s="61"/>
      <c r="S191" s="510"/>
    </row>
    <row r="192" spans="1:19" s="31" customFormat="1" ht="45.75" customHeight="1" x14ac:dyDescent="0.25">
      <c r="A192" s="119">
        <v>184</v>
      </c>
      <c r="B192" s="119" t="s">
        <v>3364</v>
      </c>
      <c r="C192" s="119" t="s">
        <v>3360</v>
      </c>
      <c r="D192" s="120" t="s">
        <v>261</v>
      </c>
      <c r="E192" s="120" t="s">
        <v>391</v>
      </c>
      <c r="F192" s="120" t="s">
        <v>261</v>
      </c>
      <c r="G192" s="126" t="s">
        <v>3365</v>
      </c>
      <c r="H192" s="120" t="s">
        <v>470</v>
      </c>
      <c r="I192" s="120" t="s">
        <v>1073</v>
      </c>
      <c r="J192" s="120" t="s">
        <v>92</v>
      </c>
      <c r="K192" s="120" t="s">
        <v>2950</v>
      </c>
      <c r="L192" s="121">
        <v>11</v>
      </c>
      <c r="M192" s="121">
        <v>2017</v>
      </c>
      <c r="N192" s="180">
        <v>9164</v>
      </c>
      <c r="O192" s="59"/>
      <c r="P192" s="60"/>
      <c r="Q192" s="61"/>
      <c r="R192" s="61"/>
      <c r="S192" s="510"/>
    </row>
    <row r="193" spans="1:19" s="31" customFormat="1" ht="45.75" customHeight="1" x14ac:dyDescent="0.25">
      <c r="A193" s="119">
        <v>185</v>
      </c>
      <c r="B193" s="119" t="s">
        <v>3366</v>
      </c>
      <c r="C193" s="119" t="s">
        <v>3367</v>
      </c>
      <c r="D193" s="120" t="s">
        <v>261</v>
      </c>
      <c r="E193" s="120" t="s">
        <v>391</v>
      </c>
      <c r="F193" s="120" t="s">
        <v>261</v>
      </c>
      <c r="G193" s="126">
        <v>940399170776</v>
      </c>
      <c r="H193" s="120" t="s">
        <v>470</v>
      </c>
      <c r="I193" s="120" t="s">
        <v>1073</v>
      </c>
      <c r="J193" s="120" t="s">
        <v>92</v>
      </c>
      <c r="K193" s="120" t="s">
        <v>2950</v>
      </c>
      <c r="L193" s="121">
        <v>11</v>
      </c>
      <c r="M193" s="121">
        <v>2017</v>
      </c>
      <c r="N193" s="180">
        <v>4782.68</v>
      </c>
      <c r="O193" s="59"/>
      <c r="P193" s="60"/>
      <c r="Q193" s="61"/>
      <c r="R193" s="61"/>
      <c r="S193" s="510"/>
    </row>
    <row r="194" spans="1:19" s="31" customFormat="1" ht="45.75" customHeight="1" x14ac:dyDescent="0.25">
      <c r="A194" s="119">
        <v>186</v>
      </c>
      <c r="B194" s="119" t="s">
        <v>3368</v>
      </c>
      <c r="C194" s="119" t="s">
        <v>3001</v>
      </c>
      <c r="D194" s="120" t="s">
        <v>261</v>
      </c>
      <c r="E194" s="120" t="s">
        <v>391</v>
      </c>
      <c r="F194" s="120" t="s">
        <v>261</v>
      </c>
      <c r="G194" s="126" t="s">
        <v>3369</v>
      </c>
      <c r="H194" s="120" t="s">
        <v>470</v>
      </c>
      <c r="I194" s="120" t="s">
        <v>1073</v>
      </c>
      <c r="J194" s="120" t="s">
        <v>92</v>
      </c>
      <c r="K194" s="120" t="s">
        <v>2950</v>
      </c>
      <c r="L194" s="121">
        <v>11</v>
      </c>
      <c r="M194" s="121">
        <v>2017</v>
      </c>
      <c r="N194" s="180">
        <v>2468.48</v>
      </c>
      <c r="O194" s="59"/>
      <c r="P194" s="60"/>
      <c r="Q194" s="61"/>
      <c r="R194" s="61"/>
      <c r="S194" s="510"/>
    </row>
    <row r="195" spans="1:19" s="31" customFormat="1" ht="45.75" customHeight="1" x14ac:dyDescent="0.25">
      <c r="A195" s="119">
        <v>187</v>
      </c>
      <c r="B195" s="119" t="s">
        <v>3370</v>
      </c>
      <c r="C195" s="119" t="s">
        <v>3371</v>
      </c>
      <c r="D195" s="120" t="s">
        <v>261</v>
      </c>
      <c r="E195" s="120" t="s">
        <v>391</v>
      </c>
      <c r="F195" s="120" t="s">
        <v>261</v>
      </c>
      <c r="G195" s="126" t="s">
        <v>3006</v>
      </c>
      <c r="H195" s="120" t="s">
        <v>470</v>
      </c>
      <c r="I195" s="120" t="s">
        <v>1073</v>
      </c>
      <c r="J195" s="120" t="s">
        <v>92</v>
      </c>
      <c r="K195" s="120" t="s">
        <v>2950</v>
      </c>
      <c r="L195" s="121">
        <v>11</v>
      </c>
      <c r="M195" s="121">
        <v>2017</v>
      </c>
      <c r="N195" s="180">
        <v>308.56</v>
      </c>
      <c r="O195" s="59"/>
      <c r="P195" s="60"/>
      <c r="Q195" s="61"/>
      <c r="R195" s="61"/>
      <c r="S195" s="510"/>
    </row>
    <row r="196" spans="1:19" s="31" customFormat="1" ht="45.75" customHeight="1" x14ac:dyDescent="0.25">
      <c r="A196" s="119">
        <v>188</v>
      </c>
      <c r="B196" s="119" t="s">
        <v>3372</v>
      </c>
      <c r="C196" s="119" t="s">
        <v>3373</v>
      </c>
      <c r="D196" s="120" t="s">
        <v>261</v>
      </c>
      <c r="E196" s="120" t="s">
        <v>391</v>
      </c>
      <c r="F196" s="120" t="s">
        <v>261</v>
      </c>
      <c r="G196" s="126" t="s">
        <v>3006</v>
      </c>
      <c r="H196" s="120" t="s">
        <v>470</v>
      </c>
      <c r="I196" s="120" t="s">
        <v>1073</v>
      </c>
      <c r="J196" s="120" t="s">
        <v>92</v>
      </c>
      <c r="K196" s="120" t="s">
        <v>2950</v>
      </c>
      <c r="L196" s="121">
        <v>11</v>
      </c>
      <c r="M196" s="121">
        <v>2017</v>
      </c>
      <c r="N196" s="180">
        <v>154.28</v>
      </c>
      <c r="O196" s="59"/>
      <c r="P196" s="60"/>
      <c r="Q196" s="61"/>
      <c r="R196" s="61"/>
      <c r="S196" s="510"/>
    </row>
    <row r="197" spans="1:19" s="31" customFormat="1" ht="45.75" customHeight="1" x14ac:dyDescent="0.25">
      <c r="A197" s="119">
        <v>189</v>
      </c>
      <c r="B197" s="119" t="s">
        <v>3374</v>
      </c>
      <c r="C197" s="119" t="s">
        <v>3375</v>
      </c>
      <c r="D197" s="120" t="s">
        <v>261</v>
      </c>
      <c r="E197" s="120" t="s">
        <v>391</v>
      </c>
      <c r="F197" s="120" t="s">
        <v>261</v>
      </c>
      <c r="G197" s="126" t="s">
        <v>3376</v>
      </c>
      <c r="H197" s="120" t="s">
        <v>470</v>
      </c>
      <c r="I197" s="120" t="s">
        <v>1073</v>
      </c>
      <c r="J197" s="120" t="s">
        <v>92</v>
      </c>
      <c r="K197" s="120" t="s">
        <v>2950</v>
      </c>
      <c r="L197" s="121">
        <v>11</v>
      </c>
      <c r="M197" s="121">
        <v>2017</v>
      </c>
      <c r="N197" s="180">
        <v>290</v>
      </c>
      <c r="O197" s="59"/>
      <c r="P197" s="60"/>
      <c r="Q197" s="61"/>
      <c r="R197" s="61"/>
      <c r="S197" s="510"/>
    </row>
    <row r="198" spans="1:19" s="31" customFormat="1" ht="45.75" customHeight="1" x14ac:dyDescent="0.25">
      <c r="A198" s="119">
        <v>190</v>
      </c>
      <c r="B198" s="119" t="s">
        <v>3377</v>
      </c>
      <c r="C198" s="119" t="s">
        <v>3367</v>
      </c>
      <c r="D198" s="120" t="s">
        <v>261</v>
      </c>
      <c r="E198" s="120" t="s">
        <v>391</v>
      </c>
      <c r="F198" s="120" t="s">
        <v>261</v>
      </c>
      <c r="G198" s="126">
        <v>940399171211</v>
      </c>
      <c r="H198" s="120" t="s">
        <v>470</v>
      </c>
      <c r="I198" s="120" t="s">
        <v>1073</v>
      </c>
      <c r="J198" s="120" t="s">
        <v>92</v>
      </c>
      <c r="K198" s="120" t="s">
        <v>2950</v>
      </c>
      <c r="L198" s="121">
        <v>11</v>
      </c>
      <c r="M198" s="121">
        <v>2017</v>
      </c>
      <c r="N198" s="180">
        <v>4782.68</v>
      </c>
      <c r="O198" s="59"/>
      <c r="P198" s="60"/>
      <c r="Q198" s="61"/>
      <c r="R198" s="61"/>
      <c r="S198" s="510"/>
    </row>
    <row r="199" spans="1:19" s="31" customFormat="1" ht="45.75" customHeight="1" x14ac:dyDescent="0.25">
      <c r="A199" s="119">
        <v>191</v>
      </c>
      <c r="B199" s="119" t="s">
        <v>3378</v>
      </c>
      <c r="C199" s="119" t="s">
        <v>3001</v>
      </c>
      <c r="D199" s="120" t="s">
        <v>261</v>
      </c>
      <c r="E199" s="120" t="s">
        <v>391</v>
      </c>
      <c r="F199" s="120" t="s">
        <v>261</v>
      </c>
      <c r="G199" s="126" t="s">
        <v>3379</v>
      </c>
      <c r="H199" s="120" t="s">
        <v>470</v>
      </c>
      <c r="I199" s="120" t="s">
        <v>1073</v>
      </c>
      <c r="J199" s="120" t="s">
        <v>92</v>
      </c>
      <c r="K199" s="120" t="s">
        <v>2950</v>
      </c>
      <c r="L199" s="121">
        <v>11</v>
      </c>
      <c r="M199" s="121">
        <v>2017</v>
      </c>
      <c r="N199" s="180">
        <v>2468.48</v>
      </c>
      <c r="O199" s="59"/>
      <c r="P199" s="60"/>
      <c r="Q199" s="61"/>
      <c r="R199" s="61"/>
      <c r="S199" s="510"/>
    </row>
    <row r="200" spans="1:19" s="31" customFormat="1" ht="45.75" customHeight="1" x14ac:dyDescent="0.25">
      <c r="A200" s="119">
        <v>192</v>
      </c>
      <c r="B200" s="119" t="s">
        <v>3380</v>
      </c>
      <c r="C200" s="119" t="s">
        <v>3371</v>
      </c>
      <c r="D200" s="120" t="s">
        <v>261</v>
      </c>
      <c r="E200" s="120" t="s">
        <v>391</v>
      </c>
      <c r="F200" s="120" t="s">
        <v>261</v>
      </c>
      <c r="G200" s="126" t="s">
        <v>3006</v>
      </c>
      <c r="H200" s="120" t="s">
        <v>470</v>
      </c>
      <c r="I200" s="120" t="s">
        <v>1073</v>
      </c>
      <c r="J200" s="120" t="s">
        <v>92</v>
      </c>
      <c r="K200" s="120" t="s">
        <v>2950</v>
      </c>
      <c r="L200" s="121">
        <v>11</v>
      </c>
      <c r="M200" s="121">
        <v>2017</v>
      </c>
      <c r="N200" s="180">
        <v>308.56</v>
      </c>
      <c r="O200" s="59"/>
      <c r="P200" s="60"/>
      <c r="Q200" s="61"/>
      <c r="R200" s="61"/>
      <c r="S200" s="510"/>
    </row>
    <row r="201" spans="1:19" s="31" customFormat="1" ht="45.75" customHeight="1" x14ac:dyDescent="0.25">
      <c r="A201" s="119">
        <v>193</v>
      </c>
      <c r="B201" s="119" t="s">
        <v>3381</v>
      </c>
      <c r="C201" s="119" t="s">
        <v>3373</v>
      </c>
      <c r="D201" s="120" t="s">
        <v>261</v>
      </c>
      <c r="E201" s="120" t="s">
        <v>391</v>
      </c>
      <c r="F201" s="120" t="s">
        <v>261</v>
      </c>
      <c r="G201" s="126" t="s">
        <v>3006</v>
      </c>
      <c r="H201" s="120" t="s">
        <v>470</v>
      </c>
      <c r="I201" s="120" t="s">
        <v>1073</v>
      </c>
      <c r="J201" s="120" t="s">
        <v>92</v>
      </c>
      <c r="K201" s="120" t="s">
        <v>2950</v>
      </c>
      <c r="L201" s="121">
        <v>11</v>
      </c>
      <c r="M201" s="121">
        <v>2017</v>
      </c>
      <c r="N201" s="180">
        <v>154.28</v>
      </c>
      <c r="O201" s="59"/>
      <c r="P201" s="60"/>
      <c r="Q201" s="61"/>
      <c r="R201" s="61"/>
      <c r="S201" s="510"/>
    </row>
    <row r="202" spans="1:19" s="31" customFormat="1" ht="45.75" customHeight="1" x14ac:dyDescent="0.25">
      <c r="A202" s="119">
        <v>194</v>
      </c>
      <c r="B202" s="119" t="s">
        <v>3382</v>
      </c>
      <c r="C202" s="119" t="s">
        <v>3375</v>
      </c>
      <c r="D202" s="120" t="s">
        <v>261</v>
      </c>
      <c r="E202" s="120" t="s">
        <v>391</v>
      </c>
      <c r="F202" s="120" t="s">
        <v>261</v>
      </c>
      <c r="G202" s="126" t="s">
        <v>3383</v>
      </c>
      <c r="H202" s="120" t="s">
        <v>470</v>
      </c>
      <c r="I202" s="120" t="s">
        <v>1073</v>
      </c>
      <c r="J202" s="120" t="s">
        <v>92</v>
      </c>
      <c r="K202" s="120" t="s">
        <v>2950</v>
      </c>
      <c r="L202" s="121">
        <v>11</v>
      </c>
      <c r="M202" s="121">
        <v>2017</v>
      </c>
      <c r="N202" s="180">
        <v>290</v>
      </c>
      <c r="O202" s="59"/>
      <c r="P202" s="60"/>
      <c r="Q202" s="61"/>
      <c r="R202" s="61"/>
      <c r="S202" s="510"/>
    </row>
    <row r="203" spans="1:19" s="31" customFormat="1" ht="45.75" customHeight="1" x14ac:dyDescent="0.25">
      <c r="A203" s="119">
        <v>195</v>
      </c>
      <c r="B203" s="119" t="s">
        <v>3384</v>
      </c>
      <c r="C203" s="119" t="s">
        <v>3375</v>
      </c>
      <c r="D203" s="120" t="s">
        <v>261</v>
      </c>
      <c r="E203" s="120" t="s">
        <v>391</v>
      </c>
      <c r="F203" s="120" t="s">
        <v>261</v>
      </c>
      <c r="G203" s="126" t="s">
        <v>3385</v>
      </c>
      <c r="H203" s="120" t="s">
        <v>470</v>
      </c>
      <c r="I203" s="120" t="s">
        <v>1073</v>
      </c>
      <c r="J203" s="120" t="s">
        <v>92</v>
      </c>
      <c r="K203" s="120" t="s">
        <v>2950</v>
      </c>
      <c r="L203" s="121">
        <v>11</v>
      </c>
      <c r="M203" s="121">
        <v>2017</v>
      </c>
      <c r="N203" s="180">
        <v>290</v>
      </c>
      <c r="O203" s="59"/>
      <c r="P203" s="60"/>
      <c r="Q203" s="61"/>
      <c r="R203" s="61"/>
      <c r="S203" s="510"/>
    </row>
    <row r="204" spans="1:19" s="31" customFormat="1" ht="45.75" customHeight="1" x14ac:dyDescent="0.25">
      <c r="A204" s="119">
        <v>196</v>
      </c>
      <c r="B204" s="119" t="s">
        <v>3386</v>
      </c>
      <c r="C204" s="119" t="s">
        <v>3387</v>
      </c>
      <c r="D204" s="120" t="s">
        <v>3388</v>
      </c>
      <c r="E204" s="120" t="s">
        <v>391</v>
      </c>
      <c r="F204" s="120" t="s">
        <v>261</v>
      </c>
      <c r="G204" s="126">
        <v>940399164797</v>
      </c>
      <c r="H204" s="120" t="s">
        <v>470</v>
      </c>
      <c r="I204" s="120" t="s">
        <v>1073</v>
      </c>
      <c r="J204" s="120" t="s">
        <v>92</v>
      </c>
      <c r="K204" s="120" t="s">
        <v>2950</v>
      </c>
      <c r="L204" s="121">
        <v>12</v>
      </c>
      <c r="M204" s="122">
        <v>2017</v>
      </c>
      <c r="N204" s="182">
        <v>5918.9</v>
      </c>
      <c r="O204" s="59"/>
      <c r="P204" s="60"/>
      <c r="Q204" s="61"/>
      <c r="R204" s="61"/>
      <c r="S204" s="510"/>
    </row>
    <row r="205" spans="1:19" s="31" customFormat="1" ht="45.75" customHeight="1" x14ac:dyDescent="0.25">
      <c r="A205" s="119">
        <v>197</v>
      </c>
      <c r="B205" s="119" t="s">
        <v>3389</v>
      </c>
      <c r="C205" s="119" t="s">
        <v>3390</v>
      </c>
      <c r="D205" s="120" t="s">
        <v>1136</v>
      </c>
      <c r="E205" s="120" t="s">
        <v>391</v>
      </c>
      <c r="F205" s="120" t="s">
        <v>261</v>
      </c>
      <c r="G205" s="126" t="s">
        <v>3391</v>
      </c>
      <c r="H205" s="120" t="s">
        <v>470</v>
      </c>
      <c r="I205" s="120" t="s">
        <v>1073</v>
      </c>
      <c r="J205" s="120" t="s">
        <v>92</v>
      </c>
      <c r="K205" s="120" t="s">
        <v>2950</v>
      </c>
      <c r="L205" s="121">
        <v>12</v>
      </c>
      <c r="M205" s="122">
        <v>2017</v>
      </c>
      <c r="N205" s="182">
        <v>2913.92</v>
      </c>
      <c r="O205" s="59"/>
      <c r="P205" s="60"/>
      <c r="Q205" s="61"/>
      <c r="R205" s="61"/>
      <c r="S205" s="510"/>
    </row>
    <row r="206" spans="1:19" s="31" customFormat="1" ht="45.75" customHeight="1" x14ac:dyDescent="0.25">
      <c r="A206" s="119">
        <v>198</v>
      </c>
      <c r="B206" s="119" t="s">
        <v>3392</v>
      </c>
      <c r="C206" s="119" t="s">
        <v>3393</v>
      </c>
      <c r="D206" s="120" t="s">
        <v>3005</v>
      </c>
      <c r="E206" s="120" t="s">
        <v>391</v>
      </c>
      <c r="F206" s="120" t="s">
        <v>261</v>
      </c>
      <c r="G206" s="126" t="s">
        <v>3006</v>
      </c>
      <c r="H206" s="120" t="s">
        <v>470</v>
      </c>
      <c r="I206" s="120" t="s">
        <v>1073</v>
      </c>
      <c r="J206" s="120" t="s">
        <v>92</v>
      </c>
      <c r="K206" s="120" t="s">
        <v>2950</v>
      </c>
      <c r="L206" s="121">
        <v>12</v>
      </c>
      <c r="M206" s="122">
        <v>2017</v>
      </c>
      <c r="N206" s="182">
        <v>182.12</v>
      </c>
      <c r="O206" s="59"/>
      <c r="P206" s="60"/>
      <c r="Q206" s="61"/>
      <c r="R206" s="61"/>
      <c r="S206" s="510"/>
    </row>
    <row r="207" spans="1:19" s="31" customFormat="1" ht="45.75" customHeight="1" x14ac:dyDescent="0.25">
      <c r="A207" s="119">
        <v>199</v>
      </c>
      <c r="B207" s="119" t="s">
        <v>3394</v>
      </c>
      <c r="C207" s="119" t="s">
        <v>3395</v>
      </c>
      <c r="D207" s="120" t="s">
        <v>3005</v>
      </c>
      <c r="E207" s="120" t="s">
        <v>391</v>
      </c>
      <c r="F207" s="120" t="s">
        <v>261</v>
      </c>
      <c r="G207" s="126" t="s">
        <v>3006</v>
      </c>
      <c r="H207" s="120" t="s">
        <v>470</v>
      </c>
      <c r="I207" s="120" t="s">
        <v>1073</v>
      </c>
      <c r="J207" s="120" t="s">
        <v>92</v>
      </c>
      <c r="K207" s="120" t="s">
        <v>2950</v>
      </c>
      <c r="L207" s="121">
        <v>12</v>
      </c>
      <c r="M207" s="122">
        <v>2017</v>
      </c>
      <c r="N207" s="182">
        <v>91.06</v>
      </c>
      <c r="O207" s="59"/>
      <c r="P207" s="60"/>
      <c r="Q207" s="61"/>
      <c r="R207" s="61"/>
      <c r="S207" s="510"/>
    </row>
    <row r="208" spans="1:19" s="31" customFormat="1" ht="45.75" customHeight="1" x14ac:dyDescent="0.25">
      <c r="A208" s="119">
        <v>200</v>
      </c>
      <c r="B208" s="119" t="s">
        <v>3396</v>
      </c>
      <c r="C208" s="119" t="s">
        <v>3375</v>
      </c>
      <c r="D208" s="120" t="s">
        <v>3397</v>
      </c>
      <c r="E208" s="120" t="s">
        <v>391</v>
      </c>
      <c r="F208" s="120" t="s">
        <v>261</v>
      </c>
      <c r="G208" s="126" t="s">
        <v>3398</v>
      </c>
      <c r="H208" s="120" t="s">
        <v>470</v>
      </c>
      <c r="I208" s="120" t="s">
        <v>1073</v>
      </c>
      <c r="J208" s="120" t="s">
        <v>92</v>
      </c>
      <c r="K208" s="120" t="s">
        <v>2950</v>
      </c>
      <c r="L208" s="121">
        <v>12</v>
      </c>
      <c r="M208" s="122">
        <v>2017</v>
      </c>
      <c r="N208" s="182">
        <v>290</v>
      </c>
      <c r="O208" s="59"/>
      <c r="P208" s="60"/>
      <c r="Q208" s="61"/>
      <c r="R208" s="61"/>
      <c r="S208" s="510"/>
    </row>
    <row r="209" spans="1:19" s="31" customFormat="1" ht="45.75" customHeight="1" x14ac:dyDescent="0.25">
      <c r="A209" s="119">
        <v>201</v>
      </c>
      <c r="B209" s="119" t="s">
        <v>3399</v>
      </c>
      <c r="C209" s="119" t="s">
        <v>3387</v>
      </c>
      <c r="D209" s="120" t="s">
        <v>3388</v>
      </c>
      <c r="E209" s="120" t="s">
        <v>391</v>
      </c>
      <c r="F209" s="120" t="s">
        <v>261</v>
      </c>
      <c r="G209" s="126">
        <v>940399164786</v>
      </c>
      <c r="H209" s="120" t="s">
        <v>470</v>
      </c>
      <c r="I209" s="120" t="s">
        <v>1073</v>
      </c>
      <c r="J209" s="120" t="s">
        <v>92</v>
      </c>
      <c r="K209" s="120" t="s">
        <v>2950</v>
      </c>
      <c r="L209" s="121">
        <v>12</v>
      </c>
      <c r="M209" s="122">
        <v>2017</v>
      </c>
      <c r="N209" s="182">
        <v>5918.9</v>
      </c>
      <c r="O209" s="59"/>
      <c r="P209" s="60"/>
      <c r="Q209" s="61"/>
      <c r="R209" s="61"/>
      <c r="S209" s="510"/>
    </row>
    <row r="210" spans="1:19" s="31" customFormat="1" ht="45.75" customHeight="1" x14ac:dyDescent="0.25">
      <c r="A210" s="119">
        <v>202</v>
      </c>
      <c r="B210" s="119" t="s">
        <v>3400</v>
      </c>
      <c r="C210" s="119" t="s">
        <v>3390</v>
      </c>
      <c r="D210" s="120" t="s">
        <v>1136</v>
      </c>
      <c r="E210" s="120" t="s">
        <v>391</v>
      </c>
      <c r="F210" s="120" t="s">
        <v>261</v>
      </c>
      <c r="G210" s="126" t="s">
        <v>3401</v>
      </c>
      <c r="H210" s="120" t="s">
        <v>470</v>
      </c>
      <c r="I210" s="120" t="s">
        <v>1073</v>
      </c>
      <c r="J210" s="120" t="s">
        <v>92</v>
      </c>
      <c r="K210" s="120" t="s">
        <v>2950</v>
      </c>
      <c r="L210" s="121">
        <v>12</v>
      </c>
      <c r="M210" s="122">
        <v>2017</v>
      </c>
      <c r="N210" s="182">
        <v>2913.92</v>
      </c>
      <c r="O210" s="59"/>
      <c r="P210" s="60"/>
      <c r="Q210" s="61"/>
      <c r="R210" s="61"/>
      <c r="S210" s="510"/>
    </row>
    <row r="211" spans="1:19" s="31" customFormat="1" ht="45.75" customHeight="1" x14ac:dyDescent="0.25">
      <c r="A211" s="119">
        <v>203</v>
      </c>
      <c r="B211" s="119" t="s">
        <v>3402</v>
      </c>
      <c r="C211" s="119" t="s">
        <v>3393</v>
      </c>
      <c r="D211" s="120" t="s">
        <v>3005</v>
      </c>
      <c r="E211" s="120" t="s">
        <v>391</v>
      </c>
      <c r="F211" s="120" t="s">
        <v>261</v>
      </c>
      <c r="G211" s="126" t="s">
        <v>3006</v>
      </c>
      <c r="H211" s="120" t="s">
        <v>470</v>
      </c>
      <c r="I211" s="120" t="s">
        <v>1073</v>
      </c>
      <c r="J211" s="120" t="s">
        <v>92</v>
      </c>
      <c r="K211" s="120" t="s">
        <v>2950</v>
      </c>
      <c r="L211" s="121">
        <v>12</v>
      </c>
      <c r="M211" s="122">
        <v>2017</v>
      </c>
      <c r="N211" s="182">
        <v>182.12</v>
      </c>
      <c r="O211" s="59"/>
      <c r="P211" s="60"/>
      <c r="Q211" s="61"/>
      <c r="R211" s="61"/>
      <c r="S211" s="510"/>
    </row>
    <row r="212" spans="1:19" s="31" customFormat="1" ht="45.75" customHeight="1" x14ac:dyDescent="0.25">
      <c r="A212" s="119">
        <v>204</v>
      </c>
      <c r="B212" s="119" t="s">
        <v>3403</v>
      </c>
      <c r="C212" s="119" t="s">
        <v>3395</v>
      </c>
      <c r="D212" s="120" t="s">
        <v>3005</v>
      </c>
      <c r="E212" s="120" t="s">
        <v>391</v>
      </c>
      <c r="F212" s="120" t="s">
        <v>261</v>
      </c>
      <c r="G212" s="126" t="s">
        <v>3006</v>
      </c>
      <c r="H212" s="120" t="s">
        <v>470</v>
      </c>
      <c r="I212" s="120" t="s">
        <v>1073</v>
      </c>
      <c r="J212" s="120" t="s">
        <v>92</v>
      </c>
      <c r="K212" s="120" t="s">
        <v>2950</v>
      </c>
      <c r="L212" s="121">
        <v>12</v>
      </c>
      <c r="M212" s="122">
        <v>2017</v>
      </c>
      <c r="N212" s="182">
        <v>91.06</v>
      </c>
      <c r="O212" s="59"/>
      <c r="P212" s="60"/>
      <c r="Q212" s="61"/>
      <c r="R212" s="61"/>
      <c r="S212" s="510"/>
    </row>
    <row r="213" spans="1:19" s="31" customFormat="1" ht="45.75" customHeight="1" x14ac:dyDescent="0.25">
      <c r="A213" s="119">
        <v>205</v>
      </c>
      <c r="B213" s="119" t="s">
        <v>3404</v>
      </c>
      <c r="C213" s="119" t="s">
        <v>3375</v>
      </c>
      <c r="D213" s="120" t="s">
        <v>3397</v>
      </c>
      <c r="E213" s="120" t="s">
        <v>391</v>
      </c>
      <c r="F213" s="120" t="s">
        <v>261</v>
      </c>
      <c r="G213" s="126" t="s">
        <v>3405</v>
      </c>
      <c r="H213" s="120" t="s">
        <v>470</v>
      </c>
      <c r="I213" s="120" t="s">
        <v>1073</v>
      </c>
      <c r="J213" s="120" t="s">
        <v>92</v>
      </c>
      <c r="K213" s="120" t="s">
        <v>2950</v>
      </c>
      <c r="L213" s="121">
        <v>12</v>
      </c>
      <c r="M213" s="122">
        <v>2017</v>
      </c>
      <c r="N213" s="182">
        <v>290</v>
      </c>
      <c r="O213" s="59"/>
      <c r="P213" s="60"/>
      <c r="Q213" s="61"/>
      <c r="R213" s="61"/>
      <c r="S213" s="510"/>
    </row>
    <row r="214" spans="1:19" s="31" customFormat="1" ht="45.75" customHeight="1" x14ac:dyDescent="0.25">
      <c r="A214" s="119">
        <v>206</v>
      </c>
      <c r="B214" s="119" t="s">
        <v>3406</v>
      </c>
      <c r="C214" s="119" t="s">
        <v>3407</v>
      </c>
      <c r="D214" s="120" t="s">
        <v>1156</v>
      </c>
      <c r="E214" s="120" t="s">
        <v>391</v>
      </c>
      <c r="F214" s="120" t="s">
        <v>261</v>
      </c>
      <c r="G214" s="120" t="s">
        <v>440</v>
      </c>
      <c r="H214" s="120" t="s">
        <v>470</v>
      </c>
      <c r="I214" s="120" t="s">
        <v>1088</v>
      </c>
      <c r="J214" s="120" t="s">
        <v>92</v>
      </c>
      <c r="K214" s="120" t="s">
        <v>2950</v>
      </c>
      <c r="L214" s="121">
        <v>12</v>
      </c>
      <c r="M214" s="122">
        <v>2013</v>
      </c>
      <c r="N214" s="180">
        <v>1725</v>
      </c>
      <c r="O214" s="59"/>
      <c r="P214" s="60"/>
      <c r="Q214" s="61"/>
      <c r="R214" s="61"/>
      <c r="S214" s="510"/>
    </row>
    <row r="215" spans="1:19" s="31" customFormat="1" ht="45.75" customHeight="1" x14ac:dyDescent="0.25">
      <c r="A215" s="119">
        <v>207</v>
      </c>
      <c r="B215" s="119" t="s">
        <v>3408</v>
      </c>
      <c r="C215" s="119" t="s">
        <v>3409</v>
      </c>
      <c r="D215" s="120" t="s">
        <v>3410</v>
      </c>
      <c r="E215" s="120" t="s">
        <v>391</v>
      </c>
      <c r="F215" s="120" t="s">
        <v>3411</v>
      </c>
      <c r="G215" s="120" t="s">
        <v>440</v>
      </c>
      <c r="H215" s="120" t="s">
        <v>470</v>
      </c>
      <c r="I215" s="120" t="s">
        <v>1088</v>
      </c>
      <c r="J215" s="120" t="s">
        <v>92</v>
      </c>
      <c r="K215" s="120" t="s">
        <v>2950</v>
      </c>
      <c r="L215" s="121">
        <v>12</v>
      </c>
      <c r="M215" s="122">
        <v>2013</v>
      </c>
      <c r="N215" s="180">
        <v>86286.63</v>
      </c>
      <c r="O215" s="59"/>
      <c r="P215" s="60"/>
      <c r="Q215" s="61"/>
      <c r="R215" s="61"/>
      <c r="S215" s="510"/>
    </row>
    <row r="216" spans="1:19" s="31" customFormat="1" ht="45.75" customHeight="1" x14ac:dyDescent="0.25">
      <c r="A216" s="119">
        <v>208</v>
      </c>
      <c r="B216" s="119" t="s">
        <v>3412</v>
      </c>
      <c r="C216" s="119" t="s">
        <v>3413</v>
      </c>
      <c r="D216" s="120" t="s">
        <v>261</v>
      </c>
      <c r="E216" s="120" t="s">
        <v>391</v>
      </c>
      <c r="F216" s="120" t="s">
        <v>261</v>
      </c>
      <c r="G216" s="120" t="s">
        <v>3414</v>
      </c>
      <c r="H216" s="120" t="s">
        <v>470</v>
      </c>
      <c r="I216" s="120" t="s">
        <v>1088</v>
      </c>
      <c r="J216" s="120" t="s">
        <v>92</v>
      </c>
      <c r="K216" s="120" t="s">
        <v>2950</v>
      </c>
      <c r="L216" s="121">
        <v>12</v>
      </c>
      <c r="M216" s="122">
        <v>2013</v>
      </c>
      <c r="N216" s="180">
        <v>2955.42</v>
      </c>
      <c r="O216" s="59"/>
      <c r="P216" s="60"/>
      <c r="Q216" s="61"/>
      <c r="R216" s="61"/>
      <c r="S216" s="510"/>
    </row>
    <row r="217" spans="1:19" s="31" customFormat="1" ht="45.75" customHeight="1" x14ac:dyDescent="0.25">
      <c r="A217" s="119">
        <v>209</v>
      </c>
      <c r="B217" s="119" t="s">
        <v>3415</v>
      </c>
      <c r="C217" s="119" t="s">
        <v>3416</v>
      </c>
      <c r="D217" s="120" t="s">
        <v>261</v>
      </c>
      <c r="E217" s="120" t="s">
        <v>391</v>
      </c>
      <c r="F217" s="120" t="s">
        <v>261</v>
      </c>
      <c r="G217" s="123">
        <v>125064109833</v>
      </c>
      <c r="H217" s="120" t="s">
        <v>470</v>
      </c>
      <c r="I217" s="120" t="s">
        <v>1088</v>
      </c>
      <c r="J217" s="120" t="s">
        <v>92</v>
      </c>
      <c r="K217" s="120" t="s">
        <v>2950</v>
      </c>
      <c r="L217" s="121">
        <v>12</v>
      </c>
      <c r="M217" s="122">
        <v>2013</v>
      </c>
      <c r="N217" s="180">
        <v>78</v>
      </c>
      <c r="O217" s="59"/>
      <c r="P217" s="60"/>
      <c r="Q217" s="61"/>
      <c r="R217" s="61"/>
      <c r="S217" s="510"/>
    </row>
    <row r="218" spans="1:19" s="31" customFormat="1" ht="45.75" customHeight="1" x14ac:dyDescent="0.25">
      <c r="A218" s="119">
        <v>210</v>
      </c>
      <c r="B218" s="119" t="s">
        <v>3417</v>
      </c>
      <c r="C218" s="119" t="s">
        <v>3418</v>
      </c>
      <c r="D218" s="120" t="s">
        <v>3079</v>
      </c>
      <c r="E218" s="120" t="s">
        <v>391</v>
      </c>
      <c r="F218" s="120" t="s">
        <v>261</v>
      </c>
      <c r="G218" s="120" t="s">
        <v>440</v>
      </c>
      <c r="H218" s="120" t="s">
        <v>470</v>
      </c>
      <c r="I218" s="120" t="s">
        <v>1088</v>
      </c>
      <c r="J218" s="120" t="s">
        <v>92</v>
      </c>
      <c r="K218" s="120" t="s">
        <v>2950</v>
      </c>
      <c r="L218" s="121">
        <v>12</v>
      </c>
      <c r="M218" s="122">
        <v>2013</v>
      </c>
      <c r="N218" s="180">
        <v>5329.52</v>
      </c>
      <c r="O218" s="59"/>
      <c r="P218" s="60"/>
      <c r="Q218" s="61"/>
      <c r="R218" s="61"/>
      <c r="S218" s="510"/>
    </row>
    <row r="219" spans="1:19" s="31" customFormat="1" ht="45.75" customHeight="1" x14ac:dyDescent="0.25">
      <c r="A219" s="119">
        <v>211</v>
      </c>
      <c r="B219" s="119" t="s">
        <v>3419</v>
      </c>
      <c r="C219" s="119" t="s">
        <v>3420</v>
      </c>
      <c r="D219" s="120" t="s">
        <v>3042</v>
      </c>
      <c r="E219" s="120" t="s">
        <v>391</v>
      </c>
      <c r="F219" s="120" t="s">
        <v>3421</v>
      </c>
      <c r="G219" s="120" t="s">
        <v>3422</v>
      </c>
      <c r="H219" s="120" t="s">
        <v>470</v>
      </c>
      <c r="I219" s="120" t="s">
        <v>1088</v>
      </c>
      <c r="J219" s="120" t="s">
        <v>92</v>
      </c>
      <c r="K219" s="120" t="s">
        <v>2950</v>
      </c>
      <c r="L219" s="121">
        <v>12</v>
      </c>
      <c r="M219" s="122">
        <v>2013</v>
      </c>
      <c r="N219" s="180">
        <v>10499.5</v>
      </c>
      <c r="O219" s="59"/>
      <c r="P219" s="60"/>
      <c r="Q219" s="61"/>
      <c r="R219" s="61"/>
      <c r="S219" s="510"/>
    </row>
    <row r="220" spans="1:19" s="31" customFormat="1" ht="45.75" customHeight="1" x14ac:dyDescent="0.25">
      <c r="A220" s="119">
        <v>212</v>
      </c>
      <c r="B220" s="119" t="s">
        <v>3423</v>
      </c>
      <c r="C220" s="119" t="s">
        <v>3424</v>
      </c>
      <c r="D220" s="120" t="s">
        <v>261</v>
      </c>
      <c r="E220" s="120" t="s">
        <v>391</v>
      </c>
      <c r="F220" s="120" t="s">
        <v>261</v>
      </c>
      <c r="G220" s="120" t="s">
        <v>440</v>
      </c>
      <c r="H220" s="120" t="s">
        <v>470</v>
      </c>
      <c r="I220" s="120" t="s">
        <v>1088</v>
      </c>
      <c r="J220" s="120" t="s">
        <v>92</v>
      </c>
      <c r="K220" s="120" t="s">
        <v>2950</v>
      </c>
      <c r="L220" s="121">
        <v>12</v>
      </c>
      <c r="M220" s="122">
        <v>2013</v>
      </c>
      <c r="N220" s="180">
        <v>2125.1999999999998</v>
      </c>
      <c r="O220" s="59"/>
      <c r="P220" s="60"/>
      <c r="Q220" s="61"/>
      <c r="R220" s="61"/>
      <c r="S220" s="510"/>
    </row>
    <row r="221" spans="1:19" s="31" customFormat="1" ht="45.75" customHeight="1" x14ac:dyDescent="0.25">
      <c r="A221" s="119">
        <v>213</v>
      </c>
      <c r="B221" s="119" t="s">
        <v>3425</v>
      </c>
      <c r="C221" s="119" t="s">
        <v>3426</v>
      </c>
      <c r="D221" s="120" t="s">
        <v>1622</v>
      </c>
      <c r="E221" s="120" t="s">
        <v>391</v>
      </c>
      <c r="F221" s="120" t="s">
        <v>3427</v>
      </c>
      <c r="G221" s="120" t="s">
        <v>3428</v>
      </c>
      <c r="H221" s="120" t="s">
        <v>470</v>
      </c>
      <c r="I221" s="120" t="s">
        <v>1088</v>
      </c>
      <c r="J221" s="120" t="s">
        <v>92</v>
      </c>
      <c r="K221" s="120" t="s">
        <v>2950</v>
      </c>
      <c r="L221" s="121">
        <v>12</v>
      </c>
      <c r="M221" s="122">
        <v>2013</v>
      </c>
      <c r="N221" s="180">
        <v>43587</v>
      </c>
      <c r="O221" s="59"/>
      <c r="P221" s="60"/>
      <c r="Q221" s="61"/>
      <c r="R221" s="61"/>
      <c r="S221" s="510"/>
    </row>
    <row r="222" spans="1:19" s="31" customFormat="1" ht="45.75" customHeight="1" x14ac:dyDescent="0.25">
      <c r="A222" s="119">
        <v>214</v>
      </c>
      <c r="B222" s="119" t="s">
        <v>3429</v>
      </c>
      <c r="C222" s="119" t="s">
        <v>3430</v>
      </c>
      <c r="D222" s="120" t="s">
        <v>261</v>
      </c>
      <c r="E222" s="120" t="s">
        <v>391</v>
      </c>
      <c r="F222" s="120" t="s">
        <v>261</v>
      </c>
      <c r="G222" s="120" t="s">
        <v>440</v>
      </c>
      <c r="H222" s="120" t="s">
        <v>470</v>
      </c>
      <c r="I222" s="120" t="s">
        <v>1088</v>
      </c>
      <c r="J222" s="120" t="s">
        <v>92</v>
      </c>
      <c r="K222" s="120" t="s">
        <v>2950</v>
      </c>
      <c r="L222" s="121">
        <v>12</v>
      </c>
      <c r="M222" s="122">
        <v>2013</v>
      </c>
      <c r="N222" s="180">
        <v>574.20000000000005</v>
      </c>
      <c r="O222" s="59"/>
      <c r="P222" s="60"/>
      <c r="Q222" s="61"/>
      <c r="R222" s="61"/>
      <c r="S222" s="510"/>
    </row>
    <row r="223" spans="1:19" s="31" customFormat="1" ht="45.75" customHeight="1" x14ac:dyDescent="0.25">
      <c r="A223" s="119">
        <v>215</v>
      </c>
      <c r="B223" s="119" t="s">
        <v>3431</v>
      </c>
      <c r="C223" s="125" t="s">
        <v>3432</v>
      </c>
      <c r="D223" s="120" t="s">
        <v>1622</v>
      </c>
      <c r="E223" s="120" t="s">
        <v>391</v>
      </c>
      <c r="F223" s="120" t="s">
        <v>3433</v>
      </c>
      <c r="G223" s="120" t="s">
        <v>3434</v>
      </c>
      <c r="H223" s="120" t="s">
        <v>470</v>
      </c>
      <c r="I223" s="120" t="s">
        <v>1088</v>
      </c>
      <c r="J223" s="120" t="s">
        <v>92</v>
      </c>
      <c r="K223" s="120" t="s">
        <v>2950</v>
      </c>
      <c r="L223" s="121">
        <v>12</v>
      </c>
      <c r="M223" s="122">
        <v>2013</v>
      </c>
      <c r="N223" s="180">
        <v>5684</v>
      </c>
      <c r="O223" s="59"/>
      <c r="P223" s="60"/>
      <c r="Q223" s="61"/>
      <c r="R223" s="61"/>
      <c r="S223" s="510"/>
    </row>
    <row r="224" spans="1:19" s="31" customFormat="1" ht="45.75" customHeight="1" x14ac:dyDescent="0.25">
      <c r="A224" s="119">
        <v>216</v>
      </c>
      <c r="B224" s="119" t="s">
        <v>3435</v>
      </c>
      <c r="C224" s="125" t="s">
        <v>3436</v>
      </c>
      <c r="D224" s="120" t="s">
        <v>2949</v>
      </c>
      <c r="E224" s="120" t="s">
        <v>391</v>
      </c>
      <c r="F224" s="120" t="s">
        <v>261</v>
      </c>
      <c r="G224" s="120" t="s">
        <v>440</v>
      </c>
      <c r="H224" s="120" t="s">
        <v>470</v>
      </c>
      <c r="I224" s="120" t="s">
        <v>1088</v>
      </c>
      <c r="J224" s="120" t="s">
        <v>92</v>
      </c>
      <c r="K224" s="120" t="s">
        <v>2950</v>
      </c>
      <c r="L224" s="121">
        <v>12</v>
      </c>
      <c r="M224" s="122">
        <v>2013</v>
      </c>
      <c r="N224" s="180">
        <v>191.97</v>
      </c>
      <c r="O224" s="59"/>
      <c r="P224" s="60"/>
      <c r="Q224" s="61"/>
      <c r="R224" s="61"/>
      <c r="S224" s="510"/>
    </row>
    <row r="225" spans="1:19" s="31" customFormat="1" ht="45.75" customHeight="1" x14ac:dyDescent="0.25">
      <c r="A225" s="119">
        <v>217</v>
      </c>
      <c r="B225" s="119" t="s">
        <v>3437</v>
      </c>
      <c r="C225" s="125" t="s">
        <v>2971</v>
      </c>
      <c r="D225" s="120" t="s">
        <v>261</v>
      </c>
      <c r="E225" s="120" t="s">
        <v>391</v>
      </c>
      <c r="F225" s="120" t="s">
        <v>261</v>
      </c>
      <c r="G225" s="120" t="s">
        <v>3438</v>
      </c>
      <c r="H225" s="120" t="s">
        <v>470</v>
      </c>
      <c r="I225" s="120" t="s">
        <v>1088</v>
      </c>
      <c r="J225" s="120" t="s">
        <v>92</v>
      </c>
      <c r="K225" s="120" t="s">
        <v>2950</v>
      </c>
      <c r="L225" s="121">
        <v>12</v>
      </c>
      <c r="M225" s="122">
        <v>2013</v>
      </c>
      <c r="N225" s="180">
        <v>271.44</v>
      </c>
      <c r="O225" s="59"/>
      <c r="P225" s="60"/>
      <c r="Q225" s="61"/>
      <c r="R225" s="61"/>
      <c r="S225" s="510"/>
    </row>
    <row r="226" spans="1:19" s="31" customFormat="1" ht="45.75" customHeight="1" x14ac:dyDescent="0.25">
      <c r="A226" s="119">
        <v>218</v>
      </c>
      <c r="B226" s="119" t="s">
        <v>3439</v>
      </c>
      <c r="C226" s="125" t="s">
        <v>3440</v>
      </c>
      <c r="D226" s="120" t="s">
        <v>3042</v>
      </c>
      <c r="E226" s="120" t="s">
        <v>391</v>
      </c>
      <c r="F226" s="120" t="s">
        <v>261</v>
      </c>
      <c r="G226" s="120" t="s">
        <v>3441</v>
      </c>
      <c r="H226" s="120" t="s">
        <v>470</v>
      </c>
      <c r="I226" s="120" t="s">
        <v>1088</v>
      </c>
      <c r="J226" s="120" t="s">
        <v>92</v>
      </c>
      <c r="K226" s="120" t="s">
        <v>2950</v>
      </c>
      <c r="L226" s="121">
        <v>12</v>
      </c>
      <c r="M226" s="122">
        <v>2013</v>
      </c>
      <c r="N226" s="180">
        <v>2980.01</v>
      </c>
      <c r="O226" s="59"/>
      <c r="P226" s="60"/>
      <c r="Q226" s="61"/>
      <c r="R226" s="61"/>
      <c r="S226" s="510"/>
    </row>
    <row r="227" spans="1:19" s="31" customFormat="1" ht="45.75" customHeight="1" x14ac:dyDescent="0.25">
      <c r="A227" s="119">
        <v>219</v>
      </c>
      <c r="B227" s="119" t="s">
        <v>3442</v>
      </c>
      <c r="C227" s="125" t="s">
        <v>3443</v>
      </c>
      <c r="D227" s="120" t="s">
        <v>261</v>
      </c>
      <c r="E227" s="120" t="s">
        <v>391</v>
      </c>
      <c r="F227" s="120" t="s">
        <v>3444</v>
      </c>
      <c r="G227" s="123">
        <v>949999025615</v>
      </c>
      <c r="H227" s="120" t="s">
        <v>470</v>
      </c>
      <c r="I227" s="120" t="s">
        <v>1088</v>
      </c>
      <c r="J227" s="120" t="s">
        <v>92</v>
      </c>
      <c r="K227" s="120" t="s">
        <v>2950</v>
      </c>
      <c r="L227" s="121">
        <v>12</v>
      </c>
      <c r="M227" s="122">
        <v>2013</v>
      </c>
      <c r="N227" s="180">
        <v>12000</v>
      </c>
      <c r="O227" s="59"/>
      <c r="P227" s="60"/>
      <c r="Q227" s="61"/>
      <c r="R227" s="61"/>
      <c r="S227" s="510"/>
    </row>
    <row r="228" spans="1:19" s="31" customFormat="1" ht="45.75" customHeight="1" x14ac:dyDescent="0.25">
      <c r="A228" s="119">
        <v>220</v>
      </c>
      <c r="B228" s="119" t="s">
        <v>3445</v>
      </c>
      <c r="C228" s="125" t="s">
        <v>3446</v>
      </c>
      <c r="D228" s="120" t="s">
        <v>261</v>
      </c>
      <c r="E228" s="120" t="s">
        <v>391</v>
      </c>
      <c r="F228" s="120" t="s">
        <v>261</v>
      </c>
      <c r="G228" s="120" t="s">
        <v>3447</v>
      </c>
      <c r="H228" s="120" t="s">
        <v>470</v>
      </c>
      <c r="I228" s="120" t="s">
        <v>1088</v>
      </c>
      <c r="J228" s="120" t="s">
        <v>92</v>
      </c>
      <c r="K228" s="120" t="s">
        <v>2950</v>
      </c>
      <c r="L228" s="121">
        <v>12</v>
      </c>
      <c r="M228" s="122">
        <v>2013</v>
      </c>
      <c r="N228" s="180">
        <v>2250</v>
      </c>
      <c r="O228" s="59"/>
      <c r="P228" s="60"/>
      <c r="Q228" s="61"/>
      <c r="R228" s="61"/>
      <c r="S228" s="510"/>
    </row>
    <row r="229" spans="1:19" s="31" customFormat="1" ht="45.75" customHeight="1" x14ac:dyDescent="0.25">
      <c r="A229" s="119">
        <v>221</v>
      </c>
      <c r="B229" s="119" t="s">
        <v>3448</v>
      </c>
      <c r="C229" s="125" t="s">
        <v>2952</v>
      </c>
      <c r="D229" s="120" t="s">
        <v>261</v>
      </c>
      <c r="E229" s="120" t="s">
        <v>391</v>
      </c>
      <c r="F229" s="120" t="s">
        <v>261</v>
      </c>
      <c r="G229" s="120">
        <v>65806265825</v>
      </c>
      <c r="H229" s="120" t="s">
        <v>470</v>
      </c>
      <c r="I229" s="120" t="s">
        <v>1088</v>
      </c>
      <c r="J229" s="120" t="s">
        <v>92</v>
      </c>
      <c r="K229" s="120" t="s">
        <v>2950</v>
      </c>
      <c r="L229" s="121">
        <v>12</v>
      </c>
      <c r="M229" s="122">
        <v>2013</v>
      </c>
      <c r="N229" s="180">
        <v>450</v>
      </c>
      <c r="O229" s="59"/>
      <c r="P229" s="60"/>
      <c r="Q229" s="61"/>
      <c r="R229" s="61"/>
      <c r="S229" s="510"/>
    </row>
    <row r="230" spans="1:19" s="31" customFormat="1" ht="45.75" customHeight="1" x14ac:dyDescent="0.25">
      <c r="A230" s="119">
        <v>222</v>
      </c>
      <c r="B230" s="119" t="s">
        <v>3449</v>
      </c>
      <c r="C230" s="125" t="s">
        <v>2971</v>
      </c>
      <c r="D230" s="120" t="s">
        <v>261</v>
      </c>
      <c r="E230" s="120" t="s">
        <v>391</v>
      </c>
      <c r="F230" s="120" t="s">
        <v>261</v>
      </c>
      <c r="G230" s="120">
        <v>51235</v>
      </c>
      <c r="H230" s="120" t="s">
        <v>470</v>
      </c>
      <c r="I230" s="120" t="s">
        <v>1088</v>
      </c>
      <c r="J230" s="120" t="s">
        <v>92</v>
      </c>
      <c r="K230" s="120" t="s">
        <v>2950</v>
      </c>
      <c r="L230" s="121">
        <v>12</v>
      </c>
      <c r="M230" s="122">
        <v>2013</v>
      </c>
      <c r="N230" s="180">
        <v>300</v>
      </c>
      <c r="O230" s="59"/>
      <c r="P230" s="60"/>
      <c r="Q230" s="61"/>
      <c r="R230" s="61"/>
      <c r="S230" s="510"/>
    </row>
    <row r="231" spans="1:19" s="31" customFormat="1" ht="45.75" customHeight="1" x14ac:dyDescent="0.25">
      <c r="A231" s="119">
        <v>223</v>
      </c>
      <c r="B231" s="119" t="s">
        <v>3450</v>
      </c>
      <c r="C231" s="119" t="s">
        <v>3451</v>
      </c>
      <c r="D231" s="120" t="s">
        <v>1622</v>
      </c>
      <c r="E231" s="120" t="s">
        <v>391</v>
      </c>
      <c r="F231" s="120" t="s">
        <v>3427</v>
      </c>
      <c r="G231" s="120" t="s">
        <v>440</v>
      </c>
      <c r="H231" s="120" t="s">
        <v>470</v>
      </c>
      <c r="I231" s="120" t="s">
        <v>1088</v>
      </c>
      <c r="J231" s="120" t="s">
        <v>92</v>
      </c>
      <c r="K231" s="120" t="s">
        <v>2950</v>
      </c>
      <c r="L231" s="121">
        <v>12</v>
      </c>
      <c r="M231" s="122">
        <v>2013</v>
      </c>
      <c r="N231" s="180">
        <v>15973.2</v>
      </c>
      <c r="O231" s="59"/>
      <c r="P231" s="60"/>
      <c r="Q231" s="61"/>
      <c r="R231" s="61"/>
      <c r="S231" s="510"/>
    </row>
    <row r="232" spans="1:19" s="31" customFormat="1" ht="45.75" customHeight="1" x14ac:dyDescent="0.25">
      <c r="A232" s="119">
        <v>224</v>
      </c>
      <c r="B232" s="119" t="s">
        <v>3452</v>
      </c>
      <c r="C232" s="119" t="s">
        <v>3453</v>
      </c>
      <c r="D232" s="120" t="s">
        <v>3454</v>
      </c>
      <c r="E232" s="120" t="s">
        <v>391</v>
      </c>
      <c r="F232" s="120" t="s">
        <v>261</v>
      </c>
      <c r="G232" s="120" t="s">
        <v>440</v>
      </c>
      <c r="H232" s="120" t="s">
        <v>470</v>
      </c>
      <c r="I232" s="120" t="s">
        <v>1088</v>
      </c>
      <c r="J232" s="120" t="s">
        <v>92</v>
      </c>
      <c r="K232" s="120" t="s">
        <v>2950</v>
      </c>
      <c r="L232" s="121">
        <v>12</v>
      </c>
      <c r="M232" s="122">
        <v>2013</v>
      </c>
      <c r="N232" s="180">
        <v>2664.23</v>
      </c>
      <c r="O232" s="59"/>
      <c r="P232" s="60"/>
      <c r="Q232" s="61"/>
      <c r="R232" s="61"/>
      <c r="S232" s="510"/>
    </row>
    <row r="233" spans="1:19" s="31" customFormat="1" ht="45.75" customHeight="1" x14ac:dyDescent="0.25">
      <c r="A233" s="119">
        <v>225</v>
      </c>
      <c r="B233" s="119" t="s">
        <v>3455</v>
      </c>
      <c r="C233" s="119" t="s">
        <v>3456</v>
      </c>
      <c r="D233" s="120" t="s">
        <v>1156</v>
      </c>
      <c r="E233" s="120" t="s">
        <v>391</v>
      </c>
      <c r="F233" s="120" t="s">
        <v>261</v>
      </c>
      <c r="G233" s="120" t="s">
        <v>440</v>
      </c>
      <c r="H233" s="120" t="s">
        <v>470</v>
      </c>
      <c r="I233" s="120" t="s">
        <v>1088</v>
      </c>
      <c r="J233" s="120" t="s">
        <v>92</v>
      </c>
      <c r="K233" s="120" t="s">
        <v>2950</v>
      </c>
      <c r="L233" s="121">
        <v>12</v>
      </c>
      <c r="M233" s="122">
        <v>2013</v>
      </c>
      <c r="N233" s="180">
        <v>1218</v>
      </c>
      <c r="O233" s="59"/>
      <c r="P233" s="60"/>
      <c r="Q233" s="61"/>
      <c r="R233" s="61"/>
      <c r="S233" s="510"/>
    </row>
    <row r="234" spans="1:19" s="31" customFormat="1" ht="45.75" customHeight="1" x14ac:dyDescent="0.25">
      <c r="A234" s="119">
        <v>226</v>
      </c>
      <c r="B234" s="119" t="s">
        <v>3457</v>
      </c>
      <c r="C234" s="119" t="s">
        <v>3458</v>
      </c>
      <c r="D234" s="120" t="s">
        <v>3079</v>
      </c>
      <c r="E234" s="120" t="s">
        <v>391</v>
      </c>
      <c r="F234" s="120" t="s">
        <v>3459</v>
      </c>
      <c r="G234" s="120" t="s">
        <v>440</v>
      </c>
      <c r="H234" s="120" t="s">
        <v>470</v>
      </c>
      <c r="I234" s="120" t="s">
        <v>1088</v>
      </c>
      <c r="J234" s="120" t="s">
        <v>92</v>
      </c>
      <c r="K234" s="120" t="s">
        <v>2950</v>
      </c>
      <c r="L234" s="121">
        <v>12</v>
      </c>
      <c r="M234" s="122">
        <v>2013</v>
      </c>
      <c r="N234" s="180">
        <v>7589.83</v>
      </c>
      <c r="O234" s="59"/>
      <c r="P234" s="60"/>
      <c r="Q234" s="61"/>
      <c r="R234" s="61"/>
      <c r="S234" s="510"/>
    </row>
    <row r="235" spans="1:19" s="31" customFormat="1" ht="45.75" customHeight="1" x14ac:dyDescent="0.25">
      <c r="A235" s="119">
        <v>227</v>
      </c>
      <c r="B235" s="119" t="s">
        <v>3460</v>
      </c>
      <c r="C235" s="119" t="s">
        <v>3461</v>
      </c>
      <c r="D235" s="120" t="s">
        <v>3462</v>
      </c>
      <c r="E235" s="120" t="s">
        <v>391</v>
      </c>
      <c r="F235" s="120" t="s">
        <v>3463</v>
      </c>
      <c r="G235" s="120" t="s">
        <v>440</v>
      </c>
      <c r="H235" s="120" t="s">
        <v>470</v>
      </c>
      <c r="I235" s="120" t="s">
        <v>1088</v>
      </c>
      <c r="J235" s="120" t="s">
        <v>92</v>
      </c>
      <c r="K235" s="120" t="s">
        <v>2950</v>
      </c>
      <c r="L235" s="121">
        <v>12</v>
      </c>
      <c r="M235" s="122">
        <v>2015</v>
      </c>
      <c r="N235" s="180">
        <v>4292</v>
      </c>
      <c r="O235" s="59"/>
      <c r="P235" s="60"/>
      <c r="Q235" s="61"/>
      <c r="R235" s="61"/>
      <c r="S235" s="510"/>
    </row>
    <row r="236" spans="1:19" s="31" customFormat="1" ht="45.75" customHeight="1" x14ac:dyDescent="0.25">
      <c r="A236" s="119">
        <v>228</v>
      </c>
      <c r="B236" s="119" t="s">
        <v>3464</v>
      </c>
      <c r="C236" s="119" t="s">
        <v>3465</v>
      </c>
      <c r="D236" s="120" t="s">
        <v>261</v>
      </c>
      <c r="E236" s="120" t="s">
        <v>391</v>
      </c>
      <c r="F236" s="120" t="s">
        <v>3048</v>
      </c>
      <c r="G236" s="120" t="s">
        <v>440</v>
      </c>
      <c r="H236" s="120" t="s">
        <v>470</v>
      </c>
      <c r="I236" s="120" t="s">
        <v>1088</v>
      </c>
      <c r="J236" s="120" t="s">
        <v>92</v>
      </c>
      <c r="K236" s="120" t="s">
        <v>2950</v>
      </c>
      <c r="L236" s="121">
        <v>11</v>
      </c>
      <c r="M236" s="122">
        <v>2013</v>
      </c>
      <c r="N236" s="180">
        <v>5000.01</v>
      </c>
      <c r="O236" s="59"/>
      <c r="P236" s="60"/>
      <c r="Q236" s="61"/>
      <c r="R236" s="61"/>
      <c r="S236" s="510"/>
    </row>
    <row r="237" spans="1:19" s="31" customFormat="1" ht="45.75" customHeight="1" x14ac:dyDescent="0.25">
      <c r="A237" s="119">
        <v>229</v>
      </c>
      <c r="B237" s="119" t="s">
        <v>3466</v>
      </c>
      <c r="C237" s="119" t="s">
        <v>2976</v>
      </c>
      <c r="D237" s="120" t="s">
        <v>261</v>
      </c>
      <c r="E237" s="120" t="s">
        <v>391</v>
      </c>
      <c r="F237" s="120" t="s">
        <v>261</v>
      </c>
      <c r="G237" s="120" t="s">
        <v>440</v>
      </c>
      <c r="H237" s="120" t="s">
        <v>470</v>
      </c>
      <c r="I237" s="120" t="s">
        <v>1088</v>
      </c>
      <c r="J237" s="120" t="s">
        <v>92</v>
      </c>
      <c r="K237" s="120" t="s">
        <v>2950</v>
      </c>
      <c r="L237" s="121">
        <v>12</v>
      </c>
      <c r="M237" s="122">
        <v>2013</v>
      </c>
      <c r="N237" s="180">
        <v>1648.59</v>
      </c>
      <c r="O237" s="59"/>
      <c r="P237" s="60"/>
      <c r="Q237" s="61"/>
      <c r="R237" s="61"/>
      <c r="S237" s="510"/>
    </row>
    <row r="238" spans="1:19" s="31" customFormat="1" ht="45.75" customHeight="1" x14ac:dyDescent="0.25">
      <c r="A238" s="119">
        <v>230</v>
      </c>
      <c r="B238" s="119" t="s">
        <v>3467</v>
      </c>
      <c r="C238" s="119" t="s">
        <v>2952</v>
      </c>
      <c r="D238" s="120" t="s">
        <v>261</v>
      </c>
      <c r="E238" s="120" t="s">
        <v>391</v>
      </c>
      <c r="F238" s="120" t="s">
        <v>261</v>
      </c>
      <c r="G238" s="120" t="s">
        <v>440</v>
      </c>
      <c r="H238" s="120" t="s">
        <v>470</v>
      </c>
      <c r="I238" s="120" t="s">
        <v>1088</v>
      </c>
      <c r="J238" s="120" t="s">
        <v>92</v>
      </c>
      <c r="K238" s="120" t="s">
        <v>2950</v>
      </c>
      <c r="L238" s="121">
        <v>12</v>
      </c>
      <c r="M238" s="122">
        <v>2013</v>
      </c>
      <c r="N238" s="180">
        <v>260</v>
      </c>
      <c r="O238" s="59"/>
      <c r="P238" s="60"/>
      <c r="Q238" s="61"/>
      <c r="R238" s="61"/>
      <c r="S238" s="510"/>
    </row>
    <row r="239" spans="1:19" s="31" customFormat="1" ht="45.75" customHeight="1" x14ac:dyDescent="0.25">
      <c r="A239" s="119">
        <v>231</v>
      </c>
      <c r="B239" s="119" t="s">
        <v>3468</v>
      </c>
      <c r="C239" s="119" t="s">
        <v>2971</v>
      </c>
      <c r="D239" s="120" t="s">
        <v>261</v>
      </c>
      <c r="E239" s="120" t="s">
        <v>391</v>
      </c>
      <c r="F239" s="120" t="s">
        <v>261</v>
      </c>
      <c r="G239" s="120" t="s">
        <v>440</v>
      </c>
      <c r="H239" s="120" t="s">
        <v>470</v>
      </c>
      <c r="I239" s="120" t="s">
        <v>1088</v>
      </c>
      <c r="J239" s="120" t="s">
        <v>92</v>
      </c>
      <c r="K239" s="120" t="s">
        <v>2950</v>
      </c>
      <c r="L239" s="121">
        <v>12</v>
      </c>
      <c r="M239" s="122">
        <v>2013</v>
      </c>
      <c r="N239" s="180">
        <v>155.44</v>
      </c>
      <c r="O239" s="59"/>
      <c r="P239" s="60"/>
      <c r="Q239" s="61"/>
      <c r="R239" s="61"/>
      <c r="S239" s="510"/>
    </row>
    <row r="240" spans="1:19" s="31" customFormat="1" ht="45.75" customHeight="1" x14ac:dyDescent="0.25">
      <c r="A240" s="119">
        <v>232</v>
      </c>
      <c r="B240" s="119" t="s">
        <v>3469</v>
      </c>
      <c r="C240" s="119" t="s">
        <v>3037</v>
      </c>
      <c r="D240" s="120" t="s">
        <v>261</v>
      </c>
      <c r="E240" s="120" t="s">
        <v>391</v>
      </c>
      <c r="F240" s="120" t="s">
        <v>261</v>
      </c>
      <c r="G240" s="120" t="s">
        <v>440</v>
      </c>
      <c r="H240" s="120" t="s">
        <v>470</v>
      </c>
      <c r="I240" s="120" t="s">
        <v>1088</v>
      </c>
      <c r="J240" s="120" t="s">
        <v>92</v>
      </c>
      <c r="K240" s="120" t="s">
        <v>2950</v>
      </c>
      <c r="L240" s="121">
        <v>12</v>
      </c>
      <c r="M240" s="122">
        <v>2013</v>
      </c>
      <c r="N240" s="180">
        <v>2447.34</v>
      </c>
      <c r="O240" s="59"/>
      <c r="P240" s="60"/>
      <c r="Q240" s="61"/>
      <c r="R240" s="61"/>
      <c r="S240" s="510"/>
    </row>
    <row r="241" spans="1:19" s="31" customFormat="1" ht="45.75" customHeight="1" x14ac:dyDescent="0.25">
      <c r="A241" s="119">
        <v>233</v>
      </c>
      <c r="B241" s="119" t="s">
        <v>3470</v>
      </c>
      <c r="C241" s="119" t="s">
        <v>2952</v>
      </c>
      <c r="D241" s="120" t="s">
        <v>261</v>
      </c>
      <c r="E241" s="120" t="s">
        <v>391</v>
      </c>
      <c r="F241" s="120" t="s">
        <v>261</v>
      </c>
      <c r="G241" s="120" t="s">
        <v>440</v>
      </c>
      <c r="H241" s="120" t="s">
        <v>470</v>
      </c>
      <c r="I241" s="120" t="s">
        <v>1088</v>
      </c>
      <c r="J241" s="120" t="s">
        <v>92</v>
      </c>
      <c r="K241" s="120" t="s">
        <v>2950</v>
      </c>
      <c r="L241" s="121">
        <v>12</v>
      </c>
      <c r="M241" s="122">
        <v>2013</v>
      </c>
      <c r="N241" s="180">
        <v>244.74</v>
      </c>
      <c r="O241" s="59"/>
      <c r="P241" s="60"/>
      <c r="Q241" s="61"/>
      <c r="R241" s="61"/>
      <c r="S241" s="510"/>
    </row>
    <row r="242" spans="1:19" s="31" customFormat="1" ht="45.75" customHeight="1" x14ac:dyDescent="0.25">
      <c r="A242" s="119">
        <v>234</v>
      </c>
      <c r="B242" s="119" t="s">
        <v>3471</v>
      </c>
      <c r="C242" s="119" t="s">
        <v>2971</v>
      </c>
      <c r="D242" s="120" t="s">
        <v>261</v>
      </c>
      <c r="E242" s="120" t="s">
        <v>391</v>
      </c>
      <c r="F242" s="120" t="s">
        <v>261</v>
      </c>
      <c r="G242" s="120" t="s">
        <v>440</v>
      </c>
      <c r="H242" s="120" t="s">
        <v>470</v>
      </c>
      <c r="I242" s="120" t="s">
        <v>1088</v>
      </c>
      <c r="J242" s="120" t="s">
        <v>92</v>
      </c>
      <c r="K242" s="120" t="s">
        <v>2950</v>
      </c>
      <c r="L242" s="121">
        <v>12</v>
      </c>
      <c r="M242" s="122">
        <v>2013</v>
      </c>
      <c r="N242" s="180">
        <v>163.16</v>
      </c>
      <c r="O242" s="59"/>
      <c r="P242" s="60"/>
      <c r="Q242" s="61"/>
      <c r="R242" s="61"/>
      <c r="S242" s="510"/>
    </row>
    <row r="243" spans="1:19" s="31" customFormat="1" ht="45.75" customHeight="1" x14ac:dyDescent="0.25">
      <c r="A243" s="119">
        <v>235</v>
      </c>
      <c r="B243" s="119" t="s">
        <v>3472</v>
      </c>
      <c r="C243" s="119" t="s">
        <v>3118</v>
      </c>
      <c r="D243" s="120" t="s">
        <v>261</v>
      </c>
      <c r="E243" s="120" t="s">
        <v>391</v>
      </c>
      <c r="F243" s="120" t="s">
        <v>261</v>
      </c>
      <c r="G243" s="120" t="s">
        <v>440</v>
      </c>
      <c r="H243" s="120" t="s">
        <v>470</v>
      </c>
      <c r="I243" s="120" t="s">
        <v>1088</v>
      </c>
      <c r="J243" s="120" t="s">
        <v>92</v>
      </c>
      <c r="K243" s="120" t="s">
        <v>2950</v>
      </c>
      <c r="L243" s="121">
        <v>12</v>
      </c>
      <c r="M243" s="122">
        <v>2013</v>
      </c>
      <c r="N243" s="180">
        <v>280</v>
      </c>
      <c r="O243" s="59"/>
      <c r="P243" s="60"/>
      <c r="Q243" s="61"/>
      <c r="R243" s="61"/>
      <c r="S243" s="510"/>
    </row>
    <row r="244" spans="1:19" s="31" customFormat="1" ht="45.75" customHeight="1" x14ac:dyDescent="0.25">
      <c r="A244" s="119">
        <v>236</v>
      </c>
      <c r="B244" s="129" t="s">
        <v>3473</v>
      </c>
      <c r="C244" s="129" t="s">
        <v>3474</v>
      </c>
      <c r="D244" s="120" t="s">
        <v>1622</v>
      </c>
      <c r="E244" s="120" t="s">
        <v>391</v>
      </c>
      <c r="F244" s="120" t="s">
        <v>3475</v>
      </c>
      <c r="G244" s="120" t="s">
        <v>440</v>
      </c>
      <c r="H244" s="120" t="s">
        <v>470</v>
      </c>
      <c r="I244" s="120" t="s">
        <v>1088</v>
      </c>
      <c r="J244" s="120" t="s">
        <v>92</v>
      </c>
      <c r="K244" s="120" t="s">
        <v>2950</v>
      </c>
      <c r="L244" s="121">
        <v>12</v>
      </c>
      <c r="M244" s="121">
        <v>2016</v>
      </c>
      <c r="N244" s="180">
        <v>6716.11</v>
      </c>
      <c r="O244" s="59"/>
      <c r="P244" s="60"/>
      <c r="Q244" s="61"/>
      <c r="R244" s="61"/>
      <c r="S244" s="510"/>
    </row>
    <row r="245" spans="1:19" s="31" customFormat="1" ht="45.75" customHeight="1" x14ac:dyDescent="0.25">
      <c r="A245" s="119">
        <v>237</v>
      </c>
      <c r="B245" s="119" t="s">
        <v>3476</v>
      </c>
      <c r="C245" s="119" t="s">
        <v>3166</v>
      </c>
      <c r="D245" s="120" t="s">
        <v>3167</v>
      </c>
      <c r="E245" s="120" t="s">
        <v>391</v>
      </c>
      <c r="F245" s="120" t="s">
        <v>261</v>
      </c>
      <c r="G245" s="120" t="s">
        <v>440</v>
      </c>
      <c r="H245" s="120" t="s">
        <v>470</v>
      </c>
      <c r="I245" s="120" t="s">
        <v>1088</v>
      </c>
      <c r="J245" s="120" t="s">
        <v>92</v>
      </c>
      <c r="K245" s="120" t="s">
        <v>2950</v>
      </c>
      <c r="L245" s="121">
        <v>1</v>
      </c>
      <c r="M245" s="121">
        <v>2016</v>
      </c>
      <c r="N245" s="180">
        <v>8804.4</v>
      </c>
      <c r="O245" s="59"/>
      <c r="P245" s="60"/>
      <c r="Q245" s="61"/>
      <c r="R245" s="61"/>
      <c r="S245" s="510"/>
    </row>
    <row r="246" spans="1:19" s="31" customFormat="1" ht="45.75" customHeight="1" x14ac:dyDescent="0.25">
      <c r="A246" s="119">
        <v>238</v>
      </c>
      <c r="B246" s="119" t="s">
        <v>3477</v>
      </c>
      <c r="C246" s="125" t="s">
        <v>3478</v>
      </c>
      <c r="D246" s="120" t="s">
        <v>3067</v>
      </c>
      <c r="E246" s="120" t="s">
        <v>391</v>
      </c>
      <c r="F246" s="120" t="s">
        <v>261</v>
      </c>
      <c r="G246" s="120" t="s">
        <v>440</v>
      </c>
      <c r="H246" s="120" t="s">
        <v>470</v>
      </c>
      <c r="I246" s="120" t="s">
        <v>1088</v>
      </c>
      <c r="J246" s="120" t="s">
        <v>92</v>
      </c>
      <c r="K246" s="120" t="s">
        <v>2950</v>
      </c>
      <c r="L246" s="121">
        <v>7</v>
      </c>
      <c r="M246" s="121">
        <v>2016</v>
      </c>
      <c r="N246" s="181">
        <v>4750</v>
      </c>
      <c r="O246" s="59"/>
      <c r="P246" s="60"/>
      <c r="Q246" s="61"/>
      <c r="R246" s="61"/>
      <c r="S246" s="510"/>
    </row>
    <row r="247" spans="1:19" s="31" customFormat="1" ht="45.75" customHeight="1" x14ac:dyDescent="0.25">
      <c r="A247" s="119">
        <v>239</v>
      </c>
      <c r="B247" s="119" t="s">
        <v>3479</v>
      </c>
      <c r="C247" s="125" t="s">
        <v>3480</v>
      </c>
      <c r="D247" s="120" t="s">
        <v>261</v>
      </c>
      <c r="E247" s="120" t="s">
        <v>391</v>
      </c>
      <c r="F247" s="120" t="s">
        <v>261</v>
      </c>
      <c r="G247" s="120" t="s">
        <v>440</v>
      </c>
      <c r="H247" s="120" t="s">
        <v>470</v>
      </c>
      <c r="I247" s="120" t="s">
        <v>1088</v>
      </c>
      <c r="J247" s="120" t="s">
        <v>92</v>
      </c>
      <c r="K247" s="120" t="s">
        <v>2950</v>
      </c>
      <c r="L247" s="121">
        <v>7</v>
      </c>
      <c r="M247" s="121">
        <v>2016</v>
      </c>
      <c r="N247" s="181">
        <v>2413</v>
      </c>
      <c r="O247" s="59"/>
      <c r="P247" s="60"/>
      <c r="Q247" s="61"/>
      <c r="R247" s="61"/>
      <c r="S247" s="510"/>
    </row>
    <row r="248" spans="1:19" s="31" customFormat="1" ht="45.75" customHeight="1" x14ac:dyDescent="0.25">
      <c r="A248" s="119">
        <v>240</v>
      </c>
      <c r="B248" s="119" t="s">
        <v>3481</v>
      </c>
      <c r="C248" s="125" t="s">
        <v>2952</v>
      </c>
      <c r="D248" s="120" t="s">
        <v>261</v>
      </c>
      <c r="E248" s="120" t="s">
        <v>391</v>
      </c>
      <c r="F248" s="120" t="s">
        <v>261</v>
      </c>
      <c r="G248" s="120" t="s">
        <v>440</v>
      </c>
      <c r="H248" s="120" t="s">
        <v>470</v>
      </c>
      <c r="I248" s="120" t="s">
        <v>1088</v>
      </c>
      <c r="J248" s="120" t="s">
        <v>92</v>
      </c>
      <c r="K248" s="120" t="s">
        <v>2950</v>
      </c>
      <c r="L248" s="121">
        <v>7</v>
      </c>
      <c r="M248" s="121">
        <v>2016</v>
      </c>
      <c r="N248" s="181">
        <v>226</v>
      </c>
      <c r="O248" s="59"/>
      <c r="P248" s="60"/>
      <c r="Q248" s="61"/>
      <c r="R248" s="61"/>
      <c r="S248" s="510"/>
    </row>
    <row r="249" spans="1:19" s="31" customFormat="1" ht="45.75" customHeight="1" x14ac:dyDescent="0.25">
      <c r="A249" s="119">
        <v>241</v>
      </c>
      <c r="B249" s="119" t="s">
        <v>3482</v>
      </c>
      <c r="C249" s="125" t="s">
        <v>2971</v>
      </c>
      <c r="D249" s="120" t="s">
        <v>261</v>
      </c>
      <c r="E249" s="120" t="s">
        <v>391</v>
      </c>
      <c r="F249" s="120" t="s">
        <v>261</v>
      </c>
      <c r="G249" s="120" t="s">
        <v>440</v>
      </c>
      <c r="H249" s="120" t="s">
        <v>470</v>
      </c>
      <c r="I249" s="120" t="s">
        <v>1088</v>
      </c>
      <c r="J249" s="120" t="s">
        <v>92</v>
      </c>
      <c r="K249" s="120" t="s">
        <v>2950</v>
      </c>
      <c r="L249" s="121">
        <v>7</v>
      </c>
      <c r="M249" s="121">
        <v>2016</v>
      </c>
      <c r="N249" s="181">
        <v>151</v>
      </c>
      <c r="O249" s="59"/>
      <c r="P249" s="60"/>
      <c r="Q249" s="61"/>
      <c r="R249" s="61"/>
      <c r="S249" s="510"/>
    </row>
    <row r="250" spans="1:19" s="31" customFormat="1" ht="45.75" customHeight="1" x14ac:dyDescent="0.25">
      <c r="A250" s="119">
        <v>242</v>
      </c>
      <c r="B250" s="119" t="s">
        <v>3483</v>
      </c>
      <c r="C250" s="125" t="s">
        <v>3478</v>
      </c>
      <c r="D250" s="120" t="s">
        <v>261</v>
      </c>
      <c r="E250" s="120" t="s">
        <v>391</v>
      </c>
      <c r="F250" s="120" t="s">
        <v>261</v>
      </c>
      <c r="G250" s="120" t="s">
        <v>440</v>
      </c>
      <c r="H250" s="120" t="s">
        <v>470</v>
      </c>
      <c r="I250" s="120" t="s">
        <v>1088</v>
      </c>
      <c r="J250" s="120" t="s">
        <v>92</v>
      </c>
      <c r="K250" s="120" t="s">
        <v>2950</v>
      </c>
      <c r="L250" s="121">
        <v>7</v>
      </c>
      <c r="M250" s="121">
        <v>2016</v>
      </c>
      <c r="N250" s="181">
        <v>4750</v>
      </c>
      <c r="O250" s="59"/>
      <c r="P250" s="60"/>
      <c r="Q250" s="61"/>
      <c r="R250" s="61"/>
      <c r="S250" s="510"/>
    </row>
    <row r="251" spans="1:19" s="31" customFormat="1" ht="45.75" customHeight="1" x14ac:dyDescent="0.25">
      <c r="A251" s="119">
        <v>243</v>
      </c>
      <c r="B251" s="119" t="s">
        <v>3484</v>
      </c>
      <c r="C251" s="125" t="s">
        <v>3480</v>
      </c>
      <c r="D251" s="120" t="s">
        <v>3067</v>
      </c>
      <c r="E251" s="120" t="s">
        <v>391</v>
      </c>
      <c r="F251" s="120" t="s">
        <v>261</v>
      </c>
      <c r="G251" s="120" t="s">
        <v>440</v>
      </c>
      <c r="H251" s="120" t="s">
        <v>470</v>
      </c>
      <c r="I251" s="120" t="s">
        <v>1088</v>
      </c>
      <c r="J251" s="120" t="s">
        <v>92</v>
      </c>
      <c r="K251" s="120" t="s">
        <v>2950</v>
      </c>
      <c r="L251" s="121">
        <v>7</v>
      </c>
      <c r="M251" s="121">
        <v>2016</v>
      </c>
      <c r="N251" s="181">
        <v>2413</v>
      </c>
      <c r="O251" s="59"/>
      <c r="P251" s="60"/>
      <c r="Q251" s="61"/>
      <c r="R251" s="61"/>
      <c r="S251" s="510"/>
    </row>
    <row r="252" spans="1:19" s="31" customFormat="1" ht="45.75" customHeight="1" x14ac:dyDescent="0.25">
      <c r="A252" s="119">
        <v>244</v>
      </c>
      <c r="B252" s="119" t="s">
        <v>3485</v>
      </c>
      <c r="C252" s="125" t="s">
        <v>2952</v>
      </c>
      <c r="D252" s="120" t="s">
        <v>261</v>
      </c>
      <c r="E252" s="120" t="s">
        <v>391</v>
      </c>
      <c r="F252" s="120" t="s">
        <v>261</v>
      </c>
      <c r="G252" s="120" t="s">
        <v>440</v>
      </c>
      <c r="H252" s="120" t="s">
        <v>470</v>
      </c>
      <c r="I252" s="120" t="s">
        <v>1088</v>
      </c>
      <c r="J252" s="120" t="s">
        <v>92</v>
      </c>
      <c r="K252" s="120" t="s">
        <v>2950</v>
      </c>
      <c r="L252" s="121">
        <v>7</v>
      </c>
      <c r="M252" s="121">
        <v>2016</v>
      </c>
      <c r="N252" s="181">
        <v>226</v>
      </c>
      <c r="O252" s="59"/>
      <c r="P252" s="60"/>
      <c r="Q252" s="61"/>
      <c r="R252" s="61"/>
      <c r="S252" s="510"/>
    </row>
    <row r="253" spans="1:19" s="31" customFormat="1" ht="45.75" customHeight="1" x14ac:dyDescent="0.25">
      <c r="A253" s="119">
        <v>245</v>
      </c>
      <c r="B253" s="119" t="s">
        <v>3486</v>
      </c>
      <c r="C253" s="125" t="s">
        <v>2971</v>
      </c>
      <c r="D253" s="120" t="s">
        <v>261</v>
      </c>
      <c r="E253" s="120" t="s">
        <v>391</v>
      </c>
      <c r="F253" s="120" t="s">
        <v>261</v>
      </c>
      <c r="G253" s="120" t="s">
        <v>440</v>
      </c>
      <c r="H253" s="120" t="s">
        <v>470</v>
      </c>
      <c r="I253" s="120" t="s">
        <v>1088</v>
      </c>
      <c r="J253" s="120" t="s">
        <v>92</v>
      </c>
      <c r="K253" s="120" t="s">
        <v>2950</v>
      </c>
      <c r="L253" s="121">
        <v>7</v>
      </c>
      <c r="M253" s="121">
        <v>2016</v>
      </c>
      <c r="N253" s="181">
        <v>151</v>
      </c>
      <c r="O253" s="59"/>
      <c r="P253" s="60"/>
      <c r="Q253" s="61"/>
      <c r="R253" s="61"/>
      <c r="S253" s="510"/>
    </row>
    <row r="254" spans="1:19" s="31" customFormat="1" ht="45.75" customHeight="1" x14ac:dyDescent="0.25">
      <c r="A254" s="119">
        <v>246</v>
      </c>
      <c r="B254" s="119" t="s">
        <v>3487</v>
      </c>
      <c r="C254" s="125" t="s">
        <v>3478</v>
      </c>
      <c r="D254" s="120" t="s">
        <v>261</v>
      </c>
      <c r="E254" s="120" t="s">
        <v>391</v>
      </c>
      <c r="F254" s="120" t="s">
        <v>261</v>
      </c>
      <c r="G254" s="120" t="s">
        <v>440</v>
      </c>
      <c r="H254" s="120" t="s">
        <v>470</v>
      </c>
      <c r="I254" s="120" t="s">
        <v>1088</v>
      </c>
      <c r="J254" s="120" t="s">
        <v>92</v>
      </c>
      <c r="K254" s="120" t="s">
        <v>2950</v>
      </c>
      <c r="L254" s="121">
        <v>7</v>
      </c>
      <c r="M254" s="121">
        <v>2016</v>
      </c>
      <c r="N254" s="181">
        <v>4750</v>
      </c>
      <c r="O254" s="59"/>
      <c r="P254" s="60"/>
      <c r="Q254" s="61"/>
      <c r="R254" s="61"/>
      <c r="S254" s="510"/>
    </row>
    <row r="255" spans="1:19" s="31" customFormat="1" ht="45.75" customHeight="1" x14ac:dyDescent="0.25">
      <c r="A255" s="119">
        <v>247</v>
      </c>
      <c r="B255" s="119" t="s">
        <v>3488</v>
      </c>
      <c r="C255" s="125" t="s">
        <v>3480</v>
      </c>
      <c r="D255" s="120" t="s">
        <v>3067</v>
      </c>
      <c r="E255" s="120" t="s">
        <v>391</v>
      </c>
      <c r="F255" s="120" t="s">
        <v>261</v>
      </c>
      <c r="G255" s="120" t="s">
        <v>440</v>
      </c>
      <c r="H255" s="120" t="s">
        <v>470</v>
      </c>
      <c r="I255" s="120" t="s">
        <v>1088</v>
      </c>
      <c r="J255" s="120" t="s">
        <v>92</v>
      </c>
      <c r="K255" s="120" t="s">
        <v>2950</v>
      </c>
      <c r="L255" s="121">
        <v>7</v>
      </c>
      <c r="M255" s="121">
        <v>2016</v>
      </c>
      <c r="N255" s="181">
        <v>2413</v>
      </c>
      <c r="O255" s="59"/>
      <c r="P255" s="60"/>
      <c r="Q255" s="61"/>
      <c r="R255" s="61"/>
      <c r="S255" s="510"/>
    </row>
    <row r="256" spans="1:19" s="31" customFormat="1" ht="45.75" customHeight="1" x14ac:dyDescent="0.25">
      <c r="A256" s="119">
        <v>248</v>
      </c>
      <c r="B256" s="119" t="s">
        <v>3489</v>
      </c>
      <c r="C256" s="125" t="s">
        <v>2952</v>
      </c>
      <c r="D256" s="120" t="s">
        <v>261</v>
      </c>
      <c r="E256" s="120" t="s">
        <v>391</v>
      </c>
      <c r="F256" s="120" t="s">
        <v>261</v>
      </c>
      <c r="G256" s="120" t="s">
        <v>440</v>
      </c>
      <c r="H256" s="120" t="s">
        <v>470</v>
      </c>
      <c r="I256" s="120" t="s">
        <v>1088</v>
      </c>
      <c r="J256" s="120" t="s">
        <v>92</v>
      </c>
      <c r="K256" s="120" t="s">
        <v>2950</v>
      </c>
      <c r="L256" s="121">
        <v>7</v>
      </c>
      <c r="M256" s="121">
        <v>2016</v>
      </c>
      <c r="N256" s="181">
        <v>226</v>
      </c>
      <c r="O256" s="59"/>
      <c r="P256" s="60"/>
      <c r="Q256" s="61"/>
      <c r="R256" s="61"/>
      <c r="S256" s="510"/>
    </row>
    <row r="257" spans="1:19" s="31" customFormat="1" ht="45.75" customHeight="1" x14ac:dyDescent="0.25">
      <c r="A257" s="119">
        <v>249</v>
      </c>
      <c r="B257" s="119" t="s">
        <v>3490</v>
      </c>
      <c r="C257" s="125" t="s">
        <v>2971</v>
      </c>
      <c r="D257" s="120" t="s">
        <v>261</v>
      </c>
      <c r="E257" s="120" t="s">
        <v>391</v>
      </c>
      <c r="F257" s="120" t="s">
        <v>261</v>
      </c>
      <c r="G257" s="120" t="s">
        <v>440</v>
      </c>
      <c r="H257" s="120" t="s">
        <v>470</v>
      </c>
      <c r="I257" s="120" t="s">
        <v>1088</v>
      </c>
      <c r="J257" s="120" t="s">
        <v>92</v>
      </c>
      <c r="K257" s="120" t="s">
        <v>2950</v>
      </c>
      <c r="L257" s="121">
        <v>7</v>
      </c>
      <c r="M257" s="121">
        <v>2016</v>
      </c>
      <c r="N257" s="181">
        <v>151</v>
      </c>
      <c r="O257" s="59"/>
      <c r="P257" s="60"/>
      <c r="Q257" s="61"/>
      <c r="R257" s="61"/>
      <c r="S257" s="510"/>
    </row>
    <row r="258" spans="1:19" s="31" customFormat="1" ht="45.75" customHeight="1" x14ac:dyDescent="0.25">
      <c r="A258" s="119">
        <v>250</v>
      </c>
      <c r="B258" s="119" t="s">
        <v>3491</v>
      </c>
      <c r="C258" s="125" t="s">
        <v>3478</v>
      </c>
      <c r="D258" s="120" t="s">
        <v>261</v>
      </c>
      <c r="E258" s="120" t="s">
        <v>391</v>
      </c>
      <c r="F258" s="120" t="s">
        <v>261</v>
      </c>
      <c r="G258" s="120" t="s">
        <v>440</v>
      </c>
      <c r="H258" s="120" t="s">
        <v>470</v>
      </c>
      <c r="I258" s="120" t="s">
        <v>1088</v>
      </c>
      <c r="J258" s="120" t="s">
        <v>92</v>
      </c>
      <c r="K258" s="120" t="s">
        <v>2950</v>
      </c>
      <c r="L258" s="121">
        <v>7</v>
      </c>
      <c r="M258" s="121">
        <v>2016</v>
      </c>
      <c r="N258" s="181">
        <v>4750</v>
      </c>
      <c r="O258" s="59"/>
      <c r="P258" s="60"/>
      <c r="Q258" s="61"/>
      <c r="R258" s="61"/>
      <c r="S258" s="510"/>
    </row>
    <row r="259" spans="1:19" s="31" customFormat="1" ht="45.75" customHeight="1" x14ac:dyDescent="0.25">
      <c r="A259" s="119">
        <v>251</v>
      </c>
      <c r="B259" s="119" t="s">
        <v>3492</v>
      </c>
      <c r="C259" s="125" t="s">
        <v>3480</v>
      </c>
      <c r="D259" s="120" t="s">
        <v>3067</v>
      </c>
      <c r="E259" s="120" t="s">
        <v>391</v>
      </c>
      <c r="F259" s="120" t="s">
        <v>261</v>
      </c>
      <c r="G259" s="120" t="s">
        <v>440</v>
      </c>
      <c r="H259" s="120" t="s">
        <v>470</v>
      </c>
      <c r="I259" s="120" t="s">
        <v>1088</v>
      </c>
      <c r="J259" s="120" t="s">
        <v>92</v>
      </c>
      <c r="K259" s="120" t="s">
        <v>2950</v>
      </c>
      <c r="L259" s="121">
        <v>7</v>
      </c>
      <c r="M259" s="121">
        <v>2016</v>
      </c>
      <c r="N259" s="181">
        <v>2413</v>
      </c>
      <c r="O259" s="59"/>
      <c r="P259" s="60"/>
      <c r="Q259" s="61"/>
      <c r="R259" s="61"/>
      <c r="S259" s="510"/>
    </row>
    <row r="260" spans="1:19" s="31" customFormat="1" ht="45.75" customHeight="1" x14ac:dyDescent="0.25">
      <c r="A260" s="119">
        <v>252</v>
      </c>
      <c r="B260" s="119" t="s">
        <v>3493</v>
      </c>
      <c r="C260" s="125" t="s">
        <v>2952</v>
      </c>
      <c r="D260" s="120" t="s">
        <v>261</v>
      </c>
      <c r="E260" s="120" t="s">
        <v>391</v>
      </c>
      <c r="F260" s="120" t="s">
        <v>261</v>
      </c>
      <c r="G260" s="120" t="s">
        <v>440</v>
      </c>
      <c r="H260" s="120" t="s">
        <v>470</v>
      </c>
      <c r="I260" s="120" t="s">
        <v>1088</v>
      </c>
      <c r="J260" s="120" t="s">
        <v>92</v>
      </c>
      <c r="K260" s="120" t="s">
        <v>2950</v>
      </c>
      <c r="L260" s="121">
        <v>7</v>
      </c>
      <c r="M260" s="121">
        <v>2016</v>
      </c>
      <c r="N260" s="181">
        <v>226</v>
      </c>
      <c r="O260" s="59"/>
      <c r="P260" s="60"/>
      <c r="Q260" s="61"/>
      <c r="R260" s="61"/>
      <c r="S260" s="510"/>
    </row>
    <row r="261" spans="1:19" s="31" customFormat="1" ht="45.75" customHeight="1" x14ac:dyDescent="0.25">
      <c r="A261" s="119">
        <v>253</v>
      </c>
      <c r="B261" s="119" t="s">
        <v>3494</v>
      </c>
      <c r="C261" s="125" t="s">
        <v>2971</v>
      </c>
      <c r="D261" s="120" t="s">
        <v>261</v>
      </c>
      <c r="E261" s="120" t="s">
        <v>391</v>
      </c>
      <c r="F261" s="120" t="s">
        <v>261</v>
      </c>
      <c r="G261" s="120" t="s">
        <v>440</v>
      </c>
      <c r="H261" s="120" t="s">
        <v>470</v>
      </c>
      <c r="I261" s="120" t="s">
        <v>1088</v>
      </c>
      <c r="J261" s="120" t="s">
        <v>92</v>
      </c>
      <c r="K261" s="120" t="s">
        <v>2950</v>
      </c>
      <c r="L261" s="121">
        <v>7</v>
      </c>
      <c r="M261" s="121">
        <v>2016</v>
      </c>
      <c r="N261" s="181">
        <v>151</v>
      </c>
      <c r="O261" s="59"/>
      <c r="P261" s="60"/>
      <c r="Q261" s="61"/>
      <c r="R261" s="61"/>
      <c r="S261" s="510"/>
    </row>
    <row r="262" spans="1:19" s="31" customFormat="1" ht="45.75" customHeight="1" x14ac:dyDescent="0.25">
      <c r="A262" s="119">
        <v>254</v>
      </c>
      <c r="B262" s="119" t="s">
        <v>3495</v>
      </c>
      <c r="C262" s="125" t="s">
        <v>3478</v>
      </c>
      <c r="D262" s="120" t="s">
        <v>261</v>
      </c>
      <c r="E262" s="120" t="s">
        <v>391</v>
      </c>
      <c r="F262" s="120" t="s">
        <v>261</v>
      </c>
      <c r="G262" s="120" t="s">
        <v>440</v>
      </c>
      <c r="H262" s="120" t="s">
        <v>470</v>
      </c>
      <c r="I262" s="120" t="s">
        <v>1088</v>
      </c>
      <c r="J262" s="120" t="s">
        <v>92</v>
      </c>
      <c r="K262" s="120" t="s">
        <v>2950</v>
      </c>
      <c r="L262" s="121">
        <v>7</v>
      </c>
      <c r="M262" s="121">
        <v>2016</v>
      </c>
      <c r="N262" s="181">
        <v>4750</v>
      </c>
      <c r="O262" s="59"/>
      <c r="P262" s="60"/>
      <c r="Q262" s="61"/>
      <c r="R262" s="61"/>
      <c r="S262" s="510"/>
    </row>
    <row r="263" spans="1:19" s="31" customFormat="1" ht="45.75" customHeight="1" x14ac:dyDescent="0.25">
      <c r="A263" s="119">
        <v>255</v>
      </c>
      <c r="B263" s="119" t="s">
        <v>3496</v>
      </c>
      <c r="C263" s="125" t="s">
        <v>3480</v>
      </c>
      <c r="D263" s="120" t="s">
        <v>3067</v>
      </c>
      <c r="E263" s="120" t="s">
        <v>391</v>
      </c>
      <c r="F263" s="120" t="s">
        <v>261</v>
      </c>
      <c r="G263" s="120" t="s">
        <v>440</v>
      </c>
      <c r="H263" s="120" t="s">
        <v>470</v>
      </c>
      <c r="I263" s="120" t="s">
        <v>1088</v>
      </c>
      <c r="J263" s="120" t="s">
        <v>92</v>
      </c>
      <c r="K263" s="120" t="s">
        <v>2950</v>
      </c>
      <c r="L263" s="121">
        <v>7</v>
      </c>
      <c r="M263" s="121">
        <v>2016</v>
      </c>
      <c r="N263" s="181">
        <v>2413</v>
      </c>
      <c r="O263" s="59"/>
      <c r="P263" s="60"/>
      <c r="Q263" s="61"/>
      <c r="R263" s="61"/>
      <c r="S263" s="510"/>
    </row>
    <row r="264" spans="1:19" s="31" customFormat="1" ht="45.75" customHeight="1" x14ac:dyDescent="0.25">
      <c r="A264" s="119">
        <v>256</v>
      </c>
      <c r="B264" s="119" t="s">
        <v>3497</v>
      </c>
      <c r="C264" s="125" t="s">
        <v>2952</v>
      </c>
      <c r="D264" s="120" t="s">
        <v>261</v>
      </c>
      <c r="E264" s="120" t="s">
        <v>391</v>
      </c>
      <c r="F264" s="120" t="s">
        <v>261</v>
      </c>
      <c r="G264" s="120" t="s">
        <v>440</v>
      </c>
      <c r="H264" s="120" t="s">
        <v>470</v>
      </c>
      <c r="I264" s="120" t="s">
        <v>1088</v>
      </c>
      <c r="J264" s="120" t="s">
        <v>92</v>
      </c>
      <c r="K264" s="120" t="s">
        <v>2950</v>
      </c>
      <c r="L264" s="121">
        <v>7</v>
      </c>
      <c r="M264" s="121">
        <v>2016</v>
      </c>
      <c r="N264" s="181">
        <v>226</v>
      </c>
      <c r="O264" s="59"/>
      <c r="P264" s="60"/>
      <c r="Q264" s="61"/>
      <c r="R264" s="61"/>
      <c r="S264" s="510"/>
    </row>
    <row r="265" spans="1:19" s="31" customFormat="1" ht="45.75" customHeight="1" x14ac:dyDescent="0.25">
      <c r="A265" s="119">
        <v>257</v>
      </c>
      <c r="B265" s="119" t="s">
        <v>3498</v>
      </c>
      <c r="C265" s="125" t="s">
        <v>2971</v>
      </c>
      <c r="D265" s="120" t="s">
        <v>261</v>
      </c>
      <c r="E265" s="120" t="s">
        <v>391</v>
      </c>
      <c r="F265" s="120" t="s">
        <v>261</v>
      </c>
      <c r="G265" s="120" t="s">
        <v>440</v>
      </c>
      <c r="H265" s="120" t="s">
        <v>470</v>
      </c>
      <c r="I265" s="120" t="s">
        <v>1088</v>
      </c>
      <c r="J265" s="120" t="s">
        <v>92</v>
      </c>
      <c r="K265" s="120" t="s">
        <v>2950</v>
      </c>
      <c r="L265" s="121">
        <v>7</v>
      </c>
      <c r="M265" s="121">
        <v>2016</v>
      </c>
      <c r="N265" s="181">
        <v>151</v>
      </c>
      <c r="O265" s="59"/>
      <c r="P265" s="60"/>
      <c r="Q265" s="61"/>
      <c r="R265" s="61"/>
      <c r="S265" s="510"/>
    </row>
    <row r="266" spans="1:19" s="31" customFormat="1" ht="45.75" customHeight="1" x14ac:dyDescent="0.25">
      <c r="A266" s="119">
        <v>258</v>
      </c>
      <c r="B266" s="119" t="s">
        <v>3499</v>
      </c>
      <c r="C266" s="119" t="s">
        <v>3500</v>
      </c>
      <c r="D266" s="120" t="s">
        <v>261</v>
      </c>
      <c r="E266" s="120" t="s">
        <v>391</v>
      </c>
      <c r="F266" s="120" t="s">
        <v>3501</v>
      </c>
      <c r="G266" s="120" t="s">
        <v>440</v>
      </c>
      <c r="H266" s="120" t="s">
        <v>470</v>
      </c>
      <c r="I266" s="120" t="s">
        <v>1088</v>
      </c>
      <c r="J266" s="120" t="s">
        <v>92</v>
      </c>
      <c r="K266" s="120" t="s">
        <v>2950</v>
      </c>
      <c r="L266" s="121">
        <v>12</v>
      </c>
      <c r="M266" s="122">
        <v>2013</v>
      </c>
      <c r="N266" s="180">
        <v>3967.52</v>
      </c>
      <c r="O266" s="59"/>
      <c r="P266" s="60"/>
      <c r="Q266" s="61"/>
      <c r="R266" s="61"/>
      <c r="S266" s="510"/>
    </row>
    <row r="267" spans="1:19" s="31" customFormat="1" ht="45.75" customHeight="1" x14ac:dyDescent="0.25">
      <c r="A267" s="119">
        <v>259</v>
      </c>
      <c r="B267" s="119" t="s">
        <v>3502</v>
      </c>
      <c r="C267" s="119" t="s">
        <v>2971</v>
      </c>
      <c r="D267" s="120" t="s">
        <v>261</v>
      </c>
      <c r="E267" s="120" t="s">
        <v>391</v>
      </c>
      <c r="F267" s="120" t="s">
        <v>261</v>
      </c>
      <c r="G267" s="120" t="s">
        <v>440</v>
      </c>
      <c r="H267" s="120" t="s">
        <v>470</v>
      </c>
      <c r="I267" s="120" t="s">
        <v>1088</v>
      </c>
      <c r="J267" s="120" t="s">
        <v>92</v>
      </c>
      <c r="K267" s="120" t="s">
        <v>2950</v>
      </c>
      <c r="L267" s="121">
        <v>12</v>
      </c>
      <c r="M267" s="122">
        <v>2013</v>
      </c>
      <c r="N267" s="180">
        <v>172.49</v>
      </c>
      <c r="O267" s="59"/>
      <c r="P267" s="60"/>
      <c r="Q267" s="61"/>
      <c r="R267" s="61"/>
      <c r="S267" s="510"/>
    </row>
    <row r="268" spans="1:19" s="31" customFormat="1" ht="45.75" customHeight="1" x14ac:dyDescent="0.25">
      <c r="A268" s="119">
        <v>260</v>
      </c>
      <c r="B268" s="119" t="s">
        <v>3503</v>
      </c>
      <c r="C268" s="119" t="s">
        <v>3504</v>
      </c>
      <c r="D268" s="120" t="s">
        <v>261</v>
      </c>
      <c r="E268" s="120" t="s">
        <v>391</v>
      </c>
      <c r="F268" s="120" t="s">
        <v>261</v>
      </c>
      <c r="G268" s="120" t="s">
        <v>440</v>
      </c>
      <c r="H268" s="120" t="s">
        <v>470</v>
      </c>
      <c r="I268" s="120" t="s">
        <v>1088</v>
      </c>
      <c r="J268" s="120" t="s">
        <v>92</v>
      </c>
      <c r="K268" s="120" t="s">
        <v>2950</v>
      </c>
      <c r="L268" s="121">
        <v>12</v>
      </c>
      <c r="M268" s="122">
        <v>2013</v>
      </c>
      <c r="N268" s="180">
        <v>195.02</v>
      </c>
      <c r="O268" s="59"/>
      <c r="P268" s="60"/>
      <c r="Q268" s="61"/>
      <c r="R268" s="61"/>
      <c r="S268" s="510"/>
    </row>
    <row r="269" spans="1:19" s="31" customFormat="1" ht="45.75" customHeight="1" x14ac:dyDescent="0.25">
      <c r="A269" s="119">
        <v>261</v>
      </c>
      <c r="B269" s="119" t="s">
        <v>3505</v>
      </c>
      <c r="C269" s="125" t="s">
        <v>3506</v>
      </c>
      <c r="D269" s="120" t="s">
        <v>1156</v>
      </c>
      <c r="E269" s="120" t="s">
        <v>391</v>
      </c>
      <c r="F269" s="120" t="s">
        <v>261</v>
      </c>
      <c r="G269" s="120" t="s">
        <v>3507</v>
      </c>
      <c r="H269" s="120" t="s">
        <v>470</v>
      </c>
      <c r="I269" s="120" t="s">
        <v>1088</v>
      </c>
      <c r="J269" s="120" t="s">
        <v>92</v>
      </c>
      <c r="K269" s="120" t="s">
        <v>2950</v>
      </c>
      <c r="L269" s="121">
        <v>12</v>
      </c>
      <c r="M269" s="122">
        <v>2013</v>
      </c>
      <c r="N269" s="180">
        <v>2366.4</v>
      </c>
      <c r="O269" s="59"/>
      <c r="P269" s="60"/>
      <c r="Q269" s="61"/>
      <c r="R269" s="61"/>
      <c r="S269" s="510"/>
    </row>
    <row r="270" spans="1:19" s="31" customFormat="1" ht="45.75" customHeight="1" x14ac:dyDescent="0.25">
      <c r="A270" s="119">
        <v>262</v>
      </c>
      <c r="B270" s="119" t="s">
        <v>3508</v>
      </c>
      <c r="C270" s="125" t="s">
        <v>2952</v>
      </c>
      <c r="D270" s="120" t="s">
        <v>261</v>
      </c>
      <c r="E270" s="120" t="s">
        <v>391</v>
      </c>
      <c r="F270" s="120" t="s">
        <v>261</v>
      </c>
      <c r="G270" s="123">
        <v>949999022856</v>
      </c>
      <c r="H270" s="120" t="s">
        <v>470</v>
      </c>
      <c r="I270" s="120" t="s">
        <v>1088</v>
      </c>
      <c r="J270" s="120" t="s">
        <v>92</v>
      </c>
      <c r="K270" s="120" t="s">
        <v>2950</v>
      </c>
      <c r="L270" s="121">
        <v>12</v>
      </c>
      <c r="M270" s="122">
        <v>2013</v>
      </c>
      <c r="N270" s="180">
        <v>276.08</v>
      </c>
      <c r="O270" s="59"/>
      <c r="P270" s="60"/>
      <c r="Q270" s="61"/>
      <c r="R270" s="61"/>
      <c r="S270" s="510"/>
    </row>
    <row r="271" spans="1:19" s="31" customFormat="1" ht="45.75" customHeight="1" x14ac:dyDescent="0.25">
      <c r="A271" s="119">
        <v>263</v>
      </c>
      <c r="B271" s="119" t="s">
        <v>3509</v>
      </c>
      <c r="C271" s="119" t="s">
        <v>3510</v>
      </c>
      <c r="D271" s="120" t="s">
        <v>3067</v>
      </c>
      <c r="E271" s="120" t="s">
        <v>391</v>
      </c>
      <c r="F271" s="120" t="s">
        <v>261</v>
      </c>
      <c r="G271" s="120" t="s">
        <v>440</v>
      </c>
      <c r="H271" s="120" t="s">
        <v>470</v>
      </c>
      <c r="I271" s="120" t="s">
        <v>1088</v>
      </c>
      <c r="J271" s="120" t="s">
        <v>92</v>
      </c>
      <c r="K271" s="120" t="s">
        <v>2950</v>
      </c>
      <c r="L271" s="121">
        <v>12</v>
      </c>
      <c r="M271" s="122">
        <v>2013</v>
      </c>
      <c r="N271" s="180">
        <v>1648.59</v>
      </c>
      <c r="O271" s="59"/>
      <c r="P271" s="60"/>
      <c r="Q271" s="61"/>
      <c r="R271" s="61"/>
      <c r="S271" s="510"/>
    </row>
    <row r="272" spans="1:19" s="31" customFormat="1" ht="45.75" customHeight="1" x14ac:dyDescent="0.25">
      <c r="A272" s="119">
        <v>264</v>
      </c>
      <c r="B272" s="119" t="s">
        <v>3511</v>
      </c>
      <c r="C272" s="119" t="s">
        <v>3512</v>
      </c>
      <c r="D272" s="120" t="s">
        <v>3067</v>
      </c>
      <c r="E272" s="120" t="s">
        <v>391</v>
      </c>
      <c r="F272" s="120" t="s">
        <v>261</v>
      </c>
      <c r="G272" s="120" t="s">
        <v>440</v>
      </c>
      <c r="H272" s="120" t="s">
        <v>470</v>
      </c>
      <c r="I272" s="120" t="s">
        <v>1088</v>
      </c>
      <c r="J272" s="120" t="s">
        <v>92</v>
      </c>
      <c r="K272" s="120" t="s">
        <v>2950</v>
      </c>
      <c r="L272" s="121">
        <v>12</v>
      </c>
      <c r="M272" s="122">
        <v>2013</v>
      </c>
      <c r="N272" s="180">
        <v>2845.44</v>
      </c>
      <c r="O272" s="59"/>
      <c r="P272" s="60"/>
      <c r="Q272" s="61"/>
      <c r="R272" s="61"/>
      <c r="S272" s="510"/>
    </row>
    <row r="273" spans="1:19" s="31" customFormat="1" ht="45.75" customHeight="1" x14ac:dyDescent="0.25">
      <c r="A273" s="119">
        <v>265</v>
      </c>
      <c r="B273" s="119" t="s">
        <v>3513</v>
      </c>
      <c r="C273" s="119" t="s">
        <v>3512</v>
      </c>
      <c r="D273" s="120" t="s">
        <v>3067</v>
      </c>
      <c r="E273" s="120" t="s">
        <v>391</v>
      </c>
      <c r="F273" s="120" t="s">
        <v>261</v>
      </c>
      <c r="G273" s="120" t="s">
        <v>440</v>
      </c>
      <c r="H273" s="120" t="s">
        <v>470</v>
      </c>
      <c r="I273" s="120" t="s">
        <v>1088</v>
      </c>
      <c r="J273" s="120" t="s">
        <v>92</v>
      </c>
      <c r="K273" s="120" t="s">
        <v>2950</v>
      </c>
      <c r="L273" s="121">
        <v>12</v>
      </c>
      <c r="M273" s="122">
        <v>2013</v>
      </c>
      <c r="N273" s="180">
        <v>2845.44</v>
      </c>
      <c r="O273" s="59"/>
      <c r="P273" s="60"/>
      <c r="Q273" s="61"/>
      <c r="R273" s="61"/>
      <c r="S273" s="510"/>
    </row>
    <row r="274" spans="1:19" s="31" customFormat="1" ht="45.75" customHeight="1" x14ac:dyDescent="0.25">
      <c r="A274" s="119">
        <v>266</v>
      </c>
      <c r="B274" s="119" t="s">
        <v>3514</v>
      </c>
      <c r="C274" s="119" t="s">
        <v>3037</v>
      </c>
      <c r="D274" s="120" t="s">
        <v>261</v>
      </c>
      <c r="E274" s="120" t="s">
        <v>391</v>
      </c>
      <c r="F274" s="120" t="s">
        <v>261</v>
      </c>
      <c r="G274" s="120" t="s">
        <v>440</v>
      </c>
      <c r="H274" s="120" t="s">
        <v>470</v>
      </c>
      <c r="I274" s="120" t="s">
        <v>1088</v>
      </c>
      <c r="J274" s="120" t="s">
        <v>92</v>
      </c>
      <c r="K274" s="120" t="s">
        <v>2950</v>
      </c>
      <c r="L274" s="121">
        <v>12</v>
      </c>
      <c r="M274" s="122">
        <v>2013</v>
      </c>
      <c r="N274" s="180">
        <v>2925.2</v>
      </c>
      <c r="O274" s="59"/>
      <c r="P274" s="60"/>
      <c r="Q274" s="61"/>
      <c r="R274" s="61"/>
      <c r="S274" s="510"/>
    </row>
    <row r="275" spans="1:19" s="31" customFormat="1" ht="45.75" customHeight="1" x14ac:dyDescent="0.25">
      <c r="A275" s="119">
        <v>267</v>
      </c>
      <c r="B275" s="119" t="s">
        <v>3515</v>
      </c>
      <c r="C275" s="119" t="s">
        <v>2976</v>
      </c>
      <c r="D275" s="120" t="s">
        <v>1156</v>
      </c>
      <c r="E275" s="120" t="s">
        <v>391</v>
      </c>
      <c r="F275" s="120" t="s">
        <v>261</v>
      </c>
      <c r="G275" s="120" t="s">
        <v>3516</v>
      </c>
      <c r="H275" s="120" t="s">
        <v>470</v>
      </c>
      <c r="I275" s="120" t="s">
        <v>1088</v>
      </c>
      <c r="J275" s="120" t="s">
        <v>92</v>
      </c>
      <c r="K275" s="120" t="s">
        <v>2950</v>
      </c>
      <c r="L275" s="121">
        <v>12</v>
      </c>
      <c r="M275" s="122">
        <v>2016</v>
      </c>
      <c r="N275" s="180">
        <v>4419.25</v>
      </c>
      <c r="O275" s="59"/>
      <c r="P275" s="60"/>
      <c r="Q275" s="61"/>
      <c r="R275" s="61"/>
      <c r="S275" s="510"/>
    </row>
    <row r="276" spans="1:19" s="31" customFormat="1" ht="45.75" customHeight="1" x14ac:dyDescent="0.25">
      <c r="A276" s="119">
        <v>268</v>
      </c>
      <c r="B276" s="119" t="s">
        <v>1097</v>
      </c>
      <c r="C276" s="119" t="s">
        <v>2952</v>
      </c>
      <c r="D276" s="120" t="s">
        <v>3517</v>
      </c>
      <c r="E276" s="120" t="s">
        <v>391</v>
      </c>
      <c r="F276" s="120" t="s">
        <v>261</v>
      </c>
      <c r="G276" s="120" t="s">
        <v>440</v>
      </c>
      <c r="H276" s="120" t="s">
        <v>470</v>
      </c>
      <c r="I276" s="120" t="s">
        <v>1088</v>
      </c>
      <c r="J276" s="120" t="s">
        <v>92</v>
      </c>
      <c r="K276" s="120" t="s">
        <v>2950</v>
      </c>
      <c r="L276" s="121">
        <v>12</v>
      </c>
      <c r="M276" s="122">
        <v>2016</v>
      </c>
      <c r="N276" s="180">
        <v>441.93</v>
      </c>
      <c r="O276" s="59"/>
      <c r="P276" s="60"/>
      <c r="Q276" s="61"/>
      <c r="R276" s="61"/>
      <c r="S276" s="510"/>
    </row>
    <row r="277" spans="1:19" s="31" customFormat="1" ht="45.75" customHeight="1" x14ac:dyDescent="0.25">
      <c r="A277" s="119">
        <v>269</v>
      </c>
      <c r="B277" s="119" t="s">
        <v>3518</v>
      </c>
      <c r="C277" s="119" t="s">
        <v>2980</v>
      </c>
      <c r="D277" s="120" t="s">
        <v>3397</v>
      </c>
      <c r="E277" s="120" t="s">
        <v>391</v>
      </c>
      <c r="F277" s="120" t="s">
        <v>261</v>
      </c>
      <c r="G277" s="120" t="s">
        <v>3519</v>
      </c>
      <c r="H277" s="120" t="s">
        <v>470</v>
      </c>
      <c r="I277" s="120" t="s">
        <v>1088</v>
      </c>
      <c r="J277" s="120" t="s">
        <v>92</v>
      </c>
      <c r="K277" s="120" t="s">
        <v>2950</v>
      </c>
      <c r="L277" s="121">
        <v>12</v>
      </c>
      <c r="M277" s="122">
        <v>2016</v>
      </c>
      <c r="N277" s="180">
        <v>441.93</v>
      </c>
      <c r="O277" s="59"/>
      <c r="P277" s="60"/>
      <c r="Q277" s="61"/>
      <c r="R277" s="61"/>
      <c r="S277" s="510"/>
    </row>
    <row r="278" spans="1:19" s="31" customFormat="1" ht="45.75" customHeight="1" x14ac:dyDescent="0.25">
      <c r="A278" s="119">
        <v>270</v>
      </c>
      <c r="B278" s="119" t="s">
        <v>3520</v>
      </c>
      <c r="C278" s="119" t="s">
        <v>2980</v>
      </c>
      <c r="D278" s="120" t="s">
        <v>261</v>
      </c>
      <c r="E278" s="120" t="s">
        <v>391</v>
      </c>
      <c r="F278" s="120" t="s">
        <v>261</v>
      </c>
      <c r="G278" s="120" t="s">
        <v>440</v>
      </c>
      <c r="H278" s="120" t="s">
        <v>470</v>
      </c>
      <c r="I278" s="120" t="s">
        <v>1088</v>
      </c>
      <c r="J278" s="120" t="s">
        <v>535</v>
      </c>
      <c r="K278" s="120" t="s">
        <v>2950</v>
      </c>
      <c r="L278" s="121">
        <v>12</v>
      </c>
      <c r="M278" s="122">
        <v>2016</v>
      </c>
      <c r="N278" s="180">
        <v>280</v>
      </c>
      <c r="O278" s="59"/>
      <c r="P278" s="60"/>
      <c r="Q278" s="61"/>
      <c r="R278" s="61"/>
      <c r="S278" s="510"/>
    </row>
    <row r="279" spans="1:19" s="31" customFormat="1" ht="45.75" customHeight="1" x14ac:dyDescent="0.25">
      <c r="A279" s="119">
        <v>271</v>
      </c>
      <c r="B279" s="119" t="s">
        <v>3521</v>
      </c>
      <c r="C279" s="119" t="s">
        <v>3522</v>
      </c>
      <c r="D279" s="120" t="s">
        <v>3067</v>
      </c>
      <c r="E279" s="120" t="s">
        <v>391</v>
      </c>
      <c r="F279" s="120" t="s">
        <v>3523</v>
      </c>
      <c r="G279" s="126" t="s">
        <v>3524</v>
      </c>
      <c r="H279" s="120" t="s">
        <v>470</v>
      </c>
      <c r="I279" s="120" t="s">
        <v>1088</v>
      </c>
      <c r="J279" s="120" t="s">
        <v>92</v>
      </c>
      <c r="K279" s="120" t="s">
        <v>2950</v>
      </c>
      <c r="L279" s="121">
        <v>11</v>
      </c>
      <c r="M279" s="121">
        <v>2015</v>
      </c>
      <c r="N279" s="180">
        <v>4999.9949999999999</v>
      </c>
      <c r="O279" s="59"/>
      <c r="P279" s="60"/>
      <c r="Q279" s="61"/>
      <c r="R279" s="61"/>
      <c r="S279" s="510"/>
    </row>
    <row r="280" spans="1:19" s="31" customFormat="1" ht="45.75" customHeight="1" x14ac:dyDescent="0.25">
      <c r="A280" s="119">
        <v>272</v>
      </c>
      <c r="B280" s="119" t="s">
        <v>3525</v>
      </c>
      <c r="C280" s="125" t="s">
        <v>3526</v>
      </c>
      <c r="D280" s="120" t="s">
        <v>1622</v>
      </c>
      <c r="E280" s="120" t="s">
        <v>391</v>
      </c>
      <c r="F280" s="120" t="s">
        <v>261</v>
      </c>
      <c r="G280" s="126" t="s">
        <v>3527</v>
      </c>
      <c r="H280" s="120" t="s">
        <v>470</v>
      </c>
      <c r="I280" s="120" t="s">
        <v>1088</v>
      </c>
      <c r="J280" s="120" t="s">
        <v>92</v>
      </c>
      <c r="K280" s="120" t="s">
        <v>2950</v>
      </c>
      <c r="L280" s="121">
        <v>12</v>
      </c>
      <c r="M280" s="122">
        <v>2013</v>
      </c>
      <c r="N280" s="180">
        <v>4292</v>
      </c>
      <c r="O280" s="59"/>
      <c r="P280" s="60"/>
      <c r="Q280" s="61"/>
      <c r="R280" s="61"/>
      <c r="S280" s="510"/>
    </row>
    <row r="281" spans="1:19" s="31" customFormat="1" ht="45.75" customHeight="1" x14ac:dyDescent="0.25">
      <c r="A281" s="119">
        <v>273</v>
      </c>
      <c r="B281" s="119" t="s">
        <v>3528</v>
      </c>
      <c r="C281" s="119" t="s">
        <v>3063</v>
      </c>
      <c r="D281" s="120" t="s">
        <v>261</v>
      </c>
      <c r="E281" s="120" t="s">
        <v>391</v>
      </c>
      <c r="F281" s="120" t="s">
        <v>261</v>
      </c>
      <c r="G281" s="126" t="s">
        <v>3529</v>
      </c>
      <c r="H281" s="120" t="s">
        <v>470</v>
      </c>
      <c r="I281" s="120" t="s">
        <v>1088</v>
      </c>
      <c r="J281" s="120" t="s">
        <v>92</v>
      </c>
      <c r="K281" s="120" t="s">
        <v>2950</v>
      </c>
      <c r="L281" s="121">
        <v>12</v>
      </c>
      <c r="M281" s="121">
        <v>2015</v>
      </c>
      <c r="N281" s="180">
        <v>1600.8</v>
      </c>
      <c r="O281" s="59"/>
      <c r="P281" s="60"/>
      <c r="Q281" s="61"/>
      <c r="R281" s="61"/>
      <c r="S281" s="510"/>
    </row>
    <row r="282" spans="1:19" s="31" customFormat="1" ht="45.75" customHeight="1" x14ac:dyDescent="0.25">
      <c r="A282" s="119">
        <v>274</v>
      </c>
      <c r="B282" s="119" t="s">
        <v>3530</v>
      </c>
      <c r="C282" s="119" t="s">
        <v>3531</v>
      </c>
      <c r="D282" s="120" t="s">
        <v>261</v>
      </c>
      <c r="E282" s="120" t="s">
        <v>391</v>
      </c>
      <c r="F282" s="120" t="s">
        <v>261</v>
      </c>
      <c r="G282" s="126" t="s">
        <v>440</v>
      </c>
      <c r="H282" s="120" t="s">
        <v>470</v>
      </c>
      <c r="I282" s="120" t="s">
        <v>1088</v>
      </c>
      <c r="J282" s="120" t="s">
        <v>92</v>
      </c>
      <c r="K282" s="120" t="s">
        <v>2950</v>
      </c>
      <c r="L282" s="121">
        <v>8</v>
      </c>
      <c r="M282" s="122">
        <v>2017</v>
      </c>
      <c r="N282" s="180">
        <v>3944</v>
      </c>
      <c r="O282" s="59"/>
      <c r="P282" s="60"/>
      <c r="Q282" s="61"/>
      <c r="R282" s="61"/>
      <c r="S282" s="510"/>
    </row>
    <row r="283" spans="1:19" s="31" customFormat="1" ht="45.75" customHeight="1" x14ac:dyDescent="0.25">
      <c r="A283" s="119">
        <v>275</v>
      </c>
      <c r="B283" s="119" t="s">
        <v>3532</v>
      </c>
      <c r="C283" s="119" t="s">
        <v>3533</v>
      </c>
      <c r="D283" s="120" t="s">
        <v>3012</v>
      </c>
      <c r="E283" s="120" t="s">
        <v>391</v>
      </c>
      <c r="F283" s="120" t="s">
        <v>261</v>
      </c>
      <c r="G283" s="126" t="s">
        <v>3534</v>
      </c>
      <c r="H283" s="120" t="s">
        <v>470</v>
      </c>
      <c r="I283" s="120" t="s">
        <v>1088</v>
      </c>
      <c r="J283" s="120" t="s">
        <v>92</v>
      </c>
      <c r="K283" s="120" t="s">
        <v>2950</v>
      </c>
      <c r="L283" s="121">
        <v>11</v>
      </c>
      <c r="M283" s="122">
        <v>2017</v>
      </c>
      <c r="N283" s="180">
        <v>8294</v>
      </c>
      <c r="O283" s="59"/>
      <c r="P283" s="60"/>
      <c r="Q283" s="61"/>
      <c r="R283" s="61"/>
      <c r="S283" s="510"/>
    </row>
    <row r="284" spans="1:19" s="31" customFormat="1" ht="45.75" customHeight="1" x14ac:dyDescent="0.25">
      <c r="A284" s="119">
        <v>276</v>
      </c>
      <c r="B284" s="119" t="s">
        <v>3535</v>
      </c>
      <c r="C284" s="119" t="s">
        <v>3533</v>
      </c>
      <c r="D284" s="120" t="s">
        <v>3012</v>
      </c>
      <c r="E284" s="120" t="s">
        <v>391</v>
      </c>
      <c r="F284" s="120" t="s">
        <v>261</v>
      </c>
      <c r="G284" s="126" t="s">
        <v>3536</v>
      </c>
      <c r="H284" s="120" t="s">
        <v>470</v>
      </c>
      <c r="I284" s="120" t="s">
        <v>1088</v>
      </c>
      <c r="J284" s="120" t="s">
        <v>92</v>
      </c>
      <c r="K284" s="120" t="s">
        <v>2950</v>
      </c>
      <c r="L284" s="121">
        <v>11</v>
      </c>
      <c r="M284" s="122">
        <v>2017</v>
      </c>
      <c r="N284" s="180">
        <v>8294</v>
      </c>
      <c r="O284" s="59"/>
      <c r="P284" s="60"/>
      <c r="Q284" s="61"/>
      <c r="R284" s="61"/>
      <c r="S284" s="510"/>
    </row>
    <row r="285" spans="1:19" s="31" customFormat="1" ht="45.75" customHeight="1" x14ac:dyDescent="0.25">
      <c r="A285" s="119">
        <v>277</v>
      </c>
      <c r="B285" s="119" t="s">
        <v>3537</v>
      </c>
      <c r="C285" s="119" t="s">
        <v>3538</v>
      </c>
      <c r="D285" s="120" t="s">
        <v>3388</v>
      </c>
      <c r="E285" s="120" t="s">
        <v>391</v>
      </c>
      <c r="F285" s="120" t="s">
        <v>261</v>
      </c>
      <c r="G285" s="126">
        <v>940399164782</v>
      </c>
      <c r="H285" s="120" t="s">
        <v>470</v>
      </c>
      <c r="I285" s="120" t="s">
        <v>1088</v>
      </c>
      <c r="J285" s="120" t="s">
        <v>92</v>
      </c>
      <c r="K285" s="120" t="s">
        <v>2950</v>
      </c>
      <c r="L285" s="121">
        <v>12</v>
      </c>
      <c r="M285" s="122">
        <v>2017</v>
      </c>
      <c r="N285" s="182">
        <v>9764.2999999999993</v>
      </c>
      <c r="O285" s="59"/>
      <c r="P285" s="60"/>
      <c r="Q285" s="61"/>
      <c r="R285" s="61"/>
      <c r="S285" s="510"/>
    </row>
    <row r="286" spans="1:19" s="31" customFormat="1" ht="45.75" customHeight="1" x14ac:dyDescent="0.25">
      <c r="A286" s="119">
        <v>278</v>
      </c>
      <c r="B286" s="119" t="s">
        <v>3539</v>
      </c>
      <c r="C286" s="119" t="s">
        <v>3390</v>
      </c>
      <c r="D286" s="120" t="s">
        <v>1136</v>
      </c>
      <c r="E286" s="120" t="s">
        <v>391</v>
      </c>
      <c r="F286" s="120" t="s">
        <v>261</v>
      </c>
      <c r="G286" s="126" t="s">
        <v>3540</v>
      </c>
      <c r="H286" s="120" t="s">
        <v>470</v>
      </c>
      <c r="I286" s="120" t="s">
        <v>1088</v>
      </c>
      <c r="J286" s="120" t="s">
        <v>92</v>
      </c>
      <c r="K286" s="120" t="s">
        <v>2950</v>
      </c>
      <c r="L286" s="121">
        <v>12</v>
      </c>
      <c r="M286" s="122">
        <v>2017</v>
      </c>
      <c r="N286" s="182">
        <v>4807.04</v>
      </c>
      <c r="O286" s="59"/>
      <c r="P286" s="60"/>
      <c r="Q286" s="61"/>
      <c r="R286" s="61"/>
      <c r="S286" s="510"/>
    </row>
    <row r="287" spans="1:19" s="31" customFormat="1" ht="45.75" customHeight="1" x14ac:dyDescent="0.25">
      <c r="A287" s="119">
        <v>279</v>
      </c>
      <c r="B287" s="119" t="s">
        <v>3541</v>
      </c>
      <c r="C287" s="119" t="s">
        <v>3393</v>
      </c>
      <c r="D287" s="120" t="s">
        <v>3005</v>
      </c>
      <c r="E287" s="120" t="s">
        <v>391</v>
      </c>
      <c r="F287" s="120" t="s">
        <v>261</v>
      </c>
      <c r="G287" s="126" t="s">
        <v>3006</v>
      </c>
      <c r="H287" s="120" t="s">
        <v>470</v>
      </c>
      <c r="I287" s="120" t="s">
        <v>1088</v>
      </c>
      <c r="J287" s="120" t="s">
        <v>92</v>
      </c>
      <c r="K287" s="120" t="s">
        <v>2950</v>
      </c>
      <c r="L287" s="121">
        <v>12</v>
      </c>
      <c r="M287" s="122">
        <v>2017</v>
      </c>
      <c r="N287" s="182">
        <v>300.44</v>
      </c>
      <c r="O287" s="59"/>
      <c r="P287" s="60"/>
      <c r="Q287" s="61"/>
      <c r="R287" s="61"/>
      <c r="S287" s="510"/>
    </row>
    <row r="288" spans="1:19" s="31" customFormat="1" ht="45.75" customHeight="1" x14ac:dyDescent="0.25">
      <c r="A288" s="119">
        <v>280</v>
      </c>
      <c r="B288" s="119" t="s">
        <v>3542</v>
      </c>
      <c r="C288" s="119" t="s">
        <v>3375</v>
      </c>
      <c r="D288" s="120" t="s">
        <v>3397</v>
      </c>
      <c r="E288" s="120" t="s">
        <v>391</v>
      </c>
      <c r="F288" s="120" t="s">
        <v>261</v>
      </c>
      <c r="G288" s="126" t="s">
        <v>3543</v>
      </c>
      <c r="H288" s="120" t="s">
        <v>470</v>
      </c>
      <c r="I288" s="120" t="s">
        <v>1088</v>
      </c>
      <c r="J288" s="120" t="s">
        <v>92</v>
      </c>
      <c r="K288" s="120" t="s">
        <v>2950</v>
      </c>
      <c r="L288" s="121">
        <v>12</v>
      </c>
      <c r="M288" s="122">
        <v>2017</v>
      </c>
      <c r="N288" s="182">
        <v>290</v>
      </c>
      <c r="O288" s="59"/>
      <c r="P288" s="60"/>
      <c r="Q288" s="61"/>
      <c r="R288" s="61"/>
      <c r="S288" s="510"/>
    </row>
    <row r="289" spans="1:19" s="31" customFormat="1" ht="45.75" customHeight="1" x14ac:dyDescent="0.25">
      <c r="A289" s="119">
        <v>281</v>
      </c>
      <c r="B289" s="119" t="s">
        <v>3544</v>
      </c>
      <c r="C289" s="119" t="s">
        <v>3387</v>
      </c>
      <c r="D289" s="120" t="s">
        <v>3388</v>
      </c>
      <c r="E289" s="120" t="s">
        <v>391</v>
      </c>
      <c r="F289" s="120" t="s">
        <v>261</v>
      </c>
      <c r="G289" s="126">
        <v>940399165047</v>
      </c>
      <c r="H289" s="120" t="s">
        <v>470</v>
      </c>
      <c r="I289" s="120" t="s">
        <v>1088</v>
      </c>
      <c r="J289" s="120" t="s">
        <v>92</v>
      </c>
      <c r="K289" s="120" t="s">
        <v>2950</v>
      </c>
      <c r="L289" s="121">
        <v>12</v>
      </c>
      <c r="M289" s="122">
        <v>2017</v>
      </c>
      <c r="N289" s="182">
        <v>5918.9</v>
      </c>
      <c r="O289" s="59"/>
      <c r="P289" s="60"/>
      <c r="Q289" s="61"/>
      <c r="R289" s="61"/>
      <c r="S289" s="510"/>
    </row>
    <row r="290" spans="1:19" s="31" customFormat="1" ht="45.75" customHeight="1" x14ac:dyDescent="0.25">
      <c r="A290" s="119">
        <v>282</v>
      </c>
      <c r="B290" s="119" t="s">
        <v>3545</v>
      </c>
      <c r="C290" s="119" t="s">
        <v>3390</v>
      </c>
      <c r="D290" s="120" t="s">
        <v>1136</v>
      </c>
      <c r="E290" s="120" t="s">
        <v>391</v>
      </c>
      <c r="F290" s="120" t="s">
        <v>261</v>
      </c>
      <c r="G290" s="126" t="s">
        <v>3546</v>
      </c>
      <c r="H290" s="120" t="s">
        <v>470</v>
      </c>
      <c r="I290" s="120" t="s">
        <v>1088</v>
      </c>
      <c r="J290" s="120" t="s">
        <v>92</v>
      </c>
      <c r="K290" s="120" t="s">
        <v>2950</v>
      </c>
      <c r="L290" s="121">
        <v>12</v>
      </c>
      <c r="M290" s="122">
        <v>2017</v>
      </c>
      <c r="N290" s="182">
        <v>2913.92</v>
      </c>
      <c r="O290" s="59"/>
      <c r="P290" s="60"/>
      <c r="Q290" s="61"/>
      <c r="R290" s="61"/>
      <c r="S290" s="510"/>
    </row>
    <row r="291" spans="1:19" s="31" customFormat="1" ht="45.75" customHeight="1" x14ac:dyDescent="0.25">
      <c r="A291" s="119">
        <v>283</v>
      </c>
      <c r="B291" s="119" t="s">
        <v>3547</v>
      </c>
      <c r="C291" s="119" t="s">
        <v>3375</v>
      </c>
      <c r="D291" s="120" t="s">
        <v>3397</v>
      </c>
      <c r="E291" s="120" t="s">
        <v>391</v>
      </c>
      <c r="F291" s="120" t="s">
        <v>261</v>
      </c>
      <c r="G291" s="126" t="s">
        <v>3548</v>
      </c>
      <c r="H291" s="120" t="s">
        <v>470</v>
      </c>
      <c r="I291" s="120" t="s">
        <v>1088</v>
      </c>
      <c r="J291" s="120" t="s">
        <v>92</v>
      </c>
      <c r="K291" s="120" t="s">
        <v>2950</v>
      </c>
      <c r="L291" s="121">
        <v>12</v>
      </c>
      <c r="M291" s="122">
        <v>2017</v>
      </c>
      <c r="N291" s="182">
        <v>290</v>
      </c>
      <c r="O291" s="59"/>
      <c r="P291" s="60"/>
      <c r="Q291" s="61"/>
      <c r="R291" s="61"/>
      <c r="S291" s="510"/>
    </row>
    <row r="292" spans="1:19" s="31" customFormat="1" ht="45.75" customHeight="1" x14ac:dyDescent="0.25">
      <c r="A292" s="119">
        <v>284</v>
      </c>
      <c r="B292" s="119" t="s">
        <v>3549</v>
      </c>
      <c r="C292" s="119" t="s">
        <v>3268</v>
      </c>
      <c r="D292" s="120" t="s">
        <v>3388</v>
      </c>
      <c r="E292" s="120" t="s">
        <v>391</v>
      </c>
      <c r="F292" s="120" t="s">
        <v>261</v>
      </c>
      <c r="G292" s="126">
        <v>940399164773</v>
      </c>
      <c r="H292" s="120" t="s">
        <v>470</v>
      </c>
      <c r="I292" s="120" t="s">
        <v>1088</v>
      </c>
      <c r="J292" s="120" t="s">
        <v>92</v>
      </c>
      <c r="K292" s="120" t="s">
        <v>2950</v>
      </c>
      <c r="L292" s="121">
        <v>12</v>
      </c>
      <c r="M292" s="122">
        <v>2017</v>
      </c>
      <c r="N292" s="180">
        <v>4782.68</v>
      </c>
      <c r="O292" s="59"/>
      <c r="P292" s="60"/>
      <c r="Q292" s="61"/>
      <c r="R292" s="61"/>
      <c r="S292" s="510"/>
    </row>
    <row r="293" spans="1:19" s="31" customFormat="1" ht="45.75" customHeight="1" x14ac:dyDescent="0.25">
      <c r="A293" s="119">
        <v>285</v>
      </c>
      <c r="B293" s="119" t="s">
        <v>3550</v>
      </c>
      <c r="C293" s="119" t="s">
        <v>2976</v>
      </c>
      <c r="D293" s="120" t="s">
        <v>1136</v>
      </c>
      <c r="E293" s="120" t="s">
        <v>391</v>
      </c>
      <c r="F293" s="120" t="s">
        <v>261</v>
      </c>
      <c r="G293" s="126" t="s">
        <v>3551</v>
      </c>
      <c r="H293" s="120" t="s">
        <v>470</v>
      </c>
      <c r="I293" s="120" t="s">
        <v>1088</v>
      </c>
      <c r="J293" s="120" t="s">
        <v>92</v>
      </c>
      <c r="K293" s="120" t="s">
        <v>2950</v>
      </c>
      <c r="L293" s="121">
        <v>12</v>
      </c>
      <c r="M293" s="122">
        <v>2017</v>
      </c>
      <c r="N293" s="180">
        <v>2468.48</v>
      </c>
      <c r="O293" s="59"/>
      <c r="P293" s="60"/>
      <c r="Q293" s="61"/>
      <c r="R293" s="61"/>
      <c r="S293" s="510"/>
    </row>
    <row r="294" spans="1:19" s="31" customFormat="1" ht="45.75" customHeight="1" x14ac:dyDescent="0.25">
      <c r="A294" s="119">
        <v>286</v>
      </c>
      <c r="B294" s="119" t="s">
        <v>3552</v>
      </c>
      <c r="C294" s="119" t="s">
        <v>2952</v>
      </c>
      <c r="D294" s="120" t="s">
        <v>3005</v>
      </c>
      <c r="E294" s="120" t="s">
        <v>391</v>
      </c>
      <c r="F294" s="120" t="s">
        <v>261</v>
      </c>
      <c r="G294" s="126" t="s">
        <v>3006</v>
      </c>
      <c r="H294" s="120" t="s">
        <v>470</v>
      </c>
      <c r="I294" s="120" t="s">
        <v>1088</v>
      </c>
      <c r="J294" s="120" t="s">
        <v>92</v>
      </c>
      <c r="K294" s="120" t="s">
        <v>2950</v>
      </c>
      <c r="L294" s="121">
        <v>12</v>
      </c>
      <c r="M294" s="122">
        <v>2017</v>
      </c>
      <c r="N294" s="180">
        <v>308.56</v>
      </c>
      <c r="O294" s="59"/>
      <c r="P294" s="60"/>
      <c r="Q294" s="61"/>
      <c r="R294" s="61"/>
      <c r="S294" s="510"/>
    </row>
    <row r="295" spans="1:19" s="31" customFormat="1" ht="45.75" customHeight="1" x14ac:dyDescent="0.25">
      <c r="A295" s="119">
        <v>287</v>
      </c>
      <c r="B295" s="119" t="s">
        <v>3553</v>
      </c>
      <c r="C295" s="119" t="s">
        <v>2971</v>
      </c>
      <c r="D295" s="120" t="s">
        <v>3005</v>
      </c>
      <c r="E295" s="120" t="s">
        <v>391</v>
      </c>
      <c r="F295" s="120" t="s">
        <v>261</v>
      </c>
      <c r="G295" s="126" t="s">
        <v>3006</v>
      </c>
      <c r="H295" s="120" t="s">
        <v>470</v>
      </c>
      <c r="I295" s="120" t="s">
        <v>1088</v>
      </c>
      <c r="J295" s="120" t="s">
        <v>92</v>
      </c>
      <c r="K295" s="120" t="s">
        <v>2950</v>
      </c>
      <c r="L295" s="121">
        <v>12</v>
      </c>
      <c r="M295" s="122">
        <v>2017</v>
      </c>
      <c r="N295" s="180">
        <v>154.28</v>
      </c>
      <c r="O295" s="59"/>
      <c r="P295" s="60"/>
      <c r="Q295" s="61"/>
      <c r="R295" s="61"/>
      <c r="S295" s="510"/>
    </row>
    <row r="296" spans="1:19" s="31" customFormat="1" ht="45.75" customHeight="1" x14ac:dyDescent="0.25">
      <c r="A296" s="119">
        <v>288</v>
      </c>
      <c r="B296" s="119" t="s">
        <v>3554</v>
      </c>
      <c r="C296" s="119" t="s">
        <v>2980</v>
      </c>
      <c r="D296" s="120" t="s">
        <v>3397</v>
      </c>
      <c r="E296" s="120" t="s">
        <v>391</v>
      </c>
      <c r="F296" s="120" t="s">
        <v>261</v>
      </c>
      <c r="G296" s="126" t="s">
        <v>3555</v>
      </c>
      <c r="H296" s="120" t="s">
        <v>470</v>
      </c>
      <c r="I296" s="120" t="s">
        <v>1088</v>
      </c>
      <c r="J296" s="120" t="s">
        <v>92</v>
      </c>
      <c r="K296" s="120" t="s">
        <v>2950</v>
      </c>
      <c r="L296" s="121">
        <v>12</v>
      </c>
      <c r="M296" s="122">
        <v>2017</v>
      </c>
      <c r="N296" s="180">
        <v>290</v>
      </c>
      <c r="O296" s="59"/>
      <c r="P296" s="60"/>
      <c r="Q296" s="61"/>
      <c r="R296" s="61"/>
      <c r="S296" s="510"/>
    </row>
    <row r="297" spans="1:19" s="31" customFormat="1" ht="45.75" customHeight="1" x14ac:dyDescent="0.25">
      <c r="A297" s="119">
        <v>289</v>
      </c>
      <c r="B297" s="119" t="s">
        <v>3556</v>
      </c>
      <c r="C297" s="119" t="s">
        <v>2980</v>
      </c>
      <c r="D297" s="120" t="s">
        <v>3397</v>
      </c>
      <c r="E297" s="120" t="s">
        <v>391</v>
      </c>
      <c r="F297" s="120" t="s">
        <v>261</v>
      </c>
      <c r="G297" s="126" t="s">
        <v>3557</v>
      </c>
      <c r="H297" s="120" t="s">
        <v>470</v>
      </c>
      <c r="I297" s="120" t="s">
        <v>1088</v>
      </c>
      <c r="J297" s="120" t="s">
        <v>92</v>
      </c>
      <c r="K297" s="120" t="s">
        <v>2950</v>
      </c>
      <c r="L297" s="121">
        <v>12</v>
      </c>
      <c r="M297" s="122">
        <v>2017</v>
      </c>
      <c r="N297" s="180">
        <v>290</v>
      </c>
      <c r="O297" s="59"/>
      <c r="P297" s="60"/>
      <c r="Q297" s="61"/>
      <c r="R297" s="61"/>
      <c r="S297" s="510"/>
    </row>
    <row r="298" spans="1:19" s="31" customFormat="1" ht="45.75" customHeight="1" x14ac:dyDescent="0.25">
      <c r="A298" s="119">
        <v>290</v>
      </c>
      <c r="B298" s="119" t="s">
        <v>3558</v>
      </c>
      <c r="C298" s="119" t="s">
        <v>3559</v>
      </c>
      <c r="D298" s="120" t="s">
        <v>261</v>
      </c>
      <c r="E298" s="120" t="s">
        <v>391</v>
      </c>
      <c r="F298" s="120" t="s">
        <v>261</v>
      </c>
      <c r="G298" s="126" t="s">
        <v>440</v>
      </c>
      <c r="H298" s="120" t="s">
        <v>470</v>
      </c>
      <c r="I298" s="120" t="s">
        <v>1088</v>
      </c>
      <c r="J298" s="120" t="s">
        <v>92</v>
      </c>
      <c r="K298" s="120" t="s">
        <v>2950</v>
      </c>
      <c r="L298" s="121">
        <v>11</v>
      </c>
      <c r="M298" s="122">
        <v>2017</v>
      </c>
      <c r="N298" s="180">
        <v>10556</v>
      </c>
      <c r="O298" s="59"/>
      <c r="P298" s="60"/>
      <c r="Q298" s="61"/>
      <c r="R298" s="61"/>
      <c r="S298" s="510"/>
    </row>
    <row r="299" spans="1:19" s="31" customFormat="1" ht="45.75" customHeight="1" x14ac:dyDescent="0.25">
      <c r="A299" s="119">
        <v>291</v>
      </c>
      <c r="B299" s="119" t="s">
        <v>3560</v>
      </c>
      <c r="C299" s="119" t="s">
        <v>3561</v>
      </c>
      <c r="D299" s="120" t="s">
        <v>261</v>
      </c>
      <c r="E299" s="120" t="s">
        <v>391</v>
      </c>
      <c r="F299" s="120" t="s">
        <v>261</v>
      </c>
      <c r="G299" s="126" t="s">
        <v>440</v>
      </c>
      <c r="H299" s="120" t="s">
        <v>470</v>
      </c>
      <c r="I299" s="120" t="s">
        <v>1088</v>
      </c>
      <c r="J299" s="120" t="s">
        <v>92</v>
      </c>
      <c r="K299" s="120" t="s">
        <v>2950</v>
      </c>
      <c r="L299" s="121">
        <v>12</v>
      </c>
      <c r="M299" s="122">
        <v>2017</v>
      </c>
      <c r="N299" s="180">
        <v>7099</v>
      </c>
      <c r="O299" s="59"/>
      <c r="P299" s="60"/>
      <c r="Q299" s="61"/>
      <c r="R299" s="61"/>
      <c r="S299" s="510"/>
    </row>
    <row r="300" spans="1:19" s="31" customFormat="1" ht="45.75" customHeight="1" x14ac:dyDescent="0.25">
      <c r="A300" s="119">
        <v>292</v>
      </c>
      <c r="B300" s="119" t="s">
        <v>3562</v>
      </c>
      <c r="C300" s="119" t="s">
        <v>3559</v>
      </c>
      <c r="D300" s="120" t="s">
        <v>261</v>
      </c>
      <c r="E300" s="120" t="s">
        <v>391</v>
      </c>
      <c r="F300" s="120" t="s">
        <v>261</v>
      </c>
      <c r="G300" s="126" t="s">
        <v>440</v>
      </c>
      <c r="H300" s="120" t="s">
        <v>470</v>
      </c>
      <c r="I300" s="120" t="s">
        <v>1088</v>
      </c>
      <c r="J300" s="120" t="s">
        <v>92</v>
      </c>
      <c r="K300" s="120" t="s">
        <v>2950</v>
      </c>
      <c r="L300" s="121">
        <v>1</v>
      </c>
      <c r="M300" s="122">
        <v>2018</v>
      </c>
      <c r="N300" s="180">
        <v>24218</v>
      </c>
      <c r="O300" s="59"/>
      <c r="P300" s="60"/>
      <c r="Q300" s="61"/>
      <c r="R300" s="61"/>
      <c r="S300" s="510"/>
    </row>
    <row r="301" spans="1:19" s="31" customFormat="1" ht="45.75" customHeight="1" x14ac:dyDescent="0.25">
      <c r="A301" s="119">
        <v>293</v>
      </c>
      <c r="B301" s="119" t="s">
        <v>3563</v>
      </c>
      <c r="C301" s="119" t="s">
        <v>3564</v>
      </c>
      <c r="D301" s="120" t="s">
        <v>1136</v>
      </c>
      <c r="E301" s="120" t="s">
        <v>391</v>
      </c>
      <c r="F301" s="120" t="s">
        <v>261</v>
      </c>
      <c r="G301" s="120" t="s">
        <v>440</v>
      </c>
      <c r="H301" s="120" t="s">
        <v>470</v>
      </c>
      <c r="I301" s="120" t="s">
        <v>1088</v>
      </c>
      <c r="J301" s="120" t="s">
        <v>92</v>
      </c>
      <c r="K301" s="120" t="s">
        <v>2950</v>
      </c>
      <c r="L301" s="121">
        <v>12</v>
      </c>
      <c r="M301" s="122">
        <v>2013</v>
      </c>
      <c r="N301" s="180">
        <v>4945</v>
      </c>
      <c r="O301" s="59"/>
      <c r="P301" s="60"/>
      <c r="Q301" s="61"/>
      <c r="R301" s="61"/>
      <c r="S301" s="510"/>
    </row>
    <row r="302" spans="1:19" s="31" customFormat="1" ht="45.75" customHeight="1" x14ac:dyDescent="0.25">
      <c r="A302" s="119">
        <v>294</v>
      </c>
      <c r="B302" s="119" t="s">
        <v>3565</v>
      </c>
      <c r="C302" s="119" t="s">
        <v>3566</v>
      </c>
      <c r="D302" s="120" t="s">
        <v>1622</v>
      </c>
      <c r="E302" s="120" t="s">
        <v>391</v>
      </c>
      <c r="F302" s="120" t="s">
        <v>3567</v>
      </c>
      <c r="G302" s="126" t="s">
        <v>3568</v>
      </c>
      <c r="H302" s="120" t="s">
        <v>470</v>
      </c>
      <c r="I302" s="120" t="s">
        <v>1088</v>
      </c>
      <c r="J302" s="120" t="s">
        <v>92</v>
      </c>
      <c r="K302" s="120" t="s">
        <v>2950</v>
      </c>
      <c r="L302" s="121">
        <v>12</v>
      </c>
      <c r="M302" s="122">
        <v>2013</v>
      </c>
      <c r="N302" s="180">
        <v>3260</v>
      </c>
      <c r="O302" s="59"/>
      <c r="P302" s="60"/>
      <c r="Q302" s="61"/>
      <c r="R302" s="61"/>
      <c r="S302" s="510"/>
    </row>
    <row r="303" spans="1:19" s="31" customFormat="1" ht="45.75" customHeight="1" x14ac:dyDescent="0.25">
      <c r="A303" s="119">
        <v>295</v>
      </c>
      <c r="B303" s="119" t="s">
        <v>3569</v>
      </c>
      <c r="C303" s="119" t="s">
        <v>3570</v>
      </c>
      <c r="D303" s="120" t="s">
        <v>3388</v>
      </c>
      <c r="E303" s="120" t="s">
        <v>391</v>
      </c>
      <c r="F303" s="120" t="s">
        <v>261</v>
      </c>
      <c r="G303" s="126">
        <v>1030055054601</v>
      </c>
      <c r="H303" s="120" t="s">
        <v>470</v>
      </c>
      <c r="I303" s="120" t="s">
        <v>1088</v>
      </c>
      <c r="J303" s="120" t="s">
        <v>92</v>
      </c>
      <c r="K303" s="120" t="s">
        <v>2950</v>
      </c>
      <c r="L303" s="121">
        <v>12</v>
      </c>
      <c r="M303" s="122">
        <v>2013</v>
      </c>
      <c r="N303" s="180">
        <v>295.54000000000002</v>
      </c>
      <c r="O303" s="59"/>
      <c r="P303" s="60"/>
      <c r="Q303" s="61"/>
      <c r="R303" s="61"/>
      <c r="S303" s="510"/>
    </row>
    <row r="304" spans="1:19" s="31" customFormat="1" ht="45.75" customHeight="1" x14ac:dyDescent="0.25">
      <c r="A304" s="119">
        <v>296</v>
      </c>
      <c r="B304" s="119" t="s">
        <v>3571</v>
      </c>
      <c r="C304" s="119" t="s">
        <v>3572</v>
      </c>
      <c r="D304" s="120" t="s">
        <v>3388</v>
      </c>
      <c r="E304" s="120" t="s">
        <v>391</v>
      </c>
      <c r="F304" s="120" t="s">
        <v>261</v>
      </c>
      <c r="G304" s="126" t="s">
        <v>3573</v>
      </c>
      <c r="H304" s="120" t="s">
        <v>470</v>
      </c>
      <c r="I304" s="120" t="s">
        <v>1088</v>
      </c>
      <c r="J304" s="120" t="s">
        <v>92</v>
      </c>
      <c r="K304" s="120" t="s">
        <v>2950</v>
      </c>
      <c r="L304" s="121">
        <v>12</v>
      </c>
      <c r="M304" s="122">
        <v>2013</v>
      </c>
      <c r="N304" s="180">
        <v>197.02</v>
      </c>
      <c r="O304" s="59"/>
      <c r="P304" s="60"/>
      <c r="Q304" s="61"/>
      <c r="R304" s="61"/>
      <c r="S304" s="510"/>
    </row>
    <row r="305" spans="1:19" s="31" customFormat="1" ht="45.75" customHeight="1" x14ac:dyDescent="0.25">
      <c r="A305" s="119">
        <v>297</v>
      </c>
      <c r="B305" s="119" t="s">
        <v>3574</v>
      </c>
      <c r="C305" s="119" t="s">
        <v>3087</v>
      </c>
      <c r="D305" s="120" t="s">
        <v>261</v>
      </c>
      <c r="E305" s="120" t="s">
        <v>391</v>
      </c>
      <c r="F305" s="120" t="s">
        <v>261</v>
      </c>
      <c r="G305" s="126" t="s">
        <v>3573</v>
      </c>
      <c r="H305" s="120" t="s">
        <v>470</v>
      </c>
      <c r="I305" s="120" t="s">
        <v>1088</v>
      </c>
      <c r="J305" s="120" t="s">
        <v>92</v>
      </c>
      <c r="K305" s="120" t="s">
        <v>2950</v>
      </c>
      <c r="L305" s="121">
        <v>12</v>
      </c>
      <c r="M305" s="122">
        <v>2013</v>
      </c>
      <c r="N305" s="180">
        <v>295</v>
      </c>
      <c r="O305" s="59"/>
      <c r="P305" s="60"/>
      <c r="Q305" s="61"/>
      <c r="R305" s="61"/>
      <c r="S305" s="510"/>
    </row>
    <row r="306" spans="1:19" s="31" customFormat="1" ht="45.75" customHeight="1" x14ac:dyDescent="0.25">
      <c r="A306" s="119">
        <v>298</v>
      </c>
      <c r="B306" s="119" t="s">
        <v>3575</v>
      </c>
      <c r="C306" s="119" t="s">
        <v>3352</v>
      </c>
      <c r="D306" s="120" t="s">
        <v>261</v>
      </c>
      <c r="E306" s="120" t="s">
        <v>391</v>
      </c>
      <c r="F306" s="120" t="s">
        <v>261</v>
      </c>
      <c r="G306" s="126">
        <v>5060615180309</v>
      </c>
      <c r="H306" s="120" t="s">
        <v>470</v>
      </c>
      <c r="I306" s="120" t="s">
        <v>1088</v>
      </c>
      <c r="J306" s="120" t="s">
        <v>92</v>
      </c>
      <c r="K306" s="120" t="s">
        <v>2950</v>
      </c>
      <c r="L306" s="121">
        <v>11</v>
      </c>
      <c r="M306" s="121">
        <v>2015</v>
      </c>
      <c r="N306" s="180">
        <v>3300</v>
      </c>
      <c r="O306" s="59"/>
      <c r="P306" s="60"/>
      <c r="Q306" s="61"/>
      <c r="R306" s="61"/>
      <c r="S306" s="510"/>
    </row>
    <row r="307" spans="1:19" s="31" customFormat="1" ht="45.75" customHeight="1" x14ac:dyDescent="0.25">
      <c r="A307" s="119">
        <v>299</v>
      </c>
      <c r="B307" s="119" t="s">
        <v>3576</v>
      </c>
      <c r="C307" s="119" t="s">
        <v>2976</v>
      </c>
      <c r="D307" s="120" t="s">
        <v>1136</v>
      </c>
      <c r="E307" s="120" t="s">
        <v>391</v>
      </c>
      <c r="F307" s="120" t="s">
        <v>261</v>
      </c>
      <c r="G307" s="120" t="s">
        <v>3577</v>
      </c>
      <c r="H307" s="120" t="s">
        <v>470</v>
      </c>
      <c r="I307" s="120" t="s">
        <v>1088</v>
      </c>
      <c r="J307" s="120" t="s">
        <v>92</v>
      </c>
      <c r="K307" s="120" t="s">
        <v>2950</v>
      </c>
      <c r="L307" s="121">
        <v>11</v>
      </c>
      <c r="M307" s="122">
        <v>2017</v>
      </c>
      <c r="N307" s="180">
        <v>2468.48</v>
      </c>
      <c r="O307" s="59"/>
      <c r="P307" s="60"/>
      <c r="Q307" s="61"/>
      <c r="R307" s="61"/>
      <c r="S307" s="510"/>
    </row>
    <row r="308" spans="1:19" s="31" customFormat="1" ht="45.75" customHeight="1" x14ac:dyDescent="0.25">
      <c r="A308" s="119">
        <v>300</v>
      </c>
      <c r="B308" s="119" t="s">
        <v>3578</v>
      </c>
      <c r="C308" s="119" t="s">
        <v>3579</v>
      </c>
      <c r="D308" s="120" t="s">
        <v>261</v>
      </c>
      <c r="E308" s="120" t="s">
        <v>391</v>
      </c>
      <c r="F308" s="120" t="s">
        <v>261</v>
      </c>
      <c r="G308" s="120" t="s">
        <v>440</v>
      </c>
      <c r="H308" s="120" t="s">
        <v>470</v>
      </c>
      <c r="I308" s="120" t="s">
        <v>1088</v>
      </c>
      <c r="J308" s="120" t="s">
        <v>92</v>
      </c>
      <c r="K308" s="120" t="s">
        <v>2950</v>
      </c>
      <c r="L308" s="121">
        <v>12</v>
      </c>
      <c r="M308" s="122">
        <v>2018</v>
      </c>
      <c r="N308" s="180">
        <v>3814.08</v>
      </c>
      <c r="O308" s="59"/>
      <c r="P308" s="60"/>
      <c r="Q308" s="61"/>
      <c r="R308" s="61"/>
      <c r="S308" s="510"/>
    </row>
    <row r="309" spans="1:19" s="31" customFormat="1" ht="45.75" customHeight="1" x14ac:dyDescent="0.25">
      <c r="A309" s="119">
        <v>301</v>
      </c>
      <c r="B309" s="119" t="s">
        <v>3580</v>
      </c>
      <c r="C309" s="119" t="s">
        <v>3581</v>
      </c>
      <c r="D309" s="120" t="s">
        <v>1622</v>
      </c>
      <c r="E309" s="120" t="s">
        <v>3582</v>
      </c>
      <c r="F309" s="120" t="s">
        <v>3048</v>
      </c>
      <c r="G309" s="120" t="s">
        <v>3583</v>
      </c>
      <c r="H309" s="120" t="s">
        <v>470</v>
      </c>
      <c r="I309" s="120" t="s">
        <v>1088</v>
      </c>
      <c r="J309" s="120" t="s">
        <v>92</v>
      </c>
      <c r="K309" s="120" t="s">
        <v>2950</v>
      </c>
      <c r="L309" s="121">
        <v>3</v>
      </c>
      <c r="M309" s="122">
        <v>2019</v>
      </c>
      <c r="N309" s="180">
        <v>14848</v>
      </c>
      <c r="O309" s="59"/>
      <c r="P309" s="60"/>
      <c r="Q309" s="61"/>
      <c r="R309" s="61"/>
      <c r="S309" s="510"/>
    </row>
    <row r="310" spans="1:19" s="31" customFormat="1" ht="45.75" customHeight="1" x14ac:dyDescent="0.25">
      <c r="A310" s="119">
        <v>302</v>
      </c>
      <c r="B310" s="119" t="s">
        <v>3584</v>
      </c>
      <c r="C310" s="119" t="s">
        <v>3585</v>
      </c>
      <c r="D310" s="120" t="s">
        <v>3012</v>
      </c>
      <c r="E310" s="120" t="s">
        <v>391</v>
      </c>
      <c r="F310" s="120" t="s">
        <v>3586</v>
      </c>
      <c r="G310" s="120" t="s">
        <v>440</v>
      </c>
      <c r="H310" s="120" t="s">
        <v>292</v>
      </c>
      <c r="I310" s="120" t="s">
        <v>1088</v>
      </c>
      <c r="J310" s="120" t="s">
        <v>92</v>
      </c>
      <c r="K310" s="120" t="s">
        <v>2950</v>
      </c>
      <c r="L310" s="121">
        <v>4</v>
      </c>
      <c r="M310" s="122">
        <v>2019</v>
      </c>
      <c r="N310" s="180">
        <v>41760</v>
      </c>
      <c r="O310" s="59"/>
      <c r="P310" s="60"/>
      <c r="Q310" s="61"/>
      <c r="R310" s="61"/>
      <c r="S310" s="510"/>
    </row>
    <row r="311" spans="1:19" s="31" customFormat="1" ht="45.75" customHeight="1" x14ac:dyDescent="0.25">
      <c r="A311" s="119">
        <v>303</v>
      </c>
      <c r="B311" s="119" t="s">
        <v>3587</v>
      </c>
      <c r="C311" s="119" t="s">
        <v>3588</v>
      </c>
      <c r="D311" s="120" t="s">
        <v>261</v>
      </c>
      <c r="E311" s="120" t="s">
        <v>391</v>
      </c>
      <c r="F311" s="120" t="s">
        <v>261</v>
      </c>
      <c r="G311" s="120" t="s">
        <v>440</v>
      </c>
      <c r="H311" s="120" t="s">
        <v>470</v>
      </c>
      <c r="I311" s="120" t="s">
        <v>1088</v>
      </c>
      <c r="J311" s="120" t="s">
        <v>92</v>
      </c>
      <c r="K311" s="120" t="s">
        <v>2950</v>
      </c>
      <c r="L311" s="121">
        <v>12</v>
      </c>
      <c r="M311" s="122">
        <v>2019</v>
      </c>
      <c r="N311" s="180">
        <v>5916</v>
      </c>
      <c r="O311" s="59"/>
      <c r="P311" s="60"/>
      <c r="Q311" s="61"/>
      <c r="R311" s="61"/>
      <c r="S311" s="510"/>
    </row>
    <row r="312" spans="1:19" s="31" customFormat="1" ht="45.75" customHeight="1" x14ac:dyDescent="0.25">
      <c r="A312" s="119">
        <v>304</v>
      </c>
      <c r="B312" s="119" t="s">
        <v>3589</v>
      </c>
      <c r="C312" s="119" t="s">
        <v>3590</v>
      </c>
      <c r="D312" s="120" t="s">
        <v>261</v>
      </c>
      <c r="E312" s="120" t="s">
        <v>391</v>
      </c>
      <c r="F312" s="120" t="s">
        <v>261</v>
      </c>
      <c r="G312" s="120" t="s">
        <v>3591</v>
      </c>
      <c r="H312" s="120" t="s">
        <v>470</v>
      </c>
      <c r="I312" s="120" t="s">
        <v>1088</v>
      </c>
      <c r="J312" s="120" t="s">
        <v>92</v>
      </c>
      <c r="K312" s="120" t="s">
        <v>2950</v>
      </c>
      <c r="L312" s="121">
        <v>12</v>
      </c>
      <c r="M312" s="122">
        <v>2019</v>
      </c>
      <c r="N312" s="180">
        <v>3097.2</v>
      </c>
      <c r="O312" s="59"/>
      <c r="P312" s="60"/>
      <c r="Q312" s="61"/>
      <c r="R312" s="61"/>
      <c r="S312" s="510"/>
    </row>
    <row r="313" spans="1:19" s="31" customFormat="1" ht="45.75" customHeight="1" x14ac:dyDescent="0.25">
      <c r="A313" s="119">
        <v>305</v>
      </c>
      <c r="B313" s="119" t="s">
        <v>3592</v>
      </c>
      <c r="C313" s="119" t="s">
        <v>3593</v>
      </c>
      <c r="D313" s="120" t="s">
        <v>261</v>
      </c>
      <c r="E313" s="120" t="s">
        <v>391</v>
      </c>
      <c r="F313" s="120" t="s">
        <v>261</v>
      </c>
      <c r="G313" s="120" t="s">
        <v>3594</v>
      </c>
      <c r="H313" s="120" t="s">
        <v>470</v>
      </c>
      <c r="I313" s="120" t="s">
        <v>1088</v>
      </c>
      <c r="J313" s="120" t="s">
        <v>92</v>
      </c>
      <c r="K313" s="120" t="s">
        <v>2950</v>
      </c>
      <c r="L313" s="121">
        <v>12</v>
      </c>
      <c r="M313" s="122">
        <v>2019</v>
      </c>
      <c r="N313" s="180">
        <v>6786</v>
      </c>
      <c r="O313" s="59"/>
      <c r="P313" s="60"/>
      <c r="Q313" s="61"/>
      <c r="R313" s="61"/>
      <c r="S313" s="510"/>
    </row>
    <row r="314" spans="1:19" s="31" customFormat="1" ht="45.75" customHeight="1" x14ac:dyDescent="0.25">
      <c r="A314" s="119">
        <v>306</v>
      </c>
      <c r="B314" s="119" t="s">
        <v>3595</v>
      </c>
      <c r="C314" s="119" t="s">
        <v>3593</v>
      </c>
      <c r="D314" s="120" t="s">
        <v>261</v>
      </c>
      <c r="E314" s="120" t="s">
        <v>391</v>
      </c>
      <c r="F314" s="120" t="s">
        <v>261</v>
      </c>
      <c r="G314" s="120" t="s">
        <v>3596</v>
      </c>
      <c r="H314" s="120" t="s">
        <v>470</v>
      </c>
      <c r="I314" s="120" t="s">
        <v>1088</v>
      </c>
      <c r="J314" s="120" t="s">
        <v>92</v>
      </c>
      <c r="K314" s="120" t="s">
        <v>2950</v>
      </c>
      <c r="L314" s="121">
        <v>12</v>
      </c>
      <c r="M314" s="122">
        <v>2019</v>
      </c>
      <c r="N314" s="180">
        <v>6786</v>
      </c>
      <c r="O314" s="59"/>
      <c r="P314" s="60"/>
      <c r="Q314" s="61"/>
      <c r="R314" s="61"/>
      <c r="S314" s="510"/>
    </row>
    <row r="315" spans="1:19" s="31" customFormat="1" ht="45.75" customHeight="1" x14ac:dyDescent="0.25">
      <c r="A315" s="119">
        <v>307</v>
      </c>
      <c r="B315" s="119" t="s">
        <v>3597</v>
      </c>
      <c r="C315" s="119" t="s">
        <v>3593</v>
      </c>
      <c r="D315" s="120" t="s">
        <v>261</v>
      </c>
      <c r="E315" s="120" t="s">
        <v>391</v>
      </c>
      <c r="F315" s="120" t="s">
        <v>261</v>
      </c>
      <c r="G315" s="120" t="s">
        <v>3598</v>
      </c>
      <c r="H315" s="120" t="s">
        <v>470</v>
      </c>
      <c r="I315" s="120" t="s">
        <v>1088</v>
      </c>
      <c r="J315" s="120" t="s">
        <v>92</v>
      </c>
      <c r="K315" s="120" t="s">
        <v>2950</v>
      </c>
      <c r="L315" s="121">
        <v>12</v>
      </c>
      <c r="M315" s="122">
        <v>2019</v>
      </c>
      <c r="N315" s="180">
        <f>20358/3</f>
        <v>6786</v>
      </c>
      <c r="O315" s="59"/>
      <c r="P315" s="60"/>
      <c r="Q315" s="61"/>
      <c r="R315" s="61"/>
      <c r="S315" s="510"/>
    </row>
    <row r="316" spans="1:19" s="31" customFormat="1" ht="45.75" customHeight="1" x14ac:dyDescent="0.25">
      <c r="A316" s="119">
        <v>308</v>
      </c>
      <c r="B316" s="119" t="s">
        <v>3599</v>
      </c>
      <c r="C316" s="119" t="s">
        <v>3600</v>
      </c>
      <c r="D316" s="120" t="s">
        <v>3042</v>
      </c>
      <c r="E316" s="120" t="s">
        <v>391</v>
      </c>
      <c r="F316" s="120" t="s">
        <v>261</v>
      </c>
      <c r="G316" s="120" t="s">
        <v>3601</v>
      </c>
      <c r="H316" s="120" t="s">
        <v>470</v>
      </c>
      <c r="I316" s="120" t="s">
        <v>1088</v>
      </c>
      <c r="J316" s="120" t="s">
        <v>92</v>
      </c>
      <c r="K316" s="120" t="s">
        <v>2950</v>
      </c>
      <c r="L316" s="121">
        <v>12</v>
      </c>
      <c r="M316" s="122">
        <v>2019</v>
      </c>
      <c r="N316" s="180">
        <v>3364</v>
      </c>
      <c r="O316" s="59"/>
      <c r="P316" s="60"/>
      <c r="Q316" s="61"/>
      <c r="R316" s="61"/>
      <c r="S316" s="510"/>
    </row>
    <row r="317" spans="1:19" s="31" customFormat="1" ht="45.75" customHeight="1" x14ac:dyDescent="0.25">
      <c r="A317" s="119">
        <v>309</v>
      </c>
      <c r="B317" s="119" t="s">
        <v>3602</v>
      </c>
      <c r="C317" s="119" t="s">
        <v>3603</v>
      </c>
      <c r="D317" s="120" t="s">
        <v>261</v>
      </c>
      <c r="E317" s="120" t="s">
        <v>391</v>
      </c>
      <c r="F317" s="120" t="s">
        <v>261</v>
      </c>
      <c r="G317" s="120" t="s">
        <v>440</v>
      </c>
      <c r="H317" s="120" t="s">
        <v>470</v>
      </c>
      <c r="I317" s="120" t="s">
        <v>1088</v>
      </c>
      <c r="J317" s="120" t="s">
        <v>92</v>
      </c>
      <c r="K317" s="120" t="s">
        <v>2950</v>
      </c>
      <c r="L317" s="121">
        <v>12</v>
      </c>
      <c r="M317" s="122">
        <v>2019</v>
      </c>
      <c r="N317" s="180">
        <f>13572/2</f>
        <v>6786</v>
      </c>
      <c r="O317" s="59"/>
      <c r="P317" s="60"/>
      <c r="Q317" s="61"/>
      <c r="R317" s="61"/>
      <c r="S317" s="510"/>
    </row>
    <row r="318" spans="1:19" s="31" customFormat="1" ht="45.75" customHeight="1" x14ac:dyDescent="0.25">
      <c r="A318" s="119">
        <v>310</v>
      </c>
      <c r="B318" s="119" t="s">
        <v>3604</v>
      </c>
      <c r="C318" s="119" t="s">
        <v>3603</v>
      </c>
      <c r="D318" s="120" t="s">
        <v>261</v>
      </c>
      <c r="E318" s="120" t="s">
        <v>391</v>
      </c>
      <c r="F318" s="120" t="s">
        <v>261</v>
      </c>
      <c r="G318" s="120" t="s">
        <v>440</v>
      </c>
      <c r="H318" s="120" t="s">
        <v>470</v>
      </c>
      <c r="I318" s="120" t="s">
        <v>1088</v>
      </c>
      <c r="J318" s="120" t="s">
        <v>92</v>
      </c>
      <c r="K318" s="120" t="s">
        <v>2950</v>
      </c>
      <c r="L318" s="121">
        <v>12</v>
      </c>
      <c r="M318" s="122">
        <v>2019</v>
      </c>
      <c r="N318" s="180">
        <v>6786</v>
      </c>
      <c r="O318" s="59"/>
      <c r="P318" s="60"/>
      <c r="Q318" s="61"/>
      <c r="R318" s="61"/>
      <c r="S318" s="510"/>
    </row>
    <row r="319" spans="1:19" s="31" customFormat="1" ht="45.75" customHeight="1" x14ac:dyDescent="0.25">
      <c r="A319" s="119">
        <v>311</v>
      </c>
      <c r="B319" s="119" t="s">
        <v>2840</v>
      </c>
      <c r="C319" s="119" t="s">
        <v>3605</v>
      </c>
      <c r="D319" s="120" t="s">
        <v>261</v>
      </c>
      <c r="E319" s="120" t="s">
        <v>391</v>
      </c>
      <c r="F319" s="120" t="s">
        <v>261</v>
      </c>
      <c r="G319" s="120" t="s">
        <v>440</v>
      </c>
      <c r="H319" s="120" t="s">
        <v>470</v>
      </c>
      <c r="I319" s="120" t="s">
        <v>1088</v>
      </c>
      <c r="J319" s="120" t="s">
        <v>92</v>
      </c>
      <c r="K319" s="120" t="s">
        <v>2950</v>
      </c>
      <c r="L319" s="121">
        <v>9</v>
      </c>
      <c r="M319" s="122">
        <v>2020</v>
      </c>
      <c r="N319" s="180">
        <v>4060</v>
      </c>
      <c r="O319" s="59"/>
      <c r="P319" s="60"/>
      <c r="Q319" s="61"/>
      <c r="R319" s="61"/>
      <c r="S319" s="510"/>
    </row>
    <row r="320" spans="1:19" s="31" customFormat="1" ht="45.75" customHeight="1" x14ac:dyDescent="0.25">
      <c r="A320" s="119">
        <v>312</v>
      </c>
      <c r="B320" s="119" t="s">
        <v>3606</v>
      </c>
      <c r="C320" s="119" t="s">
        <v>3607</v>
      </c>
      <c r="D320" s="120" t="s">
        <v>261</v>
      </c>
      <c r="E320" s="120" t="s">
        <v>3608</v>
      </c>
      <c r="F320" s="120" t="s">
        <v>261</v>
      </c>
      <c r="G320" s="120" t="s">
        <v>3609</v>
      </c>
      <c r="H320" s="120" t="s">
        <v>470</v>
      </c>
      <c r="I320" s="120" t="s">
        <v>121</v>
      </c>
      <c r="J320" s="120" t="s">
        <v>92</v>
      </c>
      <c r="K320" s="120" t="s">
        <v>2950</v>
      </c>
      <c r="L320" s="121">
        <v>12</v>
      </c>
      <c r="M320" s="122">
        <v>2013</v>
      </c>
      <c r="N320" s="180">
        <v>7242.95</v>
      </c>
      <c r="O320" s="59"/>
      <c r="P320" s="60"/>
      <c r="Q320" s="61"/>
      <c r="R320" s="61"/>
      <c r="S320" s="510"/>
    </row>
    <row r="321" spans="1:19" s="31" customFormat="1" ht="45.75" customHeight="1" x14ac:dyDescent="0.25">
      <c r="A321" s="119">
        <v>313</v>
      </c>
      <c r="B321" s="119" t="s">
        <v>3610</v>
      </c>
      <c r="C321" s="119" t="s">
        <v>3611</v>
      </c>
      <c r="D321" s="120" t="s">
        <v>261</v>
      </c>
      <c r="E321" s="120" t="s">
        <v>3612</v>
      </c>
      <c r="F321" s="120" t="s">
        <v>261</v>
      </c>
      <c r="G321" s="120" t="s">
        <v>3612</v>
      </c>
      <c r="H321" s="120" t="s">
        <v>470</v>
      </c>
      <c r="I321" s="120" t="s">
        <v>121</v>
      </c>
      <c r="J321" s="120" t="s">
        <v>92</v>
      </c>
      <c r="K321" s="120" t="s">
        <v>2950</v>
      </c>
      <c r="L321" s="121">
        <v>12</v>
      </c>
      <c r="M321" s="122">
        <v>2013</v>
      </c>
      <c r="N321" s="180">
        <v>295</v>
      </c>
      <c r="O321" s="59"/>
      <c r="P321" s="60"/>
      <c r="Q321" s="61"/>
      <c r="R321" s="61"/>
      <c r="S321" s="510"/>
    </row>
    <row r="322" spans="1:19" s="31" customFormat="1" ht="45.75" customHeight="1" x14ac:dyDescent="0.25">
      <c r="A322" s="119">
        <v>314</v>
      </c>
      <c r="B322" s="119" t="s">
        <v>3613</v>
      </c>
      <c r="C322" s="119" t="s">
        <v>3614</v>
      </c>
      <c r="D322" s="120" t="s">
        <v>3113</v>
      </c>
      <c r="E322" s="120" t="s">
        <v>391</v>
      </c>
      <c r="F322" s="120" t="s">
        <v>261</v>
      </c>
      <c r="G322" s="120" t="s">
        <v>440</v>
      </c>
      <c r="H322" s="120" t="s">
        <v>470</v>
      </c>
      <c r="I322" s="120" t="s">
        <v>121</v>
      </c>
      <c r="J322" s="120" t="s">
        <v>92</v>
      </c>
      <c r="K322" s="120" t="s">
        <v>2950</v>
      </c>
      <c r="L322" s="121">
        <v>12</v>
      </c>
      <c r="M322" s="122">
        <v>2013</v>
      </c>
      <c r="N322" s="180">
        <v>280</v>
      </c>
      <c r="O322" s="59"/>
      <c r="P322" s="60"/>
      <c r="Q322" s="61"/>
      <c r="R322" s="61"/>
      <c r="S322" s="510"/>
    </row>
    <row r="323" spans="1:19" s="31" customFormat="1" ht="45.75" customHeight="1" x14ac:dyDescent="0.25">
      <c r="A323" s="119">
        <v>315</v>
      </c>
      <c r="B323" s="119" t="s">
        <v>3615</v>
      </c>
      <c r="C323" s="119" t="s">
        <v>3616</v>
      </c>
      <c r="D323" s="120" t="s">
        <v>3617</v>
      </c>
      <c r="E323" s="120" t="s">
        <v>3618</v>
      </c>
      <c r="F323" s="120" t="s">
        <v>261</v>
      </c>
      <c r="G323" s="120" t="s">
        <v>3618</v>
      </c>
      <c r="H323" s="120" t="s">
        <v>470</v>
      </c>
      <c r="I323" s="120" t="s">
        <v>121</v>
      </c>
      <c r="J323" s="120" t="s">
        <v>92</v>
      </c>
      <c r="K323" s="120" t="s">
        <v>2950</v>
      </c>
      <c r="L323" s="121">
        <v>12</v>
      </c>
      <c r="M323" s="122">
        <v>2013</v>
      </c>
      <c r="N323" s="180">
        <v>2354.8000000000002</v>
      </c>
      <c r="O323" s="59"/>
      <c r="P323" s="60"/>
      <c r="Q323" s="61"/>
      <c r="R323" s="61"/>
      <c r="S323" s="510"/>
    </row>
    <row r="324" spans="1:19" s="31" customFormat="1" ht="45.75" customHeight="1" x14ac:dyDescent="0.25">
      <c r="A324" s="119">
        <v>316</v>
      </c>
      <c r="B324" s="119" t="s">
        <v>3619</v>
      </c>
      <c r="C324" s="119" t="s">
        <v>3620</v>
      </c>
      <c r="D324" s="120" t="s">
        <v>3621</v>
      </c>
      <c r="E324" s="120" t="s">
        <v>3622</v>
      </c>
      <c r="F324" s="120" t="s">
        <v>261</v>
      </c>
      <c r="G324" s="120" t="s">
        <v>3622</v>
      </c>
      <c r="H324" s="120" t="s">
        <v>470</v>
      </c>
      <c r="I324" s="120" t="s">
        <v>121</v>
      </c>
      <c r="J324" s="120" t="s">
        <v>92</v>
      </c>
      <c r="K324" s="120" t="s">
        <v>2950</v>
      </c>
      <c r="L324" s="121">
        <v>12</v>
      </c>
      <c r="M324" s="122">
        <v>2013</v>
      </c>
      <c r="N324" s="180">
        <v>201.8</v>
      </c>
      <c r="O324" s="59"/>
      <c r="P324" s="60"/>
      <c r="Q324" s="61"/>
      <c r="R324" s="61"/>
      <c r="S324" s="510"/>
    </row>
    <row r="325" spans="1:19" s="31" customFormat="1" ht="45.75" customHeight="1" x14ac:dyDescent="0.25">
      <c r="A325" s="119">
        <v>317</v>
      </c>
      <c r="B325" s="119" t="s">
        <v>3623</v>
      </c>
      <c r="C325" s="119" t="s">
        <v>3624</v>
      </c>
      <c r="D325" s="120" t="s">
        <v>3005</v>
      </c>
      <c r="E325" s="120" t="s">
        <v>3625</v>
      </c>
      <c r="F325" s="120" t="s">
        <v>261</v>
      </c>
      <c r="G325" s="120" t="s">
        <v>3625</v>
      </c>
      <c r="H325" s="120" t="s">
        <v>470</v>
      </c>
      <c r="I325" s="120" t="s">
        <v>121</v>
      </c>
      <c r="J325" s="120" t="s">
        <v>92</v>
      </c>
      <c r="K325" s="120" t="s">
        <v>2950</v>
      </c>
      <c r="L325" s="121">
        <v>12</v>
      </c>
      <c r="M325" s="122">
        <v>2013</v>
      </c>
      <c r="N325" s="180">
        <v>134.6</v>
      </c>
      <c r="O325" s="59"/>
      <c r="P325" s="60"/>
      <c r="Q325" s="61"/>
      <c r="R325" s="61"/>
      <c r="S325" s="510"/>
    </row>
    <row r="326" spans="1:19" s="31" customFormat="1" ht="45.75" customHeight="1" x14ac:dyDescent="0.25">
      <c r="A326" s="119">
        <v>318</v>
      </c>
      <c r="B326" s="119" t="s">
        <v>3626</v>
      </c>
      <c r="C326" s="119" t="s">
        <v>3627</v>
      </c>
      <c r="D326" s="120" t="s">
        <v>261</v>
      </c>
      <c r="E326" s="120" t="s">
        <v>391</v>
      </c>
      <c r="F326" s="120" t="s">
        <v>3219</v>
      </c>
      <c r="G326" s="120" t="s">
        <v>3628</v>
      </c>
      <c r="H326" s="120" t="s">
        <v>470</v>
      </c>
      <c r="I326" s="120" t="s">
        <v>121</v>
      </c>
      <c r="J326" s="120" t="s">
        <v>92</v>
      </c>
      <c r="K326" s="120" t="s">
        <v>2950</v>
      </c>
      <c r="L326" s="121">
        <v>12</v>
      </c>
      <c r="M326" s="122">
        <v>2013</v>
      </c>
      <c r="N326" s="180">
        <v>5880.57</v>
      </c>
      <c r="O326" s="59"/>
      <c r="P326" s="60"/>
      <c r="Q326" s="61"/>
      <c r="R326" s="61"/>
      <c r="S326" s="510"/>
    </row>
    <row r="327" spans="1:19" s="31" customFormat="1" ht="45.75" customHeight="1" x14ac:dyDescent="0.25">
      <c r="A327" s="119">
        <v>319</v>
      </c>
      <c r="B327" s="119" t="s">
        <v>3629</v>
      </c>
      <c r="C327" s="119" t="s">
        <v>3630</v>
      </c>
      <c r="D327" s="120" t="s">
        <v>1622</v>
      </c>
      <c r="E327" s="120" t="s">
        <v>391</v>
      </c>
      <c r="F327" s="120" t="s">
        <v>3219</v>
      </c>
      <c r="G327" s="120" t="s">
        <v>3631</v>
      </c>
      <c r="H327" s="120" t="s">
        <v>470</v>
      </c>
      <c r="I327" s="120" t="s">
        <v>121</v>
      </c>
      <c r="J327" s="120" t="s">
        <v>92</v>
      </c>
      <c r="K327" s="120" t="s">
        <v>2950</v>
      </c>
      <c r="L327" s="121">
        <v>12</v>
      </c>
      <c r="M327" s="121">
        <v>2013</v>
      </c>
      <c r="N327" s="180">
        <v>8994.84</v>
      </c>
      <c r="O327" s="59"/>
      <c r="P327" s="60"/>
      <c r="Q327" s="61"/>
      <c r="R327" s="61"/>
      <c r="S327" s="510"/>
    </row>
    <row r="328" spans="1:19" s="31" customFormat="1" ht="45.75" customHeight="1" x14ac:dyDescent="0.25">
      <c r="A328" s="119">
        <v>320</v>
      </c>
      <c r="B328" s="119" t="s">
        <v>3632</v>
      </c>
      <c r="C328" s="119" t="s">
        <v>3633</v>
      </c>
      <c r="D328" s="120" t="s">
        <v>261</v>
      </c>
      <c r="E328" s="120" t="s">
        <v>391</v>
      </c>
      <c r="F328" s="120" t="s">
        <v>261</v>
      </c>
      <c r="G328" s="120" t="s">
        <v>3634</v>
      </c>
      <c r="H328" s="120" t="s">
        <v>470</v>
      </c>
      <c r="I328" s="120" t="s">
        <v>121</v>
      </c>
      <c r="J328" s="120" t="s">
        <v>92</v>
      </c>
      <c r="K328" s="120" t="s">
        <v>2950</v>
      </c>
      <c r="L328" s="121">
        <v>12</v>
      </c>
      <c r="M328" s="121">
        <v>2013</v>
      </c>
      <c r="N328" s="180">
        <v>449.74</v>
      </c>
      <c r="O328" s="59"/>
      <c r="P328" s="60"/>
      <c r="Q328" s="61"/>
      <c r="R328" s="61"/>
      <c r="S328" s="510"/>
    </row>
    <row r="329" spans="1:19" s="31" customFormat="1" ht="45.75" customHeight="1" x14ac:dyDescent="0.25">
      <c r="A329" s="119">
        <v>321</v>
      </c>
      <c r="B329" s="119" t="s">
        <v>3635</v>
      </c>
      <c r="C329" s="119" t="s">
        <v>2971</v>
      </c>
      <c r="D329" s="120" t="s">
        <v>261</v>
      </c>
      <c r="E329" s="120" t="s">
        <v>391</v>
      </c>
      <c r="F329" s="120" t="s">
        <v>261</v>
      </c>
      <c r="G329" s="120" t="s">
        <v>3636</v>
      </c>
      <c r="H329" s="120" t="s">
        <v>470</v>
      </c>
      <c r="I329" s="120" t="s">
        <v>121</v>
      </c>
      <c r="J329" s="120" t="s">
        <v>92</v>
      </c>
      <c r="K329" s="120" t="s">
        <v>2950</v>
      </c>
      <c r="L329" s="121">
        <v>12</v>
      </c>
      <c r="M329" s="121">
        <v>2013</v>
      </c>
      <c r="N329" s="180">
        <v>359.66</v>
      </c>
      <c r="O329" s="59"/>
      <c r="P329" s="60"/>
      <c r="Q329" s="61"/>
      <c r="R329" s="61"/>
      <c r="S329" s="510"/>
    </row>
    <row r="330" spans="1:19" s="31" customFormat="1" ht="45.75" customHeight="1" x14ac:dyDescent="0.25">
      <c r="A330" s="119">
        <v>322</v>
      </c>
      <c r="B330" s="119" t="s">
        <v>3637</v>
      </c>
      <c r="C330" s="119" t="s">
        <v>3638</v>
      </c>
      <c r="D330" s="120" t="s">
        <v>2990</v>
      </c>
      <c r="E330" s="120" t="s">
        <v>391</v>
      </c>
      <c r="F330" s="120" t="s">
        <v>261</v>
      </c>
      <c r="G330" s="128" t="s">
        <v>3639</v>
      </c>
      <c r="H330" s="120" t="s">
        <v>470</v>
      </c>
      <c r="I330" s="120" t="s">
        <v>124</v>
      </c>
      <c r="J330" s="120" t="s">
        <v>92</v>
      </c>
      <c r="K330" s="120" t="s">
        <v>2950</v>
      </c>
      <c r="L330" s="121">
        <v>12</v>
      </c>
      <c r="M330" s="122">
        <v>2013</v>
      </c>
      <c r="N330" s="180">
        <v>213.93</v>
      </c>
      <c r="O330" s="59"/>
      <c r="P330" s="60"/>
      <c r="Q330" s="61"/>
      <c r="R330" s="61"/>
      <c r="S330" s="510"/>
    </row>
    <row r="331" spans="1:19" s="31" customFormat="1" ht="45.75" customHeight="1" x14ac:dyDescent="0.25">
      <c r="A331" s="119">
        <v>323</v>
      </c>
      <c r="B331" s="119" t="s">
        <v>3640</v>
      </c>
      <c r="C331" s="119" t="s">
        <v>3641</v>
      </c>
      <c r="D331" s="120" t="s">
        <v>1622</v>
      </c>
      <c r="E331" s="120" t="s">
        <v>391</v>
      </c>
      <c r="F331" s="120" t="s">
        <v>3642</v>
      </c>
      <c r="G331" s="120" t="s">
        <v>3643</v>
      </c>
      <c r="H331" s="120" t="s">
        <v>470</v>
      </c>
      <c r="I331" s="120" t="s">
        <v>124</v>
      </c>
      <c r="J331" s="120" t="s">
        <v>92</v>
      </c>
      <c r="K331" s="120" t="s">
        <v>2950</v>
      </c>
      <c r="L331" s="121">
        <v>12</v>
      </c>
      <c r="M331" s="122">
        <v>2013</v>
      </c>
      <c r="N331" s="180">
        <v>3543.15</v>
      </c>
      <c r="O331" s="59"/>
      <c r="P331" s="60"/>
      <c r="Q331" s="61"/>
      <c r="R331" s="61"/>
      <c r="S331" s="510"/>
    </row>
    <row r="332" spans="1:19" s="31" customFormat="1" ht="45.75" customHeight="1" x14ac:dyDescent="0.25">
      <c r="A332" s="119">
        <v>324</v>
      </c>
      <c r="B332" s="119" t="s">
        <v>3644</v>
      </c>
      <c r="C332" s="119" t="s">
        <v>3645</v>
      </c>
      <c r="D332" s="120" t="s">
        <v>3079</v>
      </c>
      <c r="E332" s="120" t="s">
        <v>391</v>
      </c>
      <c r="F332" s="120" t="s">
        <v>3646</v>
      </c>
      <c r="G332" s="120" t="s">
        <v>440</v>
      </c>
      <c r="H332" s="120" t="s">
        <v>470</v>
      </c>
      <c r="I332" s="120" t="s">
        <v>124</v>
      </c>
      <c r="J332" s="120" t="s">
        <v>92</v>
      </c>
      <c r="K332" s="120" t="s">
        <v>2950</v>
      </c>
      <c r="L332" s="121">
        <v>12</v>
      </c>
      <c r="M332" s="122">
        <v>2013</v>
      </c>
      <c r="N332" s="180">
        <v>3738.6</v>
      </c>
      <c r="O332" s="59"/>
      <c r="P332" s="60"/>
      <c r="Q332" s="61"/>
      <c r="R332" s="61"/>
      <c r="S332" s="510"/>
    </row>
    <row r="333" spans="1:19" s="31" customFormat="1" ht="45.75" customHeight="1" x14ac:dyDescent="0.25">
      <c r="A333" s="119">
        <v>325</v>
      </c>
      <c r="B333" s="119" t="s">
        <v>3647</v>
      </c>
      <c r="C333" s="119" t="s">
        <v>3648</v>
      </c>
      <c r="D333" s="120" t="s">
        <v>261</v>
      </c>
      <c r="E333" s="120" t="s">
        <v>391</v>
      </c>
      <c r="F333" s="120">
        <v>1770</v>
      </c>
      <c r="G333" s="120" t="s">
        <v>3649</v>
      </c>
      <c r="H333" s="120" t="s">
        <v>470</v>
      </c>
      <c r="I333" s="120" t="s">
        <v>124</v>
      </c>
      <c r="J333" s="120" t="s">
        <v>92</v>
      </c>
      <c r="K333" s="120" t="s">
        <v>2950</v>
      </c>
      <c r="L333" s="121">
        <v>12</v>
      </c>
      <c r="M333" s="122">
        <v>2013</v>
      </c>
      <c r="N333" s="180">
        <v>2435</v>
      </c>
      <c r="O333" s="59"/>
      <c r="P333" s="60"/>
      <c r="Q333" s="61"/>
      <c r="R333" s="61"/>
      <c r="S333" s="510"/>
    </row>
    <row r="334" spans="1:19" s="31" customFormat="1" ht="45.75" customHeight="1" x14ac:dyDescent="0.25">
      <c r="A334" s="119">
        <v>326</v>
      </c>
      <c r="B334" s="119" t="s">
        <v>3650</v>
      </c>
      <c r="C334" s="119" t="s">
        <v>2952</v>
      </c>
      <c r="D334" s="120" t="s">
        <v>261</v>
      </c>
      <c r="E334" s="120" t="s">
        <v>391</v>
      </c>
      <c r="F334" s="120" t="s">
        <v>261</v>
      </c>
      <c r="G334" s="120">
        <v>200178</v>
      </c>
      <c r="H334" s="120" t="s">
        <v>470</v>
      </c>
      <c r="I334" s="120" t="s">
        <v>124</v>
      </c>
      <c r="J334" s="120" t="s">
        <v>92</v>
      </c>
      <c r="K334" s="120" t="s">
        <v>2950</v>
      </c>
      <c r="L334" s="121">
        <v>12</v>
      </c>
      <c r="M334" s="122">
        <v>2013</v>
      </c>
      <c r="N334" s="180">
        <v>260</v>
      </c>
      <c r="O334" s="59"/>
      <c r="P334" s="60"/>
      <c r="Q334" s="61"/>
      <c r="R334" s="61"/>
      <c r="S334" s="510"/>
    </row>
    <row r="335" spans="1:19" s="31" customFormat="1" ht="45.75" customHeight="1" x14ac:dyDescent="0.25">
      <c r="A335" s="119">
        <v>327</v>
      </c>
      <c r="B335" s="119" t="s">
        <v>3651</v>
      </c>
      <c r="C335" s="119" t="s">
        <v>2980</v>
      </c>
      <c r="D335" s="120" t="s">
        <v>261</v>
      </c>
      <c r="E335" s="120" t="s">
        <v>391</v>
      </c>
      <c r="F335" s="120" t="s">
        <v>261</v>
      </c>
      <c r="G335" s="120">
        <v>160238810</v>
      </c>
      <c r="H335" s="120" t="s">
        <v>470</v>
      </c>
      <c r="I335" s="120" t="s">
        <v>124</v>
      </c>
      <c r="J335" s="120" t="s">
        <v>92</v>
      </c>
      <c r="K335" s="120" t="s">
        <v>2950</v>
      </c>
      <c r="L335" s="121">
        <v>12</v>
      </c>
      <c r="M335" s="122">
        <v>2013</v>
      </c>
      <c r="N335" s="180">
        <v>280</v>
      </c>
      <c r="O335" s="59"/>
      <c r="P335" s="60"/>
      <c r="Q335" s="61"/>
      <c r="R335" s="61"/>
      <c r="S335" s="510"/>
    </row>
    <row r="336" spans="1:19" s="31" customFormat="1" ht="45.75" customHeight="1" x14ac:dyDescent="0.25">
      <c r="A336" s="119">
        <v>328</v>
      </c>
      <c r="B336" s="119" t="s">
        <v>3652</v>
      </c>
      <c r="C336" s="119" t="s">
        <v>2971</v>
      </c>
      <c r="D336" s="120" t="s">
        <v>261</v>
      </c>
      <c r="E336" s="120" t="s">
        <v>391</v>
      </c>
      <c r="F336" s="120" t="s">
        <v>261</v>
      </c>
      <c r="G336" s="123">
        <v>117899101531</v>
      </c>
      <c r="H336" s="120" t="s">
        <v>470</v>
      </c>
      <c r="I336" s="120" t="s">
        <v>124</v>
      </c>
      <c r="J336" s="120" t="s">
        <v>92</v>
      </c>
      <c r="K336" s="120" t="s">
        <v>2950</v>
      </c>
      <c r="L336" s="121">
        <v>12</v>
      </c>
      <c r="M336" s="122">
        <v>2013</v>
      </c>
      <c r="N336" s="180">
        <v>210</v>
      </c>
      <c r="O336" s="59"/>
      <c r="P336" s="60"/>
      <c r="Q336" s="61"/>
      <c r="R336" s="61"/>
      <c r="S336" s="510"/>
    </row>
    <row r="337" spans="1:19" s="31" customFormat="1" ht="45.75" customHeight="1" x14ac:dyDescent="0.25">
      <c r="A337" s="119">
        <v>329</v>
      </c>
      <c r="B337" s="119" t="s">
        <v>3653</v>
      </c>
      <c r="C337" s="119" t="s">
        <v>3654</v>
      </c>
      <c r="D337" s="120" t="s">
        <v>3655</v>
      </c>
      <c r="E337" s="120" t="s">
        <v>391</v>
      </c>
      <c r="F337" s="120" t="s">
        <v>3656</v>
      </c>
      <c r="G337" s="120" t="s">
        <v>3657</v>
      </c>
      <c r="H337" s="120" t="s">
        <v>470</v>
      </c>
      <c r="I337" s="120" t="s">
        <v>124</v>
      </c>
      <c r="J337" s="120" t="s">
        <v>92</v>
      </c>
      <c r="K337" s="120" t="s">
        <v>2950</v>
      </c>
      <c r="L337" s="121">
        <v>12</v>
      </c>
      <c r="M337" s="122">
        <v>2013</v>
      </c>
      <c r="N337" s="180">
        <f>21425.2</f>
        <v>21425.200000000001</v>
      </c>
      <c r="O337" s="59"/>
      <c r="P337" s="60"/>
      <c r="Q337" s="61"/>
      <c r="R337" s="61"/>
      <c r="S337" s="510"/>
    </row>
    <row r="338" spans="1:19" s="31" customFormat="1" ht="45.75" customHeight="1" x14ac:dyDescent="0.25">
      <c r="A338" s="119">
        <v>330</v>
      </c>
      <c r="B338" s="119" t="s">
        <v>3658</v>
      </c>
      <c r="C338" s="119" t="s">
        <v>3659</v>
      </c>
      <c r="D338" s="120" t="s">
        <v>1622</v>
      </c>
      <c r="E338" s="120" t="s">
        <v>3298</v>
      </c>
      <c r="F338" s="120" t="s">
        <v>3660</v>
      </c>
      <c r="G338" s="120" t="s">
        <v>3661</v>
      </c>
      <c r="H338" s="120" t="s">
        <v>470</v>
      </c>
      <c r="I338" s="120" t="s">
        <v>124</v>
      </c>
      <c r="J338" s="120" t="s">
        <v>92</v>
      </c>
      <c r="K338" s="120" t="s">
        <v>2950</v>
      </c>
      <c r="L338" s="121">
        <v>11</v>
      </c>
      <c r="M338" s="122">
        <v>2016</v>
      </c>
      <c r="N338" s="180">
        <v>3884.84</v>
      </c>
      <c r="O338" s="59"/>
      <c r="P338" s="60"/>
      <c r="Q338" s="61"/>
      <c r="R338" s="61"/>
      <c r="S338" s="510"/>
    </row>
    <row r="339" spans="1:19" s="31" customFormat="1" ht="45.75" customHeight="1" x14ac:dyDescent="0.25">
      <c r="A339" s="119">
        <v>331</v>
      </c>
      <c r="B339" s="119" t="s">
        <v>3662</v>
      </c>
      <c r="C339" s="119" t="s">
        <v>3349</v>
      </c>
      <c r="D339" s="120" t="s">
        <v>3621</v>
      </c>
      <c r="E339" s="120" t="s">
        <v>391</v>
      </c>
      <c r="F339" s="120" t="s">
        <v>3444</v>
      </c>
      <c r="G339" s="120">
        <v>46050002832</v>
      </c>
      <c r="H339" s="120" t="s">
        <v>470</v>
      </c>
      <c r="I339" s="120" t="s">
        <v>124</v>
      </c>
      <c r="J339" s="120" t="s">
        <v>92</v>
      </c>
      <c r="K339" s="120" t="s">
        <v>2950</v>
      </c>
      <c r="L339" s="121">
        <v>10</v>
      </c>
      <c r="M339" s="122">
        <v>2015</v>
      </c>
      <c r="N339" s="180">
        <v>6599.99</v>
      </c>
      <c r="O339" s="59"/>
      <c r="P339" s="60"/>
      <c r="Q339" s="61"/>
      <c r="R339" s="61"/>
      <c r="S339" s="510"/>
    </row>
    <row r="340" spans="1:19" s="31" customFormat="1" ht="45.75" customHeight="1" x14ac:dyDescent="0.25">
      <c r="A340" s="119">
        <v>332</v>
      </c>
      <c r="B340" s="119" t="s">
        <v>3663</v>
      </c>
      <c r="C340" s="119" t="s">
        <v>3352</v>
      </c>
      <c r="D340" s="120" t="s">
        <v>3664</v>
      </c>
      <c r="E340" s="120" t="s">
        <v>391</v>
      </c>
      <c r="F340" s="120" t="s">
        <v>261</v>
      </c>
      <c r="G340" s="123">
        <v>5060615180341</v>
      </c>
      <c r="H340" s="120" t="s">
        <v>470</v>
      </c>
      <c r="I340" s="120" t="s">
        <v>124</v>
      </c>
      <c r="J340" s="120" t="s">
        <v>92</v>
      </c>
      <c r="K340" s="120" t="s">
        <v>2950</v>
      </c>
      <c r="L340" s="121">
        <v>10</v>
      </c>
      <c r="M340" s="122">
        <v>2015</v>
      </c>
      <c r="N340" s="180">
        <v>3520</v>
      </c>
      <c r="O340" s="59"/>
      <c r="P340" s="60"/>
      <c r="Q340" s="61"/>
      <c r="R340" s="61"/>
      <c r="S340" s="510"/>
    </row>
    <row r="341" spans="1:19" s="31" customFormat="1" ht="45.75" customHeight="1" x14ac:dyDescent="0.25">
      <c r="A341" s="119">
        <v>333</v>
      </c>
      <c r="B341" s="119" t="s">
        <v>3665</v>
      </c>
      <c r="C341" s="119" t="s">
        <v>2952</v>
      </c>
      <c r="D341" s="120" t="s">
        <v>3666</v>
      </c>
      <c r="E341" s="120" t="s">
        <v>391</v>
      </c>
      <c r="F341" s="120" t="s">
        <v>261</v>
      </c>
      <c r="G341" s="123">
        <v>1760954029042</v>
      </c>
      <c r="H341" s="120" t="s">
        <v>470</v>
      </c>
      <c r="I341" s="120" t="s">
        <v>124</v>
      </c>
      <c r="J341" s="120" t="s">
        <v>92</v>
      </c>
      <c r="K341" s="120" t="s">
        <v>2950</v>
      </c>
      <c r="L341" s="121">
        <v>10</v>
      </c>
      <c r="M341" s="122">
        <v>2015</v>
      </c>
      <c r="N341" s="180">
        <v>330</v>
      </c>
      <c r="O341" s="59"/>
      <c r="P341" s="60"/>
      <c r="Q341" s="61"/>
      <c r="R341" s="61"/>
      <c r="S341" s="510"/>
    </row>
    <row r="342" spans="1:19" s="31" customFormat="1" ht="45.75" customHeight="1" x14ac:dyDescent="0.25">
      <c r="A342" s="119">
        <v>334</v>
      </c>
      <c r="B342" s="119" t="s">
        <v>3667</v>
      </c>
      <c r="C342" s="119" t="s">
        <v>3071</v>
      </c>
      <c r="D342" s="120" t="s">
        <v>3666</v>
      </c>
      <c r="E342" s="120" t="s">
        <v>391</v>
      </c>
      <c r="F342" s="120" t="s">
        <v>261</v>
      </c>
      <c r="G342" s="123">
        <v>1760943021562</v>
      </c>
      <c r="H342" s="120" t="s">
        <v>470</v>
      </c>
      <c r="I342" s="120" t="s">
        <v>124</v>
      </c>
      <c r="J342" s="120" t="s">
        <v>92</v>
      </c>
      <c r="K342" s="120" t="s">
        <v>2950</v>
      </c>
      <c r="L342" s="121">
        <v>10</v>
      </c>
      <c r="M342" s="122">
        <v>2015</v>
      </c>
      <c r="N342" s="180">
        <v>220</v>
      </c>
      <c r="O342" s="59"/>
      <c r="P342" s="60"/>
      <c r="Q342" s="61"/>
      <c r="R342" s="61"/>
      <c r="S342" s="510"/>
    </row>
    <row r="343" spans="1:19" s="31" customFormat="1" ht="45.75" customHeight="1" x14ac:dyDescent="0.25">
      <c r="A343" s="119">
        <v>335</v>
      </c>
      <c r="B343" s="119" t="s">
        <v>3668</v>
      </c>
      <c r="C343" s="119" t="s">
        <v>2980</v>
      </c>
      <c r="D343" s="120" t="s">
        <v>3664</v>
      </c>
      <c r="E343" s="120" t="s">
        <v>391</v>
      </c>
      <c r="F343" s="120" t="s">
        <v>261</v>
      </c>
      <c r="G343" s="120" t="s">
        <v>3669</v>
      </c>
      <c r="H343" s="120" t="s">
        <v>470</v>
      </c>
      <c r="I343" s="120" t="s">
        <v>124</v>
      </c>
      <c r="J343" s="120" t="s">
        <v>92</v>
      </c>
      <c r="K343" s="120" t="s">
        <v>2950</v>
      </c>
      <c r="L343" s="121">
        <v>10</v>
      </c>
      <c r="M343" s="122">
        <v>2015</v>
      </c>
      <c r="N343" s="180">
        <v>330</v>
      </c>
      <c r="O343" s="59"/>
      <c r="P343" s="60"/>
      <c r="Q343" s="61"/>
      <c r="R343" s="61"/>
      <c r="S343" s="510"/>
    </row>
    <row r="344" spans="1:19" s="31" customFormat="1" ht="45.75" customHeight="1" x14ac:dyDescent="0.25">
      <c r="A344" s="119">
        <v>336</v>
      </c>
      <c r="B344" s="119" t="s">
        <v>3670</v>
      </c>
      <c r="C344" s="119" t="s">
        <v>3671</v>
      </c>
      <c r="D344" s="120" t="s">
        <v>261</v>
      </c>
      <c r="E344" s="120" t="s">
        <v>391</v>
      </c>
      <c r="F344" s="120" t="s">
        <v>261</v>
      </c>
      <c r="G344" s="120" t="s">
        <v>440</v>
      </c>
      <c r="H344" s="120" t="s">
        <v>470</v>
      </c>
      <c r="I344" s="120" t="s">
        <v>124</v>
      </c>
      <c r="J344" s="120" t="s">
        <v>92</v>
      </c>
      <c r="K344" s="120" t="s">
        <v>2950</v>
      </c>
      <c r="L344" s="121">
        <v>12</v>
      </c>
      <c r="M344" s="122">
        <v>2018</v>
      </c>
      <c r="N344" s="180">
        <v>5609.76</v>
      </c>
      <c r="O344" s="59"/>
      <c r="P344" s="60"/>
      <c r="Q344" s="61"/>
      <c r="R344" s="61"/>
      <c r="S344" s="510"/>
    </row>
    <row r="345" spans="1:19" s="31" customFormat="1" ht="45.75" customHeight="1" x14ac:dyDescent="0.25">
      <c r="A345" s="119">
        <v>337</v>
      </c>
      <c r="B345" s="119" t="s">
        <v>3672</v>
      </c>
      <c r="C345" s="119" t="s">
        <v>3673</v>
      </c>
      <c r="D345" s="120" t="s">
        <v>261</v>
      </c>
      <c r="E345" s="120" t="s">
        <v>391</v>
      </c>
      <c r="F345" s="120" t="s">
        <v>261</v>
      </c>
      <c r="G345" s="120" t="s">
        <v>440</v>
      </c>
      <c r="H345" s="120" t="s">
        <v>470</v>
      </c>
      <c r="I345" s="120" t="s">
        <v>124</v>
      </c>
      <c r="J345" s="120" t="s">
        <v>92</v>
      </c>
      <c r="K345" s="120" t="s">
        <v>2950</v>
      </c>
      <c r="L345" s="121">
        <v>12</v>
      </c>
      <c r="M345" s="122">
        <v>2018</v>
      </c>
      <c r="N345" s="180">
        <v>2895.36</v>
      </c>
      <c r="O345" s="59"/>
      <c r="P345" s="60"/>
      <c r="Q345" s="61"/>
      <c r="R345" s="61"/>
      <c r="S345" s="510"/>
    </row>
    <row r="346" spans="1:19" s="31" customFormat="1" ht="45.75" customHeight="1" x14ac:dyDescent="0.25">
      <c r="A346" s="119">
        <v>338</v>
      </c>
      <c r="B346" s="119" t="s">
        <v>3674</v>
      </c>
      <c r="C346" s="119" t="s">
        <v>2952</v>
      </c>
      <c r="D346" s="120" t="s">
        <v>261</v>
      </c>
      <c r="E346" s="120" t="s">
        <v>391</v>
      </c>
      <c r="F346" s="120" t="s">
        <v>261</v>
      </c>
      <c r="G346" s="120" t="s">
        <v>440</v>
      </c>
      <c r="H346" s="120" t="s">
        <v>470</v>
      </c>
      <c r="I346" s="120" t="s">
        <v>124</v>
      </c>
      <c r="J346" s="120" t="s">
        <v>92</v>
      </c>
      <c r="K346" s="120" t="s">
        <v>2950</v>
      </c>
      <c r="L346" s="121">
        <v>12</v>
      </c>
      <c r="M346" s="122">
        <v>2018</v>
      </c>
      <c r="N346" s="180">
        <v>226.2</v>
      </c>
      <c r="O346" s="59"/>
      <c r="P346" s="60"/>
      <c r="Q346" s="61"/>
      <c r="R346" s="61"/>
      <c r="S346" s="510"/>
    </row>
    <row r="347" spans="1:19" s="31" customFormat="1" ht="45.75" customHeight="1" x14ac:dyDescent="0.25">
      <c r="A347" s="119">
        <v>339</v>
      </c>
      <c r="B347" s="119" t="s">
        <v>3675</v>
      </c>
      <c r="C347" s="119" t="s">
        <v>2955</v>
      </c>
      <c r="D347" s="120" t="s">
        <v>261</v>
      </c>
      <c r="E347" s="120" t="s">
        <v>391</v>
      </c>
      <c r="F347" s="120" t="s">
        <v>261</v>
      </c>
      <c r="G347" s="120" t="s">
        <v>440</v>
      </c>
      <c r="H347" s="120" t="s">
        <v>470</v>
      </c>
      <c r="I347" s="120" t="s">
        <v>124</v>
      </c>
      <c r="J347" s="120" t="s">
        <v>92</v>
      </c>
      <c r="K347" s="120" t="s">
        <v>2950</v>
      </c>
      <c r="L347" s="121">
        <v>12</v>
      </c>
      <c r="M347" s="122">
        <v>2018</v>
      </c>
      <c r="N347" s="180">
        <v>90.49</v>
      </c>
      <c r="O347" s="59"/>
      <c r="P347" s="60"/>
      <c r="Q347" s="61"/>
      <c r="R347" s="61"/>
      <c r="S347" s="510"/>
    </row>
    <row r="348" spans="1:19" s="31" customFormat="1" ht="45.75" customHeight="1" x14ac:dyDescent="0.25">
      <c r="A348" s="119">
        <v>340</v>
      </c>
      <c r="B348" s="119" t="s">
        <v>3676</v>
      </c>
      <c r="C348" s="119" t="s">
        <v>2980</v>
      </c>
      <c r="D348" s="120" t="s">
        <v>3397</v>
      </c>
      <c r="E348" s="120" t="s">
        <v>391</v>
      </c>
      <c r="F348" s="120" t="s">
        <v>261</v>
      </c>
      <c r="G348" s="120" t="s">
        <v>440</v>
      </c>
      <c r="H348" s="120" t="s">
        <v>470</v>
      </c>
      <c r="I348" s="120" t="s">
        <v>124</v>
      </c>
      <c r="J348" s="120" t="s">
        <v>92</v>
      </c>
      <c r="K348" s="120" t="s">
        <v>2950</v>
      </c>
      <c r="L348" s="121">
        <v>12</v>
      </c>
      <c r="M348" s="122">
        <v>2018</v>
      </c>
      <c r="N348" s="180">
        <v>226.2</v>
      </c>
      <c r="O348" s="59"/>
      <c r="P348" s="60"/>
      <c r="Q348" s="61"/>
      <c r="R348" s="61"/>
      <c r="S348" s="510"/>
    </row>
    <row r="349" spans="1:19" s="31" customFormat="1" ht="45.75" customHeight="1" x14ac:dyDescent="0.25">
      <c r="A349" s="119">
        <v>341</v>
      </c>
      <c r="B349" s="119" t="s">
        <v>3677</v>
      </c>
      <c r="C349" s="119" t="s">
        <v>3118</v>
      </c>
      <c r="D349" s="120" t="s">
        <v>261</v>
      </c>
      <c r="E349" s="120" t="s">
        <v>391</v>
      </c>
      <c r="F349" s="120" t="s">
        <v>261</v>
      </c>
      <c r="G349" s="120">
        <v>1620285469</v>
      </c>
      <c r="H349" s="120" t="s">
        <v>470</v>
      </c>
      <c r="I349" s="120" t="s">
        <v>1124</v>
      </c>
      <c r="J349" s="120" t="s">
        <v>92</v>
      </c>
      <c r="K349" s="120" t="s">
        <v>2950</v>
      </c>
      <c r="L349" s="121">
        <v>12</v>
      </c>
      <c r="M349" s="122">
        <v>2013</v>
      </c>
      <c r="N349" s="180">
        <v>280</v>
      </c>
      <c r="O349" s="59"/>
      <c r="P349" s="60"/>
      <c r="Q349" s="61"/>
      <c r="R349" s="61"/>
      <c r="S349" s="510"/>
    </row>
    <row r="350" spans="1:19" s="31" customFormat="1" ht="45.75" customHeight="1" x14ac:dyDescent="0.25">
      <c r="A350" s="119">
        <v>342</v>
      </c>
      <c r="B350" s="119" t="s">
        <v>3678</v>
      </c>
      <c r="C350" s="119" t="s">
        <v>3118</v>
      </c>
      <c r="D350" s="120" t="s">
        <v>261</v>
      </c>
      <c r="E350" s="120" t="s">
        <v>391</v>
      </c>
      <c r="F350" s="120" t="s">
        <v>261</v>
      </c>
      <c r="G350" s="120">
        <v>1420230149</v>
      </c>
      <c r="H350" s="120" t="s">
        <v>470</v>
      </c>
      <c r="I350" s="120" t="s">
        <v>1124</v>
      </c>
      <c r="J350" s="120" t="s">
        <v>92</v>
      </c>
      <c r="K350" s="120" t="s">
        <v>2950</v>
      </c>
      <c r="L350" s="121">
        <v>12</v>
      </c>
      <c r="M350" s="122">
        <v>2013</v>
      </c>
      <c r="N350" s="180">
        <v>280</v>
      </c>
      <c r="O350" s="59"/>
      <c r="P350" s="60"/>
      <c r="Q350" s="61"/>
      <c r="R350" s="61"/>
      <c r="S350" s="510"/>
    </row>
    <row r="351" spans="1:19" s="31" customFormat="1" ht="45.75" customHeight="1" x14ac:dyDescent="0.25">
      <c r="A351" s="119">
        <v>343</v>
      </c>
      <c r="B351" s="119" t="s">
        <v>3679</v>
      </c>
      <c r="C351" s="119" t="s">
        <v>3680</v>
      </c>
      <c r="D351" s="120" t="s">
        <v>3079</v>
      </c>
      <c r="E351" s="120" t="s">
        <v>391</v>
      </c>
      <c r="F351" s="120" t="s">
        <v>261</v>
      </c>
      <c r="G351" s="120" t="s">
        <v>440</v>
      </c>
      <c r="H351" s="120" t="s">
        <v>470</v>
      </c>
      <c r="I351" s="120" t="s">
        <v>131</v>
      </c>
      <c r="J351" s="120" t="s">
        <v>92</v>
      </c>
      <c r="K351" s="120" t="s">
        <v>2950</v>
      </c>
      <c r="L351" s="121">
        <v>12</v>
      </c>
      <c r="M351" s="122">
        <v>2013</v>
      </c>
      <c r="N351" s="180">
        <v>296</v>
      </c>
      <c r="O351" s="59"/>
      <c r="P351" s="60"/>
      <c r="Q351" s="61"/>
      <c r="R351" s="61"/>
      <c r="S351" s="510"/>
    </row>
    <row r="352" spans="1:19" s="31" customFormat="1" ht="45.75" customHeight="1" x14ac:dyDescent="0.25">
      <c r="A352" s="119">
        <v>344</v>
      </c>
      <c r="B352" s="119" t="s">
        <v>3681</v>
      </c>
      <c r="C352" s="119" t="s">
        <v>3680</v>
      </c>
      <c r="D352" s="120" t="s">
        <v>3079</v>
      </c>
      <c r="E352" s="120" t="s">
        <v>391</v>
      </c>
      <c r="F352" s="120" t="s">
        <v>261</v>
      </c>
      <c r="G352" s="120" t="s">
        <v>440</v>
      </c>
      <c r="H352" s="120" t="s">
        <v>470</v>
      </c>
      <c r="I352" s="120" t="s">
        <v>131</v>
      </c>
      <c r="J352" s="120" t="s">
        <v>92</v>
      </c>
      <c r="K352" s="120" t="s">
        <v>2950</v>
      </c>
      <c r="L352" s="121">
        <v>12</v>
      </c>
      <c r="M352" s="122">
        <v>2013</v>
      </c>
      <c r="N352" s="180">
        <v>296</v>
      </c>
      <c r="O352" s="59"/>
      <c r="P352" s="60"/>
      <c r="Q352" s="61"/>
      <c r="R352" s="61"/>
      <c r="S352" s="510"/>
    </row>
    <row r="353" spans="1:19" s="31" customFormat="1" ht="45.75" customHeight="1" x14ac:dyDescent="0.25">
      <c r="A353" s="119">
        <v>345</v>
      </c>
      <c r="B353" s="119" t="s">
        <v>3682</v>
      </c>
      <c r="C353" s="119" t="s">
        <v>3683</v>
      </c>
      <c r="D353" s="120" t="s">
        <v>3684</v>
      </c>
      <c r="E353" s="120" t="s">
        <v>391</v>
      </c>
      <c r="F353" s="120" t="s">
        <v>261</v>
      </c>
      <c r="G353" s="120" t="s">
        <v>440</v>
      </c>
      <c r="H353" s="120" t="s">
        <v>470</v>
      </c>
      <c r="I353" s="120" t="s">
        <v>131</v>
      </c>
      <c r="J353" s="120" t="s">
        <v>92</v>
      </c>
      <c r="K353" s="120" t="s">
        <v>2950</v>
      </c>
      <c r="L353" s="121">
        <v>12</v>
      </c>
      <c r="M353" s="122">
        <v>2013</v>
      </c>
      <c r="N353" s="180">
        <v>280</v>
      </c>
      <c r="O353" s="59"/>
      <c r="P353" s="60"/>
      <c r="Q353" s="61"/>
      <c r="R353" s="61"/>
      <c r="S353" s="510"/>
    </row>
    <row r="354" spans="1:19" s="31" customFormat="1" ht="45.75" customHeight="1" x14ac:dyDescent="0.25">
      <c r="A354" s="119">
        <v>346</v>
      </c>
      <c r="B354" s="119" t="s">
        <v>3685</v>
      </c>
      <c r="C354" s="119" t="s">
        <v>3686</v>
      </c>
      <c r="D354" s="120" t="s">
        <v>3687</v>
      </c>
      <c r="E354" s="120" t="s">
        <v>391</v>
      </c>
      <c r="F354" s="120" t="s">
        <v>261</v>
      </c>
      <c r="G354" s="120">
        <v>1603263317</v>
      </c>
      <c r="H354" s="120" t="s">
        <v>470</v>
      </c>
      <c r="I354" s="120" t="s">
        <v>131</v>
      </c>
      <c r="J354" s="120" t="s">
        <v>92</v>
      </c>
      <c r="K354" s="120" t="s">
        <v>2950</v>
      </c>
      <c r="L354" s="121">
        <v>12</v>
      </c>
      <c r="M354" s="122">
        <v>2013</v>
      </c>
      <c r="N354" s="180">
        <v>280</v>
      </c>
      <c r="O354" s="59"/>
      <c r="P354" s="60"/>
      <c r="Q354" s="61"/>
      <c r="R354" s="61"/>
      <c r="S354" s="510"/>
    </row>
    <row r="355" spans="1:19" s="31" customFormat="1" ht="45.75" customHeight="1" x14ac:dyDescent="0.25">
      <c r="A355" s="119">
        <v>347</v>
      </c>
      <c r="B355" s="119" t="s">
        <v>3688</v>
      </c>
      <c r="C355" s="119" t="s">
        <v>3689</v>
      </c>
      <c r="D355" s="120" t="s">
        <v>261</v>
      </c>
      <c r="E355" s="120" t="s">
        <v>391</v>
      </c>
      <c r="F355" s="120" t="s">
        <v>261</v>
      </c>
      <c r="G355" s="120" t="s">
        <v>3690</v>
      </c>
      <c r="H355" s="120" t="s">
        <v>470</v>
      </c>
      <c r="I355" s="120" t="s">
        <v>131</v>
      </c>
      <c r="J355" s="120" t="s">
        <v>92</v>
      </c>
      <c r="K355" s="120" t="s">
        <v>2950</v>
      </c>
      <c r="L355" s="121">
        <v>12</v>
      </c>
      <c r="M355" s="122">
        <v>2013</v>
      </c>
      <c r="N355" s="180">
        <v>250</v>
      </c>
      <c r="O355" s="59"/>
      <c r="P355" s="60"/>
      <c r="Q355" s="61"/>
      <c r="R355" s="61"/>
      <c r="S355" s="510"/>
    </row>
    <row r="356" spans="1:19" s="31" customFormat="1" ht="45.75" customHeight="1" x14ac:dyDescent="0.25">
      <c r="A356" s="119">
        <v>348</v>
      </c>
      <c r="B356" s="119" t="s">
        <v>3691</v>
      </c>
      <c r="C356" s="119" t="s">
        <v>3692</v>
      </c>
      <c r="D356" s="120" t="s">
        <v>3687</v>
      </c>
      <c r="E356" s="120" t="s">
        <v>391</v>
      </c>
      <c r="F356" s="120" t="s">
        <v>261</v>
      </c>
      <c r="G356" s="120" t="s">
        <v>440</v>
      </c>
      <c r="H356" s="120" t="s">
        <v>470</v>
      </c>
      <c r="I356" s="120" t="s">
        <v>131</v>
      </c>
      <c r="J356" s="120" t="s">
        <v>92</v>
      </c>
      <c r="K356" s="120" t="s">
        <v>2950</v>
      </c>
      <c r="L356" s="121">
        <v>12</v>
      </c>
      <c r="M356" s="122">
        <v>2013</v>
      </c>
      <c r="N356" s="180">
        <v>280</v>
      </c>
      <c r="O356" s="59"/>
      <c r="P356" s="60"/>
      <c r="Q356" s="61"/>
      <c r="R356" s="61"/>
      <c r="S356" s="510"/>
    </row>
    <row r="357" spans="1:19" s="31" customFormat="1" ht="45.75" customHeight="1" x14ac:dyDescent="0.25">
      <c r="A357" s="119">
        <v>349</v>
      </c>
      <c r="B357" s="119" t="s">
        <v>3693</v>
      </c>
      <c r="C357" s="119" t="s">
        <v>3694</v>
      </c>
      <c r="D357" s="120" t="s">
        <v>3695</v>
      </c>
      <c r="E357" s="120" t="s">
        <v>391</v>
      </c>
      <c r="F357" s="120" t="s">
        <v>261</v>
      </c>
      <c r="G357" s="120">
        <v>12001110111</v>
      </c>
      <c r="H357" s="120" t="s">
        <v>470</v>
      </c>
      <c r="I357" s="120" t="s">
        <v>131</v>
      </c>
      <c r="J357" s="120" t="s">
        <v>92</v>
      </c>
      <c r="K357" s="120" t="s">
        <v>2950</v>
      </c>
      <c r="L357" s="121">
        <v>12</v>
      </c>
      <c r="M357" s="122">
        <v>2013</v>
      </c>
      <c r="N357" s="180">
        <v>280</v>
      </c>
      <c r="O357" s="59"/>
      <c r="P357" s="60"/>
      <c r="Q357" s="61"/>
      <c r="R357" s="61"/>
      <c r="S357" s="510"/>
    </row>
    <row r="358" spans="1:19" s="31" customFormat="1" ht="45.75" customHeight="1" x14ac:dyDescent="0.25">
      <c r="A358" s="119">
        <v>350</v>
      </c>
      <c r="B358" s="119" t="s">
        <v>3696</v>
      </c>
      <c r="C358" s="119" t="s">
        <v>3697</v>
      </c>
      <c r="D358" s="120" t="s">
        <v>3698</v>
      </c>
      <c r="E358" s="120" t="s">
        <v>391</v>
      </c>
      <c r="F358" s="120">
        <v>3600</v>
      </c>
      <c r="G358" s="120" t="s">
        <v>3699</v>
      </c>
      <c r="H358" s="120" t="s">
        <v>470</v>
      </c>
      <c r="I358" s="120" t="s">
        <v>131</v>
      </c>
      <c r="J358" s="120" t="s">
        <v>92</v>
      </c>
      <c r="K358" s="120" t="s">
        <v>2950</v>
      </c>
      <c r="L358" s="121">
        <v>12</v>
      </c>
      <c r="M358" s="122">
        <v>2013</v>
      </c>
      <c r="N358" s="180">
        <v>10315.5</v>
      </c>
      <c r="O358" s="59"/>
      <c r="P358" s="60"/>
      <c r="Q358" s="61"/>
      <c r="R358" s="61"/>
      <c r="S358" s="510"/>
    </row>
    <row r="359" spans="1:19" s="31" customFormat="1" ht="45.75" customHeight="1" x14ac:dyDescent="0.25">
      <c r="A359" s="119">
        <v>351</v>
      </c>
      <c r="B359" s="119" t="s">
        <v>3700</v>
      </c>
      <c r="C359" s="119" t="s">
        <v>3697</v>
      </c>
      <c r="D359" s="120" t="s">
        <v>3698</v>
      </c>
      <c r="E359" s="120" t="s">
        <v>391</v>
      </c>
      <c r="F359" s="120">
        <v>3600</v>
      </c>
      <c r="G359" s="120" t="s">
        <v>3701</v>
      </c>
      <c r="H359" s="120" t="s">
        <v>470</v>
      </c>
      <c r="I359" s="120" t="s">
        <v>131</v>
      </c>
      <c r="J359" s="120" t="s">
        <v>92</v>
      </c>
      <c r="K359" s="120" t="s">
        <v>2950</v>
      </c>
      <c r="L359" s="121">
        <v>12</v>
      </c>
      <c r="M359" s="122">
        <v>2013</v>
      </c>
      <c r="N359" s="180">
        <v>10315.5</v>
      </c>
      <c r="O359" s="59"/>
      <c r="P359" s="60"/>
      <c r="Q359" s="61"/>
      <c r="R359" s="61"/>
      <c r="S359" s="510"/>
    </row>
    <row r="360" spans="1:19" s="31" customFormat="1" ht="45.75" customHeight="1" x14ac:dyDescent="0.25">
      <c r="A360" s="119">
        <v>352</v>
      </c>
      <c r="B360" s="119" t="s">
        <v>3702</v>
      </c>
      <c r="C360" s="119" t="s">
        <v>3703</v>
      </c>
      <c r="D360" s="120" t="s">
        <v>3079</v>
      </c>
      <c r="E360" s="120" t="s">
        <v>391</v>
      </c>
      <c r="F360" s="120" t="s">
        <v>261</v>
      </c>
      <c r="G360" s="120" t="s">
        <v>3704</v>
      </c>
      <c r="H360" s="120" t="s">
        <v>470</v>
      </c>
      <c r="I360" s="120" t="s">
        <v>131</v>
      </c>
      <c r="J360" s="120" t="s">
        <v>92</v>
      </c>
      <c r="K360" s="120" t="s">
        <v>2950</v>
      </c>
      <c r="L360" s="121">
        <v>12</v>
      </c>
      <c r="M360" s="122">
        <v>2013</v>
      </c>
      <c r="N360" s="180">
        <v>3243</v>
      </c>
      <c r="O360" s="59"/>
      <c r="P360" s="60"/>
      <c r="Q360" s="61"/>
      <c r="R360" s="61"/>
      <c r="S360" s="510"/>
    </row>
    <row r="361" spans="1:19" s="31" customFormat="1" ht="45.75" customHeight="1" x14ac:dyDescent="0.25">
      <c r="A361" s="119">
        <v>353</v>
      </c>
      <c r="B361" s="119" t="s">
        <v>3705</v>
      </c>
      <c r="C361" s="119" t="s">
        <v>2980</v>
      </c>
      <c r="D361" s="120" t="s">
        <v>261</v>
      </c>
      <c r="E361" s="120" t="s">
        <v>391</v>
      </c>
      <c r="F361" s="120" t="s">
        <v>261</v>
      </c>
      <c r="G361" s="123">
        <v>516650610963</v>
      </c>
      <c r="H361" s="120" t="s">
        <v>470</v>
      </c>
      <c r="I361" s="120" t="s">
        <v>131</v>
      </c>
      <c r="J361" s="120" t="s">
        <v>92</v>
      </c>
      <c r="K361" s="120" t="s">
        <v>2950</v>
      </c>
      <c r="L361" s="121">
        <v>12</v>
      </c>
      <c r="M361" s="122">
        <v>2013</v>
      </c>
      <c r="N361" s="180">
        <v>244.93</v>
      </c>
      <c r="O361" s="59"/>
      <c r="P361" s="60"/>
      <c r="Q361" s="61"/>
      <c r="R361" s="61"/>
      <c r="S361" s="510"/>
    </row>
    <row r="362" spans="1:19" s="31" customFormat="1" ht="45.75" customHeight="1" x14ac:dyDescent="0.25">
      <c r="A362" s="119">
        <v>354</v>
      </c>
      <c r="B362" s="119" t="s">
        <v>3706</v>
      </c>
      <c r="C362" s="119" t="s">
        <v>3707</v>
      </c>
      <c r="D362" s="120" t="s">
        <v>1622</v>
      </c>
      <c r="E362" s="120" t="s">
        <v>391</v>
      </c>
      <c r="F362" s="120" t="s">
        <v>3708</v>
      </c>
      <c r="G362" s="120" t="s">
        <v>3709</v>
      </c>
      <c r="H362" s="120" t="s">
        <v>470</v>
      </c>
      <c r="I362" s="120" t="s">
        <v>131</v>
      </c>
      <c r="J362" s="120" t="s">
        <v>92</v>
      </c>
      <c r="K362" s="120" t="s">
        <v>2950</v>
      </c>
      <c r="L362" s="121">
        <v>12</v>
      </c>
      <c r="M362" s="122">
        <v>2013</v>
      </c>
      <c r="N362" s="180">
        <v>3260</v>
      </c>
      <c r="O362" s="59"/>
      <c r="P362" s="60"/>
      <c r="Q362" s="61"/>
      <c r="R362" s="61"/>
      <c r="S362" s="510"/>
    </row>
    <row r="363" spans="1:19" s="31" customFormat="1" ht="45.75" customHeight="1" x14ac:dyDescent="0.25">
      <c r="A363" s="119">
        <v>355</v>
      </c>
      <c r="B363" s="119" t="s">
        <v>3710</v>
      </c>
      <c r="C363" s="119" t="s">
        <v>3707</v>
      </c>
      <c r="D363" s="120" t="s">
        <v>1622</v>
      </c>
      <c r="E363" s="120" t="s">
        <v>391</v>
      </c>
      <c r="F363" s="120" t="s">
        <v>3711</v>
      </c>
      <c r="G363" s="120" t="s">
        <v>3699</v>
      </c>
      <c r="H363" s="120" t="s">
        <v>470</v>
      </c>
      <c r="I363" s="120" t="s">
        <v>131</v>
      </c>
      <c r="J363" s="120" t="s">
        <v>92</v>
      </c>
      <c r="K363" s="120" t="s">
        <v>2950</v>
      </c>
      <c r="L363" s="121">
        <v>12</v>
      </c>
      <c r="M363" s="122">
        <v>2013</v>
      </c>
      <c r="N363" s="180">
        <v>3260</v>
      </c>
      <c r="O363" s="59"/>
      <c r="P363" s="60"/>
      <c r="Q363" s="61"/>
      <c r="R363" s="61"/>
      <c r="S363" s="510"/>
    </row>
    <row r="364" spans="1:19" s="31" customFormat="1" ht="45.75" customHeight="1" x14ac:dyDescent="0.25">
      <c r="A364" s="119">
        <v>356</v>
      </c>
      <c r="B364" s="119" t="s">
        <v>3712</v>
      </c>
      <c r="C364" s="119" t="s">
        <v>3713</v>
      </c>
      <c r="D364" s="120" t="s">
        <v>261</v>
      </c>
      <c r="E364" s="120" t="s">
        <v>391</v>
      </c>
      <c r="F364" s="120" t="s">
        <v>261</v>
      </c>
      <c r="G364" s="120" t="s">
        <v>3714</v>
      </c>
      <c r="H364" s="120" t="s">
        <v>470</v>
      </c>
      <c r="I364" s="120" t="s">
        <v>131</v>
      </c>
      <c r="J364" s="120" t="s">
        <v>92</v>
      </c>
      <c r="K364" s="120" t="s">
        <v>2950</v>
      </c>
      <c r="L364" s="121">
        <v>12</v>
      </c>
      <c r="M364" s="122">
        <v>2013</v>
      </c>
      <c r="N364" s="180">
        <v>2851.45</v>
      </c>
      <c r="O364" s="59"/>
      <c r="P364" s="60"/>
      <c r="Q364" s="61"/>
      <c r="R364" s="61"/>
      <c r="S364" s="510"/>
    </row>
    <row r="365" spans="1:19" s="31" customFormat="1" ht="45.75" customHeight="1" x14ac:dyDescent="0.25">
      <c r="A365" s="119">
        <v>357</v>
      </c>
      <c r="B365" s="119" t="s">
        <v>3715</v>
      </c>
      <c r="C365" s="119" t="s">
        <v>3716</v>
      </c>
      <c r="D365" s="120" t="s">
        <v>261</v>
      </c>
      <c r="E365" s="120" t="s">
        <v>391</v>
      </c>
      <c r="F365" s="120" t="s">
        <v>261</v>
      </c>
      <c r="G365" s="120">
        <v>496440611</v>
      </c>
      <c r="H365" s="120" t="s">
        <v>470</v>
      </c>
      <c r="I365" s="120" t="s">
        <v>131</v>
      </c>
      <c r="J365" s="120" t="s">
        <v>92</v>
      </c>
      <c r="K365" s="120" t="s">
        <v>2950</v>
      </c>
      <c r="L365" s="121">
        <v>12</v>
      </c>
      <c r="M365" s="122">
        <v>2013</v>
      </c>
      <c r="N365" s="180">
        <v>285.32</v>
      </c>
      <c r="O365" s="59"/>
      <c r="P365" s="60"/>
      <c r="Q365" s="61"/>
      <c r="R365" s="61"/>
      <c r="S365" s="510"/>
    </row>
    <row r="366" spans="1:19" s="31" customFormat="1" ht="45.75" customHeight="1" x14ac:dyDescent="0.25">
      <c r="A366" s="119">
        <v>358</v>
      </c>
      <c r="B366" s="119" t="s">
        <v>3717</v>
      </c>
      <c r="C366" s="119" t="s">
        <v>3718</v>
      </c>
      <c r="D366" s="120" t="s">
        <v>261</v>
      </c>
      <c r="E366" s="120" t="s">
        <v>391</v>
      </c>
      <c r="F366" s="120" t="s">
        <v>3719</v>
      </c>
      <c r="G366" s="120" t="s">
        <v>440</v>
      </c>
      <c r="H366" s="120" t="s">
        <v>470</v>
      </c>
      <c r="I366" s="120" t="s">
        <v>131</v>
      </c>
      <c r="J366" s="120" t="s">
        <v>92</v>
      </c>
      <c r="K366" s="120" t="s">
        <v>2950</v>
      </c>
      <c r="L366" s="121">
        <v>12</v>
      </c>
      <c r="M366" s="122">
        <v>2013</v>
      </c>
      <c r="N366" s="180">
        <v>4354.7700000000004</v>
      </c>
      <c r="O366" s="59"/>
      <c r="P366" s="60"/>
      <c r="Q366" s="61"/>
      <c r="R366" s="61"/>
      <c r="S366" s="510"/>
    </row>
    <row r="367" spans="1:19" s="31" customFormat="1" ht="45.75" customHeight="1" x14ac:dyDescent="0.25">
      <c r="A367" s="119">
        <v>359</v>
      </c>
      <c r="B367" s="119" t="s">
        <v>3720</v>
      </c>
      <c r="C367" s="119" t="s">
        <v>3436</v>
      </c>
      <c r="D367" s="120" t="s">
        <v>261</v>
      </c>
      <c r="E367" s="120" t="s">
        <v>391</v>
      </c>
      <c r="F367" s="120" t="s">
        <v>261</v>
      </c>
      <c r="G367" s="120" t="s">
        <v>3721</v>
      </c>
      <c r="H367" s="120" t="s">
        <v>470</v>
      </c>
      <c r="I367" s="120" t="s">
        <v>131</v>
      </c>
      <c r="J367" s="120" t="s">
        <v>92</v>
      </c>
      <c r="K367" s="120" t="s">
        <v>2950</v>
      </c>
      <c r="L367" s="121">
        <v>12</v>
      </c>
      <c r="M367" s="122">
        <v>2013</v>
      </c>
      <c r="N367" s="180">
        <v>172.5</v>
      </c>
      <c r="O367" s="59"/>
      <c r="P367" s="60"/>
      <c r="Q367" s="61"/>
      <c r="R367" s="61"/>
      <c r="S367" s="510"/>
    </row>
    <row r="368" spans="1:19" s="31" customFormat="1" ht="45.75" customHeight="1" x14ac:dyDescent="0.25">
      <c r="A368" s="119">
        <v>360</v>
      </c>
      <c r="B368" s="119" t="s">
        <v>3722</v>
      </c>
      <c r="C368" s="119" t="s">
        <v>3218</v>
      </c>
      <c r="D368" s="120" t="s">
        <v>261</v>
      </c>
      <c r="E368" s="120" t="s">
        <v>391</v>
      </c>
      <c r="F368" s="120" t="s">
        <v>3219</v>
      </c>
      <c r="G368" s="123" t="s">
        <v>440</v>
      </c>
      <c r="H368" s="120" t="s">
        <v>470</v>
      </c>
      <c r="I368" s="120" t="s">
        <v>131</v>
      </c>
      <c r="J368" s="120" t="s">
        <v>92</v>
      </c>
      <c r="K368" s="120" t="s">
        <v>2950</v>
      </c>
      <c r="L368" s="121">
        <v>12</v>
      </c>
      <c r="M368" s="122">
        <v>2013</v>
      </c>
      <c r="N368" s="180">
        <v>6045.47</v>
      </c>
      <c r="O368" s="59"/>
      <c r="P368" s="60"/>
      <c r="Q368" s="61"/>
      <c r="R368" s="61"/>
      <c r="S368" s="510"/>
    </row>
    <row r="369" spans="1:19" s="31" customFormat="1" ht="45.75" customHeight="1" x14ac:dyDescent="0.25">
      <c r="A369" s="119">
        <v>361</v>
      </c>
      <c r="B369" s="119" t="s">
        <v>3723</v>
      </c>
      <c r="C369" s="119" t="s">
        <v>3724</v>
      </c>
      <c r="D369" s="120" t="s">
        <v>261</v>
      </c>
      <c r="E369" s="120" t="s">
        <v>391</v>
      </c>
      <c r="F369" s="120" t="s">
        <v>261</v>
      </c>
      <c r="G369" s="123">
        <v>131281507347</v>
      </c>
      <c r="H369" s="120" t="s">
        <v>470</v>
      </c>
      <c r="I369" s="120" t="s">
        <v>131</v>
      </c>
      <c r="J369" s="120" t="s">
        <v>92</v>
      </c>
      <c r="K369" s="120" t="s">
        <v>2950</v>
      </c>
      <c r="L369" s="121">
        <v>12</v>
      </c>
      <c r="M369" s="122">
        <v>2013</v>
      </c>
      <c r="N369" s="180">
        <v>292.52</v>
      </c>
      <c r="O369" s="59"/>
      <c r="P369" s="60"/>
      <c r="Q369" s="61"/>
      <c r="R369" s="61"/>
      <c r="S369" s="510"/>
    </row>
    <row r="370" spans="1:19" s="31" customFormat="1" ht="45.75" customHeight="1" x14ac:dyDescent="0.25">
      <c r="A370" s="119">
        <v>362</v>
      </c>
      <c r="B370" s="119" t="s">
        <v>3725</v>
      </c>
      <c r="C370" s="119" t="s">
        <v>3218</v>
      </c>
      <c r="D370" s="120" t="s">
        <v>261</v>
      </c>
      <c r="E370" s="120" t="s">
        <v>391</v>
      </c>
      <c r="F370" s="120" t="s">
        <v>3219</v>
      </c>
      <c r="G370" s="120" t="s">
        <v>440</v>
      </c>
      <c r="H370" s="120" t="s">
        <v>470</v>
      </c>
      <c r="I370" s="120" t="s">
        <v>131</v>
      </c>
      <c r="J370" s="120" t="s">
        <v>92</v>
      </c>
      <c r="K370" s="120" t="s">
        <v>2950</v>
      </c>
      <c r="L370" s="121">
        <v>12</v>
      </c>
      <c r="M370" s="122">
        <v>2013</v>
      </c>
      <c r="N370" s="180">
        <v>6045.47</v>
      </c>
      <c r="O370" s="59"/>
      <c r="P370" s="60"/>
      <c r="Q370" s="61"/>
      <c r="R370" s="61"/>
      <c r="S370" s="510"/>
    </row>
    <row r="371" spans="1:19" s="31" customFormat="1" ht="45.75" customHeight="1" x14ac:dyDescent="0.25">
      <c r="A371" s="119">
        <v>363</v>
      </c>
      <c r="B371" s="119" t="s">
        <v>3726</v>
      </c>
      <c r="C371" s="119" t="s">
        <v>3727</v>
      </c>
      <c r="D371" s="120" t="s">
        <v>261</v>
      </c>
      <c r="E371" s="120" t="s">
        <v>391</v>
      </c>
      <c r="F371" s="120" t="s">
        <v>261</v>
      </c>
      <c r="G371" s="120">
        <v>281012631</v>
      </c>
      <c r="H371" s="120" t="s">
        <v>470</v>
      </c>
      <c r="I371" s="120" t="s">
        <v>131</v>
      </c>
      <c r="J371" s="120" t="s">
        <v>92</v>
      </c>
      <c r="K371" s="120" t="s">
        <v>2950</v>
      </c>
      <c r="L371" s="121">
        <v>12</v>
      </c>
      <c r="M371" s="122">
        <v>2013</v>
      </c>
      <c r="N371" s="180">
        <v>292.52</v>
      </c>
      <c r="O371" s="59"/>
      <c r="P371" s="60"/>
      <c r="Q371" s="61"/>
      <c r="R371" s="61"/>
      <c r="S371" s="510"/>
    </row>
    <row r="372" spans="1:19" s="31" customFormat="1" ht="45.75" customHeight="1" x14ac:dyDescent="0.25">
      <c r="A372" s="119">
        <v>364</v>
      </c>
      <c r="B372" s="119" t="s">
        <v>3728</v>
      </c>
      <c r="C372" s="119" t="s">
        <v>3729</v>
      </c>
      <c r="D372" s="120" t="s">
        <v>1622</v>
      </c>
      <c r="E372" s="120" t="s">
        <v>391</v>
      </c>
      <c r="F372" s="120" t="s">
        <v>3730</v>
      </c>
      <c r="G372" s="120" t="s">
        <v>440</v>
      </c>
      <c r="H372" s="120" t="s">
        <v>470</v>
      </c>
      <c r="I372" s="120" t="s">
        <v>131</v>
      </c>
      <c r="J372" s="120" t="s">
        <v>92</v>
      </c>
      <c r="K372" s="120" t="s">
        <v>2950</v>
      </c>
      <c r="L372" s="121">
        <v>12</v>
      </c>
      <c r="M372" s="122">
        <v>2013</v>
      </c>
      <c r="N372" s="180">
        <v>1415.2</v>
      </c>
      <c r="O372" s="59"/>
      <c r="P372" s="60"/>
      <c r="Q372" s="61"/>
      <c r="R372" s="61"/>
      <c r="S372" s="510"/>
    </row>
    <row r="373" spans="1:19" s="31" customFormat="1" ht="45.75" customHeight="1" x14ac:dyDescent="0.25">
      <c r="A373" s="119">
        <v>365</v>
      </c>
      <c r="B373" s="119" t="s">
        <v>3731</v>
      </c>
      <c r="C373" s="119" t="s">
        <v>3732</v>
      </c>
      <c r="D373" s="120" t="s">
        <v>1622</v>
      </c>
      <c r="E373" s="120" t="s">
        <v>391</v>
      </c>
      <c r="F373" s="120" t="s">
        <v>3733</v>
      </c>
      <c r="G373" s="120" t="s">
        <v>440</v>
      </c>
      <c r="H373" s="120" t="s">
        <v>470</v>
      </c>
      <c r="I373" s="120" t="s">
        <v>131</v>
      </c>
      <c r="J373" s="120" t="s">
        <v>92</v>
      </c>
      <c r="K373" s="120" t="s">
        <v>2950</v>
      </c>
      <c r="L373" s="121">
        <v>12</v>
      </c>
      <c r="M373" s="122">
        <v>2013</v>
      </c>
      <c r="N373" s="180">
        <v>2204</v>
      </c>
      <c r="O373" s="59"/>
      <c r="P373" s="60"/>
      <c r="Q373" s="61"/>
      <c r="R373" s="61"/>
      <c r="S373" s="510"/>
    </row>
    <row r="374" spans="1:19" s="31" customFormat="1" ht="45.75" customHeight="1" x14ac:dyDescent="0.25">
      <c r="A374" s="119">
        <v>366</v>
      </c>
      <c r="B374" s="119" t="s">
        <v>3734</v>
      </c>
      <c r="C374" s="119" t="s">
        <v>3732</v>
      </c>
      <c r="D374" s="120" t="s">
        <v>1622</v>
      </c>
      <c r="E374" s="120" t="s">
        <v>391</v>
      </c>
      <c r="F374" s="120" t="s">
        <v>3733</v>
      </c>
      <c r="G374" s="120" t="s">
        <v>440</v>
      </c>
      <c r="H374" s="120" t="s">
        <v>470</v>
      </c>
      <c r="I374" s="120" t="s">
        <v>131</v>
      </c>
      <c r="J374" s="120" t="s">
        <v>92</v>
      </c>
      <c r="K374" s="120" t="s">
        <v>2950</v>
      </c>
      <c r="L374" s="121">
        <v>12</v>
      </c>
      <c r="M374" s="122">
        <v>2013</v>
      </c>
      <c r="N374" s="180">
        <v>2204</v>
      </c>
      <c r="O374" s="59"/>
      <c r="P374" s="60"/>
      <c r="Q374" s="61"/>
      <c r="R374" s="61"/>
      <c r="S374" s="510"/>
    </row>
    <row r="375" spans="1:19" s="31" customFormat="1" ht="45.75" customHeight="1" x14ac:dyDescent="0.25">
      <c r="A375" s="119">
        <v>367</v>
      </c>
      <c r="B375" s="119" t="s">
        <v>3735</v>
      </c>
      <c r="C375" s="119" t="s">
        <v>3736</v>
      </c>
      <c r="D375" s="120" t="s">
        <v>3737</v>
      </c>
      <c r="E375" s="120" t="s">
        <v>391</v>
      </c>
      <c r="F375" s="120" t="s">
        <v>261</v>
      </c>
      <c r="G375" s="123">
        <v>501693401806</v>
      </c>
      <c r="H375" s="120" t="s">
        <v>470</v>
      </c>
      <c r="I375" s="120" t="s">
        <v>131</v>
      </c>
      <c r="J375" s="120" t="s">
        <v>92</v>
      </c>
      <c r="K375" s="120" t="s">
        <v>2950</v>
      </c>
      <c r="L375" s="121">
        <v>12</v>
      </c>
      <c r="M375" s="122">
        <v>2013</v>
      </c>
      <c r="N375" s="180">
        <v>284.54000000000002</v>
      </c>
      <c r="O375" s="59"/>
      <c r="P375" s="60"/>
      <c r="Q375" s="61"/>
      <c r="R375" s="61"/>
      <c r="S375" s="510"/>
    </row>
    <row r="376" spans="1:19" s="31" customFormat="1" ht="45.75" customHeight="1" x14ac:dyDescent="0.25">
      <c r="A376" s="119">
        <v>368</v>
      </c>
      <c r="B376" s="119" t="s">
        <v>3738</v>
      </c>
      <c r="C376" s="119" t="s">
        <v>3739</v>
      </c>
      <c r="D376" s="120" t="s">
        <v>2949</v>
      </c>
      <c r="E376" s="120" t="s">
        <v>391</v>
      </c>
      <c r="F376" s="120" t="s">
        <v>261</v>
      </c>
      <c r="G376" s="120" t="s">
        <v>440</v>
      </c>
      <c r="H376" s="120" t="s">
        <v>470</v>
      </c>
      <c r="I376" s="120" t="s">
        <v>131</v>
      </c>
      <c r="J376" s="120" t="s">
        <v>92</v>
      </c>
      <c r="K376" s="120" t="s">
        <v>2950</v>
      </c>
      <c r="L376" s="121">
        <v>12</v>
      </c>
      <c r="M376" s="122">
        <v>2013</v>
      </c>
      <c r="N376" s="180">
        <v>189.7</v>
      </c>
      <c r="O376" s="59"/>
      <c r="P376" s="60"/>
      <c r="Q376" s="61"/>
      <c r="R376" s="61"/>
      <c r="S376" s="510"/>
    </row>
    <row r="377" spans="1:19" s="31" customFormat="1" ht="45.75" customHeight="1" x14ac:dyDescent="0.25">
      <c r="A377" s="119">
        <v>369</v>
      </c>
      <c r="B377" s="119" t="s">
        <v>3740</v>
      </c>
      <c r="C377" s="119" t="s">
        <v>3741</v>
      </c>
      <c r="D377" s="120" t="s">
        <v>3737</v>
      </c>
      <c r="E377" s="120" t="s">
        <v>391</v>
      </c>
      <c r="F377" s="120" t="s">
        <v>261</v>
      </c>
      <c r="G377" s="120" t="s">
        <v>440</v>
      </c>
      <c r="H377" s="120" t="s">
        <v>470</v>
      </c>
      <c r="I377" s="120" t="s">
        <v>131</v>
      </c>
      <c r="J377" s="120" t="s">
        <v>92</v>
      </c>
      <c r="K377" s="120" t="s">
        <v>2950</v>
      </c>
      <c r="L377" s="121">
        <v>12</v>
      </c>
      <c r="M377" s="122">
        <v>2013</v>
      </c>
      <c r="N377" s="180">
        <v>284.54000000000002</v>
      </c>
      <c r="O377" s="59"/>
      <c r="P377" s="60"/>
      <c r="Q377" s="61"/>
      <c r="R377" s="61"/>
      <c r="S377" s="510"/>
    </row>
    <row r="378" spans="1:19" s="31" customFormat="1" ht="45.75" customHeight="1" x14ac:dyDescent="0.25">
      <c r="A378" s="119">
        <v>370</v>
      </c>
      <c r="B378" s="119" t="s">
        <v>3742</v>
      </c>
      <c r="C378" s="119" t="s">
        <v>3436</v>
      </c>
      <c r="D378" s="120" t="s">
        <v>261</v>
      </c>
      <c r="E378" s="120" t="s">
        <v>391</v>
      </c>
      <c r="F378" s="120" t="s">
        <v>261</v>
      </c>
      <c r="G378" s="123">
        <v>21478021556616</v>
      </c>
      <c r="H378" s="120" t="s">
        <v>470</v>
      </c>
      <c r="I378" s="120" t="s">
        <v>131</v>
      </c>
      <c r="J378" s="120" t="s">
        <v>92</v>
      </c>
      <c r="K378" s="120" t="s">
        <v>2950</v>
      </c>
      <c r="L378" s="121">
        <v>12</v>
      </c>
      <c r="M378" s="122">
        <v>2013</v>
      </c>
      <c r="N378" s="180">
        <v>310</v>
      </c>
      <c r="O378" s="59"/>
      <c r="P378" s="60"/>
      <c r="Q378" s="61"/>
      <c r="R378" s="61"/>
      <c r="S378" s="510"/>
    </row>
    <row r="379" spans="1:19" s="31" customFormat="1" ht="45.75" customHeight="1" x14ac:dyDescent="0.25">
      <c r="A379" s="119">
        <v>371</v>
      </c>
      <c r="B379" s="119" t="s">
        <v>3743</v>
      </c>
      <c r="C379" s="119" t="s">
        <v>2971</v>
      </c>
      <c r="D379" s="120" t="s">
        <v>261</v>
      </c>
      <c r="E379" s="120" t="s">
        <v>391</v>
      </c>
      <c r="F379" s="120" t="s">
        <v>261</v>
      </c>
      <c r="G379" s="120" t="s">
        <v>440</v>
      </c>
      <c r="H379" s="120" t="s">
        <v>470</v>
      </c>
      <c r="I379" s="120" t="s">
        <v>131</v>
      </c>
      <c r="J379" s="120" t="s">
        <v>92</v>
      </c>
      <c r="K379" s="120" t="s">
        <v>2950</v>
      </c>
      <c r="L379" s="121">
        <v>12</v>
      </c>
      <c r="M379" s="122">
        <v>2013</v>
      </c>
      <c r="N379" s="180">
        <v>310</v>
      </c>
      <c r="O379" s="59"/>
      <c r="P379" s="60"/>
      <c r="Q379" s="61"/>
      <c r="R379" s="61"/>
      <c r="S379" s="510"/>
    </row>
    <row r="380" spans="1:19" s="31" customFormat="1" ht="45.75" customHeight="1" x14ac:dyDescent="0.25">
      <c r="A380" s="119">
        <v>372</v>
      </c>
      <c r="B380" s="119" t="s">
        <v>3744</v>
      </c>
      <c r="C380" s="119" t="s">
        <v>3745</v>
      </c>
      <c r="D380" s="120" t="s">
        <v>261</v>
      </c>
      <c r="E380" s="120" t="s">
        <v>391</v>
      </c>
      <c r="F380" s="120" t="s">
        <v>261</v>
      </c>
      <c r="G380" s="123">
        <v>131281507352</v>
      </c>
      <c r="H380" s="120" t="s">
        <v>470</v>
      </c>
      <c r="I380" s="120" t="s">
        <v>131</v>
      </c>
      <c r="J380" s="120" t="s">
        <v>92</v>
      </c>
      <c r="K380" s="120" t="s">
        <v>2950</v>
      </c>
      <c r="L380" s="121">
        <v>12</v>
      </c>
      <c r="M380" s="122">
        <v>2013</v>
      </c>
      <c r="N380" s="180">
        <v>280</v>
      </c>
      <c r="O380" s="59"/>
      <c r="P380" s="60"/>
      <c r="Q380" s="61"/>
      <c r="R380" s="61"/>
      <c r="S380" s="510"/>
    </row>
    <row r="381" spans="1:19" s="31" customFormat="1" ht="45.75" customHeight="1" x14ac:dyDescent="0.25">
      <c r="A381" s="119">
        <v>373</v>
      </c>
      <c r="B381" s="119" t="s">
        <v>3746</v>
      </c>
      <c r="C381" s="119" t="s">
        <v>3747</v>
      </c>
      <c r="D381" s="120" t="s">
        <v>261</v>
      </c>
      <c r="E381" s="120" t="s">
        <v>391</v>
      </c>
      <c r="F381" s="120" t="s">
        <v>261</v>
      </c>
      <c r="G381" s="120">
        <v>98654</v>
      </c>
      <c r="H381" s="120" t="s">
        <v>470</v>
      </c>
      <c r="I381" s="120" t="s">
        <v>131</v>
      </c>
      <c r="J381" s="120" t="s">
        <v>92</v>
      </c>
      <c r="K381" s="120" t="s">
        <v>2950</v>
      </c>
      <c r="L381" s="121">
        <v>12</v>
      </c>
      <c r="M381" s="122">
        <v>2013</v>
      </c>
      <c r="N381" s="180">
        <v>280</v>
      </c>
      <c r="O381" s="59"/>
      <c r="P381" s="60"/>
      <c r="Q381" s="61"/>
      <c r="R381" s="61"/>
      <c r="S381" s="510"/>
    </row>
    <row r="382" spans="1:19" s="31" customFormat="1" ht="45.75" customHeight="1" x14ac:dyDescent="0.25">
      <c r="A382" s="119">
        <v>374</v>
      </c>
      <c r="B382" s="119" t="s">
        <v>3748</v>
      </c>
      <c r="C382" s="119" t="s">
        <v>3004</v>
      </c>
      <c r="D382" s="120" t="s">
        <v>261</v>
      </c>
      <c r="E382" s="120" t="s">
        <v>391</v>
      </c>
      <c r="F382" s="120" t="s">
        <v>261</v>
      </c>
      <c r="G382" s="120" t="s">
        <v>440</v>
      </c>
      <c r="H382" s="120" t="s">
        <v>470</v>
      </c>
      <c r="I382" s="120" t="s">
        <v>131</v>
      </c>
      <c r="J382" s="120" t="s">
        <v>92</v>
      </c>
      <c r="K382" s="120" t="s">
        <v>2950</v>
      </c>
      <c r="L382" s="121">
        <v>12</v>
      </c>
      <c r="M382" s="122">
        <v>2013</v>
      </c>
      <c r="N382" s="180">
        <v>260</v>
      </c>
      <c r="O382" s="59"/>
      <c r="P382" s="60"/>
      <c r="Q382" s="61"/>
      <c r="R382" s="61"/>
      <c r="S382" s="510"/>
    </row>
    <row r="383" spans="1:19" s="31" customFormat="1" ht="45.75" customHeight="1" x14ac:dyDescent="0.25">
      <c r="A383" s="119">
        <v>375</v>
      </c>
      <c r="B383" s="119" t="s">
        <v>3749</v>
      </c>
      <c r="C383" s="119" t="s">
        <v>3750</v>
      </c>
      <c r="D383" s="120" t="s">
        <v>3751</v>
      </c>
      <c r="E383" s="120" t="s">
        <v>391</v>
      </c>
      <c r="F383" s="120" t="s">
        <v>3752</v>
      </c>
      <c r="G383" s="123">
        <v>194396779068</v>
      </c>
      <c r="H383" s="120" t="s">
        <v>470</v>
      </c>
      <c r="I383" s="120" t="s">
        <v>131</v>
      </c>
      <c r="J383" s="120" t="s">
        <v>92</v>
      </c>
      <c r="K383" s="120" t="s">
        <v>2950</v>
      </c>
      <c r="L383" s="121">
        <v>12</v>
      </c>
      <c r="M383" s="122">
        <v>2013</v>
      </c>
      <c r="N383" s="180">
        <v>17999</v>
      </c>
      <c r="O383" s="59"/>
      <c r="P383" s="60"/>
      <c r="Q383" s="61"/>
      <c r="R383" s="61"/>
      <c r="S383" s="510"/>
    </row>
    <row r="384" spans="1:19" s="31" customFormat="1" ht="45.75" customHeight="1" x14ac:dyDescent="0.25">
      <c r="A384" s="119">
        <v>376</v>
      </c>
      <c r="B384" s="119" t="s">
        <v>3753</v>
      </c>
      <c r="C384" s="119" t="s">
        <v>3754</v>
      </c>
      <c r="D384" s="120" t="s">
        <v>3332</v>
      </c>
      <c r="E384" s="120" t="s">
        <v>391</v>
      </c>
      <c r="F384" s="120" t="s">
        <v>3755</v>
      </c>
      <c r="G384" s="120" t="s">
        <v>440</v>
      </c>
      <c r="H384" s="120" t="s">
        <v>470</v>
      </c>
      <c r="I384" s="120" t="s">
        <v>131</v>
      </c>
      <c r="J384" s="120" t="s">
        <v>92</v>
      </c>
      <c r="K384" s="120" t="s">
        <v>2950</v>
      </c>
      <c r="L384" s="121">
        <v>12</v>
      </c>
      <c r="M384" s="122">
        <v>2013</v>
      </c>
      <c r="N384" s="181">
        <v>6999</v>
      </c>
      <c r="O384" s="59"/>
      <c r="P384" s="60"/>
      <c r="Q384" s="61"/>
      <c r="R384" s="61"/>
      <c r="S384" s="510"/>
    </row>
    <row r="385" spans="1:19" s="31" customFormat="1" ht="45.75" customHeight="1" x14ac:dyDescent="0.25">
      <c r="A385" s="119">
        <v>377</v>
      </c>
      <c r="B385" s="119" t="s">
        <v>3756</v>
      </c>
      <c r="C385" s="119" t="s">
        <v>3757</v>
      </c>
      <c r="D385" s="120" t="s">
        <v>2719</v>
      </c>
      <c r="E385" s="120" t="s">
        <v>391</v>
      </c>
      <c r="F385" s="120" t="s">
        <v>3758</v>
      </c>
      <c r="G385" s="120" t="s">
        <v>3759</v>
      </c>
      <c r="H385" s="120" t="s">
        <v>470</v>
      </c>
      <c r="I385" s="120" t="s">
        <v>131</v>
      </c>
      <c r="J385" s="120" t="s">
        <v>92</v>
      </c>
      <c r="K385" s="120" t="s">
        <v>2950</v>
      </c>
      <c r="L385" s="121">
        <v>12</v>
      </c>
      <c r="M385" s="122">
        <v>2013</v>
      </c>
      <c r="N385" s="181">
        <v>2199</v>
      </c>
      <c r="O385" s="59"/>
      <c r="P385" s="60"/>
      <c r="Q385" s="61"/>
      <c r="R385" s="61"/>
      <c r="S385" s="510"/>
    </row>
    <row r="386" spans="1:19" s="31" customFormat="1" ht="45.75" customHeight="1" x14ac:dyDescent="0.25">
      <c r="A386" s="119">
        <v>378</v>
      </c>
      <c r="B386" s="119" t="s">
        <v>3760</v>
      </c>
      <c r="C386" s="125" t="s">
        <v>3761</v>
      </c>
      <c r="D386" s="120" t="s">
        <v>261</v>
      </c>
      <c r="E386" s="120" t="s">
        <v>391</v>
      </c>
      <c r="F386" s="120" t="s">
        <v>1358</v>
      </c>
      <c r="G386" s="120" t="s">
        <v>440</v>
      </c>
      <c r="H386" s="120" t="s">
        <v>470</v>
      </c>
      <c r="I386" s="120" t="s">
        <v>131</v>
      </c>
      <c r="J386" s="120" t="s">
        <v>92</v>
      </c>
      <c r="K386" s="120" t="s">
        <v>2950</v>
      </c>
      <c r="L386" s="122">
        <v>5</v>
      </c>
      <c r="M386" s="122">
        <v>2014</v>
      </c>
      <c r="N386" s="181">
        <v>3600</v>
      </c>
      <c r="O386" s="59"/>
      <c r="P386" s="60"/>
      <c r="Q386" s="61"/>
      <c r="R386" s="61"/>
      <c r="S386" s="510"/>
    </row>
    <row r="387" spans="1:19" s="31" customFormat="1" ht="45.75" customHeight="1" x14ac:dyDescent="0.25">
      <c r="A387" s="119">
        <v>379</v>
      </c>
      <c r="B387" s="119" t="s">
        <v>3762</v>
      </c>
      <c r="C387" s="125" t="s">
        <v>2976</v>
      </c>
      <c r="D387" s="120" t="s">
        <v>261</v>
      </c>
      <c r="E387" s="120" t="s">
        <v>391</v>
      </c>
      <c r="F387" s="120" t="s">
        <v>261</v>
      </c>
      <c r="G387" s="120" t="s">
        <v>440</v>
      </c>
      <c r="H387" s="120" t="s">
        <v>470</v>
      </c>
      <c r="I387" s="120" t="s">
        <v>131</v>
      </c>
      <c r="J387" s="120" t="s">
        <v>92</v>
      </c>
      <c r="K387" s="120" t="s">
        <v>2950</v>
      </c>
      <c r="L387" s="122">
        <v>5</v>
      </c>
      <c r="M387" s="122">
        <v>2014</v>
      </c>
      <c r="N387" s="181">
        <v>1920</v>
      </c>
      <c r="O387" s="59"/>
      <c r="P387" s="60"/>
      <c r="Q387" s="61"/>
      <c r="R387" s="61"/>
      <c r="S387" s="510"/>
    </row>
    <row r="388" spans="1:19" s="31" customFormat="1" ht="45.75" customHeight="1" x14ac:dyDescent="0.25">
      <c r="A388" s="119">
        <v>380</v>
      </c>
      <c r="B388" s="119" t="s">
        <v>3763</v>
      </c>
      <c r="C388" s="125" t="s">
        <v>2952</v>
      </c>
      <c r="D388" s="120" t="s">
        <v>261</v>
      </c>
      <c r="E388" s="120" t="s">
        <v>391</v>
      </c>
      <c r="F388" s="120" t="s">
        <v>261</v>
      </c>
      <c r="G388" s="120" t="s">
        <v>440</v>
      </c>
      <c r="H388" s="120" t="s">
        <v>470</v>
      </c>
      <c r="I388" s="120" t="s">
        <v>131</v>
      </c>
      <c r="J388" s="120" t="s">
        <v>92</v>
      </c>
      <c r="K388" s="120" t="s">
        <v>2950</v>
      </c>
      <c r="L388" s="122">
        <v>5</v>
      </c>
      <c r="M388" s="122">
        <v>2014</v>
      </c>
      <c r="N388" s="181">
        <v>180</v>
      </c>
      <c r="O388" s="59"/>
      <c r="P388" s="60"/>
      <c r="Q388" s="61"/>
      <c r="R388" s="61"/>
      <c r="S388" s="510"/>
    </row>
    <row r="389" spans="1:19" s="31" customFormat="1" ht="45.75" customHeight="1" x14ac:dyDescent="0.25">
      <c r="A389" s="119">
        <v>381</v>
      </c>
      <c r="B389" s="119" t="s">
        <v>3764</v>
      </c>
      <c r="C389" s="125" t="s">
        <v>3071</v>
      </c>
      <c r="D389" s="120" t="s">
        <v>261</v>
      </c>
      <c r="E389" s="120" t="s">
        <v>391</v>
      </c>
      <c r="F389" s="120" t="s">
        <v>261</v>
      </c>
      <c r="G389" s="120" t="s">
        <v>440</v>
      </c>
      <c r="H389" s="120" t="s">
        <v>470</v>
      </c>
      <c r="I389" s="120" t="s">
        <v>131</v>
      </c>
      <c r="J389" s="120" t="s">
        <v>92</v>
      </c>
      <c r="K389" s="120" t="s">
        <v>2950</v>
      </c>
      <c r="L389" s="122">
        <v>5</v>
      </c>
      <c r="M389" s="122">
        <v>2014</v>
      </c>
      <c r="N389" s="181">
        <v>120</v>
      </c>
      <c r="O389" s="59"/>
      <c r="P389" s="60"/>
      <c r="Q389" s="61"/>
      <c r="R389" s="61"/>
      <c r="S389" s="510"/>
    </row>
    <row r="390" spans="1:19" s="31" customFormat="1" ht="45.75" customHeight="1" x14ac:dyDescent="0.25">
      <c r="A390" s="119">
        <v>382</v>
      </c>
      <c r="B390" s="119" t="s">
        <v>3765</v>
      </c>
      <c r="C390" s="125" t="s">
        <v>3766</v>
      </c>
      <c r="D390" s="120" t="s">
        <v>261</v>
      </c>
      <c r="E390" s="120" t="s">
        <v>391</v>
      </c>
      <c r="F390" s="120" t="s">
        <v>261</v>
      </c>
      <c r="G390" s="120" t="s">
        <v>440</v>
      </c>
      <c r="H390" s="120" t="s">
        <v>470</v>
      </c>
      <c r="I390" s="120" t="s">
        <v>131</v>
      </c>
      <c r="J390" s="120" t="s">
        <v>92</v>
      </c>
      <c r="K390" s="120" t="s">
        <v>2950</v>
      </c>
      <c r="L390" s="122">
        <v>5</v>
      </c>
      <c r="M390" s="122">
        <v>2014</v>
      </c>
      <c r="N390" s="181">
        <v>180</v>
      </c>
      <c r="O390" s="59"/>
      <c r="P390" s="60"/>
      <c r="Q390" s="61"/>
      <c r="R390" s="61"/>
      <c r="S390" s="510"/>
    </row>
    <row r="391" spans="1:19" s="31" customFormat="1" ht="45.75" customHeight="1" x14ac:dyDescent="0.25">
      <c r="A391" s="119">
        <v>383</v>
      </c>
      <c r="B391" s="119" t="s">
        <v>3767</v>
      </c>
      <c r="C391" s="125" t="s">
        <v>3768</v>
      </c>
      <c r="D391" s="120" t="s">
        <v>261</v>
      </c>
      <c r="E391" s="120" t="s">
        <v>391</v>
      </c>
      <c r="F391" s="120" t="s">
        <v>3244</v>
      </c>
      <c r="G391" s="123">
        <v>2340679036088</v>
      </c>
      <c r="H391" s="120" t="s">
        <v>470</v>
      </c>
      <c r="I391" s="120" t="s">
        <v>131</v>
      </c>
      <c r="J391" s="120" t="s">
        <v>92</v>
      </c>
      <c r="K391" s="120" t="s">
        <v>2950</v>
      </c>
      <c r="L391" s="122">
        <v>9</v>
      </c>
      <c r="M391" s="122">
        <v>2014</v>
      </c>
      <c r="N391" s="181">
        <v>4315.2</v>
      </c>
      <c r="O391" s="59"/>
      <c r="P391" s="60"/>
      <c r="Q391" s="61"/>
      <c r="R391" s="61"/>
      <c r="S391" s="510"/>
    </row>
    <row r="392" spans="1:19" s="31" customFormat="1" ht="45.75" customHeight="1" x14ac:dyDescent="0.25">
      <c r="A392" s="119">
        <v>384</v>
      </c>
      <c r="B392" s="119" t="s">
        <v>3769</v>
      </c>
      <c r="C392" s="125" t="s">
        <v>3770</v>
      </c>
      <c r="D392" s="120" t="s">
        <v>3067</v>
      </c>
      <c r="E392" s="120" t="s">
        <v>391</v>
      </c>
      <c r="F392" s="120" t="s">
        <v>261</v>
      </c>
      <c r="G392" s="120" t="s">
        <v>3771</v>
      </c>
      <c r="H392" s="120" t="s">
        <v>470</v>
      </c>
      <c r="I392" s="120" t="s">
        <v>131</v>
      </c>
      <c r="J392" s="120" t="s">
        <v>92</v>
      </c>
      <c r="K392" s="120" t="s">
        <v>2950</v>
      </c>
      <c r="L392" s="122">
        <v>9</v>
      </c>
      <c r="M392" s="122">
        <v>2014</v>
      </c>
      <c r="N392" s="181">
        <v>2301.44</v>
      </c>
      <c r="O392" s="59"/>
      <c r="P392" s="60"/>
      <c r="Q392" s="61"/>
      <c r="R392" s="61"/>
      <c r="S392" s="510"/>
    </row>
    <row r="393" spans="1:19" s="31" customFormat="1" ht="45.75" customHeight="1" x14ac:dyDescent="0.25">
      <c r="A393" s="119">
        <v>385</v>
      </c>
      <c r="B393" s="119" t="s">
        <v>3772</v>
      </c>
      <c r="C393" s="125" t="s">
        <v>3004</v>
      </c>
      <c r="D393" s="120" t="s">
        <v>261</v>
      </c>
      <c r="E393" s="120" t="s">
        <v>391</v>
      </c>
      <c r="F393" s="120" t="s">
        <v>261</v>
      </c>
      <c r="G393" s="123">
        <v>1760065051395</v>
      </c>
      <c r="H393" s="120" t="s">
        <v>470</v>
      </c>
      <c r="I393" s="120" t="s">
        <v>131</v>
      </c>
      <c r="J393" s="120" t="s">
        <v>92</v>
      </c>
      <c r="K393" s="120" t="s">
        <v>2950</v>
      </c>
      <c r="L393" s="122">
        <v>9</v>
      </c>
      <c r="M393" s="122">
        <v>2014</v>
      </c>
      <c r="N393" s="181">
        <v>215.76</v>
      </c>
      <c r="O393" s="59"/>
      <c r="P393" s="60"/>
      <c r="Q393" s="61"/>
      <c r="R393" s="61"/>
      <c r="S393" s="510"/>
    </row>
    <row r="394" spans="1:19" s="31" customFormat="1" ht="45.75" customHeight="1" x14ac:dyDescent="0.25">
      <c r="A394" s="119">
        <v>386</v>
      </c>
      <c r="B394" s="119" t="s">
        <v>3773</v>
      </c>
      <c r="C394" s="125" t="s">
        <v>3774</v>
      </c>
      <c r="D394" s="120" t="s">
        <v>261</v>
      </c>
      <c r="E394" s="120" t="s">
        <v>391</v>
      </c>
      <c r="F394" s="120" t="s">
        <v>261</v>
      </c>
      <c r="G394" s="123">
        <v>1450534065115</v>
      </c>
      <c r="H394" s="120" t="s">
        <v>470</v>
      </c>
      <c r="I394" s="120" t="s">
        <v>131</v>
      </c>
      <c r="J394" s="120" t="s">
        <v>92</v>
      </c>
      <c r="K394" s="120" t="s">
        <v>2950</v>
      </c>
      <c r="L394" s="122">
        <v>9</v>
      </c>
      <c r="M394" s="122">
        <v>2014</v>
      </c>
      <c r="N394" s="181">
        <v>143.84</v>
      </c>
      <c r="O394" s="59"/>
      <c r="P394" s="60"/>
      <c r="Q394" s="61"/>
      <c r="R394" s="61"/>
      <c r="S394" s="510"/>
    </row>
    <row r="395" spans="1:19" s="31" customFormat="1" ht="45.75" customHeight="1" x14ac:dyDescent="0.25">
      <c r="A395" s="119">
        <v>387</v>
      </c>
      <c r="B395" s="119" t="s">
        <v>3775</v>
      </c>
      <c r="C395" s="125" t="s">
        <v>3118</v>
      </c>
      <c r="D395" s="120" t="s">
        <v>261</v>
      </c>
      <c r="E395" s="120" t="s">
        <v>391</v>
      </c>
      <c r="F395" s="120" t="s">
        <v>261</v>
      </c>
      <c r="G395" s="120" t="s">
        <v>3776</v>
      </c>
      <c r="H395" s="120" t="s">
        <v>470</v>
      </c>
      <c r="I395" s="120" t="s">
        <v>131</v>
      </c>
      <c r="J395" s="120" t="s">
        <v>92</v>
      </c>
      <c r="K395" s="120" t="s">
        <v>2950</v>
      </c>
      <c r="L395" s="122">
        <v>9</v>
      </c>
      <c r="M395" s="122">
        <v>2014</v>
      </c>
      <c r="N395" s="181">
        <v>215.76</v>
      </c>
      <c r="O395" s="59"/>
      <c r="P395" s="60"/>
      <c r="Q395" s="61"/>
      <c r="R395" s="61"/>
      <c r="S395" s="510"/>
    </row>
    <row r="396" spans="1:19" s="31" customFormat="1" ht="45.75" customHeight="1" x14ac:dyDescent="0.25">
      <c r="A396" s="119">
        <v>388</v>
      </c>
      <c r="B396" s="119" t="s">
        <v>3777</v>
      </c>
      <c r="C396" s="125" t="s">
        <v>3778</v>
      </c>
      <c r="D396" s="120" t="s">
        <v>261</v>
      </c>
      <c r="E396" s="120" t="s">
        <v>391</v>
      </c>
      <c r="F396" s="120" t="s">
        <v>3244</v>
      </c>
      <c r="G396" s="123">
        <v>2340679036127</v>
      </c>
      <c r="H396" s="120" t="s">
        <v>470</v>
      </c>
      <c r="I396" s="120" t="s">
        <v>131</v>
      </c>
      <c r="J396" s="120" t="s">
        <v>92</v>
      </c>
      <c r="K396" s="120" t="s">
        <v>2950</v>
      </c>
      <c r="L396" s="122">
        <v>9</v>
      </c>
      <c r="M396" s="122">
        <v>2014</v>
      </c>
      <c r="N396" s="181">
        <v>4315.2</v>
      </c>
      <c r="O396" s="59"/>
      <c r="P396" s="60"/>
      <c r="Q396" s="61"/>
      <c r="R396" s="61"/>
      <c r="S396" s="510"/>
    </row>
    <row r="397" spans="1:19" s="31" customFormat="1" ht="45.75" customHeight="1" x14ac:dyDescent="0.25">
      <c r="A397" s="119">
        <v>389</v>
      </c>
      <c r="B397" s="119" t="s">
        <v>3779</v>
      </c>
      <c r="C397" s="125" t="s">
        <v>3770</v>
      </c>
      <c r="D397" s="120" t="s">
        <v>3067</v>
      </c>
      <c r="E397" s="120" t="s">
        <v>391</v>
      </c>
      <c r="F397" s="120" t="s">
        <v>261</v>
      </c>
      <c r="G397" s="120" t="s">
        <v>3780</v>
      </c>
      <c r="H397" s="120" t="s">
        <v>470</v>
      </c>
      <c r="I397" s="120" t="s">
        <v>131</v>
      </c>
      <c r="J397" s="120" t="s">
        <v>92</v>
      </c>
      <c r="K397" s="120" t="s">
        <v>2950</v>
      </c>
      <c r="L397" s="122">
        <v>9</v>
      </c>
      <c r="M397" s="122">
        <v>2014</v>
      </c>
      <c r="N397" s="181">
        <v>2301.44</v>
      </c>
      <c r="O397" s="59"/>
      <c r="P397" s="60"/>
      <c r="Q397" s="61"/>
      <c r="R397" s="61"/>
      <c r="S397" s="510"/>
    </row>
    <row r="398" spans="1:19" s="31" customFormat="1" ht="45.75" customHeight="1" x14ac:dyDescent="0.25">
      <c r="A398" s="119">
        <v>390</v>
      </c>
      <c r="B398" s="119" t="s">
        <v>3781</v>
      </c>
      <c r="C398" s="125" t="s">
        <v>3004</v>
      </c>
      <c r="D398" s="120" t="s">
        <v>261</v>
      </c>
      <c r="E398" s="120" t="s">
        <v>391</v>
      </c>
      <c r="F398" s="120" t="s">
        <v>261</v>
      </c>
      <c r="G398" s="123">
        <v>1760065053606</v>
      </c>
      <c r="H398" s="120" t="s">
        <v>470</v>
      </c>
      <c r="I398" s="120" t="s">
        <v>131</v>
      </c>
      <c r="J398" s="120" t="s">
        <v>92</v>
      </c>
      <c r="K398" s="120" t="s">
        <v>2950</v>
      </c>
      <c r="L398" s="122">
        <v>9</v>
      </c>
      <c r="M398" s="122">
        <v>2014</v>
      </c>
      <c r="N398" s="181">
        <v>215.76</v>
      </c>
      <c r="O398" s="59"/>
      <c r="P398" s="60"/>
      <c r="Q398" s="61"/>
      <c r="R398" s="61"/>
      <c r="S398" s="510"/>
    </row>
    <row r="399" spans="1:19" s="31" customFormat="1" ht="45.75" customHeight="1" x14ac:dyDescent="0.25">
      <c r="A399" s="119">
        <v>391</v>
      </c>
      <c r="B399" s="119" t="s">
        <v>3782</v>
      </c>
      <c r="C399" s="125" t="s">
        <v>3774</v>
      </c>
      <c r="D399" s="120" t="s">
        <v>261</v>
      </c>
      <c r="E399" s="120" t="s">
        <v>391</v>
      </c>
      <c r="F399" s="120" t="s">
        <v>261</v>
      </c>
      <c r="G399" s="123">
        <v>1450534065109</v>
      </c>
      <c r="H399" s="120" t="s">
        <v>470</v>
      </c>
      <c r="I399" s="120" t="s">
        <v>131</v>
      </c>
      <c r="J399" s="120" t="s">
        <v>92</v>
      </c>
      <c r="K399" s="120" t="s">
        <v>2950</v>
      </c>
      <c r="L399" s="122">
        <v>9</v>
      </c>
      <c r="M399" s="122">
        <v>2014</v>
      </c>
      <c r="N399" s="181">
        <v>143.84</v>
      </c>
      <c r="O399" s="59"/>
      <c r="P399" s="60"/>
      <c r="Q399" s="61"/>
      <c r="R399" s="61"/>
      <c r="S399" s="510"/>
    </row>
    <row r="400" spans="1:19" s="31" customFormat="1" ht="45.75" customHeight="1" x14ac:dyDescent="0.25">
      <c r="A400" s="119">
        <v>392</v>
      </c>
      <c r="B400" s="119" t="s">
        <v>3783</v>
      </c>
      <c r="C400" s="125" t="s">
        <v>3118</v>
      </c>
      <c r="D400" s="120" t="s">
        <v>261</v>
      </c>
      <c r="E400" s="120" t="s">
        <v>391</v>
      </c>
      <c r="F400" s="120" t="s">
        <v>261</v>
      </c>
      <c r="G400" s="120" t="s">
        <v>3784</v>
      </c>
      <c r="H400" s="120" t="s">
        <v>470</v>
      </c>
      <c r="I400" s="120" t="s">
        <v>131</v>
      </c>
      <c r="J400" s="120" t="s">
        <v>92</v>
      </c>
      <c r="K400" s="120" t="s">
        <v>2950</v>
      </c>
      <c r="L400" s="122">
        <v>9</v>
      </c>
      <c r="M400" s="122">
        <v>2014</v>
      </c>
      <c r="N400" s="181">
        <v>215.76</v>
      </c>
      <c r="O400" s="59"/>
      <c r="P400" s="60"/>
      <c r="Q400" s="61"/>
      <c r="R400" s="61"/>
      <c r="S400" s="510"/>
    </row>
    <row r="401" spans="1:19" s="31" customFormat="1" ht="45.75" customHeight="1" x14ac:dyDescent="0.25">
      <c r="A401" s="119">
        <v>393</v>
      </c>
      <c r="B401" s="119" t="s">
        <v>3785</v>
      </c>
      <c r="C401" s="125" t="s">
        <v>3778</v>
      </c>
      <c r="D401" s="120" t="s">
        <v>261</v>
      </c>
      <c r="E401" s="120" t="s">
        <v>391</v>
      </c>
      <c r="F401" s="120" t="s">
        <v>3244</v>
      </c>
      <c r="G401" s="123">
        <v>2340679036125</v>
      </c>
      <c r="H401" s="120" t="s">
        <v>470</v>
      </c>
      <c r="I401" s="120" t="s">
        <v>131</v>
      </c>
      <c r="J401" s="120" t="s">
        <v>92</v>
      </c>
      <c r="K401" s="120" t="s">
        <v>2950</v>
      </c>
      <c r="L401" s="122">
        <v>9</v>
      </c>
      <c r="M401" s="122">
        <v>2014</v>
      </c>
      <c r="N401" s="181">
        <v>4315.2</v>
      </c>
      <c r="O401" s="59"/>
      <c r="P401" s="60"/>
      <c r="Q401" s="61"/>
      <c r="R401" s="61"/>
      <c r="S401" s="510"/>
    </row>
    <row r="402" spans="1:19" s="31" customFormat="1" ht="45.75" customHeight="1" x14ac:dyDescent="0.25">
      <c r="A402" s="119">
        <v>394</v>
      </c>
      <c r="B402" s="119" t="s">
        <v>3786</v>
      </c>
      <c r="C402" s="125" t="s">
        <v>3770</v>
      </c>
      <c r="D402" s="120" t="s">
        <v>3067</v>
      </c>
      <c r="E402" s="120" t="s">
        <v>391</v>
      </c>
      <c r="F402" s="120" t="s">
        <v>261</v>
      </c>
      <c r="G402" s="120" t="s">
        <v>3787</v>
      </c>
      <c r="H402" s="120" t="s">
        <v>470</v>
      </c>
      <c r="I402" s="120" t="s">
        <v>131</v>
      </c>
      <c r="J402" s="120" t="s">
        <v>92</v>
      </c>
      <c r="K402" s="120" t="s">
        <v>2950</v>
      </c>
      <c r="L402" s="122">
        <v>9</v>
      </c>
      <c r="M402" s="122">
        <v>2014</v>
      </c>
      <c r="N402" s="181">
        <v>2301.44</v>
      </c>
      <c r="O402" s="59"/>
      <c r="P402" s="60"/>
      <c r="Q402" s="61"/>
      <c r="R402" s="61"/>
      <c r="S402" s="510"/>
    </row>
    <row r="403" spans="1:19" s="31" customFormat="1" ht="45.75" customHeight="1" x14ac:dyDescent="0.25">
      <c r="A403" s="119">
        <v>395</v>
      </c>
      <c r="B403" s="119" t="s">
        <v>3788</v>
      </c>
      <c r="C403" s="125" t="s">
        <v>3118</v>
      </c>
      <c r="D403" s="120" t="s">
        <v>261</v>
      </c>
      <c r="E403" s="120" t="s">
        <v>391</v>
      </c>
      <c r="F403" s="120" t="s">
        <v>261</v>
      </c>
      <c r="G403" s="120" t="s">
        <v>3789</v>
      </c>
      <c r="H403" s="120" t="s">
        <v>470</v>
      </c>
      <c r="I403" s="120" t="s">
        <v>131</v>
      </c>
      <c r="J403" s="120" t="s">
        <v>92</v>
      </c>
      <c r="K403" s="120" t="s">
        <v>2950</v>
      </c>
      <c r="L403" s="122">
        <v>9</v>
      </c>
      <c r="M403" s="122">
        <v>2014</v>
      </c>
      <c r="N403" s="181">
        <v>215.76</v>
      </c>
      <c r="O403" s="59"/>
      <c r="P403" s="60"/>
      <c r="Q403" s="61"/>
      <c r="R403" s="61"/>
      <c r="S403" s="510"/>
    </row>
    <row r="404" spans="1:19" s="31" customFormat="1" ht="45.75" customHeight="1" x14ac:dyDescent="0.25">
      <c r="A404" s="119">
        <v>396</v>
      </c>
      <c r="B404" s="119" t="s">
        <v>3790</v>
      </c>
      <c r="C404" s="125" t="s">
        <v>3791</v>
      </c>
      <c r="D404" s="120" t="s">
        <v>261</v>
      </c>
      <c r="E404" s="120" t="s">
        <v>391</v>
      </c>
      <c r="F404" s="120" t="s">
        <v>261</v>
      </c>
      <c r="G404" s="120" t="s">
        <v>440</v>
      </c>
      <c r="H404" s="120" t="s">
        <v>470</v>
      </c>
      <c r="I404" s="120" t="s">
        <v>131</v>
      </c>
      <c r="J404" s="120" t="s">
        <v>92</v>
      </c>
      <c r="K404" s="120" t="s">
        <v>2950</v>
      </c>
      <c r="L404" s="122">
        <v>10</v>
      </c>
      <c r="M404" s="122">
        <v>2015</v>
      </c>
      <c r="N404" s="180">
        <v>3300</v>
      </c>
      <c r="O404" s="59"/>
      <c r="P404" s="60"/>
      <c r="Q404" s="61"/>
      <c r="R404" s="61"/>
      <c r="S404" s="510"/>
    </row>
    <row r="405" spans="1:19" s="31" customFormat="1" ht="45.75" customHeight="1" x14ac:dyDescent="0.25">
      <c r="A405" s="119">
        <v>397</v>
      </c>
      <c r="B405" s="119" t="s">
        <v>3792</v>
      </c>
      <c r="C405" s="125" t="s">
        <v>2952</v>
      </c>
      <c r="D405" s="120" t="s">
        <v>261</v>
      </c>
      <c r="E405" s="120" t="s">
        <v>391</v>
      </c>
      <c r="F405" s="120" t="s">
        <v>261</v>
      </c>
      <c r="G405" s="120" t="s">
        <v>440</v>
      </c>
      <c r="H405" s="120" t="s">
        <v>470</v>
      </c>
      <c r="I405" s="120" t="s">
        <v>131</v>
      </c>
      <c r="J405" s="120" t="s">
        <v>92</v>
      </c>
      <c r="K405" s="120" t="s">
        <v>2950</v>
      </c>
      <c r="L405" s="122">
        <v>10</v>
      </c>
      <c r="M405" s="122">
        <v>2015</v>
      </c>
      <c r="N405" s="180">
        <v>220</v>
      </c>
      <c r="O405" s="59"/>
      <c r="P405" s="60"/>
      <c r="Q405" s="61"/>
      <c r="R405" s="61"/>
      <c r="S405" s="510"/>
    </row>
    <row r="406" spans="1:19" s="31" customFormat="1" ht="45.75" customHeight="1" x14ac:dyDescent="0.25">
      <c r="A406" s="119">
        <v>398</v>
      </c>
      <c r="B406" s="119" t="s">
        <v>3793</v>
      </c>
      <c r="C406" s="125" t="s">
        <v>2971</v>
      </c>
      <c r="D406" s="120" t="s">
        <v>261</v>
      </c>
      <c r="E406" s="120" t="s">
        <v>391</v>
      </c>
      <c r="F406" s="120" t="s">
        <v>261</v>
      </c>
      <c r="G406" s="120" t="s">
        <v>440</v>
      </c>
      <c r="H406" s="120" t="s">
        <v>470</v>
      </c>
      <c r="I406" s="120" t="s">
        <v>131</v>
      </c>
      <c r="J406" s="120" t="s">
        <v>92</v>
      </c>
      <c r="K406" s="120" t="s">
        <v>2950</v>
      </c>
      <c r="L406" s="122">
        <v>10</v>
      </c>
      <c r="M406" s="122">
        <v>2015</v>
      </c>
      <c r="N406" s="180">
        <v>110</v>
      </c>
      <c r="O406" s="59"/>
      <c r="P406" s="60"/>
      <c r="Q406" s="61"/>
      <c r="R406" s="61"/>
      <c r="S406" s="510"/>
    </row>
    <row r="407" spans="1:19" s="31" customFormat="1" ht="45.75" customHeight="1" x14ac:dyDescent="0.25">
      <c r="A407" s="119">
        <v>399</v>
      </c>
      <c r="B407" s="119" t="s">
        <v>3794</v>
      </c>
      <c r="C407" s="125" t="s">
        <v>2980</v>
      </c>
      <c r="D407" s="120" t="s">
        <v>261</v>
      </c>
      <c r="E407" s="120" t="s">
        <v>391</v>
      </c>
      <c r="F407" s="120" t="s">
        <v>261</v>
      </c>
      <c r="G407" s="120" t="s">
        <v>440</v>
      </c>
      <c r="H407" s="120" t="s">
        <v>470</v>
      </c>
      <c r="I407" s="120" t="s">
        <v>131</v>
      </c>
      <c r="J407" s="120" t="s">
        <v>92</v>
      </c>
      <c r="K407" s="120" t="s">
        <v>2950</v>
      </c>
      <c r="L407" s="122">
        <v>10</v>
      </c>
      <c r="M407" s="122">
        <v>2015</v>
      </c>
      <c r="N407" s="180">
        <v>220</v>
      </c>
      <c r="O407" s="59"/>
      <c r="P407" s="60"/>
      <c r="Q407" s="61"/>
      <c r="R407" s="61"/>
      <c r="S407" s="510"/>
    </row>
    <row r="408" spans="1:19" s="31" customFormat="1" ht="45.75" customHeight="1" x14ac:dyDescent="0.25">
      <c r="A408" s="119">
        <v>400</v>
      </c>
      <c r="B408" s="119" t="s">
        <v>3795</v>
      </c>
      <c r="C408" s="125" t="s">
        <v>3268</v>
      </c>
      <c r="D408" s="120" t="s">
        <v>261</v>
      </c>
      <c r="E408" s="120" t="s">
        <v>391</v>
      </c>
      <c r="F408" s="120" t="s">
        <v>261</v>
      </c>
      <c r="G408" s="120" t="s">
        <v>440</v>
      </c>
      <c r="H408" s="120" t="s">
        <v>470</v>
      </c>
      <c r="I408" s="120" t="s">
        <v>131</v>
      </c>
      <c r="J408" s="120" t="s">
        <v>92</v>
      </c>
      <c r="K408" s="120" t="s">
        <v>2950</v>
      </c>
      <c r="L408" s="122">
        <v>10</v>
      </c>
      <c r="M408" s="122">
        <v>2015</v>
      </c>
      <c r="N408" s="180">
        <v>7149.99</v>
      </c>
      <c r="O408" s="59"/>
      <c r="P408" s="60"/>
      <c r="Q408" s="61"/>
      <c r="R408" s="61"/>
      <c r="S408" s="510"/>
    </row>
    <row r="409" spans="1:19" s="31" customFormat="1" ht="45.75" customHeight="1" x14ac:dyDescent="0.25">
      <c r="A409" s="119">
        <v>401</v>
      </c>
      <c r="B409" s="119" t="s">
        <v>3796</v>
      </c>
      <c r="C409" s="125" t="s">
        <v>3791</v>
      </c>
      <c r="D409" s="120" t="s">
        <v>261</v>
      </c>
      <c r="E409" s="120" t="s">
        <v>391</v>
      </c>
      <c r="F409" s="120" t="s">
        <v>261</v>
      </c>
      <c r="G409" s="120" t="s">
        <v>440</v>
      </c>
      <c r="H409" s="120" t="s">
        <v>470</v>
      </c>
      <c r="I409" s="120" t="s">
        <v>131</v>
      </c>
      <c r="J409" s="120" t="s">
        <v>92</v>
      </c>
      <c r="K409" s="120" t="s">
        <v>2950</v>
      </c>
      <c r="L409" s="122">
        <v>10</v>
      </c>
      <c r="M409" s="122">
        <v>2015</v>
      </c>
      <c r="N409" s="180">
        <v>3300</v>
      </c>
      <c r="O409" s="59"/>
      <c r="P409" s="60"/>
      <c r="Q409" s="61"/>
      <c r="R409" s="61"/>
      <c r="S409" s="510"/>
    </row>
    <row r="410" spans="1:19" s="31" customFormat="1" ht="45.75" customHeight="1" x14ac:dyDescent="0.25">
      <c r="A410" s="119">
        <v>402</v>
      </c>
      <c r="B410" s="119" t="s">
        <v>3797</v>
      </c>
      <c r="C410" s="125" t="s">
        <v>2980</v>
      </c>
      <c r="D410" s="120" t="s">
        <v>261</v>
      </c>
      <c r="E410" s="120" t="s">
        <v>391</v>
      </c>
      <c r="F410" s="120" t="s">
        <v>261</v>
      </c>
      <c r="G410" s="120" t="s">
        <v>440</v>
      </c>
      <c r="H410" s="120" t="s">
        <v>470</v>
      </c>
      <c r="I410" s="120" t="s">
        <v>131</v>
      </c>
      <c r="J410" s="120" t="s">
        <v>92</v>
      </c>
      <c r="K410" s="120" t="s">
        <v>2950</v>
      </c>
      <c r="L410" s="122">
        <v>10</v>
      </c>
      <c r="M410" s="122">
        <v>2015</v>
      </c>
      <c r="N410" s="180">
        <v>220</v>
      </c>
      <c r="O410" s="59"/>
      <c r="P410" s="60"/>
      <c r="Q410" s="61"/>
      <c r="R410" s="61"/>
      <c r="S410" s="510"/>
    </row>
    <row r="411" spans="1:19" s="31" customFormat="1" ht="45.75" customHeight="1" x14ac:dyDescent="0.25">
      <c r="A411" s="119">
        <v>403</v>
      </c>
      <c r="B411" s="119" t="s">
        <v>3798</v>
      </c>
      <c r="C411" s="125" t="s">
        <v>3268</v>
      </c>
      <c r="D411" s="120" t="s">
        <v>261</v>
      </c>
      <c r="E411" s="120" t="s">
        <v>391</v>
      </c>
      <c r="F411" s="120" t="s">
        <v>261</v>
      </c>
      <c r="G411" s="120" t="s">
        <v>440</v>
      </c>
      <c r="H411" s="120" t="s">
        <v>470</v>
      </c>
      <c r="I411" s="120" t="s">
        <v>131</v>
      </c>
      <c r="J411" s="120" t="s">
        <v>92</v>
      </c>
      <c r="K411" s="120" t="s">
        <v>2950</v>
      </c>
      <c r="L411" s="122">
        <v>10</v>
      </c>
      <c r="M411" s="122">
        <v>2015</v>
      </c>
      <c r="N411" s="180">
        <v>7149.99</v>
      </c>
      <c r="O411" s="59"/>
      <c r="P411" s="60"/>
      <c r="Q411" s="61"/>
      <c r="R411" s="61"/>
      <c r="S411" s="510"/>
    </row>
    <row r="412" spans="1:19" s="31" customFormat="1" ht="45.75" customHeight="1" x14ac:dyDescent="0.25">
      <c r="A412" s="119">
        <v>404</v>
      </c>
      <c r="B412" s="119" t="s">
        <v>3799</v>
      </c>
      <c r="C412" s="125" t="s">
        <v>3791</v>
      </c>
      <c r="D412" s="120" t="s">
        <v>261</v>
      </c>
      <c r="E412" s="120" t="s">
        <v>391</v>
      </c>
      <c r="F412" s="120" t="s">
        <v>261</v>
      </c>
      <c r="G412" s="120" t="s">
        <v>440</v>
      </c>
      <c r="H412" s="120" t="s">
        <v>470</v>
      </c>
      <c r="I412" s="120" t="s">
        <v>131</v>
      </c>
      <c r="J412" s="120" t="s">
        <v>92</v>
      </c>
      <c r="K412" s="120" t="s">
        <v>2950</v>
      </c>
      <c r="L412" s="122">
        <v>10</v>
      </c>
      <c r="M412" s="122">
        <v>2015</v>
      </c>
      <c r="N412" s="180">
        <v>3300</v>
      </c>
      <c r="O412" s="59"/>
      <c r="P412" s="60"/>
      <c r="Q412" s="61"/>
      <c r="R412" s="61"/>
      <c r="S412" s="510"/>
    </row>
    <row r="413" spans="1:19" s="31" customFormat="1" ht="45.75" customHeight="1" x14ac:dyDescent="0.25">
      <c r="A413" s="119">
        <v>405</v>
      </c>
      <c r="B413" s="119" t="s">
        <v>3800</v>
      </c>
      <c r="C413" s="125" t="s">
        <v>2952</v>
      </c>
      <c r="D413" s="120" t="s">
        <v>261</v>
      </c>
      <c r="E413" s="120" t="s">
        <v>391</v>
      </c>
      <c r="F413" s="120" t="s">
        <v>261</v>
      </c>
      <c r="G413" s="120" t="s">
        <v>440</v>
      </c>
      <c r="H413" s="120" t="s">
        <v>470</v>
      </c>
      <c r="I413" s="120" t="s">
        <v>131</v>
      </c>
      <c r="J413" s="120" t="s">
        <v>92</v>
      </c>
      <c r="K413" s="120" t="s">
        <v>2950</v>
      </c>
      <c r="L413" s="122">
        <v>10</v>
      </c>
      <c r="M413" s="122">
        <v>2015</v>
      </c>
      <c r="N413" s="180">
        <v>220</v>
      </c>
      <c r="O413" s="59"/>
      <c r="P413" s="60"/>
      <c r="Q413" s="61"/>
      <c r="R413" s="61"/>
      <c r="S413" s="510"/>
    </row>
    <row r="414" spans="1:19" s="31" customFormat="1" ht="45.75" customHeight="1" x14ac:dyDescent="0.25">
      <c r="A414" s="119">
        <v>406</v>
      </c>
      <c r="B414" s="119" t="s">
        <v>3801</v>
      </c>
      <c r="C414" s="125" t="s">
        <v>2971</v>
      </c>
      <c r="D414" s="120" t="s">
        <v>261</v>
      </c>
      <c r="E414" s="120" t="s">
        <v>391</v>
      </c>
      <c r="F414" s="120" t="s">
        <v>261</v>
      </c>
      <c r="G414" s="120" t="s">
        <v>440</v>
      </c>
      <c r="H414" s="120" t="s">
        <v>470</v>
      </c>
      <c r="I414" s="120" t="s">
        <v>131</v>
      </c>
      <c r="J414" s="120" t="s">
        <v>92</v>
      </c>
      <c r="K414" s="120" t="s">
        <v>2950</v>
      </c>
      <c r="L414" s="122">
        <v>10</v>
      </c>
      <c r="M414" s="122">
        <v>2015</v>
      </c>
      <c r="N414" s="180">
        <v>110</v>
      </c>
      <c r="O414" s="59"/>
      <c r="P414" s="60"/>
      <c r="Q414" s="61"/>
      <c r="R414" s="61"/>
      <c r="S414" s="510"/>
    </row>
    <row r="415" spans="1:19" s="31" customFormat="1" ht="45.75" customHeight="1" x14ac:dyDescent="0.25">
      <c r="A415" s="119">
        <v>407</v>
      </c>
      <c r="B415" s="119" t="s">
        <v>3802</v>
      </c>
      <c r="C415" s="125" t="s">
        <v>2980</v>
      </c>
      <c r="D415" s="120" t="s">
        <v>261</v>
      </c>
      <c r="E415" s="120" t="s">
        <v>391</v>
      </c>
      <c r="F415" s="120" t="s">
        <v>261</v>
      </c>
      <c r="G415" s="120" t="s">
        <v>440</v>
      </c>
      <c r="H415" s="120" t="s">
        <v>470</v>
      </c>
      <c r="I415" s="120" t="s">
        <v>131</v>
      </c>
      <c r="J415" s="120" t="s">
        <v>92</v>
      </c>
      <c r="K415" s="120" t="s">
        <v>2950</v>
      </c>
      <c r="L415" s="122">
        <v>10</v>
      </c>
      <c r="M415" s="122">
        <v>2015</v>
      </c>
      <c r="N415" s="180">
        <v>220</v>
      </c>
      <c r="O415" s="59"/>
      <c r="P415" s="60"/>
      <c r="Q415" s="61"/>
      <c r="R415" s="61"/>
      <c r="S415" s="510"/>
    </row>
    <row r="416" spans="1:19" s="31" customFormat="1" ht="45.75" customHeight="1" x14ac:dyDescent="0.25">
      <c r="A416" s="119">
        <v>408</v>
      </c>
      <c r="B416" s="119" t="s">
        <v>3803</v>
      </c>
      <c r="C416" s="125" t="s">
        <v>3098</v>
      </c>
      <c r="D416" s="120" t="s">
        <v>261</v>
      </c>
      <c r="E416" s="120" t="s">
        <v>391</v>
      </c>
      <c r="F416" s="120" t="s">
        <v>261</v>
      </c>
      <c r="G416" s="120">
        <v>11332739468</v>
      </c>
      <c r="H416" s="120" t="s">
        <v>470</v>
      </c>
      <c r="I416" s="120" t="s">
        <v>3804</v>
      </c>
      <c r="J416" s="120" t="s">
        <v>92</v>
      </c>
      <c r="K416" s="120" t="s">
        <v>2950</v>
      </c>
      <c r="L416" s="121">
        <v>12</v>
      </c>
      <c r="M416" s="122">
        <v>2013</v>
      </c>
      <c r="N416" s="181">
        <v>165.3</v>
      </c>
      <c r="O416" s="59"/>
      <c r="P416" s="60"/>
      <c r="Q416" s="61"/>
      <c r="R416" s="61"/>
      <c r="S416" s="510"/>
    </row>
    <row r="417" spans="1:19" s="31" customFormat="1" ht="45.75" customHeight="1" x14ac:dyDescent="0.25">
      <c r="A417" s="119">
        <v>409</v>
      </c>
      <c r="B417" s="119" t="s">
        <v>3805</v>
      </c>
      <c r="C417" s="125" t="s">
        <v>3806</v>
      </c>
      <c r="D417" s="120" t="s">
        <v>3807</v>
      </c>
      <c r="E417" s="120" t="s">
        <v>391</v>
      </c>
      <c r="F417" s="120" t="s">
        <v>3808</v>
      </c>
      <c r="G417" s="120" t="s">
        <v>440</v>
      </c>
      <c r="H417" s="120" t="s">
        <v>470</v>
      </c>
      <c r="I417" s="120" t="s">
        <v>3804</v>
      </c>
      <c r="J417" s="120" t="s">
        <v>92</v>
      </c>
      <c r="K417" s="120" t="s">
        <v>2950</v>
      </c>
      <c r="L417" s="121">
        <v>12</v>
      </c>
      <c r="M417" s="122">
        <v>2013</v>
      </c>
      <c r="N417" s="181">
        <v>5220</v>
      </c>
      <c r="O417" s="59"/>
      <c r="P417" s="60"/>
      <c r="Q417" s="61"/>
      <c r="R417" s="61"/>
      <c r="S417" s="510"/>
    </row>
    <row r="418" spans="1:19" s="31" customFormat="1" ht="45.75" customHeight="1" x14ac:dyDescent="0.25">
      <c r="A418" s="119">
        <v>410</v>
      </c>
      <c r="B418" s="119" t="s">
        <v>3809</v>
      </c>
      <c r="C418" s="125" t="s">
        <v>3810</v>
      </c>
      <c r="D418" s="120" t="s">
        <v>1622</v>
      </c>
      <c r="E418" s="120" t="s">
        <v>391</v>
      </c>
      <c r="F418" s="120" t="s">
        <v>3811</v>
      </c>
      <c r="G418" s="120" t="s">
        <v>440</v>
      </c>
      <c r="H418" s="120" t="s">
        <v>470</v>
      </c>
      <c r="I418" s="120" t="s">
        <v>3804</v>
      </c>
      <c r="J418" s="120" t="s">
        <v>92</v>
      </c>
      <c r="K418" s="120" t="s">
        <v>2950</v>
      </c>
      <c r="L418" s="121">
        <v>12</v>
      </c>
      <c r="M418" s="122">
        <v>2013</v>
      </c>
      <c r="N418" s="181">
        <v>7656</v>
      </c>
      <c r="O418" s="59"/>
      <c r="P418" s="60"/>
      <c r="Q418" s="61"/>
      <c r="R418" s="61"/>
      <c r="S418" s="510"/>
    </row>
    <row r="419" spans="1:19" s="31" customFormat="1" ht="45.75" customHeight="1" x14ac:dyDescent="0.25">
      <c r="A419" s="119">
        <v>411</v>
      </c>
      <c r="B419" s="119" t="s">
        <v>3812</v>
      </c>
      <c r="C419" s="125" t="s">
        <v>3813</v>
      </c>
      <c r="D419" s="120" t="s">
        <v>261</v>
      </c>
      <c r="E419" s="120" t="s">
        <v>391</v>
      </c>
      <c r="F419" s="120" t="s">
        <v>261</v>
      </c>
      <c r="G419" s="120" t="s">
        <v>3058</v>
      </c>
      <c r="H419" s="120" t="s">
        <v>470</v>
      </c>
      <c r="I419" s="120" t="s">
        <v>3804</v>
      </c>
      <c r="J419" s="120" t="s">
        <v>92</v>
      </c>
      <c r="K419" s="120" t="s">
        <v>2950</v>
      </c>
      <c r="L419" s="121">
        <v>12</v>
      </c>
      <c r="M419" s="122">
        <v>2013</v>
      </c>
      <c r="N419" s="181">
        <v>92.8</v>
      </c>
      <c r="O419" s="59"/>
      <c r="P419" s="60"/>
      <c r="Q419" s="61"/>
      <c r="R419" s="61"/>
      <c r="S419" s="510"/>
    </row>
    <row r="420" spans="1:19" s="31" customFormat="1" ht="45.75" customHeight="1" x14ac:dyDescent="0.25">
      <c r="A420" s="119">
        <v>412</v>
      </c>
      <c r="B420" s="119" t="s">
        <v>3814</v>
      </c>
      <c r="C420" s="125" t="s">
        <v>3375</v>
      </c>
      <c r="D420" s="120" t="s">
        <v>3397</v>
      </c>
      <c r="E420" s="120" t="s">
        <v>391</v>
      </c>
      <c r="F420" s="120" t="s">
        <v>261</v>
      </c>
      <c r="G420" s="126" t="s">
        <v>3815</v>
      </c>
      <c r="H420" s="120" t="s">
        <v>470</v>
      </c>
      <c r="I420" s="120" t="s">
        <v>3804</v>
      </c>
      <c r="J420" s="120" t="s">
        <v>92</v>
      </c>
      <c r="K420" s="120" t="s">
        <v>2950</v>
      </c>
      <c r="L420" s="121">
        <v>11</v>
      </c>
      <c r="M420" s="122">
        <v>2017</v>
      </c>
      <c r="N420" s="180">
        <v>290</v>
      </c>
      <c r="O420" s="59"/>
      <c r="P420" s="60"/>
      <c r="Q420" s="61"/>
      <c r="R420" s="61"/>
      <c r="S420" s="510"/>
    </row>
    <row r="421" spans="1:19" s="31" customFormat="1" ht="45.75" customHeight="1" x14ac:dyDescent="0.25">
      <c r="A421" s="119">
        <v>413</v>
      </c>
      <c r="B421" s="119" t="s">
        <v>3816</v>
      </c>
      <c r="C421" s="125" t="s">
        <v>3375</v>
      </c>
      <c r="D421" s="120" t="s">
        <v>3397</v>
      </c>
      <c r="E421" s="120" t="s">
        <v>391</v>
      </c>
      <c r="F421" s="120" t="s">
        <v>261</v>
      </c>
      <c r="G421" s="126" t="s">
        <v>3817</v>
      </c>
      <c r="H421" s="120" t="s">
        <v>470</v>
      </c>
      <c r="I421" s="120" t="s">
        <v>3804</v>
      </c>
      <c r="J421" s="120" t="s">
        <v>92</v>
      </c>
      <c r="K421" s="120" t="s">
        <v>2950</v>
      </c>
      <c r="L421" s="121">
        <v>11</v>
      </c>
      <c r="M421" s="122">
        <v>2017</v>
      </c>
      <c r="N421" s="180">
        <v>290</v>
      </c>
      <c r="O421" s="59"/>
      <c r="P421" s="60"/>
      <c r="Q421" s="61"/>
      <c r="R421" s="61"/>
      <c r="S421" s="510"/>
    </row>
    <row r="422" spans="1:19" s="31" customFormat="1" ht="45.75" customHeight="1" x14ac:dyDescent="0.25">
      <c r="A422" s="119">
        <v>414</v>
      </c>
      <c r="B422" s="119" t="s">
        <v>3818</v>
      </c>
      <c r="C422" s="125" t="s">
        <v>3367</v>
      </c>
      <c r="D422" s="120" t="s">
        <v>3388</v>
      </c>
      <c r="E422" s="120" t="s">
        <v>391</v>
      </c>
      <c r="F422" s="120" t="s">
        <v>261</v>
      </c>
      <c r="G422" s="126">
        <v>201707210190</v>
      </c>
      <c r="H422" s="120" t="s">
        <v>470</v>
      </c>
      <c r="I422" s="120" t="s">
        <v>3804</v>
      </c>
      <c r="J422" s="120" t="s">
        <v>92</v>
      </c>
      <c r="K422" s="120" t="s">
        <v>2950</v>
      </c>
      <c r="L422" s="121">
        <v>11</v>
      </c>
      <c r="M422" s="122">
        <v>2017</v>
      </c>
      <c r="N422" s="180">
        <v>4782.68</v>
      </c>
      <c r="O422" s="59"/>
      <c r="P422" s="60"/>
      <c r="Q422" s="61"/>
      <c r="R422" s="61"/>
      <c r="S422" s="510"/>
    </row>
    <row r="423" spans="1:19" s="31" customFormat="1" ht="45.75" customHeight="1" x14ac:dyDescent="0.25">
      <c r="A423" s="119">
        <v>415</v>
      </c>
      <c r="B423" s="119" t="s">
        <v>3819</v>
      </c>
      <c r="C423" s="125" t="s">
        <v>3001</v>
      </c>
      <c r="D423" s="120" t="s">
        <v>1136</v>
      </c>
      <c r="E423" s="120" t="s">
        <v>391</v>
      </c>
      <c r="F423" s="120" t="s">
        <v>261</v>
      </c>
      <c r="G423" s="126" t="s">
        <v>3820</v>
      </c>
      <c r="H423" s="120" t="s">
        <v>470</v>
      </c>
      <c r="I423" s="120" t="s">
        <v>3804</v>
      </c>
      <c r="J423" s="120" t="s">
        <v>92</v>
      </c>
      <c r="K423" s="120" t="s">
        <v>2950</v>
      </c>
      <c r="L423" s="121">
        <v>11</v>
      </c>
      <c r="M423" s="122">
        <v>2017</v>
      </c>
      <c r="N423" s="180">
        <v>2468.48</v>
      </c>
      <c r="O423" s="59"/>
      <c r="P423" s="60"/>
      <c r="Q423" s="61"/>
      <c r="R423" s="61"/>
      <c r="S423" s="510"/>
    </row>
    <row r="424" spans="1:19" s="31" customFormat="1" ht="45.75" customHeight="1" x14ac:dyDescent="0.25">
      <c r="A424" s="119">
        <v>416</v>
      </c>
      <c r="B424" s="119" t="s">
        <v>3821</v>
      </c>
      <c r="C424" s="125" t="s">
        <v>3371</v>
      </c>
      <c r="D424" s="120" t="s">
        <v>3005</v>
      </c>
      <c r="E424" s="120" t="s">
        <v>391</v>
      </c>
      <c r="F424" s="120" t="s">
        <v>261</v>
      </c>
      <c r="G424" s="126" t="s">
        <v>3822</v>
      </c>
      <c r="H424" s="120" t="s">
        <v>470</v>
      </c>
      <c r="I424" s="120" t="s">
        <v>3804</v>
      </c>
      <c r="J424" s="120" t="s">
        <v>92</v>
      </c>
      <c r="K424" s="120" t="s">
        <v>2950</v>
      </c>
      <c r="L424" s="121">
        <v>11</v>
      </c>
      <c r="M424" s="122">
        <v>2017</v>
      </c>
      <c r="N424" s="180">
        <v>308.56</v>
      </c>
      <c r="O424" s="59"/>
      <c r="P424" s="60"/>
      <c r="Q424" s="61"/>
      <c r="R424" s="61"/>
      <c r="S424" s="510"/>
    </row>
    <row r="425" spans="1:19" s="31" customFormat="1" ht="45.75" customHeight="1" x14ac:dyDescent="0.25">
      <c r="A425" s="119">
        <v>417</v>
      </c>
      <c r="B425" s="119" t="s">
        <v>3823</v>
      </c>
      <c r="C425" s="125" t="s">
        <v>3373</v>
      </c>
      <c r="D425" s="120" t="s">
        <v>3005</v>
      </c>
      <c r="E425" s="120" t="s">
        <v>391</v>
      </c>
      <c r="F425" s="120" t="s">
        <v>261</v>
      </c>
      <c r="G425" s="126" t="s">
        <v>3822</v>
      </c>
      <c r="H425" s="120" t="s">
        <v>470</v>
      </c>
      <c r="I425" s="120" t="s">
        <v>3804</v>
      </c>
      <c r="J425" s="120" t="s">
        <v>92</v>
      </c>
      <c r="K425" s="120" t="s">
        <v>2950</v>
      </c>
      <c r="L425" s="121">
        <v>11</v>
      </c>
      <c r="M425" s="122">
        <v>2017</v>
      </c>
      <c r="N425" s="180">
        <v>154.28</v>
      </c>
      <c r="O425" s="59"/>
      <c r="P425" s="60"/>
      <c r="Q425" s="61"/>
      <c r="R425" s="61"/>
      <c r="S425" s="510"/>
    </row>
    <row r="426" spans="1:19" s="31" customFormat="1" ht="45.75" customHeight="1" x14ac:dyDescent="0.25">
      <c r="A426" s="119">
        <v>418</v>
      </c>
      <c r="B426" s="119" t="s">
        <v>3824</v>
      </c>
      <c r="C426" s="125" t="s">
        <v>3375</v>
      </c>
      <c r="D426" s="120" t="s">
        <v>3397</v>
      </c>
      <c r="E426" s="120" t="s">
        <v>391</v>
      </c>
      <c r="F426" s="120" t="s">
        <v>261</v>
      </c>
      <c r="G426" s="126" t="s">
        <v>3825</v>
      </c>
      <c r="H426" s="120" t="s">
        <v>470</v>
      </c>
      <c r="I426" s="120" t="s">
        <v>3804</v>
      </c>
      <c r="J426" s="120" t="s">
        <v>92</v>
      </c>
      <c r="K426" s="120" t="s">
        <v>2950</v>
      </c>
      <c r="L426" s="121">
        <v>11</v>
      </c>
      <c r="M426" s="122">
        <v>2017</v>
      </c>
      <c r="N426" s="180">
        <v>290</v>
      </c>
      <c r="O426" s="59"/>
      <c r="P426" s="60"/>
      <c r="Q426" s="61"/>
      <c r="R426" s="61"/>
      <c r="S426" s="510"/>
    </row>
    <row r="427" spans="1:19" s="31" customFormat="1" ht="45.75" customHeight="1" x14ac:dyDescent="0.25">
      <c r="A427" s="119">
        <v>419</v>
      </c>
      <c r="B427" s="119" t="s">
        <v>3826</v>
      </c>
      <c r="C427" s="125" t="s">
        <v>3375</v>
      </c>
      <c r="D427" s="120" t="s">
        <v>3397</v>
      </c>
      <c r="E427" s="120" t="s">
        <v>391</v>
      </c>
      <c r="F427" s="120" t="s">
        <v>261</v>
      </c>
      <c r="G427" s="126" t="s">
        <v>3827</v>
      </c>
      <c r="H427" s="120" t="s">
        <v>470</v>
      </c>
      <c r="I427" s="120" t="s">
        <v>3804</v>
      </c>
      <c r="J427" s="120" t="s">
        <v>92</v>
      </c>
      <c r="K427" s="120" t="s">
        <v>2950</v>
      </c>
      <c r="L427" s="121">
        <v>11</v>
      </c>
      <c r="M427" s="122">
        <v>2017</v>
      </c>
      <c r="N427" s="180">
        <v>290</v>
      </c>
      <c r="O427" s="59"/>
      <c r="P427" s="60"/>
      <c r="Q427" s="61"/>
      <c r="R427" s="61"/>
      <c r="S427" s="510"/>
    </row>
    <row r="428" spans="1:19" s="31" customFormat="1" ht="45.75" customHeight="1" x14ac:dyDescent="0.25">
      <c r="A428" s="119">
        <v>420</v>
      </c>
      <c r="B428" s="119" t="s">
        <v>3828</v>
      </c>
      <c r="C428" s="125" t="s">
        <v>3375</v>
      </c>
      <c r="D428" s="120" t="s">
        <v>3397</v>
      </c>
      <c r="E428" s="120" t="s">
        <v>391</v>
      </c>
      <c r="F428" s="120" t="s">
        <v>261</v>
      </c>
      <c r="G428" s="126" t="s">
        <v>3829</v>
      </c>
      <c r="H428" s="120" t="s">
        <v>470</v>
      </c>
      <c r="I428" s="120" t="s">
        <v>3804</v>
      </c>
      <c r="J428" s="120" t="s">
        <v>92</v>
      </c>
      <c r="K428" s="120" t="s">
        <v>2950</v>
      </c>
      <c r="L428" s="121">
        <v>11</v>
      </c>
      <c r="M428" s="122">
        <v>2017</v>
      </c>
      <c r="N428" s="180">
        <v>290</v>
      </c>
      <c r="O428" s="59"/>
      <c r="P428" s="60"/>
      <c r="Q428" s="61"/>
      <c r="R428" s="61"/>
      <c r="S428" s="510"/>
    </row>
    <row r="429" spans="1:19" s="31" customFormat="1" ht="45.75" customHeight="1" x14ac:dyDescent="0.25">
      <c r="A429" s="119">
        <v>421</v>
      </c>
      <c r="B429" s="119" t="s">
        <v>3830</v>
      </c>
      <c r="C429" s="125" t="s">
        <v>3375</v>
      </c>
      <c r="D429" s="120" t="s">
        <v>3397</v>
      </c>
      <c r="E429" s="120" t="s">
        <v>391</v>
      </c>
      <c r="F429" s="120" t="s">
        <v>261</v>
      </c>
      <c r="G429" s="126" t="s">
        <v>3831</v>
      </c>
      <c r="H429" s="120" t="s">
        <v>470</v>
      </c>
      <c r="I429" s="120" t="s">
        <v>3804</v>
      </c>
      <c r="J429" s="120" t="s">
        <v>92</v>
      </c>
      <c r="K429" s="120" t="s">
        <v>2950</v>
      </c>
      <c r="L429" s="121">
        <v>11</v>
      </c>
      <c r="M429" s="122">
        <v>2017</v>
      </c>
      <c r="N429" s="180">
        <v>290</v>
      </c>
      <c r="O429" s="59"/>
      <c r="P429" s="60"/>
      <c r="Q429" s="61"/>
      <c r="R429" s="61"/>
      <c r="S429" s="510"/>
    </row>
    <row r="430" spans="1:19" s="31" customFormat="1" ht="45.75" customHeight="1" x14ac:dyDescent="0.25">
      <c r="A430" s="119">
        <v>422</v>
      </c>
      <c r="B430" s="119" t="s">
        <v>3832</v>
      </c>
      <c r="C430" s="125" t="s">
        <v>3375</v>
      </c>
      <c r="D430" s="120" t="s">
        <v>3397</v>
      </c>
      <c r="E430" s="120" t="s">
        <v>391</v>
      </c>
      <c r="F430" s="120" t="s">
        <v>261</v>
      </c>
      <c r="G430" s="126" t="s">
        <v>3833</v>
      </c>
      <c r="H430" s="120" t="s">
        <v>470</v>
      </c>
      <c r="I430" s="120" t="s">
        <v>3804</v>
      </c>
      <c r="J430" s="120" t="s">
        <v>92</v>
      </c>
      <c r="K430" s="120" t="s">
        <v>2950</v>
      </c>
      <c r="L430" s="121">
        <v>11</v>
      </c>
      <c r="M430" s="122">
        <v>2017</v>
      </c>
      <c r="N430" s="180">
        <v>290</v>
      </c>
      <c r="O430" s="59"/>
      <c r="P430" s="60"/>
      <c r="Q430" s="61"/>
      <c r="R430" s="61"/>
      <c r="S430" s="510"/>
    </row>
    <row r="431" spans="1:19" s="31" customFormat="1" ht="45.75" customHeight="1" x14ac:dyDescent="0.25">
      <c r="A431" s="119">
        <v>423</v>
      </c>
      <c r="B431" s="119" t="s">
        <v>3834</v>
      </c>
      <c r="C431" s="119" t="s">
        <v>3835</v>
      </c>
      <c r="D431" s="120" t="s">
        <v>3067</v>
      </c>
      <c r="E431" s="120" t="s">
        <v>391</v>
      </c>
      <c r="F431" s="120" t="s">
        <v>3836</v>
      </c>
      <c r="G431" s="120" t="s">
        <v>440</v>
      </c>
      <c r="H431" s="120" t="s">
        <v>470</v>
      </c>
      <c r="I431" s="120" t="s">
        <v>1193</v>
      </c>
      <c r="J431" s="120" t="s">
        <v>92</v>
      </c>
      <c r="K431" s="120" t="s">
        <v>2950</v>
      </c>
      <c r="L431" s="121">
        <v>12</v>
      </c>
      <c r="M431" s="122">
        <v>2013</v>
      </c>
      <c r="N431" s="180">
        <v>5700</v>
      </c>
      <c r="O431" s="59"/>
      <c r="P431" s="60"/>
      <c r="Q431" s="61"/>
      <c r="R431" s="61"/>
      <c r="S431" s="510"/>
    </row>
    <row r="432" spans="1:19" s="31" customFormat="1" ht="45.75" customHeight="1" x14ac:dyDescent="0.25">
      <c r="A432" s="119">
        <v>424</v>
      </c>
      <c r="B432" s="119" t="s">
        <v>3834</v>
      </c>
      <c r="C432" s="119" t="s">
        <v>3837</v>
      </c>
      <c r="D432" s="120" t="s">
        <v>3067</v>
      </c>
      <c r="E432" s="120" t="s">
        <v>391</v>
      </c>
      <c r="F432" s="120" t="s">
        <v>261</v>
      </c>
      <c r="G432" s="120" t="s">
        <v>440</v>
      </c>
      <c r="H432" s="120" t="s">
        <v>470</v>
      </c>
      <c r="I432" s="120" t="s">
        <v>1193</v>
      </c>
      <c r="J432" s="120" t="s">
        <v>92</v>
      </c>
      <c r="K432" s="120" t="s">
        <v>2950</v>
      </c>
      <c r="L432" s="121">
        <v>12</v>
      </c>
      <c r="M432" s="122">
        <v>2013</v>
      </c>
      <c r="N432" s="180">
        <v>3040</v>
      </c>
      <c r="O432" s="59"/>
      <c r="P432" s="60"/>
      <c r="Q432" s="61"/>
      <c r="R432" s="61"/>
      <c r="S432" s="510"/>
    </row>
    <row r="433" spans="1:19" s="31" customFormat="1" ht="45.75" customHeight="1" x14ac:dyDescent="0.25">
      <c r="A433" s="119">
        <v>425</v>
      </c>
      <c r="B433" s="119" t="s">
        <v>3834</v>
      </c>
      <c r="C433" s="119" t="s">
        <v>2952</v>
      </c>
      <c r="D433" s="120" t="s">
        <v>261</v>
      </c>
      <c r="E433" s="120" t="s">
        <v>391</v>
      </c>
      <c r="F433" s="120" t="s">
        <v>261</v>
      </c>
      <c r="G433" s="120" t="s">
        <v>440</v>
      </c>
      <c r="H433" s="120" t="s">
        <v>470</v>
      </c>
      <c r="I433" s="120" t="s">
        <v>1193</v>
      </c>
      <c r="J433" s="120" t="s">
        <v>92</v>
      </c>
      <c r="K433" s="120" t="s">
        <v>2950</v>
      </c>
      <c r="L433" s="121">
        <v>12</v>
      </c>
      <c r="M433" s="122">
        <v>2013</v>
      </c>
      <c r="N433" s="180">
        <v>380</v>
      </c>
      <c r="O433" s="59"/>
      <c r="P433" s="60"/>
      <c r="Q433" s="61"/>
      <c r="R433" s="61"/>
      <c r="S433" s="510"/>
    </row>
    <row r="434" spans="1:19" s="31" customFormat="1" ht="45.75" customHeight="1" x14ac:dyDescent="0.25">
      <c r="A434" s="119">
        <v>426</v>
      </c>
      <c r="B434" s="119" t="s">
        <v>3834</v>
      </c>
      <c r="C434" s="119" t="s">
        <v>2971</v>
      </c>
      <c r="D434" s="120" t="s">
        <v>261</v>
      </c>
      <c r="E434" s="120" t="s">
        <v>391</v>
      </c>
      <c r="F434" s="120" t="s">
        <v>261</v>
      </c>
      <c r="G434" s="120" t="s">
        <v>440</v>
      </c>
      <c r="H434" s="120" t="s">
        <v>470</v>
      </c>
      <c r="I434" s="120" t="s">
        <v>1193</v>
      </c>
      <c r="J434" s="120" t="s">
        <v>92</v>
      </c>
      <c r="K434" s="120" t="s">
        <v>2950</v>
      </c>
      <c r="L434" s="121">
        <v>12</v>
      </c>
      <c r="M434" s="122">
        <v>2013</v>
      </c>
      <c r="N434" s="180">
        <v>380</v>
      </c>
      <c r="O434" s="59"/>
      <c r="P434" s="60"/>
      <c r="Q434" s="61"/>
      <c r="R434" s="61"/>
      <c r="S434" s="510"/>
    </row>
    <row r="435" spans="1:19" s="31" customFormat="1" ht="45.75" customHeight="1" x14ac:dyDescent="0.25">
      <c r="A435" s="119">
        <v>427</v>
      </c>
      <c r="B435" s="119" t="s">
        <v>3834</v>
      </c>
      <c r="C435" s="119" t="s">
        <v>2980</v>
      </c>
      <c r="D435" s="120" t="s">
        <v>261</v>
      </c>
      <c r="E435" s="120" t="s">
        <v>391</v>
      </c>
      <c r="F435" s="120" t="s">
        <v>261</v>
      </c>
      <c r="G435" s="120" t="s">
        <v>440</v>
      </c>
      <c r="H435" s="120" t="s">
        <v>470</v>
      </c>
      <c r="I435" s="120" t="s">
        <v>1193</v>
      </c>
      <c r="J435" s="120" t="s">
        <v>92</v>
      </c>
      <c r="K435" s="120" t="s">
        <v>2950</v>
      </c>
      <c r="L435" s="121">
        <v>12</v>
      </c>
      <c r="M435" s="122">
        <v>2013</v>
      </c>
      <c r="N435" s="180">
        <v>1500</v>
      </c>
      <c r="O435" s="59"/>
      <c r="P435" s="60"/>
      <c r="Q435" s="61"/>
      <c r="R435" s="61"/>
      <c r="S435" s="510"/>
    </row>
    <row r="436" spans="1:19" s="31" customFormat="1" ht="45.75" customHeight="1" x14ac:dyDescent="0.25">
      <c r="A436" s="119">
        <v>428</v>
      </c>
      <c r="B436" s="119" t="s">
        <v>3838</v>
      </c>
      <c r="C436" s="119" t="s">
        <v>3835</v>
      </c>
      <c r="D436" s="120" t="s">
        <v>3067</v>
      </c>
      <c r="E436" s="120" t="s">
        <v>391</v>
      </c>
      <c r="F436" s="120" t="s">
        <v>3836</v>
      </c>
      <c r="G436" s="120" t="s">
        <v>440</v>
      </c>
      <c r="H436" s="120" t="s">
        <v>470</v>
      </c>
      <c r="I436" s="120" t="s">
        <v>1193</v>
      </c>
      <c r="J436" s="120" t="s">
        <v>92</v>
      </c>
      <c r="K436" s="120" t="s">
        <v>2950</v>
      </c>
      <c r="L436" s="121">
        <v>12</v>
      </c>
      <c r="M436" s="122">
        <v>2013</v>
      </c>
      <c r="N436" s="180">
        <v>5700</v>
      </c>
      <c r="O436" s="59"/>
      <c r="P436" s="60"/>
      <c r="Q436" s="61"/>
      <c r="R436" s="61"/>
      <c r="S436" s="510"/>
    </row>
    <row r="437" spans="1:19" s="31" customFormat="1" ht="45.75" customHeight="1" x14ac:dyDescent="0.25">
      <c r="A437" s="119">
        <v>429</v>
      </c>
      <c r="B437" s="119" t="s">
        <v>3838</v>
      </c>
      <c r="C437" s="119" t="s">
        <v>3837</v>
      </c>
      <c r="D437" s="120" t="s">
        <v>3067</v>
      </c>
      <c r="E437" s="120" t="s">
        <v>391</v>
      </c>
      <c r="F437" s="120" t="s">
        <v>261</v>
      </c>
      <c r="G437" s="120" t="s">
        <v>440</v>
      </c>
      <c r="H437" s="120" t="s">
        <v>470</v>
      </c>
      <c r="I437" s="120" t="s">
        <v>1193</v>
      </c>
      <c r="J437" s="120" t="s">
        <v>92</v>
      </c>
      <c r="K437" s="120" t="s">
        <v>2950</v>
      </c>
      <c r="L437" s="121">
        <v>12</v>
      </c>
      <c r="M437" s="122">
        <v>2013</v>
      </c>
      <c r="N437" s="180">
        <v>3040</v>
      </c>
      <c r="O437" s="59"/>
      <c r="P437" s="60"/>
      <c r="Q437" s="61"/>
      <c r="R437" s="61"/>
      <c r="S437" s="510"/>
    </row>
    <row r="438" spans="1:19" s="31" customFormat="1" ht="45.75" customHeight="1" x14ac:dyDescent="0.25">
      <c r="A438" s="119">
        <v>430</v>
      </c>
      <c r="B438" s="119" t="s">
        <v>3838</v>
      </c>
      <c r="C438" s="119" t="s">
        <v>2952</v>
      </c>
      <c r="D438" s="120" t="s">
        <v>261</v>
      </c>
      <c r="E438" s="120" t="s">
        <v>391</v>
      </c>
      <c r="F438" s="120" t="s">
        <v>261</v>
      </c>
      <c r="G438" s="120" t="s">
        <v>440</v>
      </c>
      <c r="H438" s="120" t="s">
        <v>470</v>
      </c>
      <c r="I438" s="120" t="s">
        <v>1193</v>
      </c>
      <c r="J438" s="120" t="s">
        <v>92</v>
      </c>
      <c r="K438" s="120" t="s">
        <v>2950</v>
      </c>
      <c r="L438" s="121">
        <v>12</v>
      </c>
      <c r="M438" s="122">
        <v>2013</v>
      </c>
      <c r="N438" s="180">
        <v>380</v>
      </c>
      <c r="O438" s="59"/>
      <c r="P438" s="60"/>
      <c r="Q438" s="61"/>
      <c r="R438" s="61"/>
      <c r="S438" s="510"/>
    </row>
    <row r="439" spans="1:19" s="31" customFormat="1" ht="45.75" customHeight="1" x14ac:dyDescent="0.25">
      <c r="A439" s="119">
        <v>431</v>
      </c>
      <c r="B439" s="119" t="s">
        <v>3838</v>
      </c>
      <c r="C439" s="119" t="s">
        <v>2971</v>
      </c>
      <c r="D439" s="120" t="s">
        <v>261</v>
      </c>
      <c r="E439" s="120" t="s">
        <v>391</v>
      </c>
      <c r="F439" s="120" t="s">
        <v>261</v>
      </c>
      <c r="G439" s="120" t="s">
        <v>440</v>
      </c>
      <c r="H439" s="120" t="s">
        <v>470</v>
      </c>
      <c r="I439" s="120" t="s">
        <v>1193</v>
      </c>
      <c r="J439" s="120" t="s">
        <v>92</v>
      </c>
      <c r="K439" s="120" t="s">
        <v>2950</v>
      </c>
      <c r="L439" s="121">
        <v>12</v>
      </c>
      <c r="M439" s="122">
        <v>2013</v>
      </c>
      <c r="N439" s="180">
        <v>380</v>
      </c>
      <c r="O439" s="59"/>
      <c r="P439" s="60"/>
      <c r="Q439" s="61"/>
      <c r="R439" s="61"/>
      <c r="S439" s="510"/>
    </row>
    <row r="440" spans="1:19" s="31" customFormat="1" ht="45.75" customHeight="1" x14ac:dyDescent="0.25">
      <c r="A440" s="119">
        <v>432</v>
      </c>
      <c r="B440" s="119" t="s">
        <v>3838</v>
      </c>
      <c r="C440" s="119" t="s">
        <v>2980</v>
      </c>
      <c r="D440" s="120" t="s">
        <v>261</v>
      </c>
      <c r="E440" s="120" t="s">
        <v>391</v>
      </c>
      <c r="F440" s="120" t="s">
        <v>261</v>
      </c>
      <c r="G440" s="120" t="s">
        <v>440</v>
      </c>
      <c r="H440" s="120" t="s">
        <v>470</v>
      </c>
      <c r="I440" s="120" t="s">
        <v>1193</v>
      </c>
      <c r="J440" s="120" t="s">
        <v>92</v>
      </c>
      <c r="K440" s="120" t="s">
        <v>2950</v>
      </c>
      <c r="L440" s="121">
        <v>12</v>
      </c>
      <c r="M440" s="122">
        <v>2013</v>
      </c>
      <c r="N440" s="180">
        <v>1500</v>
      </c>
      <c r="O440" s="59"/>
      <c r="P440" s="60"/>
      <c r="Q440" s="61"/>
      <c r="R440" s="61"/>
      <c r="S440" s="510"/>
    </row>
    <row r="441" spans="1:19" s="31" customFormat="1" ht="45.75" customHeight="1" x14ac:dyDescent="0.25">
      <c r="A441" s="119">
        <v>433</v>
      </c>
      <c r="B441" s="119" t="s">
        <v>3839</v>
      </c>
      <c r="C441" s="119" t="s">
        <v>3835</v>
      </c>
      <c r="D441" s="120" t="s">
        <v>3067</v>
      </c>
      <c r="E441" s="120" t="s">
        <v>391</v>
      </c>
      <c r="F441" s="120" t="s">
        <v>3836</v>
      </c>
      <c r="G441" s="120" t="s">
        <v>440</v>
      </c>
      <c r="H441" s="120" t="s">
        <v>470</v>
      </c>
      <c r="I441" s="120" t="s">
        <v>1193</v>
      </c>
      <c r="J441" s="120" t="s">
        <v>92</v>
      </c>
      <c r="K441" s="120" t="s">
        <v>2950</v>
      </c>
      <c r="L441" s="121">
        <v>12</v>
      </c>
      <c r="M441" s="122">
        <v>2013</v>
      </c>
      <c r="N441" s="180">
        <v>5700</v>
      </c>
      <c r="O441" s="59"/>
      <c r="P441" s="60"/>
      <c r="Q441" s="61"/>
      <c r="R441" s="61"/>
      <c r="S441" s="510"/>
    </row>
    <row r="442" spans="1:19" s="31" customFormat="1" ht="45.75" customHeight="1" x14ac:dyDescent="0.25">
      <c r="A442" s="119">
        <v>434</v>
      </c>
      <c r="B442" s="119" t="s">
        <v>3839</v>
      </c>
      <c r="C442" s="119" t="s">
        <v>3837</v>
      </c>
      <c r="D442" s="120" t="s">
        <v>3067</v>
      </c>
      <c r="E442" s="120" t="s">
        <v>391</v>
      </c>
      <c r="F442" s="120" t="s">
        <v>261</v>
      </c>
      <c r="G442" s="120" t="s">
        <v>440</v>
      </c>
      <c r="H442" s="120" t="s">
        <v>470</v>
      </c>
      <c r="I442" s="120" t="s">
        <v>1193</v>
      </c>
      <c r="J442" s="120" t="s">
        <v>92</v>
      </c>
      <c r="K442" s="120" t="s">
        <v>2950</v>
      </c>
      <c r="L442" s="121">
        <v>12</v>
      </c>
      <c r="M442" s="122">
        <v>2013</v>
      </c>
      <c r="N442" s="180">
        <v>3040</v>
      </c>
      <c r="O442" s="59"/>
      <c r="P442" s="60"/>
      <c r="Q442" s="61"/>
      <c r="R442" s="61"/>
      <c r="S442" s="510"/>
    </row>
    <row r="443" spans="1:19" s="31" customFormat="1" ht="45.75" customHeight="1" x14ac:dyDescent="0.25">
      <c r="A443" s="119">
        <v>435</v>
      </c>
      <c r="B443" s="119" t="s">
        <v>3839</v>
      </c>
      <c r="C443" s="119" t="s">
        <v>2952</v>
      </c>
      <c r="D443" s="120" t="s">
        <v>261</v>
      </c>
      <c r="E443" s="120" t="s">
        <v>391</v>
      </c>
      <c r="F443" s="120" t="s">
        <v>261</v>
      </c>
      <c r="G443" s="120" t="s">
        <v>440</v>
      </c>
      <c r="H443" s="120" t="s">
        <v>470</v>
      </c>
      <c r="I443" s="120" t="s">
        <v>1193</v>
      </c>
      <c r="J443" s="120" t="s">
        <v>92</v>
      </c>
      <c r="K443" s="120" t="s">
        <v>2950</v>
      </c>
      <c r="L443" s="121">
        <v>12</v>
      </c>
      <c r="M443" s="122">
        <v>2013</v>
      </c>
      <c r="N443" s="180">
        <v>380</v>
      </c>
      <c r="O443" s="59"/>
      <c r="P443" s="60"/>
      <c r="Q443" s="61"/>
      <c r="R443" s="61"/>
      <c r="S443" s="510"/>
    </row>
    <row r="444" spans="1:19" s="31" customFormat="1" ht="45.75" customHeight="1" x14ac:dyDescent="0.25">
      <c r="A444" s="119">
        <v>436</v>
      </c>
      <c r="B444" s="119" t="s">
        <v>3839</v>
      </c>
      <c r="C444" s="119" t="s">
        <v>2971</v>
      </c>
      <c r="D444" s="120" t="s">
        <v>261</v>
      </c>
      <c r="E444" s="120" t="s">
        <v>391</v>
      </c>
      <c r="F444" s="120" t="s">
        <v>261</v>
      </c>
      <c r="G444" s="120" t="s">
        <v>440</v>
      </c>
      <c r="H444" s="120" t="s">
        <v>470</v>
      </c>
      <c r="I444" s="120" t="s">
        <v>1193</v>
      </c>
      <c r="J444" s="120" t="s">
        <v>92</v>
      </c>
      <c r="K444" s="120" t="s">
        <v>2950</v>
      </c>
      <c r="L444" s="121">
        <v>12</v>
      </c>
      <c r="M444" s="122">
        <v>2013</v>
      </c>
      <c r="N444" s="180">
        <v>380</v>
      </c>
      <c r="O444" s="59"/>
      <c r="P444" s="60"/>
      <c r="Q444" s="61"/>
      <c r="R444" s="61"/>
      <c r="S444" s="510"/>
    </row>
    <row r="445" spans="1:19" s="31" customFormat="1" ht="45.75" customHeight="1" x14ac:dyDescent="0.25">
      <c r="A445" s="119">
        <v>437</v>
      </c>
      <c r="B445" s="119" t="s">
        <v>3839</v>
      </c>
      <c r="C445" s="119" t="s">
        <v>2980</v>
      </c>
      <c r="D445" s="120" t="s">
        <v>261</v>
      </c>
      <c r="E445" s="120" t="s">
        <v>391</v>
      </c>
      <c r="F445" s="120" t="s">
        <v>261</v>
      </c>
      <c r="G445" s="120" t="s">
        <v>440</v>
      </c>
      <c r="H445" s="120" t="s">
        <v>470</v>
      </c>
      <c r="I445" s="120" t="s">
        <v>1193</v>
      </c>
      <c r="J445" s="120" t="s">
        <v>92</v>
      </c>
      <c r="K445" s="120" t="s">
        <v>2950</v>
      </c>
      <c r="L445" s="121">
        <v>12</v>
      </c>
      <c r="M445" s="122">
        <v>2013</v>
      </c>
      <c r="N445" s="180">
        <v>1500</v>
      </c>
      <c r="O445" s="59"/>
      <c r="P445" s="60"/>
      <c r="Q445" s="61"/>
      <c r="R445" s="61"/>
      <c r="S445" s="510"/>
    </row>
    <row r="446" spans="1:19" s="31" customFormat="1" ht="45.75" customHeight="1" x14ac:dyDescent="0.25">
      <c r="A446" s="119">
        <v>438</v>
      </c>
      <c r="B446" s="119" t="s">
        <v>3840</v>
      </c>
      <c r="C446" s="119" t="s">
        <v>3835</v>
      </c>
      <c r="D446" s="120" t="s">
        <v>3067</v>
      </c>
      <c r="E446" s="120" t="s">
        <v>391</v>
      </c>
      <c r="F446" s="120" t="s">
        <v>3836</v>
      </c>
      <c r="G446" s="120" t="s">
        <v>440</v>
      </c>
      <c r="H446" s="120" t="s">
        <v>470</v>
      </c>
      <c r="I446" s="120" t="s">
        <v>1193</v>
      </c>
      <c r="J446" s="120" t="s">
        <v>92</v>
      </c>
      <c r="K446" s="120" t="s">
        <v>2950</v>
      </c>
      <c r="L446" s="121">
        <v>12</v>
      </c>
      <c r="M446" s="122">
        <v>2013</v>
      </c>
      <c r="N446" s="180">
        <v>5700</v>
      </c>
      <c r="O446" s="59"/>
      <c r="P446" s="60"/>
      <c r="Q446" s="61"/>
      <c r="R446" s="61"/>
      <c r="S446" s="510"/>
    </row>
    <row r="447" spans="1:19" s="31" customFormat="1" ht="45.75" customHeight="1" x14ac:dyDescent="0.25">
      <c r="A447" s="119">
        <v>439</v>
      </c>
      <c r="B447" s="119" t="s">
        <v>3840</v>
      </c>
      <c r="C447" s="119" t="s">
        <v>3837</v>
      </c>
      <c r="D447" s="120" t="s">
        <v>3067</v>
      </c>
      <c r="E447" s="120" t="s">
        <v>391</v>
      </c>
      <c r="F447" s="120" t="s">
        <v>261</v>
      </c>
      <c r="G447" s="120" t="s">
        <v>440</v>
      </c>
      <c r="H447" s="120" t="s">
        <v>470</v>
      </c>
      <c r="I447" s="120" t="s">
        <v>1193</v>
      </c>
      <c r="J447" s="120" t="s">
        <v>92</v>
      </c>
      <c r="K447" s="120" t="s">
        <v>2950</v>
      </c>
      <c r="L447" s="121">
        <v>12</v>
      </c>
      <c r="M447" s="122">
        <v>2013</v>
      </c>
      <c r="N447" s="180">
        <v>3040</v>
      </c>
      <c r="O447" s="59"/>
      <c r="P447" s="60"/>
      <c r="Q447" s="61"/>
      <c r="R447" s="61"/>
      <c r="S447" s="510"/>
    </row>
    <row r="448" spans="1:19" s="31" customFormat="1" ht="45.75" customHeight="1" x14ac:dyDescent="0.25">
      <c r="A448" s="119">
        <v>440</v>
      </c>
      <c r="B448" s="119" t="s">
        <v>3840</v>
      </c>
      <c r="C448" s="119" t="s">
        <v>2952</v>
      </c>
      <c r="D448" s="120" t="s">
        <v>261</v>
      </c>
      <c r="E448" s="120" t="s">
        <v>391</v>
      </c>
      <c r="F448" s="120" t="s">
        <v>261</v>
      </c>
      <c r="G448" s="120" t="s">
        <v>440</v>
      </c>
      <c r="H448" s="120" t="s">
        <v>470</v>
      </c>
      <c r="I448" s="120" t="s">
        <v>1193</v>
      </c>
      <c r="J448" s="120" t="s">
        <v>92</v>
      </c>
      <c r="K448" s="120" t="s">
        <v>2950</v>
      </c>
      <c r="L448" s="121">
        <v>12</v>
      </c>
      <c r="M448" s="122">
        <v>2013</v>
      </c>
      <c r="N448" s="180">
        <v>380</v>
      </c>
      <c r="O448" s="59"/>
      <c r="P448" s="60"/>
      <c r="Q448" s="61"/>
      <c r="R448" s="61"/>
      <c r="S448" s="510"/>
    </row>
    <row r="449" spans="1:19" s="31" customFormat="1" ht="45.75" customHeight="1" x14ac:dyDescent="0.25">
      <c r="A449" s="119">
        <v>441</v>
      </c>
      <c r="B449" s="119" t="s">
        <v>3840</v>
      </c>
      <c r="C449" s="119" t="s">
        <v>2971</v>
      </c>
      <c r="D449" s="120" t="s">
        <v>261</v>
      </c>
      <c r="E449" s="120" t="s">
        <v>391</v>
      </c>
      <c r="F449" s="120" t="s">
        <v>261</v>
      </c>
      <c r="G449" s="120" t="s">
        <v>440</v>
      </c>
      <c r="H449" s="120" t="s">
        <v>470</v>
      </c>
      <c r="I449" s="120" t="s">
        <v>1193</v>
      </c>
      <c r="J449" s="120" t="s">
        <v>92</v>
      </c>
      <c r="K449" s="120" t="s">
        <v>2950</v>
      </c>
      <c r="L449" s="121">
        <v>12</v>
      </c>
      <c r="M449" s="122">
        <v>2013</v>
      </c>
      <c r="N449" s="180">
        <v>380</v>
      </c>
      <c r="O449" s="59"/>
      <c r="P449" s="60"/>
      <c r="Q449" s="61"/>
      <c r="R449" s="61"/>
      <c r="S449" s="510"/>
    </row>
    <row r="450" spans="1:19" s="31" customFormat="1" ht="45.75" customHeight="1" x14ac:dyDescent="0.25">
      <c r="A450" s="119">
        <v>442</v>
      </c>
      <c r="B450" s="119" t="s">
        <v>3840</v>
      </c>
      <c r="C450" s="119" t="s">
        <v>2980</v>
      </c>
      <c r="D450" s="120" t="s">
        <v>261</v>
      </c>
      <c r="E450" s="120" t="s">
        <v>391</v>
      </c>
      <c r="F450" s="120" t="s">
        <v>261</v>
      </c>
      <c r="G450" s="120" t="s">
        <v>440</v>
      </c>
      <c r="H450" s="120" t="s">
        <v>470</v>
      </c>
      <c r="I450" s="120" t="s">
        <v>1193</v>
      </c>
      <c r="J450" s="120" t="s">
        <v>92</v>
      </c>
      <c r="K450" s="120" t="s">
        <v>2950</v>
      </c>
      <c r="L450" s="121">
        <v>12</v>
      </c>
      <c r="M450" s="122">
        <v>2013</v>
      </c>
      <c r="N450" s="180">
        <v>1500</v>
      </c>
      <c r="O450" s="59"/>
      <c r="P450" s="60"/>
      <c r="Q450" s="61"/>
      <c r="R450" s="61"/>
      <c r="S450" s="510"/>
    </row>
    <row r="451" spans="1:19" s="31" customFormat="1" ht="45.75" customHeight="1" x14ac:dyDescent="0.25">
      <c r="A451" s="119">
        <v>443</v>
      </c>
      <c r="B451" s="119" t="s">
        <v>3841</v>
      </c>
      <c r="C451" s="119" t="s">
        <v>3835</v>
      </c>
      <c r="D451" s="120" t="s">
        <v>3067</v>
      </c>
      <c r="E451" s="120" t="s">
        <v>391</v>
      </c>
      <c r="F451" s="120" t="s">
        <v>3836</v>
      </c>
      <c r="G451" s="120" t="s">
        <v>440</v>
      </c>
      <c r="H451" s="120" t="s">
        <v>470</v>
      </c>
      <c r="I451" s="120" t="s">
        <v>1193</v>
      </c>
      <c r="J451" s="120" t="s">
        <v>92</v>
      </c>
      <c r="K451" s="120" t="s">
        <v>2950</v>
      </c>
      <c r="L451" s="121">
        <v>12</v>
      </c>
      <c r="M451" s="122">
        <v>2013</v>
      </c>
      <c r="N451" s="180">
        <v>5700</v>
      </c>
      <c r="O451" s="59"/>
      <c r="P451" s="60"/>
      <c r="Q451" s="61"/>
      <c r="R451" s="61"/>
      <c r="S451" s="510"/>
    </row>
    <row r="452" spans="1:19" s="31" customFormat="1" ht="45.75" customHeight="1" x14ac:dyDescent="0.25">
      <c r="A452" s="119">
        <v>444</v>
      </c>
      <c r="B452" s="119" t="s">
        <v>3841</v>
      </c>
      <c r="C452" s="119" t="s">
        <v>3837</v>
      </c>
      <c r="D452" s="120" t="s">
        <v>3067</v>
      </c>
      <c r="E452" s="120" t="s">
        <v>391</v>
      </c>
      <c r="F452" s="120" t="s">
        <v>261</v>
      </c>
      <c r="G452" s="120" t="s">
        <v>440</v>
      </c>
      <c r="H452" s="120" t="s">
        <v>470</v>
      </c>
      <c r="I452" s="120" t="s">
        <v>1193</v>
      </c>
      <c r="J452" s="120" t="s">
        <v>92</v>
      </c>
      <c r="K452" s="120" t="s">
        <v>2950</v>
      </c>
      <c r="L452" s="121">
        <v>12</v>
      </c>
      <c r="M452" s="122">
        <v>2013</v>
      </c>
      <c r="N452" s="180">
        <v>3040</v>
      </c>
      <c r="O452" s="59"/>
      <c r="P452" s="60"/>
      <c r="Q452" s="61"/>
      <c r="R452" s="61"/>
      <c r="S452" s="510"/>
    </row>
    <row r="453" spans="1:19" s="31" customFormat="1" ht="45.75" customHeight="1" x14ac:dyDescent="0.25">
      <c r="A453" s="119">
        <v>445</v>
      </c>
      <c r="B453" s="119" t="s">
        <v>3841</v>
      </c>
      <c r="C453" s="119" t="s">
        <v>2952</v>
      </c>
      <c r="D453" s="120" t="s">
        <v>261</v>
      </c>
      <c r="E453" s="120" t="s">
        <v>391</v>
      </c>
      <c r="F453" s="120" t="s">
        <v>261</v>
      </c>
      <c r="G453" s="120" t="s">
        <v>440</v>
      </c>
      <c r="H453" s="120" t="s">
        <v>470</v>
      </c>
      <c r="I453" s="120" t="s">
        <v>1193</v>
      </c>
      <c r="J453" s="120" t="s">
        <v>92</v>
      </c>
      <c r="K453" s="120" t="s">
        <v>2950</v>
      </c>
      <c r="L453" s="121">
        <v>12</v>
      </c>
      <c r="M453" s="122">
        <v>2013</v>
      </c>
      <c r="N453" s="180">
        <v>380</v>
      </c>
      <c r="O453" s="59"/>
      <c r="P453" s="60"/>
      <c r="Q453" s="61"/>
      <c r="R453" s="61"/>
      <c r="S453" s="510"/>
    </row>
    <row r="454" spans="1:19" s="31" customFormat="1" ht="45.75" customHeight="1" x14ac:dyDescent="0.25">
      <c r="A454" s="119">
        <v>446</v>
      </c>
      <c r="B454" s="119" t="s">
        <v>3841</v>
      </c>
      <c r="C454" s="119" t="s">
        <v>2971</v>
      </c>
      <c r="D454" s="120" t="s">
        <v>261</v>
      </c>
      <c r="E454" s="120" t="s">
        <v>391</v>
      </c>
      <c r="F454" s="120" t="s">
        <v>261</v>
      </c>
      <c r="G454" s="120" t="s">
        <v>440</v>
      </c>
      <c r="H454" s="120" t="s">
        <v>470</v>
      </c>
      <c r="I454" s="120" t="s">
        <v>1193</v>
      </c>
      <c r="J454" s="120" t="s">
        <v>92</v>
      </c>
      <c r="K454" s="120" t="s">
        <v>2950</v>
      </c>
      <c r="L454" s="121">
        <v>12</v>
      </c>
      <c r="M454" s="122">
        <v>2013</v>
      </c>
      <c r="N454" s="180">
        <v>380</v>
      </c>
      <c r="O454" s="59"/>
      <c r="P454" s="60"/>
      <c r="Q454" s="61"/>
      <c r="R454" s="61"/>
      <c r="S454" s="510"/>
    </row>
    <row r="455" spans="1:19" s="31" customFormat="1" ht="45.75" customHeight="1" x14ac:dyDescent="0.25">
      <c r="A455" s="119">
        <v>447</v>
      </c>
      <c r="B455" s="119" t="s">
        <v>3841</v>
      </c>
      <c r="C455" s="119" t="s">
        <v>2980</v>
      </c>
      <c r="D455" s="120" t="s">
        <v>261</v>
      </c>
      <c r="E455" s="120" t="s">
        <v>391</v>
      </c>
      <c r="F455" s="120" t="s">
        <v>261</v>
      </c>
      <c r="G455" s="120" t="s">
        <v>440</v>
      </c>
      <c r="H455" s="120" t="s">
        <v>470</v>
      </c>
      <c r="I455" s="120" t="s">
        <v>1193</v>
      </c>
      <c r="J455" s="120" t="s">
        <v>92</v>
      </c>
      <c r="K455" s="120" t="s">
        <v>2950</v>
      </c>
      <c r="L455" s="121">
        <v>12</v>
      </c>
      <c r="M455" s="122">
        <v>2013</v>
      </c>
      <c r="N455" s="180">
        <v>1500</v>
      </c>
      <c r="O455" s="59"/>
      <c r="P455" s="60"/>
      <c r="Q455" s="61"/>
      <c r="R455" s="61"/>
      <c r="S455" s="510"/>
    </row>
    <row r="456" spans="1:19" s="31" customFormat="1" ht="45.75" customHeight="1" x14ac:dyDescent="0.25">
      <c r="A456" s="119">
        <v>448</v>
      </c>
      <c r="B456" s="119" t="s">
        <v>3834</v>
      </c>
      <c r="C456" s="119" t="s">
        <v>3842</v>
      </c>
      <c r="D456" s="120" t="s">
        <v>3843</v>
      </c>
      <c r="E456" s="120" t="s">
        <v>391</v>
      </c>
      <c r="F456" s="120" t="s">
        <v>3844</v>
      </c>
      <c r="G456" s="120" t="s">
        <v>440</v>
      </c>
      <c r="H456" s="120" t="s">
        <v>470</v>
      </c>
      <c r="I456" s="120" t="s">
        <v>1193</v>
      </c>
      <c r="J456" s="120" t="s">
        <v>92</v>
      </c>
      <c r="K456" s="120" t="s">
        <v>2950</v>
      </c>
      <c r="L456" s="121">
        <v>12</v>
      </c>
      <c r="M456" s="122">
        <v>2013</v>
      </c>
      <c r="N456" s="180">
        <v>7000</v>
      </c>
      <c r="O456" s="59"/>
      <c r="P456" s="60"/>
      <c r="Q456" s="61"/>
      <c r="R456" s="61"/>
      <c r="S456" s="510"/>
    </row>
    <row r="457" spans="1:19" s="31" customFormat="1" ht="45.75" customHeight="1" x14ac:dyDescent="0.25">
      <c r="A457" s="119">
        <v>449</v>
      </c>
      <c r="B457" s="119" t="s">
        <v>3838</v>
      </c>
      <c r="C457" s="119" t="s">
        <v>3842</v>
      </c>
      <c r="D457" s="120" t="s">
        <v>3843</v>
      </c>
      <c r="E457" s="120" t="s">
        <v>391</v>
      </c>
      <c r="F457" s="120" t="s">
        <v>3844</v>
      </c>
      <c r="G457" s="120" t="s">
        <v>440</v>
      </c>
      <c r="H457" s="120" t="s">
        <v>470</v>
      </c>
      <c r="I457" s="120" t="s">
        <v>1193</v>
      </c>
      <c r="J457" s="120" t="s">
        <v>92</v>
      </c>
      <c r="K457" s="120" t="s">
        <v>2950</v>
      </c>
      <c r="L457" s="121">
        <v>12</v>
      </c>
      <c r="M457" s="122">
        <v>2013</v>
      </c>
      <c r="N457" s="180">
        <v>7000</v>
      </c>
      <c r="O457" s="59"/>
      <c r="P457" s="60"/>
      <c r="Q457" s="61"/>
      <c r="R457" s="61"/>
      <c r="S457" s="510"/>
    </row>
    <row r="458" spans="1:19" s="31" customFormat="1" ht="45.75" customHeight="1" x14ac:dyDescent="0.25">
      <c r="A458" s="119">
        <v>450</v>
      </c>
      <c r="B458" s="119" t="s">
        <v>3839</v>
      </c>
      <c r="C458" s="119" t="s">
        <v>3842</v>
      </c>
      <c r="D458" s="120" t="s">
        <v>3843</v>
      </c>
      <c r="E458" s="120" t="s">
        <v>391</v>
      </c>
      <c r="F458" s="120" t="s">
        <v>3844</v>
      </c>
      <c r="G458" s="120" t="s">
        <v>440</v>
      </c>
      <c r="H458" s="120" t="s">
        <v>470</v>
      </c>
      <c r="I458" s="120" t="s">
        <v>1193</v>
      </c>
      <c r="J458" s="120" t="s">
        <v>92</v>
      </c>
      <c r="K458" s="120" t="s">
        <v>2950</v>
      </c>
      <c r="L458" s="121">
        <v>12</v>
      </c>
      <c r="M458" s="122">
        <v>2013</v>
      </c>
      <c r="N458" s="180">
        <v>7000</v>
      </c>
      <c r="O458" s="59"/>
      <c r="P458" s="60"/>
      <c r="Q458" s="61"/>
      <c r="R458" s="61"/>
      <c r="S458" s="510"/>
    </row>
    <row r="459" spans="1:19" s="31" customFormat="1" ht="45.75" customHeight="1" x14ac:dyDescent="0.25">
      <c r="A459" s="119">
        <v>451</v>
      </c>
      <c r="B459" s="119" t="s">
        <v>3840</v>
      </c>
      <c r="C459" s="119" t="s">
        <v>3842</v>
      </c>
      <c r="D459" s="120" t="s">
        <v>3843</v>
      </c>
      <c r="E459" s="120" t="s">
        <v>391</v>
      </c>
      <c r="F459" s="120" t="s">
        <v>3844</v>
      </c>
      <c r="G459" s="120" t="s">
        <v>440</v>
      </c>
      <c r="H459" s="120" t="s">
        <v>470</v>
      </c>
      <c r="I459" s="120" t="s">
        <v>1193</v>
      </c>
      <c r="J459" s="120" t="s">
        <v>92</v>
      </c>
      <c r="K459" s="120" t="s">
        <v>2950</v>
      </c>
      <c r="L459" s="121">
        <v>12</v>
      </c>
      <c r="M459" s="122">
        <v>2013</v>
      </c>
      <c r="N459" s="180">
        <v>7000</v>
      </c>
      <c r="O459" s="59"/>
      <c r="P459" s="60"/>
      <c r="Q459" s="61"/>
      <c r="R459" s="61"/>
      <c r="S459" s="510"/>
    </row>
    <row r="460" spans="1:19" s="31" customFormat="1" ht="45.75" customHeight="1" x14ac:dyDescent="0.25">
      <c r="A460" s="119">
        <v>452</v>
      </c>
      <c r="B460" s="119" t="s">
        <v>3841</v>
      </c>
      <c r="C460" s="119" t="s">
        <v>3842</v>
      </c>
      <c r="D460" s="120" t="s">
        <v>3843</v>
      </c>
      <c r="E460" s="120" t="s">
        <v>391</v>
      </c>
      <c r="F460" s="120" t="s">
        <v>3844</v>
      </c>
      <c r="G460" s="120" t="s">
        <v>440</v>
      </c>
      <c r="H460" s="120" t="s">
        <v>470</v>
      </c>
      <c r="I460" s="120" t="s">
        <v>1193</v>
      </c>
      <c r="J460" s="120" t="s">
        <v>92</v>
      </c>
      <c r="K460" s="120" t="s">
        <v>2950</v>
      </c>
      <c r="L460" s="121">
        <v>12</v>
      </c>
      <c r="M460" s="122">
        <v>2013</v>
      </c>
      <c r="N460" s="180">
        <v>7000</v>
      </c>
      <c r="O460" s="59"/>
      <c r="P460" s="60"/>
      <c r="Q460" s="61"/>
      <c r="R460" s="61"/>
      <c r="S460" s="510"/>
    </row>
    <row r="461" spans="1:19" s="31" customFormat="1" ht="45.75" customHeight="1" x14ac:dyDescent="0.25">
      <c r="A461" s="119">
        <v>453</v>
      </c>
      <c r="B461" s="119" t="s">
        <v>3845</v>
      </c>
      <c r="C461" s="119" t="s">
        <v>3846</v>
      </c>
      <c r="D461" s="120" t="s">
        <v>3012</v>
      </c>
      <c r="E461" s="120" t="s">
        <v>391</v>
      </c>
      <c r="F461" s="120" t="s">
        <v>261</v>
      </c>
      <c r="G461" s="120" t="s">
        <v>440</v>
      </c>
      <c r="H461" s="120" t="s">
        <v>470</v>
      </c>
      <c r="I461" s="120" t="s">
        <v>1193</v>
      </c>
      <c r="J461" s="120" t="s">
        <v>92</v>
      </c>
      <c r="K461" s="120" t="s">
        <v>2950</v>
      </c>
      <c r="L461" s="121">
        <v>12</v>
      </c>
      <c r="M461" s="122">
        <v>2013</v>
      </c>
      <c r="N461" s="180">
        <v>6500</v>
      </c>
      <c r="O461" s="59"/>
      <c r="P461" s="60"/>
      <c r="Q461" s="61"/>
      <c r="R461" s="61"/>
      <c r="S461" s="510"/>
    </row>
    <row r="462" spans="1:19" s="31" customFormat="1" ht="45.75" customHeight="1" x14ac:dyDescent="0.25">
      <c r="A462" s="119">
        <v>454</v>
      </c>
      <c r="B462" s="130" t="s">
        <v>3847</v>
      </c>
      <c r="C462" s="119" t="s">
        <v>3848</v>
      </c>
      <c r="D462" s="120" t="s">
        <v>261</v>
      </c>
      <c r="E462" s="120" t="s">
        <v>391</v>
      </c>
      <c r="F462" s="120" t="s">
        <v>261</v>
      </c>
      <c r="G462" s="120" t="s">
        <v>440</v>
      </c>
      <c r="H462" s="120" t="s">
        <v>470</v>
      </c>
      <c r="I462" s="120" t="s">
        <v>1193</v>
      </c>
      <c r="J462" s="120" t="s">
        <v>92</v>
      </c>
      <c r="K462" s="120" t="s">
        <v>2950</v>
      </c>
      <c r="L462" s="121">
        <v>12</v>
      </c>
      <c r="M462" s="122">
        <v>2014</v>
      </c>
      <c r="N462" s="180">
        <v>11600</v>
      </c>
      <c r="O462" s="59"/>
      <c r="P462" s="60"/>
      <c r="Q462" s="61"/>
      <c r="R462" s="61"/>
      <c r="S462" s="510"/>
    </row>
    <row r="463" spans="1:19" s="31" customFormat="1" ht="45.75" customHeight="1" x14ac:dyDescent="0.25">
      <c r="A463" s="119">
        <v>455</v>
      </c>
      <c r="B463" s="130" t="s">
        <v>3849</v>
      </c>
      <c r="C463" s="119" t="s">
        <v>3850</v>
      </c>
      <c r="D463" s="120" t="s">
        <v>261</v>
      </c>
      <c r="E463" s="120" t="s">
        <v>391</v>
      </c>
      <c r="F463" s="120" t="s">
        <v>261</v>
      </c>
      <c r="G463" s="120" t="s">
        <v>440</v>
      </c>
      <c r="H463" s="120" t="s">
        <v>470</v>
      </c>
      <c r="I463" s="120" t="s">
        <v>1193</v>
      </c>
      <c r="J463" s="120" t="s">
        <v>92</v>
      </c>
      <c r="K463" s="120" t="s">
        <v>2950</v>
      </c>
      <c r="L463" s="121">
        <v>12</v>
      </c>
      <c r="M463" s="122">
        <v>2014</v>
      </c>
      <c r="N463" s="180">
        <v>5220</v>
      </c>
      <c r="O463" s="59"/>
      <c r="P463" s="60"/>
      <c r="Q463" s="61"/>
      <c r="R463" s="61"/>
      <c r="S463" s="510"/>
    </row>
    <row r="464" spans="1:19" s="31" customFormat="1" ht="45.75" customHeight="1" x14ac:dyDescent="0.25">
      <c r="A464" s="119">
        <v>456</v>
      </c>
      <c r="B464" s="130" t="s">
        <v>3851</v>
      </c>
      <c r="C464" s="119" t="s">
        <v>3848</v>
      </c>
      <c r="D464" s="120" t="s">
        <v>261</v>
      </c>
      <c r="E464" s="120" t="s">
        <v>391</v>
      </c>
      <c r="F464" s="120" t="s">
        <v>261</v>
      </c>
      <c r="G464" s="120" t="s">
        <v>440</v>
      </c>
      <c r="H464" s="120" t="s">
        <v>470</v>
      </c>
      <c r="I464" s="120" t="s">
        <v>1193</v>
      </c>
      <c r="J464" s="120" t="s">
        <v>92</v>
      </c>
      <c r="K464" s="120" t="s">
        <v>2950</v>
      </c>
      <c r="L464" s="121">
        <v>12</v>
      </c>
      <c r="M464" s="122">
        <v>2014</v>
      </c>
      <c r="N464" s="180">
        <v>52198.84</v>
      </c>
      <c r="O464" s="59"/>
      <c r="P464" s="60"/>
      <c r="Q464" s="61"/>
      <c r="R464" s="61"/>
      <c r="S464" s="510"/>
    </row>
    <row r="465" spans="1:19" s="31" customFormat="1" ht="45.75" customHeight="1" x14ac:dyDescent="0.25">
      <c r="A465" s="119">
        <v>457</v>
      </c>
      <c r="B465" s="130" t="s">
        <v>3852</v>
      </c>
      <c r="C465" s="119" t="s">
        <v>3848</v>
      </c>
      <c r="D465" s="120" t="s">
        <v>261</v>
      </c>
      <c r="E465" s="120" t="s">
        <v>391</v>
      </c>
      <c r="F465" s="120" t="s">
        <v>261</v>
      </c>
      <c r="G465" s="120" t="s">
        <v>440</v>
      </c>
      <c r="H465" s="120" t="s">
        <v>470</v>
      </c>
      <c r="I465" s="120" t="s">
        <v>1193</v>
      </c>
      <c r="J465" s="120" t="s">
        <v>92</v>
      </c>
      <c r="K465" s="120" t="s">
        <v>2950</v>
      </c>
      <c r="L465" s="121">
        <v>12</v>
      </c>
      <c r="M465" s="122">
        <v>2014</v>
      </c>
      <c r="N465" s="180">
        <v>34798.839999999997</v>
      </c>
      <c r="O465" s="59"/>
      <c r="P465" s="60"/>
      <c r="Q465" s="61"/>
      <c r="R465" s="61"/>
      <c r="S465" s="510"/>
    </row>
    <row r="466" spans="1:19" s="31" customFormat="1" ht="45.75" customHeight="1" x14ac:dyDescent="0.25">
      <c r="A466" s="119">
        <v>458</v>
      </c>
      <c r="B466" s="119" t="s">
        <v>3853</v>
      </c>
      <c r="C466" s="119" t="s">
        <v>3835</v>
      </c>
      <c r="D466" s="120" t="s">
        <v>3067</v>
      </c>
      <c r="E466" s="120" t="s">
        <v>391</v>
      </c>
      <c r="F466" s="120" t="s">
        <v>3836</v>
      </c>
      <c r="G466" s="120" t="s">
        <v>440</v>
      </c>
      <c r="H466" s="120" t="s">
        <v>470</v>
      </c>
      <c r="I466" s="120" t="s">
        <v>3854</v>
      </c>
      <c r="J466" s="120" t="s">
        <v>92</v>
      </c>
      <c r="K466" s="120" t="s">
        <v>2950</v>
      </c>
      <c r="L466" s="121">
        <v>12</v>
      </c>
      <c r="M466" s="122">
        <v>2013</v>
      </c>
      <c r="N466" s="180">
        <v>5700</v>
      </c>
      <c r="O466" s="59"/>
      <c r="P466" s="60"/>
      <c r="Q466" s="61"/>
      <c r="R466" s="61"/>
      <c r="S466" s="510"/>
    </row>
    <row r="467" spans="1:19" s="31" customFormat="1" ht="45.75" customHeight="1" x14ac:dyDescent="0.25">
      <c r="A467" s="119">
        <v>459</v>
      </c>
      <c r="B467" s="119" t="s">
        <v>3853</v>
      </c>
      <c r="C467" s="119" t="s">
        <v>3837</v>
      </c>
      <c r="D467" s="120" t="s">
        <v>3067</v>
      </c>
      <c r="E467" s="120" t="s">
        <v>391</v>
      </c>
      <c r="F467" s="120" t="s">
        <v>261</v>
      </c>
      <c r="G467" s="120" t="s">
        <v>440</v>
      </c>
      <c r="H467" s="120" t="s">
        <v>470</v>
      </c>
      <c r="I467" s="120" t="s">
        <v>3854</v>
      </c>
      <c r="J467" s="120" t="s">
        <v>92</v>
      </c>
      <c r="K467" s="120" t="s">
        <v>2950</v>
      </c>
      <c r="L467" s="121">
        <v>12</v>
      </c>
      <c r="M467" s="122">
        <v>2013</v>
      </c>
      <c r="N467" s="180">
        <v>3040</v>
      </c>
      <c r="O467" s="59"/>
      <c r="P467" s="60"/>
      <c r="Q467" s="61"/>
      <c r="R467" s="61"/>
      <c r="S467" s="510"/>
    </row>
    <row r="468" spans="1:19" s="31" customFormat="1" ht="45.75" customHeight="1" x14ac:dyDescent="0.25">
      <c r="A468" s="119">
        <v>460</v>
      </c>
      <c r="B468" s="119" t="s">
        <v>3853</v>
      </c>
      <c r="C468" s="119" t="s">
        <v>2952</v>
      </c>
      <c r="D468" s="120" t="s">
        <v>261</v>
      </c>
      <c r="E468" s="120" t="s">
        <v>391</v>
      </c>
      <c r="F468" s="120" t="s">
        <v>261</v>
      </c>
      <c r="G468" s="120" t="s">
        <v>440</v>
      </c>
      <c r="H468" s="120" t="s">
        <v>470</v>
      </c>
      <c r="I468" s="120" t="s">
        <v>3854</v>
      </c>
      <c r="J468" s="120" t="s">
        <v>92</v>
      </c>
      <c r="K468" s="120" t="s">
        <v>2950</v>
      </c>
      <c r="L468" s="121">
        <v>12</v>
      </c>
      <c r="M468" s="122">
        <v>2013</v>
      </c>
      <c r="N468" s="180">
        <v>380</v>
      </c>
      <c r="O468" s="59"/>
      <c r="P468" s="60"/>
      <c r="Q468" s="61"/>
      <c r="R468" s="61"/>
      <c r="S468" s="510"/>
    </row>
    <row r="469" spans="1:19" s="31" customFormat="1" ht="45.75" customHeight="1" x14ac:dyDescent="0.25">
      <c r="A469" s="119">
        <v>461</v>
      </c>
      <c r="B469" s="119" t="s">
        <v>3853</v>
      </c>
      <c r="C469" s="119" t="s">
        <v>2971</v>
      </c>
      <c r="D469" s="120" t="s">
        <v>261</v>
      </c>
      <c r="E469" s="120" t="s">
        <v>391</v>
      </c>
      <c r="F469" s="120" t="s">
        <v>261</v>
      </c>
      <c r="G469" s="120" t="s">
        <v>440</v>
      </c>
      <c r="H469" s="120" t="s">
        <v>470</v>
      </c>
      <c r="I469" s="120" t="s">
        <v>3854</v>
      </c>
      <c r="J469" s="120" t="s">
        <v>92</v>
      </c>
      <c r="K469" s="120" t="s">
        <v>2950</v>
      </c>
      <c r="L469" s="121">
        <v>12</v>
      </c>
      <c r="M469" s="122">
        <v>2013</v>
      </c>
      <c r="N469" s="180">
        <v>380</v>
      </c>
      <c r="O469" s="59"/>
      <c r="P469" s="60"/>
      <c r="Q469" s="61"/>
      <c r="R469" s="61"/>
      <c r="S469" s="510"/>
    </row>
    <row r="470" spans="1:19" s="31" customFormat="1" ht="45.75" customHeight="1" x14ac:dyDescent="0.25">
      <c r="A470" s="119">
        <v>462</v>
      </c>
      <c r="B470" s="119" t="s">
        <v>3853</v>
      </c>
      <c r="C470" s="119" t="s">
        <v>2980</v>
      </c>
      <c r="D470" s="120" t="s">
        <v>261</v>
      </c>
      <c r="E470" s="120" t="s">
        <v>391</v>
      </c>
      <c r="F470" s="120" t="s">
        <v>261</v>
      </c>
      <c r="G470" s="120" t="s">
        <v>440</v>
      </c>
      <c r="H470" s="120" t="s">
        <v>470</v>
      </c>
      <c r="I470" s="120" t="s">
        <v>3854</v>
      </c>
      <c r="J470" s="120" t="s">
        <v>92</v>
      </c>
      <c r="K470" s="120" t="s">
        <v>2950</v>
      </c>
      <c r="L470" s="121">
        <v>12</v>
      </c>
      <c r="M470" s="122">
        <v>2013</v>
      </c>
      <c r="N470" s="180">
        <v>1500</v>
      </c>
      <c r="O470" s="59"/>
      <c r="P470" s="60"/>
      <c r="Q470" s="61"/>
      <c r="R470" s="61"/>
      <c r="S470" s="510"/>
    </row>
    <row r="471" spans="1:19" s="31" customFormat="1" ht="45.75" customHeight="1" x14ac:dyDescent="0.25">
      <c r="A471" s="119">
        <v>463</v>
      </c>
      <c r="B471" s="119" t="s">
        <v>3855</v>
      </c>
      <c r="C471" s="119" t="s">
        <v>3835</v>
      </c>
      <c r="D471" s="120" t="s">
        <v>3067</v>
      </c>
      <c r="E471" s="120" t="s">
        <v>391</v>
      </c>
      <c r="F471" s="120" t="s">
        <v>3836</v>
      </c>
      <c r="G471" s="120" t="s">
        <v>440</v>
      </c>
      <c r="H471" s="120" t="s">
        <v>470</v>
      </c>
      <c r="I471" s="120" t="s">
        <v>3854</v>
      </c>
      <c r="J471" s="120" t="s">
        <v>92</v>
      </c>
      <c r="K471" s="120" t="s">
        <v>2950</v>
      </c>
      <c r="L471" s="121">
        <v>12</v>
      </c>
      <c r="M471" s="122">
        <v>2013</v>
      </c>
      <c r="N471" s="180">
        <v>5700</v>
      </c>
      <c r="O471" s="59"/>
      <c r="P471" s="60"/>
      <c r="Q471" s="61"/>
      <c r="R471" s="61"/>
      <c r="S471" s="510"/>
    </row>
    <row r="472" spans="1:19" s="31" customFormat="1" ht="45.75" customHeight="1" x14ac:dyDescent="0.25">
      <c r="A472" s="119">
        <v>464</v>
      </c>
      <c r="B472" s="119" t="s">
        <v>3855</v>
      </c>
      <c r="C472" s="119" t="s">
        <v>3837</v>
      </c>
      <c r="D472" s="120" t="s">
        <v>3067</v>
      </c>
      <c r="E472" s="120" t="s">
        <v>391</v>
      </c>
      <c r="F472" s="120" t="s">
        <v>261</v>
      </c>
      <c r="G472" s="120" t="s">
        <v>440</v>
      </c>
      <c r="H472" s="120" t="s">
        <v>470</v>
      </c>
      <c r="I472" s="120" t="s">
        <v>3854</v>
      </c>
      <c r="J472" s="120" t="s">
        <v>92</v>
      </c>
      <c r="K472" s="120" t="s">
        <v>2950</v>
      </c>
      <c r="L472" s="121">
        <v>12</v>
      </c>
      <c r="M472" s="122">
        <v>2013</v>
      </c>
      <c r="N472" s="180">
        <v>3040</v>
      </c>
      <c r="O472" s="59"/>
      <c r="P472" s="60"/>
      <c r="Q472" s="61"/>
      <c r="R472" s="61"/>
      <c r="S472" s="510"/>
    </row>
    <row r="473" spans="1:19" s="31" customFormat="1" ht="45.75" customHeight="1" x14ac:dyDescent="0.25">
      <c r="A473" s="119">
        <v>465</v>
      </c>
      <c r="B473" s="119" t="s">
        <v>3855</v>
      </c>
      <c r="C473" s="119" t="s">
        <v>2952</v>
      </c>
      <c r="D473" s="120" t="s">
        <v>261</v>
      </c>
      <c r="E473" s="120" t="s">
        <v>391</v>
      </c>
      <c r="F473" s="120" t="s">
        <v>261</v>
      </c>
      <c r="G473" s="120" t="s">
        <v>440</v>
      </c>
      <c r="H473" s="120" t="s">
        <v>470</v>
      </c>
      <c r="I473" s="120" t="s">
        <v>3854</v>
      </c>
      <c r="J473" s="120" t="s">
        <v>92</v>
      </c>
      <c r="K473" s="120" t="s">
        <v>2950</v>
      </c>
      <c r="L473" s="121">
        <v>12</v>
      </c>
      <c r="M473" s="122">
        <v>2013</v>
      </c>
      <c r="N473" s="180">
        <v>380</v>
      </c>
      <c r="O473" s="59"/>
      <c r="P473" s="60"/>
      <c r="Q473" s="61"/>
      <c r="R473" s="61"/>
      <c r="S473" s="510"/>
    </row>
    <row r="474" spans="1:19" s="31" customFormat="1" ht="45.75" customHeight="1" x14ac:dyDescent="0.25">
      <c r="A474" s="119">
        <v>466</v>
      </c>
      <c r="B474" s="119" t="s">
        <v>3855</v>
      </c>
      <c r="C474" s="119" t="s">
        <v>2971</v>
      </c>
      <c r="D474" s="120" t="s">
        <v>261</v>
      </c>
      <c r="E474" s="120" t="s">
        <v>391</v>
      </c>
      <c r="F474" s="120" t="s">
        <v>261</v>
      </c>
      <c r="G474" s="120" t="s">
        <v>440</v>
      </c>
      <c r="H474" s="120" t="s">
        <v>470</v>
      </c>
      <c r="I474" s="120" t="s">
        <v>3854</v>
      </c>
      <c r="J474" s="120" t="s">
        <v>92</v>
      </c>
      <c r="K474" s="120" t="s">
        <v>2950</v>
      </c>
      <c r="L474" s="121">
        <v>12</v>
      </c>
      <c r="M474" s="122">
        <v>2013</v>
      </c>
      <c r="N474" s="180">
        <v>380</v>
      </c>
      <c r="O474" s="59"/>
      <c r="P474" s="60"/>
      <c r="Q474" s="61"/>
      <c r="R474" s="61"/>
      <c r="S474" s="510"/>
    </row>
    <row r="475" spans="1:19" s="31" customFormat="1" ht="45.75" customHeight="1" x14ac:dyDescent="0.25">
      <c r="A475" s="119">
        <v>467</v>
      </c>
      <c r="B475" s="119" t="s">
        <v>3855</v>
      </c>
      <c r="C475" s="119" t="s">
        <v>2980</v>
      </c>
      <c r="D475" s="120" t="s">
        <v>261</v>
      </c>
      <c r="E475" s="120" t="s">
        <v>391</v>
      </c>
      <c r="F475" s="120" t="s">
        <v>261</v>
      </c>
      <c r="G475" s="120" t="s">
        <v>440</v>
      </c>
      <c r="H475" s="120" t="s">
        <v>470</v>
      </c>
      <c r="I475" s="120" t="s">
        <v>3854</v>
      </c>
      <c r="J475" s="120" t="s">
        <v>92</v>
      </c>
      <c r="K475" s="120" t="s">
        <v>2950</v>
      </c>
      <c r="L475" s="121">
        <v>12</v>
      </c>
      <c r="M475" s="122">
        <v>2013</v>
      </c>
      <c r="N475" s="180">
        <v>1500</v>
      </c>
      <c r="O475" s="59"/>
      <c r="P475" s="60"/>
      <c r="Q475" s="61"/>
      <c r="R475" s="61"/>
      <c r="S475" s="510"/>
    </row>
    <row r="476" spans="1:19" s="31" customFormat="1" ht="45.75" customHeight="1" x14ac:dyDescent="0.25">
      <c r="A476" s="119">
        <v>468</v>
      </c>
      <c r="B476" s="119" t="s">
        <v>3856</v>
      </c>
      <c r="C476" s="119" t="s">
        <v>3835</v>
      </c>
      <c r="D476" s="120" t="s">
        <v>3067</v>
      </c>
      <c r="E476" s="120" t="s">
        <v>391</v>
      </c>
      <c r="F476" s="120" t="s">
        <v>3836</v>
      </c>
      <c r="G476" s="120" t="s">
        <v>440</v>
      </c>
      <c r="H476" s="120" t="s">
        <v>470</v>
      </c>
      <c r="I476" s="120" t="s">
        <v>3854</v>
      </c>
      <c r="J476" s="120" t="s">
        <v>92</v>
      </c>
      <c r="K476" s="120" t="s">
        <v>2950</v>
      </c>
      <c r="L476" s="121">
        <v>12</v>
      </c>
      <c r="M476" s="122">
        <v>2013</v>
      </c>
      <c r="N476" s="180">
        <v>5700</v>
      </c>
      <c r="O476" s="59"/>
      <c r="P476" s="60"/>
      <c r="Q476" s="61"/>
      <c r="R476" s="61"/>
      <c r="S476" s="510"/>
    </row>
    <row r="477" spans="1:19" s="31" customFormat="1" ht="45.75" customHeight="1" x14ac:dyDescent="0.25">
      <c r="A477" s="119">
        <v>469</v>
      </c>
      <c r="B477" s="119" t="s">
        <v>3856</v>
      </c>
      <c r="C477" s="119" t="s">
        <v>3837</v>
      </c>
      <c r="D477" s="120" t="s">
        <v>3067</v>
      </c>
      <c r="E477" s="120" t="s">
        <v>391</v>
      </c>
      <c r="F477" s="120" t="s">
        <v>261</v>
      </c>
      <c r="G477" s="120" t="s">
        <v>440</v>
      </c>
      <c r="H477" s="120" t="s">
        <v>470</v>
      </c>
      <c r="I477" s="120" t="s">
        <v>3854</v>
      </c>
      <c r="J477" s="120" t="s">
        <v>92</v>
      </c>
      <c r="K477" s="120" t="s">
        <v>2950</v>
      </c>
      <c r="L477" s="121">
        <v>12</v>
      </c>
      <c r="M477" s="122">
        <v>2013</v>
      </c>
      <c r="N477" s="180">
        <v>3040</v>
      </c>
      <c r="O477" s="59"/>
      <c r="P477" s="60"/>
      <c r="Q477" s="61"/>
      <c r="R477" s="61"/>
      <c r="S477" s="510"/>
    </row>
    <row r="478" spans="1:19" s="31" customFormat="1" ht="45.75" customHeight="1" x14ac:dyDescent="0.25">
      <c r="A478" s="119">
        <v>470</v>
      </c>
      <c r="B478" s="119" t="s">
        <v>3856</v>
      </c>
      <c r="C478" s="119" t="s">
        <v>2952</v>
      </c>
      <c r="D478" s="120" t="s">
        <v>261</v>
      </c>
      <c r="E478" s="120" t="s">
        <v>391</v>
      </c>
      <c r="F478" s="120" t="s">
        <v>261</v>
      </c>
      <c r="G478" s="120" t="s">
        <v>440</v>
      </c>
      <c r="H478" s="120" t="s">
        <v>470</v>
      </c>
      <c r="I478" s="120" t="s">
        <v>3854</v>
      </c>
      <c r="J478" s="120" t="s">
        <v>92</v>
      </c>
      <c r="K478" s="120" t="s">
        <v>2950</v>
      </c>
      <c r="L478" s="121">
        <v>12</v>
      </c>
      <c r="M478" s="122">
        <v>2013</v>
      </c>
      <c r="N478" s="180">
        <v>380</v>
      </c>
      <c r="O478" s="59"/>
      <c r="P478" s="60"/>
      <c r="Q478" s="61"/>
      <c r="R478" s="61"/>
      <c r="S478" s="510"/>
    </row>
    <row r="479" spans="1:19" s="31" customFormat="1" ht="45.75" customHeight="1" x14ac:dyDescent="0.25">
      <c r="A479" s="119">
        <v>471</v>
      </c>
      <c r="B479" s="119" t="s">
        <v>3856</v>
      </c>
      <c r="C479" s="119" t="s">
        <v>2971</v>
      </c>
      <c r="D479" s="120" t="s">
        <v>261</v>
      </c>
      <c r="E479" s="120" t="s">
        <v>391</v>
      </c>
      <c r="F479" s="120" t="s">
        <v>261</v>
      </c>
      <c r="G479" s="120" t="s">
        <v>440</v>
      </c>
      <c r="H479" s="120" t="s">
        <v>470</v>
      </c>
      <c r="I479" s="120" t="s">
        <v>3854</v>
      </c>
      <c r="J479" s="120" t="s">
        <v>92</v>
      </c>
      <c r="K479" s="120" t="s">
        <v>2950</v>
      </c>
      <c r="L479" s="121">
        <v>12</v>
      </c>
      <c r="M479" s="122">
        <v>2013</v>
      </c>
      <c r="N479" s="180">
        <v>380</v>
      </c>
      <c r="O479" s="59"/>
      <c r="P479" s="60"/>
      <c r="Q479" s="61"/>
      <c r="R479" s="61"/>
      <c r="S479" s="510"/>
    </row>
    <row r="480" spans="1:19" s="31" customFormat="1" ht="45.75" customHeight="1" x14ac:dyDescent="0.25">
      <c r="A480" s="119">
        <v>472</v>
      </c>
      <c r="B480" s="119" t="s">
        <v>3856</v>
      </c>
      <c r="C480" s="119" t="s">
        <v>2980</v>
      </c>
      <c r="D480" s="120" t="s">
        <v>261</v>
      </c>
      <c r="E480" s="120" t="s">
        <v>391</v>
      </c>
      <c r="F480" s="120" t="s">
        <v>261</v>
      </c>
      <c r="G480" s="120" t="s">
        <v>440</v>
      </c>
      <c r="H480" s="120" t="s">
        <v>470</v>
      </c>
      <c r="I480" s="120" t="s">
        <v>3854</v>
      </c>
      <c r="J480" s="120" t="s">
        <v>92</v>
      </c>
      <c r="K480" s="120" t="s">
        <v>2950</v>
      </c>
      <c r="L480" s="121">
        <v>12</v>
      </c>
      <c r="M480" s="122">
        <v>2013</v>
      </c>
      <c r="N480" s="180">
        <v>1500</v>
      </c>
      <c r="O480" s="59"/>
      <c r="P480" s="60"/>
      <c r="Q480" s="61"/>
      <c r="R480" s="61"/>
      <c r="S480" s="510"/>
    </row>
    <row r="481" spans="1:19" s="31" customFormat="1" ht="45.75" customHeight="1" x14ac:dyDescent="0.25">
      <c r="A481" s="119">
        <v>473</v>
      </c>
      <c r="B481" s="119" t="s">
        <v>3853</v>
      </c>
      <c r="C481" s="119" t="s">
        <v>3842</v>
      </c>
      <c r="D481" s="120" t="s">
        <v>3843</v>
      </c>
      <c r="E481" s="120" t="s">
        <v>391</v>
      </c>
      <c r="F481" s="120" t="s">
        <v>3844</v>
      </c>
      <c r="G481" s="120" t="s">
        <v>440</v>
      </c>
      <c r="H481" s="120" t="s">
        <v>470</v>
      </c>
      <c r="I481" s="120" t="s">
        <v>3854</v>
      </c>
      <c r="J481" s="120" t="s">
        <v>92</v>
      </c>
      <c r="K481" s="120" t="s">
        <v>2950</v>
      </c>
      <c r="L481" s="121">
        <v>12</v>
      </c>
      <c r="M481" s="122">
        <v>2013</v>
      </c>
      <c r="N481" s="180">
        <v>7000</v>
      </c>
      <c r="O481" s="59"/>
      <c r="P481" s="60"/>
      <c r="Q481" s="61"/>
      <c r="R481" s="61"/>
      <c r="S481" s="510"/>
    </row>
    <row r="482" spans="1:19" s="31" customFormat="1" ht="45.75" customHeight="1" x14ac:dyDescent="0.25">
      <c r="A482" s="119">
        <v>474</v>
      </c>
      <c r="B482" s="119" t="s">
        <v>3855</v>
      </c>
      <c r="C482" s="119" t="s">
        <v>3842</v>
      </c>
      <c r="D482" s="120" t="s">
        <v>3843</v>
      </c>
      <c r="E482" s="120" t="s">
        <v>391</v>
      </c>
      <c r="F482" s="120" t="s">
        <v>3844</v>
      </c>
      <c r="G482" s="120" t="s">
        <v>440</v>
      </c>
      <c r="H482" s="120" t="s">
        <v>470</v>
      </c>
      <c r="I482" s="120" t="s">
        <v>3854</v>
      </c>
      <c r="J482" s="120" t="s">
        <v>92</v>
      </c>
      <c r="K482" s="120" t="s">
        <v>2950</v>
      </c>
      <c r="L482" s="121">
        <v>12</v>
      </c>
      <c r="M482" s="122">
        <v>2013</v>
      </c>
      <c r="N482" s="180">
        <v>7000</v>
      </c>
      <c r="O482" s="59"/>
      <c r="P482" s="60"/>
      <c r="Q482" s="61"/>
      <c r="R482" s="61"/>
      <c r="S482" s="510"/>
    </row>
    <row r="483" spans="1:19" s="31" customFormat="1" ht="45.75" customHeight="1" x14ac:dyDescent="0.25">
      <c r="A483" s="119">
        <v>475</v>
      </c>
      <c r="B483" s="119" t="s">
        <v>3856</v>
      </c>
      <c r="C483" s="119" t="s">
        <v>3842</v>
      </c>
      <c r="D483" s="120" t="s">
        <v>3843</v>
      </c>
      <c r="E483" s="120" t="s">
        <v>391</v>
      </c>
      <c r="F483" s="120" t="s">
        <v>3844</v>
      </c>
      <c r="G483" s="120" t="s">
        <v>440</v>
      </c>
      <c r="H483" s="120" t="s">
        <v>470</v>
      </c>
      <c r="I483" s="120" t="s">
        <v>3854</v>
      </c>
      <c r="J483" s="120" t="s">
        <v>92</v>
      </c>
      <c r="K483" s="120" t="s">
        <v>2950</v>
      </c>
      <c r="L483" s="121">
        <v>12</v>
      </c>
      <c r="M483" s="122">
        <v>2013</v>
      </c>
      <c r="N483" s="180">
        <v>7000</v>
      </c>
      <c r="O483" s="59"/>
      <c r="P483" s="60"/>
      <c r="Q483" s="61"/>
      <c r="R483" s="61"/>
      <c r="S483" s="510"/>
    </row>
    <row r="484" spans="1:19" s="31" customFormat="1" ht="45.75" customHeight="1" x14ac:dyDescent="0.25">
      <c r="A484" s="119">
        <v>476</v>
      </c>
      <c r="B484" s="119" t="s">
        <v>3857</v>
      </c>
      <c r="C484" s="119" t="s">
        <v>3846</v>
      </c>
      <c r="D484" s="120" t="s">
        <v>3012</v>
      </c>
      <c r="E484" s="120" t="s">
        <v>391</v>
      </c>
      <c r="F484" s="120" t="s">
        <v>261</v>
      </c>
      <c r="G484" s="120" t="s">
        <v>440</v>
      </c>
      <c r="H484" s="120" t="s">
        <v>470</v>
      </c>
      <c r="I484" s="120" t="s">
        <v>3854</v>
      </c>
      <c r="J484" s="120" t="s">
        <v>92</v>
      </c>
      <c r="K484" s="120" t="s">
        <v>2950</v>
      </c>
      <c r="L484" s="121">
        <v>12</v>
      </c>
      <c r="M484" s="122">
        <v>2013</v>
      </c>
      <c r="N484" s="180">
        <v>6500</v>
      </c>
      <c r="O484" s="59"/>
      <c r="P484" s="60"/>
      <c r="Q484" s="61"/>
      <c r="R484" s="61"/>
      <c r="S484" s="510"/>
    </row>
    <row r="485" spans="1:19" s="31" customFormat="1" ht="45.75" customHeight="1" x14ac:dyDescent="0.25">
      <c r="A485" s="119">
        <v>477</v>
      </c>
      <c r="B485" s="119" t="s">
        <v>3858</v>
      </c>
      <c r="C485" s="119" t="s">
        <v>3859</v>
      </c>
      <c r="D485" s="120" t="s">
        <v>261</v>
      </c>
      <c r="E485" s="120" t="s">
        <v>391</v>
      </c>
      <c r="F485" s="120" t="s">
        <v>261</v>
      </c>
      <c r="G485" s="120" t="s">
        <v>440</v>
      </c>
      <c r="H485" s="120" t="s">
        <v>470</v>
      </c>
      <c r="I485" s="120" t="s">
        <v>854</v>
      </c>
      <c r="J485" s="120" t="s">
        <v>92</v>
      </c>
      <c r="K485" s="120" t="s">
        <v>2950</v>
      </c>
      <c r="L485" s="121">
        <v>12</v>
      </c>
      <c r="M485" s="122">
        <v>2014</v>
      </c>
      <c r="N485" s="180">
        <v>18002.329999999998</v>
      </c>
      <c r="O485" s="59"/>
      <c r="P485" s="60"/>
      <c r="Q485" s="61"/>
      <c r="R485" s="61"/>
      <c r="S485" s="510"/>
    </row>
    <row r="486" spans="1:19" s="31" customFormat="1" ht="45.75" customHeight="1" x14ac:dyDescent="0.25">
      <c r="A486" s="119">
        <v>478</v>
      </c>
      <c r="B486" s="119" t="s">
        <v>3860</v>
      </c>
      <c r="C486" s="119" t="s">
        <v>3859</v>
      </c>
      <c r="D486" s="120" t="s">
        <v>261</v>
      </c>
      <c r="E486" s="120" t="s">
        <v>391</v>
      </c>
      <c r="F486" s="120" t="s">
        <v>261</v>
      </c>
      <c r="G486" s="120" t="s">
        <v>440</v>
      </c>
      <c r="H486" s="120" t="s">
        <v>470</v>
      </c>
      <c r="I486" s="120" t="s">
        <v>854</v>
      </c>
      <c r="J486" s="120" t="s">
        <v>92</v>
      </c>
      <c r="K486" s="120" t="s">
        <v>2950</v>
      </c>
      <c r="L486" s="121">
        <v>12</v>
      </c>
      <c r="M486" s="122">
        <v>2014</v>
      </c>
      <c r="N486" s="180">
        <v>18002.330000000002</v>
      </c>
      <c r="O486" s="59"/>
      <c r="P486" s="60"/>
      <c r="Q486" s="61"/>
      <c r="R486" s="61"/>
      <c r="S486" s="510"/>
    </row>
    <row r="487" spans="1:19" s="31" customFormat="1" ht="45.75" customHeight="1" x14ac:dyDescent="0.25">
      <c r="A487" s="119">
        <v>479</v>
      </c>
      <c r="B487" s="119" t="s">
        <v>3861</v>
      </c>
      <c r="C487" s="119" t="s">
        <v>3859</v>
      </c>
      <c r="D487" s="120" t="s">
        <v>261</v>
      </c>
      <c r="E487" s="120" t="s">
        <v>391</v>
      </c>
      <c r="F487" s="120" t="s">
        <v>261</v>
      </c>
      <c r="G487" s="120" t="s">
        <v>440</v>
      </c>
      <c r="H487" s="120" t="s">
        <v>470</v>
      </c>
      <c r="I487" s="120" t="s">
        <v>854</v>
      </c>
      <c r="J487" s="120" t="s">
        <v>92</v>
      </c>
      <c r="K487" s="120" t="s">
        <v>2950</v>
      </c>
      <c r="L487" s="121">
        <v>12</v>
      </c>
      <c r="M487" s="122">
        <v>2014</v>
      </c>
      <c r="N487" s="180">
        <v>18002.330000000002</v>
      </c>
      <c r="O487" s="59"/>
      <c r="P487" s="60"/>
      <c r="Q487" s="61"/>
      <c r="R487" s="61"/>
      <c r="S487" s="510"/>
    </row>
    <row r="488" spans="1:19" s="31" customFormat="1" ht="45.75" customHeight="1" x14ac:dyDescent="0.25">
      <c r="A488" s="119">
        <v>480</v>
      </c>
      <c r="B488" s="130" t="s">
        <v>3862</v>
      </c>
      <c r="C488" s="119" t="s">
        <v>3863</v>
      </c>
      <c r="D488" s="120" t="s">
        <v>261</v>
      </c>
      <c r="E488" s="120" t="s">
        <v>391</v>
      </c>
      <c r="F488" s="120" t="s">
        <v>261</v>
      </c>
      <c r="G488" s="120" t="s">
        <v>440</v>
      </c>
      <c r="H488" s="120" t="s">
        <v>470</v>
      </c>
      <c r="I488" s="120" t="s">
        <v>3864</v>
      </c>
      <c r="J488" s="120" t="s">
        <v>92</v>
      </c>
      <c r="K488" s="120" t="s">
        <v>2950</v>
      </c>
      <c r="L488" s="121">
        <v>12</v>
      </c>
      <c r="M488" s="122">
        <v>2014</v>
      </c>
      <c r="N488" s="180">
        <v>11600</v>
      </c>
      <c r="O488" s="59"/>
      <c r="P488" s="60"/>
      <c r="Q488" s="61"/>
      <c r="R488" s="61"/>
      <c r="S488" s="510"/>
    </row>
    <row r="489" spans="1:19" s="31" customFormat="1" ht="45.75" customHeight="1" x14ac:dyDescent="0.25">
      <c r="A489" s="119">
        <v>481</v>
      </c>
      <c r="B489" s="130" t="s">
        <v>3865</v>
      </c>
      <c r="C489" s="119" t="s">
        <v>3850</v>
      </c>
      <c r="D489" s="120" t="s">
        <v>261</v>
      </c>
      <c r="E489" s="120" t="s">
        <v>391</v>
      </c>
      <c r="F489" s="120" t="s">
        <v>261</v>
      </c>
      <c r="G489" s="120" t="s">
        <v>440</v>
      </c>
      <c r="H489" s="120" t="s">
        <v>470</v>
      </c>
      <c r="I489" s="120" t="s">
        <v>3864</v>
      </c>
      <c r="J489" s="120" t="s">
        <v>92</v>
      </c>
      <c r="K489" s="120" t="s">
        <v>2950</v>
      </c>
      <c r="L489" s="121">
        <v>12</v>
      </c>
      <c r="M489" s="122">
        <v>2014</v>
      </c>
      <c r="N489" s="180">
        <v>5220</v>
      </c>
      <c r="O489" s="59"/>
      <c r="P489" s="60"/>
      <c r="Q489" s="61"/>
      <c r="R489" s="61"/>
      <c r="S489" s="510"/>
    </row>
    <row r="490" spans="1:19" s="31" customFormat="1" ht="45.75" customHeight="1" x14ac:dyDescent="0.25">
      <c r="A490" s="119">
        <v>482</v>
      </c>
      <c r="B490" s="130" t="s">
        <v>3866</v>
      </c>
      <c r="C490" s="119" t="s">
        <v>3863</v>
      </c>
      <c r="D490" s="120" t="s">
        <v>261</v>
      </c>
      <c r="E490" s="120" t="s">
        <v>391</v>
      </c>
      <c r="F490" s="120" t="s">
        <v>261</v>
      </c>
      <c r="G490" s="120" t="s">
        <v>440</v>
      </c>
      <c r="H490" s="120" t="s">
        <v>470</v>
      </c>
      <c r="I490" s="120" t="s">
        <v>3864</v>
      </c>
      <c r="J490" s="120" t="s">
        <v>92</v>
      </c>
      <c r="K490" s="120" t="s">
        <v>2950</v>
      </c>
      <c r="L490" s="121">
        <v>12</v>
      </c>
      <c r="M490" s="122">
        <v>2014</v>
      </c>
      <c r="N490" s="180">
        <v>52198.84</v>
      </c>
      <c r="O490" s="59"/>
      <c r="P490" s="60"/>
      <c r="Q490" s="61"/>
      <c r="R490" s="61"/>
      <c r="S490" s="510"/>
    </row>
    <row r="491" spans="1:19" s="31" customFormat="1" ht="45.75" customHeight="1" x14ac:dyDescent="0.25">
      <c r="A491" s="119">
        <v>483</v>
      </c>
      <c r="B491" s="130" t="s">
        <v>3867</v>
      </c>
      <c r="C491" s="119" t="s">
        <v>3863</v>
      </c>
      <c r="D491" s="120" t="s">
        <v>261</v>
      </c>
      <c r="E491" s="120" t="s">
        <v>391</v>
      </c>
      <c r="F491" s="120" t="s">
        <v>261</v>
      </c>
      <c r="G491" s="120" t="s">
        <v>440</v>
      </c>
      <c r="H491" s="120" t="s">
        <v>470</v>
      </c>
      <c r="I491" s="120" t="s">
        <v>857</v>
      </c>
      <c r="J491" s="120" t="s">
        <v>92</v>
      </c>
      <c r="K491" s="120" t="s">
        <v>2950</v>
      </c>
      <c r="L491" s="121">
        <v>12</v>
      </c>
      <c r="M491" s="122">
        <v>2014</v>
      </c>
      <c r="N491" s="180">
        <v>11600</v>
      </c>
      <c r="O491" s="59"/>
      <c r="P491" s="60"/>
      <c r="Q491" s="61"/>
      <c r="R491" s="61"/>
      <c r="S491" s="510"/>
    </row>
    <row r="492" spans="1:19" s="31" customFormat="1" ht="45.75" customHeight="1" x14ac:dyDescent="0.25">
      <c r="A492" s="119">
        <v>484</v>
      </c>
      <c r="B492" s="130" t="s">
        <v>3868</v>
      </c>
      <c r="C492" s="119" t="s">
        <v>3869</v>
      </c>
      <c r="D492" s="120" t="s">
        <v>261</v>
      </c>
      <c r="E492" s="120" t="s">
        <v>391</v>
      </c>
      <c r="F492" s="120" t="s">
        <v>261</v>
      </c>
      <c r="G492" s="120" t="s">
        <v>440</v>
      </c>
      <c r="H492" s="120" t="s">
        <v>470</v>
      </c>
      <c r="I492" s="120" t="s">
        <v>857</v>
      </c>
      <c r="J492" s="120" t="s">
        <v>92</v>
      </c>
      <c r="K492" s="120" t="s">
        <v>2950</v>
      </c>
      <c r="L492" s="121">
        <v>12</v>
      </c>
      <c r="M492" s="122">
        <v>2014</v>
      </c>
      <c r="N492" s="180">
        <v>5220</v>
      </c>
      <c r="O492" s="59"/>
      <c r="P492" s="60"/>
      <c r="Q492" s="61"/>
      <c r="R492" s="61"/>
      <c r="S492" s="510"/>
    </row>
    <row r="493" spans="1:19" s="31" customFormat="1" ht="45.75" customHeight="1" x14ac:dyDescent="0.25">
      <c r="A493" s="119">
        <v>485</v>
      </c>
      <c r="B493" s="130" t="s">
        <v>3870</v>
      </c>
      <c r="C493" s="119" t="s">
        <v>3863</v>
      </c>
      <c r="D493" s="120" t="s">
        <v>261</v>
      </c>
      <c r="E493" s="120" t="s">
        <v>391</v>
      </c>
      <c r="F493" s="120" t="s">
        <v>261</v>
      </c>
      <c r="G493" s="120" t="s">
        <v>440</v>
      </c>
      <c r="H493" s="120" t="s">
        <v>470</v>
      </c>
      <c r="I493" s="120" t="s">
        <v>857</v>
      </c>
      <c r="J493" s="120" t="s">
        <v>92</v>
      </c>
      <c r="K493" s="120" t="s">
        <v>2950</v>
      </c>
      <c r="L493" s="121">
        <v>12</v>
      </c>
      <c r="M493" s="122">
        <v>2014</v>
      </c>
      <c r="N493" s="180">
        <v>34798.839999999997</v>
      </c>
      <c r="O493" s="59"/>
      <c r="P493" s="60"/>
      <c r="Q493" s="61"/>
      <c r="R493" s="61"/>
      <c r="S493" s="510"/>
    </row>
    <row r="494" spans="1:19" s="31" customFormat="1" ht="45.75" customHeight="1" x14ac:dyDescent="0.25">
      <c r="A494" s="119">
        <v>486</v>
      </c>
      <c r="B494" s="130" t="s">
        <v>3871</v>
      </c>
      <c r="C494" s="119" t="s">
        <v>3863</v>
      </c>
      <c r="D494" s="120" t="s">
        <v>261</v>
      </c>
      <c r="E494" s="120" t="s">
        <v>391</v>
      </c>
      <c r="F494" s="120" t="s">
        <v>261</v>
      </c>
      <c r="G494" s="120" t="s">
        <v>440</v>
      </c>
      <c r="H494" s="120" t="s">
        <v>470</v>
      </c>
      <c r="I494" s="120" t="s">
        <v>857</v>
      </c>
      <c r="J494" s="120" t="s">
        <v>92</v>
      </c>
      <c r="K494" s="120" t="s">
        <v>2950</v>
      </c>
      <c r="L494" s="121">
        <v>12</v>
      </c>
      <c r="M494" s="122">
        <v>2014</v>
      </c>
      <c r="N494" s="180">
        <v>52198.84</v>
      </c>
      <c r="O494" s="59"/>
      <c r="P494" s="60"/>
      <c r="Q494" s="61"/>
      <c r="R494" s="61"/>
      <c r="S494" s="510"/>
    </row>
    <row r="495" spans="1:19" s="31" customFormat="1" ht="45.75" customHeight="1" x14ac:dyDescent="0.25">
      <c r="A495" s="119">
        <v>487</v>
      </c>
      <c r="B495" s="130" t="s">
        <v>3872</v>
      </c>
      <c r="C495" s="119" t="s">
        <v>3873</v>
      </c>
      <c r="D495" s="120" t="s">
        <v>3874</v>
      </c>
      <c r="E495" s="120" t="s">
        <v>391</v>
      </c>
      <c r="F495" s="120" t="s">
        <v>261</v>
      </c>
      <c r="G495" s="120" t="s">
        <v>440</v>
      </c>
      <c r="H495" s="120" t="s">
        <v>470</v>
      </c>
      <c r="I495" s="120" t="s">
        <v>851</v>
      </c>
      <c r="J495" s="120" t="s">
        <v>92</v>
      </c>
      <c r="K495" s="120" t="s">
        <v>2950</v>
      </c>
      <c r="L495" s="121">
        <v>12</v>
      </c>
      <c r="M495" s="122">
        <v>2015</v>
      </c>
      <c r="N495" s="180">
        <v>18000</v>
      </c>
      <c r="O495" s="59"/>
      <c r="P495" s="60"/>
      <c r="Q495" s="61"/>
      <c r="R495" s="61"/>
      <c r="S495" s="510"/>
    </row>
    <row r="496" spans="1:19" s="31" customFormat="1" ht="45.75" customHeight="1" x14ac:dyDescent="0.25">
      <c r="A496" s="119">
        <v>488</v>
      </c>
      <c r="B496" s="130" t="s">
        <v>3875</v>
      </c>
      <c r="C496" s="119" t="s">
        <v>2921</v>
      </c>
      <c r="D496" s="120" t="s">
        <v>261</v>
      </c>
      <c r="E496" s="120" t="s">
        <v>391</v>
      </c>
      <c r="F496" s="120" t="s">
        <v>261</v>
      </c>
      <c r="G496" s="120" t="s">
        <v>440</v>
      </c>
      <c r="H496" s="120" t="s">
        <v>470</v>
      </c>
      <c r="I496" s="120" t="s">
        <v>851</v>
      </c>
      <c r="J496" s="120" t="s">
        <v>92</v>
      </c>
      <c r="K496" s="120" t="s">
        <v>2950</v>
      </c>
      <c r="L496" s="121">
        <v>12</v>
      </c>
      <c r="M496" s="122">
        <v>2015</v>
      </c>
      <c r="N496" s="180">
        <v>18002.330000000002</v>
      </c>
      <c r="O496" s="59"/>
      <c r="P496" s="60"/>
      <c r="Q496" s="61"/>
      <c r="R496" s="61"/>
      <c r="S496" s="510"/>
    </row>
    <row r="497" spans="1:19" s="31" customFormat="1" ht="45.75" customHeight="1" x14ac:dyDescent="0.25">
      <c r="A497" s="119">
        <v>489</v>
      </c>
      <c r="B497" s="130" t="s">
        <v>3876</v>
      </c>
      <c r="C497" s="119" t="s">
        <v>2921</v>
      </c>
      <c r="D497" s="120" t="s">
        <v>261</v>
      </c>
      <c r="E497" s="120" t="s">
        <v>391</v>
      </c>
      <c r="F497" s="120" t="s">
        <v>261</v>
      </c>
      <c r="G497" s="120" t="s">
        <v>440</v>
      </c>
      <c r="H497" s="120" t="s">
        <v>470</v>
      </c>
      <c r="I497" s="120" t="s">
        <v>851</v>
      </c>
      <c r="J497" s="120" t="s">
        <v>92</v>
      </c>
      <c r="K497" s="120" t="s">
        <v>2950</v>
      </c>
      <c r="L497" s="121">
        <v>12</v>
      </c>
      <c r="M497" s="122">
        <v>2015</v>
      </c>
      <c r="N497" s="180">
        <v>18002.330000000002</v>
      </c>
      <c r="O497" s="59"/>
      <c r="P497" s="60"/>
      <c r="Q497" s="61"/>
      <c r="R497" s="61"/>
      <c r="S497" s="510"/>
    </row>
    <row r="498" spans="1:19" s="31" customFormat="1" ht="45.75" customHeight="1" x14ac:dyDescent="0.25">
      <c r="A498" s="119">
        <v>490</v>
      </c>
      <c r="B498" s="130" t="s">
        <v>3877</v>
      </c>
      <c r="C498" s="119" t="s">
        <v>2921</v>
      </c>
      <c r="D498" s="120" t="s">
        <v>261</v>
      </c>
      <c r="E498" s="120" t="s">
        <v>391</v>
      </c>
      <c r="F498" s="120" t="s">
        <v>261</v>
      </c>
      <c r="G498" s="120" t="s">
        <v>440</v>
      </c>
      <c r="H498" s="120" t="s">
        <v>470</v>
      </c>
      <c r="I498" s="120" t="s">
        <v>851</v>
      </c>
      <c r="J498" s="120" t="s">
        <v>92</v>
      </c>
      <c r="K498" s="120" t="s">
        <v>2950</v>
      </c>
      <c r="L498" s="121">
        <v>12</v>
      </c>
      <c r="M498" s="122">
        <v>2015</v>
      </c>
      <c r="N498" s="180">
        <v>18002.330000000002</v>
      </c>
      <c r="O498" s="59"/>
      <c r="P498" s="60"/>
      <c r="Q498" s="61"/>
      <c r="R498" s="61"/>
      <c r="S498" s="510"/>
    </row>
    <row r="499" spans="1:19" s="31" customFormat="1" ht="45.75" customHeight="1" x14ac:dyDescent="0.25">
      <c r="A499" s="119">
        <v>491</v>
      </c>
      <c r="B499" s="130" t="s">
        <v>3878</v>
      </c>
      <c r="C499" s="119" t="s">
        <v>2921</v>
      </c>
      <c r="D499" s="120" t="s">
        <v>261</v>
      </c>
      <c r="E499" s="120" t="s">
        <v>391</v>
      </c>
      <c r="F499" s="120" t="s">
        <v>261</v>
      </c>
      <c r="G499" s="120" t="s">
        <v>440</v>
      </c>
      <c r="H499" s="120" t="s">
        <v>470</v>
      </c>
      <c r="I499" s="120" t="s">
        <v>851</v>
      </c>
      <c r="J499" s="120" t="s">
        <v>92</v>
      </c>
      <c r="K499" s="120" t="s">
        <v>2950</v>
      </c>
      <c r="L499" s="121">
        <v>12</v>
      </c>
      <c r="M499" s="122">
        <v>2015</v>
      </c>
      <c r="N499" s="180">
        <v>18002.330000000002</v>
      </c>
      <c r="O499" s="59"/>
      <c r="P499" s="60"/>
      <c r="Q499" s="61"/>
      <c r="R499" s="61"/>
      <c r="S499" s="510"/>
    </row>
    <row r="500" spans="1:19" s="31" customFormat="1" ht="45.75" customHeight="1" x14ac:dyDescent="0.25">
      <c r="A500" s="119">
        <v>492</v>
      </c>
      <c r="B500" s="130" t="s">
        <v>3879</v>
      </c>
      <c r="C500" s="119" t="s">
        <v>2921</v>
      </c>
      <c r="D500" s="120" t="s">
        <v>261</v>
      </c>
      <c r="E500" s="120" t="s">
        <v>391</v>
      </c>
      <c r="F500" s="120" t="s">
        <v>261</v>
      </c>
      <c r="G500" s="120" t="s">
        <v>440</v>
      </c>
      <c r="H500" s="120" t="s">
        <v>470</v>
      </c>
      <c r="I500" s="120" t="s">
        <v>851</v>
      </c>
      <c r="J500" s="120" t="s">
        <v>92</v>
      </c>
      <c r="K500" s="120" t="s">
        <v>2950</v>
      </c>
      <c r="L500" s="121">
        <v>12</v>
      </c>
      <c r="M500" s="122">
        <v>2015</v>
      </c>
      <c r="N500" s="180">
        <v>18002.330000000002</v>
      </c>
      <c r="O500" s="59"/>
      <c r="P500" s="60"/>
      <c r="Q500" s="61"/>
      <c r="R500" s="61"/>
      <c r="S500" s="510"/>
    </row>
    <row r="501" spans="1:19" s="31" customFormat="1" ht="45.75" customHeight="1" x14ac:dyDescent="0.25">
      <c r="A501" s="119">
        <v>493</v>
      </c>
      <c r="B501" s="130" t="s">
        <v>3880</v>
      </c>
      <c r="C501" s="119" t="s">
        <v>2921</v>
      </c>
      <c r="D501" s="120" t="s">
        <v>261</v>
      </c>
      <c r="E501" s="120" t="s">
        <v>391</v>
      </c>
      <c r="F501" s="120" t="s">
        <v>261</v>
      </c>
      <c r="G501" s="120" t="s">
        <v>440</v>
      </c>
      <c r="H501" s="120" t="s">
        <v>470</v>
      </c>
      <c r="I501" s="120" t="s">
        <v>851</v>
      </c>
      <c r="J501" s="120" t="s">
        <v>92</v>
      </c>
      <c r="K501" s="120" t="s">
        <v>2950</v>
      </c>
      <c r="L501" s="121">
        <v>12</v>
      </c>
      <c r="M501" s="122">
        <v>2015</v>
      </c>
      <c r="N501" s="180">
        <v>18002.330000000002</v>
      </c>
      <c r="O501" s="59"/>
      <c r="P501" s="60"/>
      <c r="Q501" s="61"/>
      <c r="R501" s="61"/>
      <c r="S501" s="510"/>
    </row>
    <row r="502" spans="1:19" s="31" customFormat="1" ht="45.75" customHeight="1" x14ac:dyDescent="0.25">
      <c r="A502" s="119">
        <v>494</v>
      </c>
      <c r="B502" s="130" t="s">
        <v>3881</v>
      </c>
      <c r="C502" s="119" t="s">
        <v>2921</v>
      </c>
      <c r="D502" s="120" t="s">
        <v>261</v>
      </c>
      <c r="E502" s="120" t="s">
        <v>391</v>
      </c>
      <c r="F502" s="120" t="s">
        <v>261</v>
      </c>
      <c r="G502" s="120" t="s">
        <v>440</v>
      </c>
      <c r="H502" s="120" t="s">
        <v>470</v>
      </c>
      <c r="I502" s="120" t="s">
        <v>851</v>
      </c>
      <c r="J502" s="120" t="s">
        <v>92</v>
      </c>
      <c r="K502" s="120" t="s">
        <v>2950</v>
      </c>
      <c r="L502" s="121">
        <v>12</v>
      </c>
      <c r="M502" s="122">
        <v>2015</v>
      </c>
      <c r="N502" s="180">
        <v>18002.330000000002</v>
      </c>
      <c r="O502" s="59"/>
      <c r="P502" s="60"/>
      <c r="Q502" s="61"/>
      <c r="R502" s="61"/>
      <c r="S502" s="510"/>
    </row>
    <row r="503" spans="1:19" s="31" customFormat="1" ht="45.75" customHeight="1" x14ac:dyDescent="0.25">
      <c r="A503" s="119">
        <v>495</v>
      </c>
      <c r="B503" s="130" t="s">
        <v>3882</v>
      </c>
      <c r="C503" s="119" t="s">
        <v>2921</v>
      </c>
      <c r="D503" s="120" t="s">
        <v>261</v>
      </c>
      <c r="E503" s="120" t="s">
        <v>391</v>
      </c>
      <c r="F503" s="120" t="s">
        <v>261</v>
      </c>
      <c r="G503" s="120" t="s">
        <v>440</v>
      </c>
      <c r="H503" s="120" t="s">
        <v>470</v>
      </c>
      <c r="I503" s="120" t="s">
        <v>851</v>
      </c>
      <c r="J503" s="120" t="s">
        <v>92</v>
      </c>
      <c r="K503" s="120" t="s">
        <v>2950</v>
      </c>
      <c r="L503" s="121">
        <v>12</v>
      </c>
      <c r="M503" s="122">
        <v>2015</v>
      </c>
      <c r="N503" s="180">
        <v>18002.330000000002</v>
      </c>
      <c r="O503" s="59"/>
      <c r="P503" s="60"/>
      <c r="Q503" s="61"/>
      <c r="R503" s="61"/>
      <c r="S503" s="510"/>
    </row>
    <row r="504" spans="1:19" s="31" customFormat="1" ht="45.75" customHeight="1" x14ac:dyDescent="0.25">
      <c r="A504" s="119">
        <v>496</v>
      </c>
      <c r="B504" s="130" t="s">
        <v>3883</v>
      </c>
      <c r="C504" s="119" t="s">
        <v>2921</v>
      </c>
      <c r="D504" s="120" t="s">
        <v>261</v>
      </c>
      <c r="E504" s="120" t="s">
        <v>391</v>
      </c>
      <c r="F504" s="120" t="s">
        <v>261</v>
      </c>
      <c r="G504" s="120" t="s">
        <v>440</v>
      </c>
      <c r="H504" s="120" t="s">
        <v>470</v>
      </c>
      <c r="I504" s="120" t="s">
        <v>851</v>
      </c>
      <c r="J504" s="120" t="s">
        <v>92</v>
      </c>
      <c r="K504" s="120" t="s">
        <v>2950</v>
      </c>
      <c r="L504" s="121">
        <v>12</v>
      </c>
      <c r="M504" s="122">
        <v>2015</v>
      </c>
      <c r="N504" s="180">
        <v>18002.330000000002</v>
      </c>
      <c r="O504" s="59"/>
      <c r="P504" s="60"/>
      <c r="Q504" s="61"/>
      <c r="R504" s="61"/>
      <c r="S504" s="510"/>
    </row>
    <row r="505" spans="1:19" s="31" customFormat="1" ht="45.75" customHeight="1" x14ac:dyDescent="0.25">
      <c r="A505" s="119">
        <v>497</v>
      </c>
      <c r="B505" s="130" t="s">
        <v>3884</v>
      </c>
      <c r="C505" s="119" t="s">
        <v>2921</v>
      </c>
      <c r="D505" s="120" t="s">
        <v>261</v>
      </c>
      <c r="E505" s="120" t="s">
        <v>391</v>
      </c>
      <c r="F505" s="120" t="s">
        <v>261</v>
      </c>
      <c r="G505" s="120" t="s">
        <v>440</v>
      </c>
      <c r="H505" s="120" t="s">
        <v>470</v>
      </c>
      <c r="I505" s="120" t="s">
        <v>851</v>
      </c>
      <c r="J505" s="120" t="s">
        <v>92</v>
      </c>
      <c r="K505" s="120" t="s">
        <v>2950</v>
      </c>
      <c r="L505" s="121">
        <v>12</v>
      </c>
      <c r="M505" s="122">
        <v>2015</v>
      </c>
      <c r="N505" s="180">
        <v>18002.330000000002</v>
      </c>
      <c r="O505" s="59"/>
      <c r="P505" s="60"/>
      <c r="Q505" s="61"/>
      <c r="R505" s="61"/>
      <c r="S505" s="510"/>
    </row>
    <row r="506" spans="1:19" s="31" customFormat="1" ht="45.75" customHeight="1" x14ac:dyDescent="0.25">
      <c r="A506" s="119">
        <v>498</v>
      </c>
      <c r="B506" s="119" t="s">
        <v>3885</v>
      </c>
      <c r="C506" s="119" t="s">
        <v>3886</v>
      </c>
      <c r="D506" s="120" t="s">
        <v>261</v>
      </c>
      <c r="E506" s="120" t="s">
        <v>391</v>
      </c>
      <c r="F506" s="120" t="s">
        <v>3219</v>
      </c>
      <c r="G506" s="120" t="s">
        <v>440</v>
      </c>
      <c r="H506" s="120" t="s">
        <v>470</v>
      </c>
      <c r="I506" s="120" t="s">
        <v>3887</v>
      </c>
      <c r="J506" s="120" t="s">
        <v>92</v>
      </c>
      <c r="K506" s="120" t="s">
        <v>2950</v>
      </c>
      <c r="L506" s="121">
        <v>12</v>
      </c>
      <c r="M506" s="122">
        <v>2013</v>
      </c>
      <c r="N506" s="180">
        <v>5854.56</v>
      </c>
      <c r="O506" s="59"/>
      <c r="P506" s="60"/>
      <c r="Q506" s="61"/>
      <c r="R506" s="61"/>
      <c r="S506" s="510"/>
    </row>
    <row r="507" spans="1:19" s="31" customFormat="1" ht="45.75" customHeight="1" x14ac:dyDescent="0.25">
      <c r="A507" s="119">
        <v>499</v>
      </c>
      <c r="B507" s="119" t="s">
        <v>3888</v>
      </c>
      <c r="C507" s="119" t="s">
        <v>3889</v>
      </c>
      <c r="D507" s="120" t="s">
        <v>1156</v>
      </c>
      <c r="E507" s="120" t="s">
        <v>391</v>
      </c>
      <c r="F507" s="120" t="s">
        <v>261</v>
      </c>
      <c r="G507" s="120" t="s">
        <v>3890</v>
      </c>
      <c r="H507" s="120" t="s">
        <v>470</v>
      </c>
      <c r="I507" s="120" t="s">
        <v>3887</v>
      </c>
      <c r="J507" s="120" t="s">
        <v>92</v>
      </c>
      <c r="K507" s="120" t="s">
        <v>2950</v>
      </c>
      <c r="L507" s="121">
        <v>12</v>
      </c>
      <c r="M507" s="122">
        <v>2013</v>
      </c>
      <c r="N507" s="180">
        <v>2832.87</v>
      </c>
      <c r="O507" s="59"/>
      <c r="P507" s="60"/>
      <c r="Q507" s="61"/>
      <c r="R507" s="61"/>
      <c r="S507" s="510"/>
    </row>
    <row r="508" spans="1:19" s="31" customFormat="1" ht="45.75" customHeight="1" x14ac:dyDescent="0.25">
      <c r="A508" s="119">
        <v>500</v>
      </c>
      <c r="B508" s="119" t="s">
        <v>3891</v>
      </c>
      <c r="C508" s="119" t="s">
        <v>2971</v>
      </c>
      <c r="D508" s="120" t="s">
        <v>261</v>
      </c>
      <c r="E508" s="120" t="s">
        <v>391</v>
      </c>
      <c r="F508" s="120" t="s">
        <v>261</v>
      </c>
      <c r="G508" s="128" t="s">
        <v>3892</v>
      </c>
      <c r="H508" s="120" t="s">
        <v>470</v>
      </c>
      <c r="I508" s="120" t="s">
        <v>3887</v>
      </c>
      <c r="J508" s="120" t="s">
        <v>92</v>
      </c>
      <c r="K508" s="120" t="s">
        <v>2950</v>
      </c>
      <c r="L508" s="121">
        <v>12</v>
      </c>
      <c r="M508" s="122">
        <v>2013</v>
      </c>
      <c r="N508" s="180">
        <v>188.86</v>
      </c>
      <c r="O508" s="59"/>
      <c r="P508" s="60"/>
      <c r="Q508" s="61"/>
      <c r="R508" s="61"/>
      <c r="S508" s="510"/>
    </row>
    <row r="509" spans="1:19" s="31" customFormat="1" ht="45.75" customHeight="1" x14ac:dyDescent="0.25">
      <c r="A509" s="119">
        <v>501</v>
      </c>
      <c r="B509" s="119" t="s">
        <v>3893</v>
      </c>
      <c r="C509" s="119" t="s">
        <v>2980</v>
      </c>
      <c r="D509" s="120" t="s">
        <v>3737</v>
      </c>
      <c r="E509" s="120" t="s">
        <v>391</v>
      </c>
      <c r="F509" s="120" t="s">
        <v>261</v>
      </c>
      <c r="G509" s="123">
        <v>8110612909919</v>
      </c>
      <c r="H509" s="120" t="s">
        <v>470</v>
      </c>
      <c r="I509" s="120" t="s">
        <v>3887</v>
      </c>
      <c r="J509" s="120" t="s">
        <v>92</v>
      </c>
      <c r="K509" s="120" t="s">
        <v>2950</v>
      </c>
      <c r="L509" s="121">
        <v>12</v>
      </c>
      <c r="M509" s="122">
        <v>2013</v>
      </c>
      <c r="N509" s="180">
        <v>283.29000000000002</v>
      </c>
      <c r="O509" s="59"/>
      <c r="P509" s="60"/>
      <c r="Q509" s="61"/>
      <c r="R509" s="61"/>
      <c r="S509" s="510"/>
    </row>
    <row r="510" spans="1:19" s="31" customFormat="1" ht="45.75" customHeight="1" x14ac:dyDescent="0.25">
      <c r="A510" s="119">
        <v>502</v>
      </c>
      <c r="B510" s="119" t="s">
        <v>3894</v>
      </c>
      <c r="C510" s="119" t="s">
        <v>2952</v>
      </c>
      <c r="D510" s="120" t="s">
        <v>3042</v>
      </c>
      <c r="E510" s="120" t="s">
        <v>391</v>
      </c>
      <c r="F510" s="120" t="s">
        <v>261</v>
      </c>
      <c r="G510" s="120" t="s">
        <v>3895</v>
      </c>
      <c r="H510" s="120" t="s">
        <v>470</v>
      </c>
      <c r="I510" s="120" t="s">
        <v>3887</v>
      </c>
      <c r="J510" s="120" t="s">
        <v>92</v>
      </c>
      <c r="K510" s="120" t="s">
        <v>2950</v>
      </c>
      <c r="L510" s="121">
        <v>6</v>
      </c>
      <c r="M510" s="122">
        <v>2015</v>
      </c>
      <c r="N510" s="180">
        <v>283.29000000000002</v>
      </c>
      <c r="O510" s="59"/>
      <c r="P510" s="60"/>
      <c r="Q510" s="61"/>
      <c r="R510" s="61"/>
      <c r="S510" s="510"/>
    </row>
    <row r="511" spans="1:19" s="31" customFormat="1" ht="45.75" customHeight="1" x14ac:dyDescent="0.25">
      <c r="A511" s="119">
        <v>503</v>
      </c>
      <c r="B511" s="119" t="s">
        <v>3896</v>
      </c>
      <c r="C511" s="119" t="s">
        <v>2952</v>
      </c>
      <c r="D511" s="120" t="s">
        <v>3042</v>
      </c>
      <c r="E511" s="120" t="s">
        <v>391</v>
      </c>
      <c r="F511" s="120" t="s">
        <v>261</v>
      </c>
      <c r="G511" s="120" t="s">
        <v>3897</v>
      </c>
      <c r="H511" s="120" t="s">
        <v>470</v>
      </c>
      <c r="I511" s="120" t="s">
        <v>3887</v>
      </c>
      <c r="J511" s="120" t="s">
        <v>92</v>
      </c>
      <c r="K511" s="120" t="s">
        <v>2950</v>
      </c>
      <c r="L511" s="121">
        <v>12</v>
      </c>
      <c r="M511" s="122">
        <v>2013</v>
      </c>
      <c r="N511" s="180">
        <v>260</v>
      </c>
      <c r="O511" s="59"/>
      <c r="P511" s="60"/>
      <c r="Q511" s="61"/>
      <c r="R511" s="61"/>
      <c r="S511" s="510"/>
    </row>
    <row r="512" spans="1:19" s="31" customFormat="1" ht="45.75" customHeight="1" x14ac:dyDescent="0.25">
      <c r="A512" s="119">
        <v>504</v>
      </c>
      <c r="B512" s="119" t="s">
        <v>3898</v>
      </c>
      <c r="C512" s="119" t="s">
        <v>2980</v>
      </c>
      <c r="D512" s="120" t="s">
        <v>2990</v>
      </c>
      <c r="E512" s="120" t="s">
        <v>391</v>
      </c>
      <c r="F512" s="120" t="s">
        <v>261</v>
      </c>
      <c r="G512" s="120" t="s">
        <v>440</v>
      </c>
      <c r="H512" s="120" t="s">
        <v>470</v>
      </c>
      <c r="I512" s="120" t="s">
        <v>3887</v>
      </c>
      <c r="J512" s="120" t="s">
        <v>92</v>
      </c>
      <c r="K512" s="120" t="s">
        <v>2950</v>
      </c>
      <c r="L512" s="121">
        <v>12</v>
      </c>
      <c r="M512" s="122">
        <v>2013</v>
      </c>
      <c r="N512" s="180">
        <v>280</v>
      </c>
      <c r="O512" s="59"/>
      <c r="P512" s="60"/>
      <c r="Q512" s="61"/>
      <c r="R512" s="61"/>
      <c r="S512" s="510"/>
    </row>
    <row r="513" spans="1:19" s="31" customFormat="1" ht="45.75" customHeight="1" x14ac:dyDescent="0.25">
      <c r="A513" s="119">
        <v>505</v>
      </c>
      <c r="B513" s="119" t="s">
        <v>3899</v>
      </c>
      <c r="C513" s="119" t="s">
        <v>3900</v>
      </c>
      <c r="D513" s="120" t="s">
        <v>2990</v>
      </c>
      <c r="E513" s="120" t="s">
        <v>391</v>
      </c>
      <c r="F513" s="120" t="s">
        <v>261</v>
      </c>
      <c r="G513" s="120" t="s">
        <v>440</v>
      </c>
      <c r="H513" s="120" t="s">
        <v>470</v>
      </c>
      <c r="I513" s="120" t="s">
        <v>3887</v>
      </c>
      <c r="J513" s="120" t="s">
        <v>92</v>
      </c>
      <c r="K513" s="120" t="s">
        <v>2950</v>
      </c>
      <c r="L513" s="121">
        <v>12</v>
      </c>
      <c r="M513" s="122">
        <v>2013</v>
      </c>
      <c r="N513" s="180">
        <v>280</v>
      </c>
      <c r="O513" s="59"/>
      <c r="P513" s="60"/>
      <c r="Q513" s="61"/>
      <c r="R513" s="61"/>
      <c r="S513" s="510"/>
    </row>
    <row r="514" spans="1:19" s="31" customFormat="1" ht="45.75" customHeight="1" x14ac:dyDescent="0.25">
      <c r="A514" s="119">
        <v>506</v>
      </c>
      <c r="B514" s="119" t="s">
        <v>3901</v>
      </c>
      <c r="C514" s="119" t="s">
        <v>3902</v>
      </c>
      <c r="D514" s="120" t="s">
        <v>261</v>
      </c>
      <c r="E514" s="120" t="s">
        <v>391</v>
      </c>
      <c r="F514" s="120" t="s">
        <v>2969</v>
      </c>
      <c r="G514" s="123">
        <v>259713145992</v>
      </c>
      <c r="H514" s="120" t="s">
        <v>470</v>
      </c>
      <c r="I514" s="120" t="s">
        <v>3887</v>
      </c>
      <c r="J514" s="120" t="s">
        <v>92</v>
      </c>
      <c r="K514" s="120" t="s">
        <v>2950</v>
      </c>
      <c r="L514" s="121">
        <v>12</v>
      </c>
      <c r="M514" s="122">
        <v>2013</v>
      </c>
      <c r="N514" s="180">
        <v>6107.89</v>
      </c>
      <c r="O514" s="59"/>
      <c r="P514" s="60"/>
      <c r="Q514" s="61"/>
      <c r="R514" s="61"/>
      <c r="S514" s="510"/>
    </row>
    <row r="515" spans="1:19" s="31" customFormat="1" ht="45.75" customHeight="1" x14ac:dyDescent="0.25">
      <c r="A515" s="119">
        <v>507</v>
      </c>
      <c r="B515" s="119" t="s">
        <v>3903</v>
      </c>
      <c r="C515" s="119" t="s">
        <v>3904</v>
      </c>
      <c r="D515" s="120" t="s">
        <v>1156</v>
      </c>
      <c r="E515" s="120" t="s">
        <v>391</v>
      </c>
      <c r="F515" s="120" t="s">
        <v>261</v>
      </c>
      <c r="G515" s="120" t="s">
        <v>3905</v>
      </c>
      <c r="H515" s="120" t="s">
        <v>470</v>
      </c>
      <c r="I515" s="120" t="s">
        <v>3887</v>
      </c>
      <c r="J515" s="120" t="s">
        <v>92</v>
      </c>
      <c r="K515" s="120" t="s">
        <v>2950</v>
      </c>
      <c r="L515" s="121">
        <v>12</v>
      </c>
      <c r="M515" s="122">
        <v>2013</v>
      </c>
      <c r="N515" s="180">
        <v>2553.2600000000002</v>
      </c>
      <c r="O515" s="59"/>
      <c r="P515" s="60"/>
      <c r="Q515" s="61"/>
      <c r="R515" s="61"/>
      <c r="S515" s="510"/>
    </row>
    <row r="516" spans="1:19" s="31" customFormat="1" ht="45.75" customHeight="1" x14ac:dyDescent="0.25">
      <c r="A516" s="119">
        <v>508</v>
      </c>
      <c r="B516" s="119" t="s">
        <v>3906</v>
      </c>
      <c r="C516" s="119" t="s">
        <v>3004</v>
      </c>
      <c r="D516" s="120" t="s">
        <v>3042</v>
      </c>
      <c r="E516" s="120" t="s">
        <v>391</v>
      </c>
      <c r="F516" s="120" t="s">
        <v>261</v>
      </c>
      <c r="G516" s="120">
        <v>508</v>
      </c>
      <c r="H516" s="120" t="s">
        <v>470</v>
      </c>
      <c r="I516" s="120" t="s">
        <v>3887</v>
      </c>
      <c r="J516" s="120" t="s">
        <v>92</v>
      </c>
      <c r="K516" s="120" t="s">
        <v>2950</v>
      </c>
      <c r="L516" s="121">
        <v>12</v>
      </c>
      <c r="M516" s="122">
        <v>2013</v>
      </c>
      <c r="N516" s="180">
        <v>260</v>
      </c>
      <c r="O516" s="59"/>
      <c r="P516" s="60"/>
      <c r="Q516" s="61"/>
      <c r="R516" s="61"/>
      <c r="S516" s="510"/>
    </row>
    <row r="517" spans="1:19" s="31" customFormat="1" ht="45.75" customHeight="1" x14ac:dyDescent="0.25">
      <c r="A517" s="119">
        <v>509</v>
      </c>
      <c r="B517" s="119" t="s">
        <v>3907</v>
      </c>
      <c r="C517" s="119" t="s">
        <v>2955</v>
      </c>
      <c r="D517" s="120" t="s">
        <v>3121</v>
      </c>
      <c r="E517" s="120" t="s">
        <v>391</v>
      </c>
      <c r="F517" s="120" t="s">
        <v>261</v>
      </c>
      <c r="G517" s="120" t="s">
        <v>3908</v>
      </c>
      <c r="H517" s="120" t="s">
        <v>470</v>
      </c>
      <c r="I517" s="120" t="s">
        <v>3887</v>
      </c>
      <c r="J517" s="120" t="s">
        <v>92</v>
      </c>
      <c r="K517" s="120" t="s">
        <v>2950</v>
      </c>
      <c r="L517" s="121">
        <v>12</v>
      </c>
      <c r="M517" s="122">
        <v>2013</v>
      </c>
      <c r="N517" s="180">
        <v>210</v>
      </c>
      <c r="O517" s="59"/>
      <c r="P517" s="60"/>
      <c r="Q517" s="61"/>
      <c r="R517" s="61"/>
      <c r="S517" s="510"/>
    </row>
    <row r="518" spans="1:19" s="31" customFormat="1" ht="45.75" customHeight="1" x14ac:dyDescent="0.25">
      <c r="A518" s="119">
        <v>510</v>
      </c>
      <c r="B518" s="119" t="s">
        <v>3909</v>
      </c>
      <c r="C518" s="119" t="s">
        <v>3910</v>
      </c>
      <c r="D518" s="120" t="s">
        <v>3012</v>
      </c>
      <c r="E518" s="120" t="s">
        <v>391</v>
      </c>
      <c r="F518" s="120" t="s">
        <v>3911</v>
      </c>
      <c r="G518" s="120" t="s">
        <v>3912</v>
      </c>
      <c r="H518" s="120" t="s">
        <v>470</v>
      </c>
      <c r="I518" s="120" t="s">
        <v>3887</v>
      </c>
      <c r="J518" s="120" t="s">
        <v>92</v>
      </c>
      <c r="K518" s="120" t="s">
        <v>2950</v>
      </c>
      <c r="L518" s="121">
        <v>10</v>
      </c>
      <c r="M518" s="121">
        <v>2015</v>
      </c>
      <c r="N518" s="180">
        <v>2958</v>
      </c>
      <c r="O518" s="59"/>
      <c r="P518" s="60"/>
      <c r="Q518" s="61"/>
      <c r="R518" s="61"/>
      <c r="S518" s="510"/>
    </row>
    <row r="519" spans="1:19" s="31" customFormat="1" ht="45.75" customHeight="1" x14ac:dyDescent="0.25">
      <c r="A519" s="119">
        <v>511</v>
      </c>
      <c r="B519" s="119" t="s">
        <v>3913</v>
      </c>
      <c r="C519" s="131" t="s">
        <v>3914</v>
      </c>
      <c r="D519" s="120" t="s">
        <v>261</v>
      </c>
      <c r="E519" s="120" t="s">
        <v>391</v>
      </c>
      <c r="F519" s="120" t="s">
        <v>261</v>
      </c>
      <c r="G519" s="120" t="s">
        <v>440</v>
      </c>
      <c r="H519" s="120" t="s">
        <v>470</v>
      </c>
      <c r="I519" s="120" t="s">
        <v>3887</v>
      </c>
      <c r="J519" s="120" t="s">
        <v>92</v>
      </c>
      <c r="K519" s="120" t="s">
        <v>2950</v>
      </c>
      <c r="L519" s="120">
        <v>12</v>
      </c>
      <c r="M519" s="121">
        <v>2013</v>
      </c>
      <c r="N519" s="180">
        <v>4920</v>
      </c>
      <c r="O519" s="59"/>
      <c r="P519" s="60"/>
      <c r="Q519" s="61"/>
      <c r="R519" s="61"/>
      <c r="S519" s="510"/>
    </row>
    <row r="520" spans="1:19" s="31" customFormat="1" ht="45.75" customHeight="1" x14ac:dyDescent="0.25">
      <c r="A520" s="119">
        <v>512</v>
      </c>
      <c r="B520" s="119" t="s">
        <v>3915</v>
      </c>
      <c r="C520" s="131" t="s">
        <v>3916</v>
      </c>
      <c r="D520" s="120" t="s">
        <v>1156</v>
      </c>
      <c r="E520" s="120" t="s">
        <v>391</v>
      </c>
      <c r="F520" s="120" t="s">
        <v>261</v>
      </c>
      <c r="G520" s="120" t="s">
        <v>440</v>
      </c>
      <c r="H520" s="120" t="s">
        <v>470</v>
      </c>
      <c r="I520" s="120" t="s">
        <v>3887</v>
      </c>
      <c r="J520" s="120" t="s">
        <v>92</v>
      </c>
      <c r="K520" s="120" t="s">
        <v>2950</v>
      </c>
      <c r="L520" s="120">
        <v>12</v>
      </c>
      <c r="M520" s="121">
        <v>2013</v>
      </c>
      <c r="N520" s="180">
        <v>2460</v>
      </c>
      <c r="O520" s="59"/>
      <c r="P520" s="60"/>
      <c r="Q520" s="61"/>
      <c r="R520" s="61"/>
      <c r="S520" s="510"/>
    </row>
    <row r="521" spans="1:19" s="31" customFormat="1" ht="45.75" customHeight="1" x14ac:dyDescent="0.25">
      <c r="A521" s="119">
        <v>513</v>
      </c>
      <c r="B521" s="119" t="s">
        <v>3917</v>
      </c>
      <c r="C521" s="131" t="s">
        <v>2952</v>
      </c>
      <c r="D521" s="120" t="s">
        <v>261</v>
      </c>
      <c r="E521" s="120" t="s">
        <v>391</v>
      </c>
      <c r="F521" s="120" t="s">
        <v>261</v>
      </c>
      <c r="G521" s="120" t="s">
        <v>440</v>
      </c>
      <c r="H521" s="120" t="s">
        <v>470</v>
      </c>
      <c r="I521" s="120" t="s">
        <v>3887</v>
      </c>
      <c r="J521" s="120" t="s">
        <v>92</v>
      </c>
      <c r="K521" s="120" t="s">
        <v>2950</v>
      </c>
      <c r="L521" s="120">
        <v>12</v>
      </c>
      <c r="M521" s="121">
        <v>2013</v>
      </c>
      <c r="N521" s="180">
        <v>246</v>
      </c>
      <c r="O521" s="59"/>
      <c r="P521" s="60"/>
      <c r="Q521" s="61"/>
      <c r="R521" s="61"/>
      <c r="S521" s="510"/>
    </row>
    <row r="522" spans="1:19" s="31" customFormat="1" ht="45.75" customHeight="1" x14ac:dyDescent="0.25">
      <c r="A522" s="119">
        <v>514</v>
      </c>
      <c r="B522" s="119" t="s">
        <v>3918</v>
      </c>
      <c r="C522" s="131" t="s">
        <v>2971</v>
      </c>
      <c r="D522" s="120" t="s">
        <v>261</v>
      </c>
      <c r="E522" s="120" t="s">
        <v>391</v>
      </c>
      <c r="F522" s="120" t="s">
        <v>261</v>
      </c>
      <c r="G522" s="120" t="s">
        <v>440</v>
      </c>
      <c r="H522" s="120" t="s">
        <v>470</v>
      </c>
      <c r="I522" s="120" t="s">
        <v>3887</v>
      </c>
      <c r="J522" s="120" t="s">
        <v>92</v>
      </c>
      <c r="K522" s="120" t="s">
        <v>2950</v>
      </c>
      <c r="L522" s="120">
        <v>12</v>
      </c>
      <c r="M522" s="121">
        <v>2013</v>
      </c>
      <c r="N522" s="180">
        <v>164</v>
      </c>
      <c r="O522" s="59"/>
      <c r="P522" s="60"/>
      <c r="Q522" s="61"/>
      <c r="R522" s="61"/>
      <c r="S522" s="510"/>
    </row>
    <row r="523" spans="1:19" s="31" customFormat="1" ht="45.75" customHeight="1" x14ac:dyDescent="0.25">
      <c r="A523" s="119">
        <v>515</v>
      </c>
      <c r="B523" s="119" t="s">
        <v>3919</v>
      </c>
      <c r="C523" s="119" t="s">
        <v>3680</v>
      </c>
      <c r="D523" s="120" t="s">
        <v>3079</v>
      </c>
      <c r="E523" s="120" t="s">
        <v>391</v>
      </c>
      <c r="F523" s="120" t="s">
        <v>261</v>
      </c>
      <c r="G523" s="120" t="s">
        <v>440</v>
      </c>
      <c r="H523" s="120" t="s">
        <v>470</v>
      </c>
      <c r="I523" s="120" t="s">
        <v>3887</v>
      </c>
      <c r="J523" s="120" t="s">
        <v>92</v>
      </c>
      <c r="K523" s="120" t="s">
        <v>2950</v>
      </c>
      <c r="L523" s="120">
        <v>12</v>
      </c>
      <c r="M523" s="122">
        <v>2013</v>
      </c>
      <c r="N523" s="180">
        <v>260</v>
      </c>
      <c r="O523" s="59"/>
      <c r="P523" s="60"/>
      <c r="Q523" s="61"/>
      <c r="R523" s="61"/>
      <c r="S523" s="510"/>
    </row>
    <row r="524" spans="1:19" s="31" customFormat="1" ht="45.75" customHeight="1" x14ac:dyDescent="0.25">
      <c r="A524" s="119">
        <v>516</v>
      </c>
      <c r="B524" s="119" t="s">
        <v>3920</v>
      </c>
      <c r="C524" s="119" t="s">
        <v>3921</v>
      </c>
      <c r="D524" s="120" t="s">
        <v>3012</v>
      </c>
      <c r="E524" s="120" t="s">
        <v>391</v>
      </c>
      <c r="F524" s="120" t="s">
        <v>3911</v>
      </c>
      <c r="G524" s="120" t="s">
        <v>440</v>
      </c>
      <c r="H524" s="120" t="s">
        <v>470</v>
      </c>
      <c r="I524" s="120" t="s">
        <v>3887</v>
      </c>
      <c r="J524" s="120" t="s">
        <v>92</v>
      </c>
      <c r="K524" s="120" t="s">
        <v>2950</v>
      </c>
      <c r="L524" s="120">
        <v>1</v>
      </c>
      <c r="M524" s="122">
        <v>2017</v>
      </c>
      <c r="N524" s="180">
        <v>5104</v>
      </c>
      <c r="O524" s="59"/>
      <c r="P524" s="60"/>
      <c r="Q524" s="61"/>
      <c r="R524" s="61"/>
      <c r="S524" s="510"/>
    </row>
    <row r="525" spans="1:19" s="31" customFormat="1" ht="45.75" customHeight="1" x14ac:dyDescent="0.25">
      <c r="A525" s="119">
        <v>517</v>
      </c>
      <c r="B525" s="119" t="s">
        <v>3922</v>
      </c>
      <c r="C525" s="119" t="s">
        <v>3923</v>
      </c>
      <c r="D525" s="120" t="s">
        <v>261</v>
      </c>
      <c r="E525" s="120" t="s">
        <v>391</v>
      </c>
      <c r="F525" s="120" t="s">
        <v>261</v>
      </c>
      <c r="G525" s="123">
        <v>940990007767</v>
      </c>
      <c r="H525" s="120" t="s">
        <v>470</v>
      </c>
      <c r="I525" s="120" t="s">
        <v>3887</v>
      </c>
      <c r="J525" s="120" t="s">
        <v>92</v>
      </c>
      <c r="K525" s="120" t="s">
        <v>2950</v>
      </c>
      <c r="L525" s="120">
        <v>5</v>
      </c>
      <c r="M525" s="122">
        <v>2017</v>
      </c>
      <c r="N525" s="180">
        <v>4962.4799999999996</v>
      </c>
      <c r="O525" s="59"/>
      <c r="P525" s="60"/>
      <c r="Q525" s="61"/>
      <c r="R525" s="61"/>
      <c r="S525" s="510"/>
    </row>
    <row r="526" spans="1:19" s="31" customFormat="1" ht="45.75" customHeight="1" x14ac:dyDescent="0.25">
      <c r="A526" s="119">
        <v>518</v>
      </c>
      <c r="B526" s="119" t="s">
        <v>3924</v>
      </c>
      <c r="C526" s="119" t="s">
        <v>3925</v>
      </c>
      <c r="D526" s="120" t="s">
        <v>1622</v>
      </c>
      <c r="E526" s="120" t="s">
        <v>391</v>
      </c>
      <c r="F526" s="120" t="s">
        <v>261</v>
      </c>
      <c r="G526" s="120" t="s">
        <v>3926</v>
      </c>
      <c r="H526" s="120" t="s">
        <v>470</v>
      </c>
      <c r="I526" s="120" t="s">
        <v>3887</v>
      </c>
      <c r="J526" s="120" t="s">
        <v>92</v>
      </c>
      <c r="K526" s="120" t="s">
        <v>2950</v>
      </c>
      <c r="L526" s="120">
        <v>5</v>
      </c>
      <c r="M526" s="122">
        <v>2017</v>
      </c>
      <c r="N526" s="180">
        <v>2561.2800000000002</v>
      </c>
      <c r="O526" s="59"/>
      <c r="P526" s="60"/>
      <c r="Q526" s="61"/>
      <c r="R526" s="61"/>
      <c r="S526" s="510"/>
    </row>
    <row r="527" spans="1:19" s="31" customFormat="1" ht="45.75" customHeight="1" x14ac:dyDescent="0.25">
      <c r="A527" s="119">
        <v>519</v>
      </c>
      <c r="B527" s="119" t="s">
        <v>3927</v>
      </c>
      <c r="C527" s="119" t="s">
        <v>2952</v>
      </c>
      <c r="D527" s="120" t="s">
        <v>3005</v>
      </c>
      <c r="E527" s="120" t="s">
        <v>391</v>
      </c>
      <c r="F527" s="120" t="s">
        <v>261</v>
      </c>
      <c r="G527" s="123">
        <v>1760954016230</v>
      </c>
      <c r="H527" s="120" t="s">
        <v>470</v>
      </c>
      <c r="I527" s="120" t="s">
        <v>3887</v>
      </c>
      <c r="J527" s="120" t="s">
        <v>92</v>
      </c>
      <c r="K527" s="120" t="s">
        <v>2950</v>
      </c>
      <c r="L527" s="120">
        <v>5</v>
      </c>
      <c r="M527" s="122">
        <v>2017</v>
      </c>
      <c r="N527" s="180">
        <v>200.1</v>
      </c>
      <c r="O527" s="59"/>
      <c r="P527" s="60"/>
      <c r="Q527" s="61"/>
      <c r="R527" s="61"/>
      <c r="S527" s="510"/>
    </row>
    <row r="528" spans="1:19" s="31" customFormat="1" ht="45.75" customHeight="1" x14ac:dyDescent="0.25">
      <c r="A528" s="119">
        <v>520</v>
      </c>
      <c r="B528" s="119" t="s">
        <v>3928</v>
      </c>
      <c r="C528" s="119" t="s">
        <v>2971</v>
      </c>
      <c r="D528" s="120" t="s">
        <v>3005</v>
      </c>
      <c r="E528" s="120" t="s">
        <v>391</v>
      </c>
      <c r="F528" s="120" t="s">
        <v>261</v>
      </c>
      <c r="G528" s="120" t="s">
        <v>440</v>
      </c>
      <c r="H528" s="120" t="s">
        <v>470</v>
      </c>
      <c r="I528" s="120" t="s">
        <v>3887</v>
      </c>
      <c r="J528" s="120" t="s">
        <v>92</v>
      </c>
      <c r="K528" s="120" t="s">
        <v>2950</v>
      </c>
      <c r="L528" s="120">
        <v>5</v>
      </c>
      <c r="M528" s="122">
        <v>2017</v>
      </c>
      <c r="N528" s="180">
        <v>80.040000000000006</v>
      </c>
      <c r="O528" s="59"/>
      <c r="P528" s="60"/>
      <c r="Q528" s="61"/>
      <c r="R528" s="61"/>
      <c r="S528" s="510"/>
    </row>
    <row r="529" spans="1:19" s="31" customFormat="1" ht="45.75" customHeight="1" x14ac:dyDescent="0.25">
      <c r="A529" s="119">
        <v>521</v>
      </c>
      <c r="B529" s="119" t="s">
        <v>3929</v>
      </c>
      <c r="C529" s="119" t="s">
        <v>2980</v>
      </c>
      <c r="D529" s="120" t="s">
        <v>3397</v>
      </c>
      <c r="E529" s="120" t="s">
        <v>391</v>
      </c>
      <c r="F529" s="120" t="s">
        <v>261</v>
      </c>
      <c r="G529" s="120">
        <v>161141693</v>
      </c>
      <c r="H529" s="120" t="s">
        <v>470</v>
      </c>
      <c r="I529" s="120" t="s">
        <v>3887</v>
      </c>
      <c r="J529" s="120" t="s">
        <v>92</v>
      </c>
      <c r="K529" s="120" t="s">
        <v>2950</v>
      </c>
      <c r="L529" s="120">
        <v>5</v>
      </c>
      <c r="M529" s="122">
        <v>2017</v>
      </c>
      <c r="N529" s="180">
        <v>200.1</v>
      </c>
      <c r="O529" s="59"/>
      <c r="P529" s="60"/>
      <c r="Q529" s="61"/>
      <c r="R529" s="61"/>
      <c r="S529" s="510"/>
    </row>
    <row r="530" spans="1:19" s="31" customFormat="1" ht="45.75" customHeight="1" x14ac:dyDescent="0.25">
      <c r="A530" s="119">
        <v>522</v>
      </c>
      <c r="B530" s="119" t="s">
        <v>3930</v>
      </c>
      <c r="C530" s="119" t="s">
        <v>3268</v>
      </c>
      <c r="D530" s="120" t="s">
        <v>3388</v>
      </c>
      <c r="E530" s="120" t="s">
        <v>391</v>
      </c>
      <c r="F530" s="120" t="s">
        <v>261</v>
      </c>
      <c r="G530" s="126">
        <v>940399167980</v>
      </c>
      <c r="H530" s="120" t="s">
        <v>470</v>
      </c>
      <c r="I530" s="120" t="s">
        <v>3887</v>
      </c>
      <c r="J530" s="120" t="s">
        <v>92</v>
      </c>
      <c r="K530" s="120" t="s">
        <v>2950</v>
      </c>
      <c r="L530" s="121">
        <v>11</v>
      </c>
      <c r="M530" s="122">
        <v>2017</v>
      </c>
      <c r="N530" s="180">
        <v>4782.68</v>
      </c>
      <c r="O530" s="59"/>
      <c r="P530" s="60"/>
      <c r="Q530" s="61"/>
      <c r="R530" s="61"/>
      <c r="S530" s="510"/>
    </row>
    <row r="531" spans="1:19" s="31" customFormat="1" ht="45.75" customHeight="1" x14ac:dyDescent="0.25">
      <c r="A531" s="119">
        <v>523</v>
      </c>
      <c r="B531" s="119" t="s">
        <v>3931</v>
      </c>
      <c r="C531" s="119" t="s">
        <v>2976</v>
      </c>
      <c r="D531" s="120" t="s">
        <v>1136</v>
      </c>
      <c r="E531" s="120" t="s">
        <v>391</v>
      </c>
      <c r="F531" s="120" t="s">
        <v>261</v>
      </c>
      <c r="G531" s="126" t="s">
        <v>3932</v>
      </c>
      <c r="H531" s="120" t="s">
        <v>470</v>
      </c>
      <c r="I531" s="120" t="s">
        <v>3887</v>
      </c>
      <c r="J531" s="120" t="s">
        <v>92</v>
      </c>
      <c r="K531" s="120" t="s">
        <v>2950</v>
      </c>
      <c r="L531" s="121">
        <v>11</v>
      </c>
      <c r="M531" s="122">
        <v>2017</v>
      </c>
      <c r="N531" s="180">
        <v>2468.48</v>
      </c>
      <c r="O531" s="59"/>
      <c r="P531" s="60"/>
      <c r="Q531" s="61"/>
      <c r="R531" s="61"/>
      <c r="S531" s="510"/>
    </row>
    <row r="532" spans="1:19" s="31" customFormat="1" ht="45.75" customHeight="1" x14ac:dyDescent="0.25">
      <c r="A532" s="119">
        <v>524</v>
      </c>
      <c r="B532" s="119" t="s">
        <v>3933</v>
      </c>
      <c r="C532" s="119" t="s">
        <v>2952</v>
      </c>
      <c r="D532" s="120" t="s">
        <v>3005</v>
      </c>
      <c r="E532" s="120" t="s">
        <v>391</v>
      </c>
      <c r="F532" s="120" t="s">
        <v>261</v>
      </c>
      <c r="G532" s="126" t="s">
        <v>3006</v>
      </c>
      <c r="H532" s="120" t="s">
        <v>470</v>
      </c>
      <c r="I532" s="120" t="s">
        <v>3887</v>
      </c>
      <c r="J532" s="120" t="s">
        <v>92</v>
      </c>
      <c r="K532" s="120" t="s">
        <v>2950</v>
      </c>
      <c r="L532" s="121">
        <v>11</v>
      </c>
      <c r="M532" s="122">
        <v>2017</v>
      </c>
      <c r="N532" s="180">
        <v>308.56</v>
      </c>
      <c r="O532" s="59"/>
      <c r="P532" s="60"/>
      <c r="Q532" s="61"/>
      <c r="R532" s="61"/>
      <c r="S532" s="510"/>
    </row>
    <row r="533" spans="1:19" s="31" customFormat="1" ht="45.75" customHeight="1" x14ac:dyDescent="0.25">
      <c r="A533" s="119">
        <v>525</v>
      </c>
      <c r="B533" s="119" t="s">
        <v>3934</v>
      </c>
      <c r="C533" s="119" t="s">
        <v>2971</v>
      </c>
      <c r="D533" s="120" t="s">
        <v>3005</v>
      </c>
      <c r="E533" s="120" t="s">
        <v>391</v>
      </c>
      <c r="F533" s="120" t="s">
        <v>261</v>
      </c>
      <c r="G533" s="126" t="s">
        <v>3006</v>
      </c>
      <c r="H533" s="120" t="s">
        <v>470</v>
      </c>
      <c r="I533" s="120" t="s">
        <v>3887</v>
      </c>
      <c r="J533" s="120" t="s">
        <v>92</v>
      </c>
      <c r="K533" s="120" t="s">
        <v>2950</v>
      </c>
      <c r="L533" s="121">
        <v>11</v>
      </c>
      <c r="M533" s="122">
        <v>2017</v>
      </c>
      <c r="N533" s="180">
        <v>154.28</v>
      </c>
      <c r="O533" s="59"/>
      <c r="P533" s="60"/>
      <c r="Q533" s="61"/>
      <c r="R533" s="61"/>
      <c r="S533" s="510"/>
    </row>
    <row r="534" spans="1:19" s="31" customFormat="1" ht="45.75" customHeight="1" x14ac:dyDescent="0.25">
      <c r="A534" s="119">
        <v>526</v>
      </c>
      <c r="B534" s="119" t="s">
        <v>3935</v>
      </c>
      <c r="C534" s="119" t="s">
        <v>2980</v>
      </c>
      <c r="D534" s="120" t="s">
        <v>3397</v>
      </c>
      <c r="E534" s="120" t="s">
        <v>391</v>
      </c>
      <c r="F534" s="120" t="s">
        <v>261</v>
      </c>
      <c r="G534" s="126" t="s">
        <v>3936</v>
      </c>
      <c r="H534" s="120" t="s">
        <v>470</v>
      </c>
      <c r="I534" s="120" t="s">
        <v>3887</v>
      </c>
      <c r="J534" s="120" t="s">
        <v>92</v>
      </c>
      <c r="K534" s="120" t="s">
        <v>2950</v>
      </c>
      <c r="L534" s="121">
        <v>11</v>
      </c>
      <c r="M534" s="122">
        <v>2017</v>
      </c>
      <c r="N534" s="180">
        <v>290</v>
      </c>
      <c r="O534" s="59"/>
      <c r="P534" s="60"/>
      <c r="Q534" s="61"/>
      <c r="R534" s="61"/>
      <c r="S534" s="510"/>
    </row>
    <row r="535" spans="1:19" s="31" customFormat="1" ht="45.75" customHeight="1" x14ac:dyDescent="0.25">
      <c r="A535" s="119">
        <v>527</v>
      </c>
      <c r="B535" s="119" t="s">
        <v>1099</v>
      </c>
      <c r="C535" s="119" t="s">
        <v>3268</v>
      </c>
      <c r="D535" s="120" t="s">
        <v>3388</v>
      </c>
      <c r="E535" s="120" t="s">
        <v>391</v>
      </c>
      <c r="F535" s="120" t="s">
        <v>261</v>
      </c>
      <c r="G535" s="126">
        <v>940399164791</v>
      </c>
      <c r="H535" s="120" t="s">
        <v>470</v>
      </c>
      <c r="I535" s="120" t="s">
        <v>3887</v>
      </c>
      <c r="J535" s="120" t="s">
        <v>92</v>
      </c>
      <c r="K535" s="120" t="s">
        <v>2950</v>
      </c>
      <c r="L535" s="121">
        <v>11</v>
      </c>
      <c r="M535" s="122">
        <v>2017</v>
      </c>
      <c r="N535" s="180">
        <v>4782.68</v>
      </c>
      <c r="O535" s="59"/>
      <c r="P535" s="60"/>
      <c r="Q535" s="61"/>
      <c r="R535" s="61"/>
      <c r="S535" s="510"/>
    </row>
    <row r="536" spans="1:19" s="31" customFormat="1" ht="45.75" customHeight="1" x14ac:dyDescent="0.25">
      <c r="A536" s="119">
        <v>528</v>
      </c>
      <c r="B536" s="119" t="s">
        <v>3937</v>
      </c>
      <c r="C536" s="119" t="s">
        <v>2976</v>
      </c>
      <c r="D536" s="120" t="s">
        <v>1136</v>
      </c>
      <c r="E536" s="120" t="s">
        <v>391</v>
      </c>
      <c r="F536" s="120" t="s">
        <v>261</v>
      </c>
      <c r="G536" s="126" t="s">
        <v>3938</v>
      </c>
      <c r="H536" s="120" t="s">
        <v>470</v>
      </c>
      <c r="I536" s="120" t="s">
        <v>3887</v>
      </c>
      <c r="J536" s="120" t="s">
        <v>92</v>
      </c>
      <c r="K536" s="120" t="s">
        <v>2950</v>
      </c>
      <c r="L536" s="121">
        <v>11</v>
      </c>
      <c r="M536" s="122">
        <v>2017</v>
      </c>
      <c r="N536" s="180">
        <v>2468.48</v>
      </c>
      <c r="O536" s="59"/>
      <c r="P536" s="60"/>
      <c r="Q536" s="61"/>
      <c r="R536" s="61"/>
      <c r="S536" s="510"/>
    </row>
    <row r="537" spans="1:19" s="31" customFormat="1" ht="45.75" customHeight="1" x14ac:dyDescent="0.25">
      <c r="A537" s="119">
        <v>529</v>
      </c>
      <c r="B537" s="119" t="s">
        <v>3939</v>
      </c>
      <c r="C537" s="119" t="s">
        <v>2952</v>
      </c>
      <c r="D537" s="120" t="s">
        <v>3005</v>
      </c>
      <c r="E537" s="120" t="s">
        <v>391</v>
      </c>
      <c r="F537" s="120" t="s">
        <v>261</v>
      </c>
      <c r="G537" s="126" t="s">
        <v>3006</v>
      </c>
      <c r="H537" s="120" t="s">
        <v>470</v>
      </c>
      <c r="I537" s="120" t="s">
        <v>3887</v>
      </c>
      <c r="J537" s="120" t="s">
        <v>92</v>
      </c>
      <c r="K537" s="120" t="s">
        <v>2950</v>
      </c>
      <c r="L537" s="121">
        <v>11</v>
      </c>
      <c r="M537" s="122">
        <v>2017</v>
      </c>
      <c r="N537" s="180">
        <v>308.56</v>
      </c>
      <c r="O537" s="59"/>
      <c r="P537" s="60"/>
      <c r="Q537" s="61"/>
      <c r="R537" s="61"/>
      <c r="S537" s="510"/>
    </row>
    <row r="538" spans="1:19" s="31" customFormat="1" ht="45.75" customHeight="1" x14ac:dyDescent="0.25">
      <c r="A538" s="119">
        <v>530</v>
      </c>
      <c r="B538" s="119" t="s">
        <v>3940</v>
      </c>
      <c r="C538" s="119" t="s">
        <v>2980</v>
      </c>
      <c r="D538" s="120" t="s">
        <v>3397</v>
      </c>
      <c r="E538" s="120" t="s">
        <v>391</v>
      </c>
      <c r="F538" s="120" t="s">
        <v>261</v>
      </c>
      <c r="G538" s="126" t="s">
        <v>3941</v>
      </c>
      <c r="H538" s="120" t="s">
        <v>470</v>
      </c>
      <c r="I538" s="120" t="s">
        <v>3887</v>
      </c>
      <c r="J538" s="120" t="s">
        <v>92</v>
      </c>
      <c r="K538" s="120" t="s">
        <v>2950</v>
      </c>
      <c r="L538" s="121">
        <v>11</v>
      </c>
      <c r="M538" s="122">
        <v>2017</v>
      </c>
      <c r="N538" s="180">
        <v>290</v>
      </c>
      <c r="O538" s="59"/>
      <c r="P538" s="60"/>
      <c r="Q538" s="61"/>
      <c r="R538" s="61"/>
      <c r="S538" s="510"/>
    </row>
    <row r="539" spans="1:19" s="31" customFormat="1" ht="45.75" customHeight="1" x14ac:dyDescent="0.25">
      <c r="A539" s="119">
        <v>531</v>
      </c>
      <c r="B539" s="119" t="s">
        <v>3942</v>
      </c>
      <c r="C539" s="119" t="s">
        <v>3943</v>
      </c>
      <c r="D539" s="120" t="s">
        <v>3944</v>
      </c>
      <c r="E539" s="120"/>
      <c r="F539" s="120"/>
      <c r="G539" s="126" t="s">
        <v>3945</v>
      </c>
      <c r="H539" s="120" t="s">
        <v>470</v>
      </c>
      <c r="I539" s="120" t="s">
        <v>3887</v>
      </c>
      <c r="J539" s="120" t="s">
        <v>92</v>
      </c>
      <c r="K539" s="120" t="s">
        <v>2950</v>
      </c>
      <c r="L539" s="121">
        <v>12</v>
      </c>
      <c r="M539" s="122">
        <v>2019</v>
      </c>
      <c r="N539" s="180">
        <v>8414.67</v>
      </c>
      <c r="O539" s="59"/>
      <c r="P539" s="60"/>
      <c r="Q539" s="61"/>
      <c r="R539" s="61"/>
      <c r="S539" s="510"/>
    </row>
    <row r="540" spans="1:19" s="31" customFormat="1" ht="45.75" customHeight="1" x14ac:dyDescent="0.25">
      <c r="A540" s="119">
        <v>532</v>
      </c>
      <c r="B540" s="119" t="s">
        <v>3946</v>
      </c>
      <c r="C540" s="119" t="s">
        <v>3947</v>
      </c>
      <c r="D540" s="120" t="s">
        <v>261</v>
      </c>
      <c r="E540" s="120" t="s">
        <v>391</v>
      </c>
      <c r="F540" s="120" t="s">
        <v>261</v>
      </c>
      <c r="G540" s="120" t="s">
        <v>440</v>
      </c>
      <c r="H540" s="120" t="s">
        <v>470</v>
      </c>
      <c r="I540" s="120" t="s">
        <v>1325</v>
      </c>
      <c r="J540" s="120" t="s">
        <v>92</v>
      </c>
      <c r="K540" s="120" t="s">
        <v>2950</v>
      </c>
      <c r="L540" s="121">
        <v>12</v>
      </c>
      <c r="M540" s="122">
        <v>2013</v>
      </c>
      <c r="N540" s="180">
        <v>249.55</v>
      </c>
      <c r="O540" s="59"/>
      <c r="P540" s="60"/>
      <c r="Q540" s="61"/>
      <c r="R540" s="61"/>
      <c r="S540" s="510"/>
    </row>
    <row r="541" spans="1:19" s="31" customFormat="1" ht="45.75" customHeight="1" x14ac:dyDescent="0.25">
      <c r="A541" s="119">
        <v>533</v>
      </c>
      <c r="B541" s="119" t="s">
        <v>3948</v>
      </c>
      <c r="C541" s="119" t="s">
        <v>3037</v>
      </c>
      <c r="D541" s="120" t="s">
        <v>261</v>
      </c>
      <c r="E541" s="120" t="s">
        <v>391</v>
      </c>
      <c r="F541" s="120" t="s">
        <v>261</v>
      </c>
      <c r="G541" s="120" t="s">
        <v>3949</v>
      </c>
      <c r="H541" s="120" t="s">
        <v>470</v>
      </c>
      <c r="I541" s="120" t="s">
        <v>1325</v>
      </c>
      <c r="J541" s="120" t="s">
        <v>92</v>
      </c>
      <c r="K541" s="120" t="s">
        <v>2950</v>
      </c>
      <c r="L541" s="121">
        <v>12</v>
      </c>
      <c r="M541" s="122">
        <v>2013</v>
      </c>
      <c r="N541" s="180">
        <v>3537.45</v>
      </c>
      <c r="O541" s="59"/>
      <c r="P541" s="60"/>
      <c r="Q541" s="61"/>
      <c r="R541" s="61"/>
      <c r="S541" s="510"/>
    </row>
    <row r="542" spans="1:19" s="31" customFormat="1" ht="45.75" customHeight="1" x14ac:dyDescent="0.25">
      <c r="A542" s="119">
        <v>534</v>
      </c>
      <c r="B542" s="119" t="s">
        <v>3950</v>
      </c>
      <c r="C542" s="119" t="s">
        <v>2980</v>
      </c>
      <c r="D542" s="120" t="s">
        <v>261</v>
      </c>
      <c r="E542" s="120" t="s">
        <v>391</v>
      </c>
      <c r="F542" s="120" t="s">
        <v>261</v>
      </c>
      <c r="G542" s="120" t="s">
        <v>440</v>
      </c>
      <c r="H542" s="120" t="s">
        <v>470</v>
      </c>
      <c r="I542" s="120" t="s">
        <v>1325</v>
      </c>
      <c r="J542" s="120" t="s">
        <v>92</v>
      </c>
      <c r="K542" s="120" t="s">
        <v>2950</v>
      </c>
      <c r="L542" s="121">
        <v>12</v>
      </c>
      <c r="M542" s="122">
        <v>2013</v>
      </c>
      <c r="N542" s="180">
        <v>288.08</v>
      </c>
      <c r="O542" s="59"/>
      <c r="P542" s="60"/>
      <c r="Q542" s="61"/>
      <c r="R542" s="61"/>
      <c r="S542" s="510"/>
    </row>
    <row r="543" spans="1:19" s="31" customFormat="1" ht="45.75" customHeight="1" x14ac:dyDescent="0.25">
      <c r="A543" s="119">
        <v>535</v>
      </c>
      <c r="B543" s="119" t="s">
        <v>3951</v>
      </c>
      <c r="C543" s="119" t="s">
        <v>2980</v>
      </c>
      <c r="D543" s="120" t="s">
        <v>261</v>
      </c>
      <c r="E543" s="120" t="s">
        <v>391</v>
      </c>
      <c r="F543" s="120" t="s">
        <v>261</v>
      </c>
      <c r="G543" s="120" t="s">
        <v>440</v>
      </c>
      <c r="H543" s="120" t="s">
        <v>470</v>
      </c>
      <c r="I543" s="120" t="s">
        <v>1325</v>
      </c>
      <c r="J543" s="120" t="s">
        <v>92</v>
      </c>
      <c r="K543" s="120" t="s">
        <v>2950</v>
      </c>
      <c r="L543" s="121">
        <v>12</v>
      </c>
      <c r="M543" s="122">
        <v>2013</v>
      </c>
      <c r="N543" s="180">
        <v>280</v>
      </c>
      <c r="O543" s="59"/>
      <c r="P543" s="60"/>
      <c r="Q543" s="61"/>
      <c r="R543" s="61"/>
      <c r="S543" s="510"/>
    </row>
    <row r="544" spans="1:19" s="31" customFormat="1" ht="45.75" customHeight="1" x14ac:dyDescent="0.25">
      <c r="A544" s="119">
        <v>536</v>
      </c>
      <c r="B544" s="119" t="s">
        <v>3952</v>
      </c>
      <c r="C544" s="119" t="s">
        <v>2952</v>
      </c>
      <c r="D544" s="120" t="s">
        <v>261</v>
      </c>
      <c r="E544" s="120" t="s">
        <v>391</v>
      </c>
      <c r="F544" s="120" t="s">
        <v>261</v>
      </c>
      <c r="G544" s="120" t="s">
        <v>3953</v>
      </c>
      <c r="H544" s="120" t="s">
        <v>470</v>
      </c>
      <c r="I544" s="120" t="s">
        <v>1325</v>
      </c>
      <c r="J544" s="120" t="s">
        <v>92</v>
      </c>
      <c r="K544" s="120" t="s">
        <v>2950</v>
      </c>
      <c r="L544" s="121">
        <v>12</v>
      </c>
      <c r="M544" s="122">
        <v>2013</v>
      </c>
      <c r="N544" s="180">
        <v>260</v>
      </c>
      <c r="O544" s="59"/>
      <c r="P544" s="60"/>
      <c r="Q544" s="61"/>
      <c r="R544" s="61"/>
      <c r="S544" s="510"/>
    </row>
    <row r="545" spans="1:19" s="31" customFormat="1" ht="45.75" customHeight="1" x14ac:dyDescent="0.25">
      <c r="A545" s="119">
        <v>537</v>
      </c>
      <c r="B545" s="119" t="s">
        <v>3954</v>
      </c>
      <c r="C545" s="119" t="s">
        <v>2971</v>
      </c>
      <c r="D545" s="120" t="s">
        <v>261</v>
      </c>
      <c r="E545" s="120" t="s">
        <v>391</v>
      </c>
      <c r="F545" s="120" t="s">
        <v>261</v>
      </c>
      <c r="G545" s="120" t="s">
        <v>440</v>
      </c>
      <c r="H545" s="120" t="s">
        <v>470</v>
      </c>
      <c r="I545" s="120" t="s">
        <v>1325</v>
      </c>
      <c r="J545" s="120" t="s">
        <v>92</v>
      </c>
      <c r="K545" s="120" t="s">
        <v>2950</v>
      </c>
      <c r="L545" s="121">
        <v>12</v>
      </c>
      <c r="M545" s="122">
        <v>2013</v>
      </c>
      <c r="N545" s="180">
        <v>210</v>
      </c>
      <c r="O545" s="59"/>
      <c r="P545" s="60"/>
      <c r="Q545" s="61"/>
      <c r="R545" s="61"/>
      <c r="S545" s="510"/>
    </row>
    <row r="546" spans="1:19" s="31" customFormat="1" ht="45.75" customHeight="1" x14ac:dyDescent="0.25">
      <c r="A546" s="119">
        <v>538</v>
      </c>
      <c r="B546" s="119" t="s">
        <v>3955</v>
      </c>
      <c r="C546" s="119" t="s">
        <v>3166</v>
      </c>
      <c r="D546" s="120" t="s">
        <v>3167</v>
      </c>
      <c r="E546" s="120" t="s">
        <v>391</v>
      </c>
      <c r="F546" s="120" t="s">
        <v>261</v>
      </c>
      <c r="G546" s="120">
        <v>193407</v>
      </c>
      <c r="H546" s="120" t="s">
        <v>470</v>
      </c>
      <c r="I546" s="120" t="s">
        <v>1325</v>
      </c>
      <c r="J546" s="120" t="s">
        <v>92</v>
      </c>
      <c r="K546" s="120" t="s">
        <v>2950</v>
      </c>
      <c r="L546" s="121">
        <v>12</v>
      </c>
      <c r="M546" s="121">
        <v>2013</v>
      </c>
      <c r="N546" s="180">
        <v>8804.4</v>
      </c>
      <c r="O546" s="59"/>
      <c r="P546" s="60"/>
      <c r="Q546" s="61"/>
      <c r="R546" s="61"/>
      <c r="S546" s="510"/>
    </row>
    <row r="547" spans="1:19" s="31" customFormat="1" ht="45.75" customHeight="1" x14ac:dyDescent="0.25">
      <c r="A547" s="119">
        <v>539</v>
      </c>
      <c r="B547" s="119" t="s">
        <v>3956</v>
      </c>
      <c r="C547" s="119" t="s">
        <v>3084</v>
      </c>
      <c r="D547" s="120" t="s">
        <v>261</v>
      </c>
      <c r="E547" s="120" t="s">
        <v>391</v>
      </c>
      <c r="F547" s="120" t="s">
        <v>261</v>
      </c>
      <c r="G547" s="120" t="s">
        <v>3957</v>
      </c>
      <c r="H547" s="120" t="s">
        <v>470</v>
      </c>
      <c r="I547" s="120" t="s">
        <v>1325</v>
      </c>
      <c r="J547" s="120" t="s">
        <v>92</v>
      </c>
      <c r="K547" s="120" t="s">
        <v>2950</v>
      </c>
      <c r="L547" s="121">
        <v>12</v>
      </c>
      <c r="M547" s="121">
        <v>2013</v>
      </c>
      <c r="N547" s="180">
        <v>4402.2</v>
      </c>
      <c r="O547" s="59"/>
      <c r="P547" s="60"/>
      <c r="Q547" s="61"/>
      <c r="R547" s="61"/>
      <c r="S547" s="510"/>
    </row>
    <row r="548" spans="1:19" s="31" customFormat="1" ht="45.75" customHeight="1" x14ac:dyDescent="0.25">
      <c r="A548" s="119">
        <v>540</v>
      </c>
      <c r="B548" s="119" t="s">
        <v>3958</v>
      </c>
      <c r="C548" s="119" t="s">
        <v>2952</v>
      </c>
      <c r="D548" s="120" t="s">
        <v>261</v>
      </c>
      <c r="E548" s="120" t="s">
        <v>391</v>
      </c>
      <c r="F548" s="120" t="s">
        <v>261</v>
      </c>
      <c r="G548" s="120" t="s">
        <v>3959</v>
      </c>
      <c r="H548" s="120" t="s">
        <v>470</v>
      </c>
      <c r="I548" s="120" t="s">
        <v>1325</v>
      </c>
      <c r="J548" s="120" t="s">
        <v>92</v>
      </c>
      <c r="K548" s="120" t="s">
        <v>2950</v>
      </c>
      <c r="L548" s="121">
        <v>12</v>
      </c>
      <c r="M548" s="121">
        <v>2013</v>
      </c>
      <c r="N548" s="180">
        <v>440.2</v>
      </c>
      <c r="O548" s="59"/>
      <c r="P548" s="60"/>
      <c r="Q548" s="61"/>
      <c r="R548" s="61"/>
      <c r="S548" s="510"/>
    </row>
    <row r="549" spans="1:19" s="31" customFormat="1" ht="45.75" customHeight="1" x14ac:dyDescent="0.25">
      <c r="A549" s="119">
        <v>541</v>
      </c>
      <c r="B549" s="119" t="s">
        <v>3960</v>
      </c>
      <c r="C549" s="119" t="s">
        <v>2971</v>
      </c>
      <c r="D549" s="120" t="s">
        <v>261</v>
      </c>
      <c r="E549" s="120" t="s">
        <v>391</v>
      </c>
      <c r="F549" s="120" t="s">
        <v>261</v>
      </c>
      <c r="G549" s="120" t="s">
        <v>3961</v>
      </c>
      <c r="H549" s="120" t="s">
        <v>470</v>
      </c>
      <c r="I549" s="120" t="s">
        <v>1325</v>
      </c>
      <c r="J549" s="120" t="s">
        <v>92</v>
      </c>
      <c r="K549" s="120" t="s">
        <v>2950</v>
      </c>
      <c r="L549" s="121">
        <v>12</v>
      </c>
      <c r="M549" s="121">
        <v>2013</v>
      </c>
      <c r="N549" s="180">
        <v>293.45999999999998</v>
      </c>
      <c r="O549" s="59"/>
      <c r="P549" s="60"/>
      <c r="Q549" s="61"/>
      <c r="R549" s="61"/>
      <c r="S549" s="510"/>
    </row>
    <row r="550" spans="1:19" s="31" customFormat="1" ht="45.75" customHeight="1" x14ac:dyDescent="0.25">
      <c r="A550" s="119">
        <v>542</v>
      </c>
      <c r="B550" s="119" t="s">
        <v>3962</v>
      </c>
      <c r="C550" s="119" t="s">
        <v>3166</v>
      </c>
      <c r="D550" s="120" t="s">
        <v>3167</v>
      </c>
      <c r="E550" s="120" t="s">
        <v>391</v>
      </c>
      <c r="F550" s="120" t="s">
        <v>261</v>
      </c>
      <c r="G550" s="120">
        <v>193402</v>
      </c>
      <c r="H550" s="120" t="s">
        <v>470</v>
      </c>
      <c r="I550" s="120" t="s">
        <v>1325</v>
      </c>
      <c r="J550" s="120" t="s">
        <v>92</v>
      </c>
      <c r="K550" s="120" t="s">
        <v>2950</v>
      </c>
      <c r="L550" s="121">
        <v>12</v>
      </c>
      <c r="M550" s="121">
        <v>2013</v>
      </c>
      <c r="N550" s="180">
        <v>8804.4</v>
      </c>
      <c r="O550" s="59"/>
      <c r="P550" s="60"/>
      <c r="Q550" s="61"/>
      <c r="R550" s="61"/>
      <c r="S550" s="510"/>
    </row>
    <row r="551" spans="1:19" s="31" customFormat="1" ht="45.75" customHeight="1" x14ac:dyDescent="0.25">
      <c r="A551" s="119">
        <v>543</v>
      </c>
      <c r="B551" s="119" t="s">
        <v>3963</v>
      </c>
      <c r="C551" s="119" t="s">
        <v>3084</v>
      </c>
      <c r="D551" s="120" t="s">
        <v>261</v>
      </c>
      <c r="E551" s="120" t="s">
        <v>391</v>
      </c>
      <c r="F551" s="120" t="s">
        <v>261</v>
      </c>
      <c r="G551" s="120" t="s">
        <v>3964</v>
      </c>
      <c r="H551" s="120" t="s">
        <v>470</v>
      </c>
      <c r="I551" s="120" t="s">
        <v>1325</v>
      </c>
      <c r="J551" s="120" t="s">
        <v>92</v>
      </c>
      <c r="K551" s="120" t="s">
        <v>2950</v>
      </c>
      <c r="L551" s="121">
        <v>12</v>
      </c>
      <c r="M551" s="121">
        <v>2013</v>
      </c>
      <c r="N551" s="180">
        <v>4402.2</v>
      </c>
      <c r="O551" s="59"/>
      <c r="P551" s="60"/>
      <c r="Q551" s="61"/>
      <c r="R551" s="61"/>
      <c r="S551" s="510"/>
    </row>
    <row r="552" spans="1:19" s="31" customFormat="1" ht="45.75" customHeight="1" x14ac:dyDescent="0.25">
      <c r="A552" s="119">
        <v>544</v>
      </c>
      <c r="B552" s="119" t="s">
        <v>3965</v>
      </c>
      <c r="C552" s="119" t="s">
        <v>2952</v>
      </c>
      <c r="D552" s="120" t="s">
        <v>261</v>
      </c>
      <c r="E552" s="120" t="s">
        <v>391</v>
      </c>
      <c r="F552" s="120" t="s">
        <v>261</v>
      </c>
      <c r="G552" s="120" t="s">
        <v>3966</v>
      </c>
      <c r="H552" s="120" t="s">
        <v>470</v>
      </c>
      <c r="I552" s="120" t="s">
        <v>1325</v>
      </c>
      <c r="J552" s="120" t="s">
        <v>92</v>
      </c>
      <c r="K552" s="120" t="s">
        <v>2950</v>
      </c>
      <c r="L552" s="121">
        <v>12</v>
      </c>
      <c r="M552" s="121">
        <v>2013</v>
      </c>
      <c r="N552" s="180">
        <v>440.22</v>
      </c>
      <c r="O552" s="59"/>
      <c r="P552" s="60"/>
      <c r="Q552" s="61"/>
      <c r="R552" s="61"/>
      <c r="S552" s="510"/>
    </row>
    <row r="553" spans="1:19" s="31" customFormat="1" ht="45.75" customHeight="1" x14ac:dyDescent="0.25">
      <c r="A553" s="119">
        <v>545</v>
      </c>
      <c r="B553" s="119" t="s">
        <v>3967</v>
      </c>
      <c r="C553" s="119" t="s">
        <v>2971</v>
      </c>
      <c r="D553" s="120" t="s">
        <v>261</v>
      </c>
      <c r="E553" s="120" t="s">
        <v>391</v>
      </c>
      <c r="F553" s="120" t="s">
        <v>261</v>
      </c>
      <c r="G553" s="120" t="s">
        <v>3968</v>
      </c>
      <c r="H553" s="120" t="s">
        <v>470</v>
      </c>
      <c r="I553" s="120" t="s">
        <v>1325</v>
      </c>
      <c r="J553" s="120" t="s">
        <v>92</v>
      </c>
      <c r="K553" s="120" t="s">
        <v>2950</v>
      </c>
      <c r="L553" s="121">
        <v>12</v>
      </c>
      <c r="M553" s="121">
        <v>2013</v>
      </c>
      <c r="N553" s="180">
        <v>293.42</v>
      </c>
      <c r="O553" s="59"/>
      <c r="P553" s="60"/>
      <c r="Q553" s="61"/>
      <c r="R553" s="61"/>
      <c r="S553" s="510"/>
    </row>
    <row r="554" spans="1:19" s="31" customFormat="1" ht="45.75" customHeight="1" x14ac:dyDescent="0.25">
      <c r="A554" s="119">
        <v>546</v>
      </c>
      <c r="B554" s="119" t="s">
        <v>3969</v>
      </c>
      <c r="C554" s="119" t="s">
        <v>3166</v>
      </c>
      <c r="D554" s="120" t="s">
        <v>3167</v>
      </c>
      <c r="E554" s="120" t="s">
        <v>391</v>
      </c>
      <c r="F554" s="120" t="s">
        <v>261</v>
      </c>
      <c r="G554" s="120">
        <v>192625</v>
      </c>
      <c r="H554" s="120" t="s">
        <v>470</v>
      </c>
      <c r="I554" s="120" t="s">
        <v>1325</v>
      </c>
      <c r="J554" s="120" t="s">
        <v>92</v>
      </c>
      <c r="K554" s="120" t="s">
        <v>2950</v>
      </c>
      <c r="L554" s="121">
        <v>12</v>
      </c>
      <c r="M554" s="121">
        <v>2013</v>
      </c>
      <c r="N554" s="180">
        <v>8804.4</v>
      </c>
      <c r="O554" s="59"/>
      <c r="P554" s="60"/>
      <c r="Q554" s="61"/>
      <c r="R554" s="61"/>
      <c r="S554" s="510"/>
    </row>
    <row r="555" spans="1:19" s="31" customFormat="1" ht="45.75" customHeight="1" x14ac:dyDescent="0.25">
      <c r="A555" s="119">
        <v>547</v>
      </c>
      <c r="B555" s="119" t="s">
        <v>3970</v>
      </c>
      <c r="C555" s="119" t="s">
        <v>3084</v>
      </c>
      <c r="D555" s="120" t="s">
        <v>261</v>
      </c>
      <c r="E555" s="120" t="s">
        <v>391</v>
      </c>
      <c r="F555" s="120" t="s">
        <v>261</v>
      </c>
      <c r="G555" s="120" t="s">
        <v>3971</v>
      </c>
      <c r="H555" s="120" t="s">
        <v>470</v>
      </c>
      <c r="I555" s="120" t="s">
        <v>1325</v>
      </c>
      <c r="J555" s="120" t="s">
        <v>92</v>
      </c>
      <c r="K555" s="120" t="s">
        <v>2950</v>
      </c>
      <c r="L555" s="121">
        <v>12</v>
      </c>
      <c r="M555" s="121">
        <v>2013</v>
      </c>
      <c r="N555" s="180">
        <v>4402.2</v>
      </c>
      <c r="O555" s="59"/>
      <c r="P555" s="60"/>
      <c r="Q555" s="61"/>
      <c r="R555" s="61"/>
      <c r="S555" s="510"/>
    </row>
    <row r="556" spans="1:19" s="31" customFormat="1" ht="45.75" customHeight="1" x14ac:dyDescent="0.25">
      <c r="A556" s="119">
        <v>548</v>
      </c>
      <c r="B556" s="119" t="s">
        <v>3972</v>
      </c>
      <c r="C556" s="119" t="s">
        <v>2952</v>
      </c>
      <c r="D556" s="120" t="s">
        <v>261</v>
      </c>
      <c r="E556" s="120" t="s">
        <v>391</v>
      </c>
      <c r="F556" s="120" t="s">
        <v>261</v>
      </c>
      <c r="G556" s="120" t="s">
        <v>3973</v>
      </c>
      <c r="H556" s="120" t="s">
        <v>470</v>
      </c>
      <c r="I556" s="120" t="s">
        <v>1325</v>
      </c>
      <c r="J556" s="120" t="s">
        <v>92</v>
      </c>
      <c r="K556" s="120" t="s">
        <v>2950</v>
      </c>
      <c r="L556" s="121">
        <v>12</v>
      </c>
      <c r="M556" s="121">
        <v>2013</v>
      </c>
      <c r="N556" s="180">
        <v>440.24</v>
      </c>
      <c r="O556" s="59"/>
      <c r="P556" s="60"/>
      <c r="Q556" s="61"/>
      <c r="R556" s="61"/>
      <c r="S556" s="510"/>
    </row>
    <row r="557" spans="1:19" s="31" customFormat="1" ht="45.75" customHeight="1" x14ac:dyDescent="0.25">
      <c r="A557" s="119">
        <v>549</v>
      </c>
      <c r="B557" s="119" t="s">
        <v>3974</v>
      </c>
      <c r="C557" s="119" t="s">
        <v>2971</v>
      </c>
      <c r="D557" s="120" t="s">
        <v>261</v>
      </c>
      <c r="E557" s="120" t="s">
        <v>391</v>
      </c>
      <c r="F557" s="120" t="s">
        <v>261</v>
      </c>
      <c r="G557" s="120" t="s">
        <v>3255</v>
      </c>
      <c r="H557" s="120" t="s">
        <v>470</v>
      </c>
      <c r="I557" s="120" t="s">
        <v>1325</v>
      </c>
      <c r="J557" s="120" t="s">
        <v>92</v>
      </c>
      <c r="K557" s="120" t="s">
        <v>2950</v>
      </c>
      <c r="L557" s="121">
        <v>12</v>
      </c>
      <c r="M557" s="121">
        <v>2013</v>
      </c>
      <c r="N557" s="180">
        <v>293.48</v>
      </c>
      <c r="O557" s="59"/>
      <c r="P557" s="60"/>
      <c r="Q557" s="61"/>
      <c r="R557" s="61"/>
      <c r="S557" s="510"/>
    </row>
    <row r="558" spans="1:19" s="31" customFormat="1" ht="45.75" customHeight="1" x14ac:dyDescent="0.25">
      <c r="A558" s="119">
        <v>550</v>
      </c>
      <c r="B558" s="132" t="s">
        <v>3975</v>
      </c>
      <c r="C558" s="119" t="s">
        <v>3976</v>
      </c>
      <c r="D558" s="120" t="s">
        <v>261</v>
      </c>
      <c r="E558" s="120" t="s">
        <v>391</v>
      </c>
      <c r="F558" s="120" t="s">
        <v>261</v>
      </c>
      <c r="G558" s="123">
        <v>1760952043253</v>
      </c>
      <c r="H558" s="120" t="s">
        <v>470</v>
      </c>
      <c r="I558" s="120" t="s">
        <v>1325</v>
      </c>
      <c r="J558" s="120" t="s">
        <v>92</v>
      </c>
      <c r="K558" s="120" t="s">
        <v>2950</v>
      </c>
      <c r="L558" s="121">
        <v>3</v>
      </c>
      <c r="M558" s="122">
        <v>2017</v>
      </c>
      <c r="N558" s="180">
        <v>8356.33</v>
      </c>
      <c r="O558" s="59"/>
      <c r="P558" s="60"/>
      <c r="Q558" s="61"/>
      <c r="R558" s="61"/>
      <c r="S558" s="510"/>
    </row>
    <row r="559" spans="1:19" s="31" customFormat="1" ht="45.75" customHeight="1" x14ac:dyDescent="0.25">
      <c r="A559" s="119">
        <v>551</v>
      </c>
      <c r="B559" s="132" t="s">
        <v>3977</v>
      </c>
      <c r="C559" s="119" t="s">
        <v>2976</v>
      </c>
      <c r="D559" s="120" t="s">
        <v>261</v>
      </c>
      <c r="E559" s="120" t="s">
        <v>391</v>
      </c>
      <c r="F559" s="120" t="s">
        <v>261</v>
      </c>
      <c r="G559" s="120" t="s">
        <v>3978</v>
      </c>
      <c r="H559" s="120" t="s">
        <v>470</v>
      </c>
      <c r="I559" s="120" t="s">
        <v>1325</v>
      </c>
      <c r="J559" s="120" t="s">
        <v>92</v>
      </c>
      <c r="K559" s="120" t="s">
        <v>2950</v>
      </c>
      <c r="L559" s="121">
        <v>3</v>
      </c>
      <c r="M559" s="122">
        <v>2017</v>
      </c>
      <c r="N559" s="180">
        <v>4244.4799999999996</v>
      </c>
      <c r="O559" s="59"/>
      <c r="P559" s="60"/>
      <c r="Q559" s="61"/>
      <c r="R559" s="61"/>
      <c r="S559" s="510"/>
    </row>
    <row r="560" spans="1:19" s="31" customFormat="1" ht="45.75" customHeight="1" x14ac:dyDescent="0.25">
      <c r="A560" s="119">
        <v>552</v>
      </c>
      <c r="B560" s="132" t="s">
        <v>3979</v>
      </c>
      <c r="C560" s="119" t="s">
        <v>2952</v>
      </c>
      <c r="D560" s="120" t="s">
        <v>261</v>
      </c>
      <c r="E560" s="120" t="s">
        <v>391</v>
      </c>
      <c r="F560" s="120" t="s">
        <v>261</v>
      </c>
      <c r="G560" s="120" t="s">
        <v>3980</v>
      </c>
      <c r="H560" s="120" t="s">
        <v>470</v>
      </c>
      <c r="I560" s="120" t="s">
        <v>1325</v>
      </c>
      <c r="J560" s="120" t="s">
        <v>92</v>
      </c>
      <c r="K560" s="120" t="s">
        <v>2950</v>
      </c>
      <c r="L560" s="121">
        <v>3</v>
      </c>
      <c r="M560" s="122">
        <v>2017</v>
      </c>
      <c r="N560" s="180">
        <v>397.94</v>
      </c>
      <c r="O560" s="59"/>
      <c r="P560" s="60"/>
      <c r="Q560" s="61"/>
      <c r="R560" s="61"/>
      <c r="S560" s="510"/>
    </row>
    <row r="561" spans="1:19" s="31" customFormat="1" ht="45.75" customHeight="1" x14ac:dyDescent="0.25">
      <c r="A561" s="119">
        <v>553</v>
      </c>
      <c r="B561" s="132" t="s">
        <v>3981</v>
      </c>
      <c r="C561" s="119" t="s">
        <v>2971</v>
      </c>
      <c r="D561" s="120" t="s">
        <v>261</v>
      </c>
      <c r="E561" s="120" t="s">
        <v>391</v>
      </c>
      <c r="F561" s="120" t="s">
        <v>261</v>
      </c>
      <c r="G561" s="120" t="s">
        <v>3982</v>
      </c>
      <c r="H561" s="120" t="s">
        <v>470</v>
      </c>
      <c r="I561" s="120" t="s">
        <v>1325</v>
      </c>
      <c r="J561" s="120" t="s">
        <v>92</v>
      </c>
      <c r="K561" s="120" t="s">
        <v>2950</v>
      </c>
      <c r="L561" s="121">
        <v>3</v>
      </c>
      <c r="M561" s="122">
        <v>2017</v>
      </c>
      <c r="N561" s="180">
        <v>265.27999999999997</v>
      </c>
      <c r="O561" s="59"/>
      <c r="P561" s="60"/>
      <c r="Q561" s="61"/>
      <c r="R561" s="61"/>
      <c r="S561" s="510"/>
    </row>
    <row r="562" spans="1:19" s="31" customFormat="1" ht="45.75" customHeight="1" x14ac:dyDescent="0.25">
      <c r="A562" s="119">
        <v>554</v>
      </c>
      <c r="B562" s="132" t="s">
        <v>3983</v>
      </c>
      <c r="C562" s="119" t="s">
        <v>3984</v>
      </c>
      <c r="D562" s="120" t="s">
        <v>261</v>
      </c>
      <c r="E562" s="120" t="s">
        <v>391</v>
      </c>
      <c r="F562" s="120" t="s">
        <v>261</v>
      </c>
      <c r="G562" s="123">
        <v>1760952045094</v>
      </c>
      <c r="H562" s="120" t="s">
        <v>470</v>
      </c>
      <c r="I562" s="120" t="s">
        <v>1325</v>
      </c>
      <c r="J562" s="120" t="s">
        <v>92</v>
      </c>
      <c r="K562" s="120" t="s">
        <v>2950</v>
      </c>
      <c r="L562" s="121">
        <v>3</v>
      </c>
      <c r="M562" s="122">
        <v>2017</v>
      </c>
      <c r="N562" s="180">
        <v>6540.66</v>
      </c>
      <c r="O562" s="59"/>
      <c r="P562" s="60"/>
      <c r="Q562" s="61"/>
      <c r="R562" s="61"/>
      <c r="S562" s="510"/>
    </row>
    <row r="563" spans="1:19" s="31" customFormat="1" ht="45.75" customHeight="1" x14ac:dyDescent="0.25">
      <c r="A563" s="119">
        <v>555</v>
      </c>
      <c r="B563" s="132" t="s">
        <v>3985</v>
      </c>
      <c r="C563" s="119" t="s">
        <v>3791</v>
      </c>
      <c r="D563" s="120" t="s">
        <v>261</v>
      </c>
      <c r="E563" s="120" t="s">
        <v>391</v>
      </c>
      <c r="F563" s="120" t="s">
        <v>261</v>
      </c>
      <c r="G563" s="120" t="s">
        <v>3986</v>
      </c>
      <c r="H563" s="120" t="s">
        <v>470</v>
      </c>
      <c r="I563" s="120" t="s">
        <v>1325</v>
      </c>
      <c r="J563" s="120" t="s">
        <v>92</v>
      </c>
      <c r="K563" s="120" t="s">
        <v>2950</v>
      </c>
      <c r="L563" s="121">
        <v>3</v>
      </c>
      <c r="M563" s="122">
        <v>2017</v>
      </c>
      <c r="N563" s="180">
        <v>3322.24</v>
      </c>
      <c r="O563" s="59"/>
      <c r="P563" s="60"/>
      <c r="Q563" s="61"/>
      <c r="R563" s="61"/>
      <c r="S563" s="510"/>
    </row>
    <row r="564" spans="1:19" s="31" customFormat="1" ht="45.75" customHeight="1" x14ac:dyDescent="0.25">
      <c r="A564" s="119">
        <v>556</v>
      </c>
      <c r="B564" s="132" t="s">
        <v>3987</v>
      </c>
      <c r="C564" s="119" t="s">
        <v>2952</v>
      </c>
      <c r="D564" s="120" t="s">
        <v>261</v>
      </c>
      <c r="E564" s="120" t="s">
        <v>391</v>
      </c>
      <c r="F564" s="120" t="s">
        <v>261</v>
      </c>
      <c r="G564" s="120" t="s">
        <v>3988</v>
      </c>
      <c r="H564" s="120" t="s">
        <v>470</v>
      </c>
      <c r="I564" s="120" t="s">
        <v>1325</v>
      </c>
      <c r="J564" s="120" t="s">
        <v>92</v>
      </c>
      <c r="K564" s="120" t="s">
        <v>2950</v>
      </c>
      <c r="L564" s="121">
        <v>3</v>
      </c>
      <c r="M564" s="122">
        <v>2017</v>
      </c>
      <c r="N564" s="180">
        <v>311.45999999999998</v>
      </c>
      <c r="O564" s="59"/>
      <c r="P564" s="60"/>
      <c r="Q564" s="61"/>
      <c r="R564" s="61"/>
      <c r="S564" s="510"/>
    </row>
    <row r="565" spans="1:19" s="31" customFormat="1" ht="45.75" customHeight="1" x14ac:dyDescent="0.25">
      <c r="A565" s="119">
        <v>557</v>
      </c>
      <c r="B565" s="132" t="s">
        <v>3989</v>
      </c>
      <c r="C565" s="119" t="s">
        <v>2971</v>
      </c>
      <c r="D565" s="120" t="s">
        <v>261</v>
      </c>
      <c r="E565" s="120" t="s">
        <v>391</v>
      </c>
      <c r="F565" s="120" t="s">
        <v>261</v>
      </c>
      <c r="G565" s="120" t="s">
        <v>3982</v>
      </c>
      <c r="H565" s="120" t="s">
        <v>470</v>
      </c>
      <c r="I565" s="120" t="s">
        <v>1325</v>
      </c>
      <c r="J565" s="120" t="s">
        <v>92</v>
      </c>
      <c r="K565" s="120" t="s">
        <v>2950</v>
      </c>
      <c r="L565" s="121">
        <v>3</v>
      </c>
      <c r="M565" s="122">
        <v>2017</v>
      </c>
      <c r="N565" s="180">
        <v>207.64</v>
      </c>
      <c r="O565" s="59"/>
      <c r="P565" s="60"/>
      <c r="Q565" s="61"/>
      <c r="R565" s="61"/>
      <c r="S565" s="510"/>
    </row>
    <row r="566" spans="1:19" s="31" customFormat="1" ht="45.75" customHeight="1" x14ac:dyDescent="0.25">
      <c r="A566" s="119">
        <v>558</v>
      </c>
      <c r="B566" s="132" t="s">
        <v>3990</v>
      </c>
      <c r="C566" s="119" t="s">
        <v>3984</v>
      </c>
      <c r="D566" s="120" t="s">
        <v>261</v>
      </c>
      <c r="E566" s="120" t="s">
        <v>391</v>
      </c>
      <c r="F566" s="120" t="s">
        <v>261</v>
      </c>
      <c r="G566" s="123">
        <v>1760952045075</v>
      </c>
      <c r="H566" s="120" t="s">
        <v>470</v>
      </c>
      <c r="I566" s="120" t="s">
        <v>1325</v>
      </c>
      <c r="J566" s="120" t="s">
        <v>92</v>
      </c>
      <c r="K566" s="120" t="s">
        <v>2950</v>
      </c>
      <c r="L566" s="121">
        <v>3</v>
      </c>
      <c r="M566" s="122">
        <v>2017</v>
      </c>
      <c r="N566" s="180">
        <v>6540.66</v>
      </c>
      <c r="O566" s="59"/>
      <c r="P566" s="60"/>
      <c r="Q566" s="61"/>
      <c r="R566" s="61"/>
      <c r="S566" s="510"/>
    </row>
    <row r="567" spans="1:19" s="31" customFormat="1" ht="45.75" customHeight="1" x14ac:dyDescent="0.25">
      <c r="A567" s="119">
        <v>559</v>
      </c>
      <c r="B567" s="132" t="s">
        <v>3991</v>
      </c>
      <c r="C567" s="119" t="s">
        <v>3791</v>
      </c>
      <c r="D567" s="120" t="s">
        <v>261</v>
      </c>
      <c r="E567" s="120" t="s">
        <v>391</v>
      </c>
      <c r="F567" s="120" t="s">
        <v>261</v>
      </c>
      <c r="G567" s="120" t="s">
        <v>3992</v>
      </c>
      <c r="H567" s="120" t="s">
        <v>470</v>
      </c>
      <c r="I567" s="120" t="s">
        <v>1325</v>
      </c>
      <c r="J567" s="120" t="s">
        <v>92</v>
      </c>
      <c r="K567" s="120" t="s">
        <v>2950</v>
      </c>
      <c r="L567" s="121">
        <v>3</v>
      </c>
      <c r="M567" s="122">
        <v>2017</v>
      </c>
      <c r="N567" s="180">
        <v>3322.24</v>
      </c>
      <c r="O567" s="59"/>
      <c r="P567" s="60"/>
      <c r="Q567" s="61"/>
      <c r="R567" s="61"/>
      <c r="S567" s="510"/>
    </row>
    <row r="568" spans="1:19" s="31" customFormat="1" ht="45.75" customHeight="1" x14ac:dyDescent="0.25">
      <c r="A568" s="119">
        <v>560</v>
      </c>
      <c r="B568" s="132" t="s">
        <v>3993</v>
      </c>
      <c r="C568" s="119" t="s">
        <v>2952</v>
      </c>
      <c r="D568" s="120" t="s">
        <v>261</v>
      </c>
      <c r="E568" s="120" t="s">
        <v>391</v>
      </c>
      <c r="F568" s="120" t="s">
        <v>261</v>
      </c>
      <c r="G568" s="120" t="s">
        <v>3994</v>
      </c>
      <c r="H568" s="120" t="s">
        <v>470</v>
      </c>
      <c r="I568" s="120" t="s">
        <v>1325</v>
      </c>
      <c r="J568" s="120" t="s">
        <v>92</v>
      </c>
      <c r="K568" s="120" t="s">
        <v>2950</v>
      </c>
      <c r="L568" s="121">
        <v>3</v>
      </c>
      <c r="M568" s="122">
        <v>2017</v>
      </c>
      <c r="N568" s="180">
        <v>311.45999999999998</v>
      </c>
      <c r="O568" s="59"/>
      <c r="P568" s="60"/>
      <c r="Q568" s="61"/>
      <c r="R568" s="61"/>
      <c r="S568" s="510"/>
    </row>
    <row r="569" spans="1:19" s="31" customFormat="1" ht="45.75" customHeight="1" x14ac:dyDescent="0.25">
      <c r="A569" s="119">
        <v>561</v>
      </c>
      <c r="B569" s="132" t="s">
        <v>3995</v>
      </c>
      <c r="C569" s="119" t="s">
        <v>2971</v>
      </c>
      <c r="D569" s="120" t="s">
        <v>261</v>
      </c>
      <c r="E569" s="120" t="s">
        <v>391</v>
      </c>
      <c r="F569" s="120" t="s">
        <v>261</v>
      </c>
      <c r="G569" s="120" t="s">
        <v>3982</v>
      </c>
      <c r="H569" s="120" t="s">
        <v>470</v>
      </c>
      <c r="I569" s="120" t="s">
        <v>1325</v>
      </c>
      <c r="J569" s="120" t="s">
        <v>92</v>
      </c>
      <c r="K569" s="120" t="s">
        <v>2950</v>
      </c>
      <c r="L569" s="121">
        <v>3</v>
      </c>
      <c r="M569" s="122">
        <v>2017</v>
      </c>
      <c r="N569" s="180">
        <v>207.64</v>
      </c>
      <c r="O569" s="59"/>
      <c r="P569" s="60"/>
      <c r="Q569" s="61"/>
      <c r="R569" s="61"/>
      <c r="S569" s="510"/>
    </row>
    <row r="570" spans="1:19" s="31" customFormat="1" ht="45.75" customHeight="1" x14ac:dyDescent="0.25">
      <c r="A570" s="119">
        <v>562</v>
      </c>
      <c r="B570" s="132" t="s">
        <v>3996</v>
      </c>
      <c r="C570" s="119" t="s">
        <v>3997</v>
      </c>
      <c r="D570" s="120" t="s">
        <v>261</v>
      </c>
      <c r="E570" s="120" t="s">
        <v>391</v>
      </c>
      <c r="F570" s="120" t="s">
        <v>261</v>
      </c>
      <c r="G570" s="120" t="s">
        <v>3998</v>
      </c>
      <c r="H570" s="120" t="s">
        <v>470</v>
      </c>
      <c r="I570" s="120" t="s">
        <v>1325</v>
      </c>
      <c r="J570" s="120" t="s">
        <v>92</v>
      </c>
      <c r="K570" s="120" t="s">
        <v>2950</v>
      </c>
      <c r="L570" s="121">
        <v>3</v>
      </c>
      <c r="M570" s="122">
        <v>2017</v>
      </c>
      <c r="N570" s="180">
        <v>1508</v>
      </c>
      <c r="O570" s="59"/>
      <c r="P570" s="60"/>
      <c r="Q570" s="61"/>
      <c r="R570" s="61"/>
      <c r="S570" s="510"/>
    </row>
    <row r="571" spans="1:19" s="31" customFormat="1" ht="45.75" customHeight="1" x14ac:dyDescent="0.25">
      <c r="A571" s="119">
        <v>563</v>
      </c>
      <c r="B571" s="132" t="s">
        <v>3983</v>
      </c>
      <c r="C571" s="119" t="s">
        <v>3999</v>
      </c>
      <c r="D571" s="120" t="s">
        <v>261</v>
      </c>
      <c r="E571" s="120" t="s">
        <v>391</v>
      </c>
      <c r="F571" s="120" t="s">
        <v>261</v>
      </c>
      <c r="G571" s="120" t="s">
        <v>440</v>
      </c>
      <c r="H571" s="120" t="s">
        <v>470</v>
      </c>
      <c r="I571" s="120" t="s">
        <v>1325</v>
      </c>
      <c r="J571" s="120" t="s">
        <v>92</v>
      </c>
      <c r="K571" s="120" t="s">
        <v>2950</v>
      </c>
      <c r="L571" s="121">
        <v>4</v>
      </c>
      <c r="M571" s="122">
        <v>2018</v>
      </c>
      <c r="N571" s="180">
        <v>9493.4500000000007</v>
      </c>
      <c r="O571" s="59"/>
      <c r="P571" s="60"/>
      <c r="Q571" s="61"/>
      <c r="R571" s="61"/>
      <c r="S571" s="510"/>
    </row>
    <row r="572" spans="1:19" s="31" customFormat="1" ht="45.75" customHeight="1" x14ac:dyDescent="0.25">
      <c r="A572" s="119">
        <v>564</v>
      </c>
      <c r="B572" s="132" t="s">
        <v>3985</v>
      </c>
      <c r="C572" s="119" t="s">
        <v>4000</v>
      </c>
      <c r="D572" s="120" t="s">
        <v>261</v>
      </c>
      <c r="E572" s="120" t="s">
        <v>391</v>
      </c>
      <c r="F572" s="120" t="s">
        <v>261</v>
      </c>
      <c r="G572" s="120" t="s">
        <v>440</v>
      </c>
      <c r="H572" s="120" t="s">
        <v>470</v>
      </c>
      <c r="I572" s="120" t="s">
        <v>1325</v>
      </c>
      <c r="J572" s="120" t="s">
        <v>92</v>
      </c>
      <c r="K572" s="120" t="s">
        <v>2950</v>
      </c>
      <c r="L572" s="121">
        <v>4</v>
      </c>
      <c r="M572" s="122">
        <v>2018</v>
      </c>
      <c r="N572" s="180">
        <v>4899.84</v>
      </c>
      <c r="O572" s="59"/>
      <c r="P572" s="60"/>
      <c r="Q572" s="61"/>
      <c r="R572" s="61"/>
      <c r="S572" s="510"/>
    </row>
    <row r="573" spans="1:19" s="31" customFormat="1" ht="45.75" customHeight="1" x14ac:dyDescent="0.25">
      <c r="A573" s="119">
        <v>565</v>
      </c>
      <c r="B573" s="132" t="s">
        <v>3987</v>
      </c>
      <c r="C573" s="119" t="s">
        <v>4001</v>
      </c>
      <c r="D573" s="120" t="s">
        <v>261</v>
      </c>
      <c r="E573" s="120" t="s">
        <v>391</v>
      </c>
      <c r="F573" s="120" t="s">
        <v>261</v>
      </c>
      <c r="G573" s="120" t="s">
        <v>440</v>
      </c>
      <c r="H573" s="120" t="s">
        <v>470</v>
      </c>
      <c r="I573" s="120" t="s">
        <v>1325</v>
      </c>
      <c r="J573" s="120" t="s">
        <v>92</v>
      </c>
      <c r="K573" s="120" t="s">
        <v>2950</v>
      </c>
      <c r="L573" s="121">
        <v>4</v>
      </c>
      <c r="M573" s="122">
        <v>2018</v>
      </c>
      <c r="N573" s="180">
        <v>382.8</v>
      </c>
      <c r="O573" s="59"/>
      <c r="P573" s="60"/>
      <c r="Q573" s="61"/>
      <c r="R573" s="61"/>
      <c r="S573" s="510"/>
    </row>
    <row r="574" spans="1:19" s="31" customFormat="1" ht="45.75" customHeight="1" x14ac:dyDescent="0.25">
      <c r="A574" s="119">
        <v>566</v>
      </c>
      <c r="B574" s="132" t="s">
        <v>3989</v>
      </c>
      <c r="C574" s="119" t="s">
        <v>4002</v>
      </c>
      <c r="D574" s="120" t="s">
        <v>261</v>
      </c>
      <c r="E574" s="120" t="s">
        <v>391</v>
      </c>
      <c r="F574" s="120" t="s">
        <v>261</v>
      </c>
      <c r="G574" s="120" t="s">
        <v>440</v>
      </c>
      <c r="H574" s="120" t="s">
        <v>470</v>
      </c>
      <c r="I574" s="120" t="s">
        <v>1325</v>
      </c>
      <c r="J574" s="120" t="s">
        <v>92</v>
      </c>
      <c r="K574" s="120" t="s">
        <v>2950</v>
      </c>
      <c r="L574" s="121">
        <v>4</v>
      </c>
      <c r="M574" s="122">
        <v>2018</v>
      </c>
      <c r="N574" s="180">
        <v>153.12</v>
      </c>
      <c r="O574" s="59"/>
      <c r="P574" s="60"/>
      <c r="Q574" s="61"/>
      <c r="R574" s="61"/>
      <c r="S574" s="510"/>
    </row>
    <row r="575" spans="1:19" s="31" customFormat="1" ht="45.75" customHeight="1" x14ac:dyDescent="0.25">
      <c r="A575" s="119">
        <v>567</v>
      </c>
      <c r="B575" s="132" t="s">
        <v>3990</v>
      </c>
      <c r="C575" s="119" t="s">
        <v>2980</v>
      </c>
      <c r="D575" s="120" t="s">
        <v>261</v>
      </c>
      <c r="E575" s="120" t="s">
        <v>391</v>
      </c>
      <c r="F575" s="120" t="s">
        <v>261</v>
      </c>
      <c r="G575" s="120" t="s">
        <v>440</v>
      </c>
      <c r="H575" s="120" t="s">
        <v>470</v>
      </c>
      <c r="I575" s="120" t="s">
        <v>1325</v>
      </c>
      <c r="J575" s="120" t="s">
        <v>92</v>
      </c>
      <c r="K575" s="120" t="s">
        <v>2950</v>
      </c>
      <c r="L575" s="121">
        <v>4</v>
      </c>
      <c r="M575" s="122">
        <v>2018</v>
      </c>
      <c r="N575" s="180">
        <v>382.8</v>
      </c>
      <c r="O575" s="59"/>
      <c r="P575" s="60"/>
      <c r="Q575" s="61"/>
      <c r="R575" s="61"/>
      <c r="S575" s="510"/>
    </row>
    <row r="576" spans="1:19" s="31" customFormat="1" ht="45.75" customHeight="1" x14ac:dyDescent="0.25">
      <c r="A576" s="119">
        <v>568</v>
      </c>
      <c r="B576" s="132" t="s">
        <v>3991</v>
      </c>
      <c r="C576" s="119" t="s">
        <v>4003</v>
      </c>
      <c r="D576" s="120" t="s">
        <v>261</v>
      </c>
      <c r="E576" s="120" t="s">
        <v>391</v>
      </c>
      <c r="F576" s="120" t="s">
        <v>261</v>
      </c>
      <c r="G576" s="120" t="s">
        <v>440</v>
      </c>
      <c r="H576" s="120" t="s">
        <v>470</v>
      </c>
      <c r="I576" s="120" t="s">
        <v>1325</v>
      </c>
      <c r="J576" s="120" t="s">
        <v>92</v>
      </c>
      <c r="K576" s="120" t="s">
        <v>2950</v>
      </c>
      <c r="L576" s="121">
        <v>4</v>
      </c>
      <c r="M576" s="122">
        <v>2018</v>
      </c>
      <c r="N576" s="180">
        <v>9421.52</v>
      </c>
      <c r="O576" s="59"/>
      <c r="P576" s="60"/>
      <c r="Q576" s="61"/>
      <c r="R576" s="61"/>
      <c r="S576" s="510"/>
    </row>
    <row r="577" spans="1:19" s="31" customFormat="1" ht="45.75" customHeight="1" x14ac:dyDescent="0.25">
      <c r="A577" s="119">
        <v>569</v>
      </c>
      <c r="B577" s="132" t="s">
        <v>3993</v>
      </c>
      <c r="C577" s="119" t="s">
        <v>4000</v>
      </c>
      <c r="D577" s="120" t="s">
        <v>261</v>
      </c>
      <c r="E577" s="120" t="s">
        <v>391</v>
      </c>
      <c r="F577" s="120" t="s">
        <v>261</v>
      </c>
      <c r="G577" s="120" t="s">
        <v>440</v>
      </c>
      <c r="H577" s="120" t="s">
        <v>470</v>
      </c>
      <c r="I577" s="120" t="s">
        <v>1325</v>
      </c>
      <c r="J577" s="120" t="s">
        <v>92</v>
      </c>
      <c r="K577" s="120" t="s">
        <v>2950</v>
      </c>
      <c r="L577" s="121">
        <v>4</v>
      </c>
      <c r="M577" s="122">
        <v>2018</v>
      </c>
      <c r="N577" s="180">
        <v>4862.72</v>
      </c>
      <c r="O577" s="59"/>
      <c r="P577" s="60"/>
      <c r="Q577" s="61"/>
      <c r="R577" s="61"/>
      <c r="S577" s="510"/>
    </row>
    <row r="578" spans="1:19" s="31" customFormat="1" ht="45.75" customHeight="1" x14ac:dyDescent="0.25">
      <c r="A578" s="119">
        <v>570</v>
      </c>
      <c r="B578" s="132" t="s">
        <v>3995</v>
      </c>
      <c r="C578" s="119" t="s">
        <v>3004</v>
      </c>
      <c r="D578" s="120" t="s">
        <v>261</v>
      </c>
      <c r="E578" s="120" t="s">
        <v>391</v>
      </c>
      <c r="F578" s="120" t="s">
        <v>261</v>
      </c>
      <c r="G578" s="120" t="s">
        <v>440</v>
      </c>
      <c r="H578" s="120" t="s">
        <v>470</v>
      </c>
      <c r="I578" s="120" t="s">
        <v>1325</v>
      </c>
      <c r="J578" s="120" t="s">
        <v>92</v>
      </c>
      <c r="K578" s="120" t="s">
        <v>2950</v>
      </c>
      <c r="L578" s="121">
        <v>4</v>
      </c>
      <c r="M578" s="122">
        <v>2018</v>
      </c>
      <c r="N578" s="180">
        <v>303.92</v>
      </c>
      <c r="O578" s="59"/>
      <c r="P578" s="60"/>
      <c r="Q578" s="61"/>
      <c r="R578" s="61"/>
      <c r="S578" s="510"/>
    </row>
    <row r="579" spans="1:19" s="31" customFormat="1" ht="45.75" customHeight="1" x14ac:dyDescent="0.25">
      <c r="A579" s="119">
        <v>571</v>
      </c>
      <c r="B579" s="132" t="s">
        <v>3975</v>
      </c>
      <c r="C579" s="119" t="s">
        <v>2955</v>
      </c>
      <c r="D579" s="120" t="s">
        <v>261</v>
      </c>
      <c r="E579" s="120" t="s">
        <v>391</v>
      </c>
      <c r="F579" s="120" t="s">
        <v>261</v>
      </c>
      <c r="G579" s="120" t="s">
        <v>440</v>
      </c>
      <c r="H579" s="120" t="s">
        <v>470</v>
      </c>
      <c r="I579" s="120" t="s">
        <v>1325</v>
      </c>
      <c r="J579" s="120" t="s">
        <v>92</v>
      </c>
      <c r="K579" s="120" t="s">
        <v>2950</v>
      </c>
      <c r="L579" s="121">
        <v>4</v>
      </c>
      <c r="M579" s="122">
        <v>2018</v>
      </c>
      <c r="N579" s="180">
        <v>151.96</v>
      </c>
      <c r="O579" s="59"/>
      <c r="P579" s="60"/>
      <c r="Q579" s="61"/>
      <c r="R579" s="61"/>
      <c r="S579" s="510"/>
    </row>
    <row r="580" spans="1:19" s="31" customFormat="1" ht="45.75" customHeight="1" x14ac:dyDescent="0.25">
      <c r="A580" s="119">
        <v>572</v>
      </c>
      <c r="B580" s="132" t="s">
        <v>3977</v>
      </c>
      <c r="C580" s="119" t="s">
        <v>2980</v>
      </c>
      <c r="D580" s="120" t="s">
        <v>261</v>
      </c>
      <c r="E580" s="120" t="s">
        <v>391</v>
      </c>
      <c r="F580" s="120" t="s">
        <v>261</v>
      </c>
      <c r="G580" s="120" t="s">
        <v>440</v>
      </c>
      <c r="H580" s="120" t="s">
        <v>470</v>
      </c>
      <c r="I580" s="120" t="s">
        <v>1325</v>
      </c>
      <c r="J580" s="120" t="s">
        <v>92</v>
      </c>
      <c r="K580" s="120" t="s">
        <v>2950</v>
      </c>
      <c r="L580" s="121">
        <v>4</v>
      </c>
      <c r="M580" s="122">
        <v>2018</v>
      </c>
      <c r="N580" s="180">
        <v>227.94</v>
      </c>
      <c r="O580" s="59"/>
      <c r="P580" s="60"/>
      <c r="Q580" s="61"/>
      <c r="R580" s="61"/>
      <c r="S580" s="510"/>
    </row>
    <row r="581" spans="1:19" s="31" customFormat="1" ht="45.75" customHeight="1" x14ac:dyDescent="0.25">
      <c r="A581" s="119">
        <v>573</v>
      </c>
      <c r="B581" s="132" t="s">
        <v>3979</v>
      </c>
      <c r="C581" s="119" t="s">
        <v>3766</v>
      </c>
      <c r="D581" s="120" t="s">
        <v>261</v>
      </c>
      <c r="E581" s="120" t="s">
        <v>391</v>
      </c>
      <c r="F581" s="120" t="s">
        <v>261</v>
      </c>
      <c r="G581" s="120" t="s">
        <v>440</v>
      </c>
      <c r="H581" s="120" t="s">
        <v>470</v>
      </c>
      <c r="I581" s="120" t="s">
        <v>1325</v>
      </c>
      <c r="J581" s="120" t="s">
        <v>92</v>
      </c>
      <c r="K581" s="120" t="s">
        <v>2950</v>
      </c>
      <c r="L581" s="121">
        <v>4</v>
      </c>
      <c r="M581" s="122">
        <v>2018</v>
      </c>
      <c r="N581" s="180">
        <v>227.94</v>
      </c>
      <c r="O581" s="59"/>
      <c r="P581" s="60"/>
      <c r="Q581" s="61"/>
      <c r="R581" s="61"/>
      <c r="S581" s="510"/>
    </row>
    <row r="582" spans="1:19" s="31" customFormat="1" ht="45.75" customHeight="1" x14ac:dyDescent="0.25">
      <c r="A582" s="119">
        <v>574</v>
      </c>
      <c r="B582" s="132" t="s">
        <v>4004</v>
      </c>
      <c r="C582" s="119" t="s">
        <v>4005</v>
      </c>
      <c r="D582" s="120" t="s">
        <v>261</v>
      </c>
      <c r="E582" s="120" t="s">
        <v>391</v>
      </c>
      <c r="F582" s="120" t="s">
        <v>261</v>
      </c>
      <c r="G582" s="120" t="s">
        <v>4006</v>
      </c>
      <c r="H582" s="120" t="s">
        <v>470</v>
      </c>
      <c r="I582" s="120" t="s">
        <v>1325</v>
      </c>
      <c r="J582" s="120" t="s">
        <v>92</v>
      </c>
      <c r="K582" s="120" t="s">
        <v>2950</v>
      </c>
      <c r="L582" s="121">
        <v>4</v>
      </c>
      <c r="M582" s="122">
        <v>2019</v>
      </c>
      <c r="N582" s="180">
        <v>8839.2000000000007</v>
      </c>
      <c r="O582" s="59"/>
      <c r="P582" s="60"/>
      <c r="Q582" s="61"/>
      <c r="R582" s="61"/>
      <c r="S582" s="510"/>
    </row>
    <row r="583" spans="1:19" s="31" customFormat="1" ht="45.75" customHeight="1" x14ac:dyDescent="0.25">
      <c r="A583" s="119">
        <v>575</v>
      </c>
      <c r="B583" s="132" t="s">
        <v>4007</v>
      </c>
      <c r="C583" s="119" t="s">
        <v>3673</v>
      </c>
      <c r="D583" s="120" t="s">
        <v>261</v>
      </c>
      <c r="E583" s="120" t="s">
        <v>391</v>
      </c>
      <c r="F583" s="120" t="s">
        <v>261</v>
      </c>
      <c r="G583" s="120" t="s">
        <v>4008</v>
      </c>
      <c r="H583" s="120" t="s">
        <v>470</v>
      </c>
      <c r="I583" s="120" t="s">
        <v>1325</v>
      </c>
      <c r="J583" s="120" t="s">
        <v>92</v>
      </c>
      <c r="K583" s="120" t="s">
        <v>2950</v>
      </c>
      <c r="L583" s="121">
        <v>4</v>
      </c>
      <c r="M583" s="122">
        <v>2019</v>
      </c>
      <c r="N583" s="180">
        <v>4714.24</v>
      </c>
      <c r="O583" s="59"/>
      <c r="P583" s="60"/>
      <c r="Q583" s="61"/>
      <c r="R583" s="61"/>
      <c r="S583" s="510"/>
    </row>
    <row r="584" spans="1:19" s="31" customFormat="1" ht="45.75" customHeight="1" x14ac:dyDescent="0.25">
      <c r="A584" s="119">
        <v>576</v>
      </c>
      <c r="B584" s="132" t="s">
        <v>4009</v>
      </c>
      <c r="C584" s="119" t="s">
        <v>2952</v>
      </c>
      <c r="D584" s="120" t="s">
        <v>261</v>
      </c>
      <c r="E584" s="120" t="s">
        <v>391</v>
      </c>
      <c r="F584" s="120" t="s">
        <v>261</v>
      </c>
      <c r="G584" s="120" t="s">
        <v>4010</v>
      </c>
      <c r="H584" s="120" t="s">
        <v>470</v>
      </c>
      <c r="I584" s="120" t="s">
        <v>1325</v>
      </c>
      <c r="J584" s="120" t="s">
        <v>92</v>
      </c>
      <c r="K584" s="120" t="s">
        <v>2950</v>
      </c>
      <c r="L584" s="121">
        <v>4</v>
      </c>
      <c r="M584" s="122">
        <v>2019</v>
      </c>
      <c r="N584" s="180">
        <v>441.96</v>
      </c>
      <c r="O584" s="59"/>
      <c r="P584" s="60"/>
      <c r="Q584" s="61"/>
      <c r="R584" s="61"/>
      <c r="S584" s="510"/>
    </row>
    <row r="585" spans="1:19" s="31" customFormat="1" ht="45.75" customHeight="1" x14ac:dyDescent="0.25">
      <c r="A585" s="119">
        <v>577</v>
      </c>
      <c r="B585" s="132" t="s">
        <v>4011</v>
      </c>
      <c r="C585" s="119" t="s">
        <v>2971</v>
      </c>
      <c r="D585" s="120" t="s">
        <v>261</v>
      </c>
      <c r="E585" s="120" t="s">
        <v>391</v>
      </c>
      <c r="F585" s="120" t="s">
        <v>261</v>
      </c>
      <c r="G585" s="120" t="s">
        <v>4012</v>
      </c>
      <c r="H585" s="120" t="s">
        <v>470</v>
      </c>
      <c r="I585" s="120" t="s">
        <v>1325</v>
      </c>
      <c r="J585" s="120" t="s">
        <v>92</v>
      </c>
      <c r="K585" s="120" t="s">
        <v>2950</v>
      </c>
      <c r="L585" s="121">
        <v>4</v>
      </c>
      <c r="M585" s="122">
        <v>2019</v>
      </c>
      <c r="N585" s="180">
        <v>294.64</v>
      </c>
      <c r="O585" s="59"/>
      <c r="P585" s="60"/>
      <c r="Q585" s="61"/>
      <c r="R585" s="61"/>
      <c r="S585" s="510"/>
    </row>
    <row r="586" spans="1:19" s="31" customFormat="1" ht="45.75" customHeight="1" x14ac:dyDescent="0.25">
      <c r="A586" s="119">
        <v>578</v>
      </c>
      <c r="B586" s="132" t="s">
        <v>4013</v>
      </c>
      <c r="C586" s="119" t="s">
        <v>2980</v>
      </c>
      <c r="D586" s="120" t="s">
        <v>261</v>
      </c>
      <c r="E586" s="120" t="s">
        <v>391</v>
      </c>
      <c r="F586" s="120" t="s">
        <v>261</v>
      </c>
      <c r="G586" s="120" t="s">
        <v>4014</v>
      </c>
      <c r="H586" s="120" t="s">
        <v>470</v>
      </c>
      <c r="I586" s="120" t="s">
        <v>1325</v>
      </c>
      <c r="J586" s="120" t="s">
        <v>92</v>
      </c>
      <c r="K586" s="120" t="s">
        <v>2950</v>
      </c>
      <c r="L586" s="121">
        <v>4</v>
      </c>
      <c r="M586" s="122">
        <v>2019</v>
      </c>
      <c r="N586" s="180">
        <v>441.96</v>
      </c>
      <c r="O586" s="59"/>
      <c r="P586" s="60"/>
      <c r="Q586" s="61"/>
      <c r="R586" s="61"/>
      <c r="S586" s="510"/>
    </row>
    <row r="587" spans="1:19" s="31" customFormat="1" ht="45.75" customHeight="1" x14ac:dyDescent="0.25">
      <c r="A587" s="119">
        <v>579</v>
      </c>
      <c r="B587" s="119" t="s">
        <v>4015</v>
      </c>
      <c r="C587" s="119" t="s">
        <v>4016</v>
      </c>
      <c r="D587" s="120" t="s">
        <v>3005</v>
      </c>
      <c r="E587" s="120" t="s">
        <v>391</v>
      </c>
      <c r="F587" s="120" t="s">
        <v>261</v>
      </c>
      <c r="G587" s="120" t="s">
        <v>440</v>
      </c>
      <c r="H587" s="120" t="s">
        <v>470</v>
      </c>
      <c r="I587" s="120" t="s">
        <v>4017</v>
      </c>
      <c r="J587" s="120" t="s">
        <v>92</v>
      </c>
      <c r="K587" s="120" t="s">
        <v>2950</v>
      </c>
      <c r="L587" s="121">
        <v>12</v>
      </c>
      <c r="M587" s="122">
        <v>2013</v>
      </c>
      <c r="N587" s="180">
        <v>210</v>
      </c>
      <c r="O587" s="59"/>
      <c r="P587" s="60"/>
      <c r="Q587" s="61"/>
      <c r="R587" s="61"/>
      <c r="S587" s="510"/>
    </row>
    <row r="588" spans="1:19" s="31" customFormat="1" ht="45.75" customHeight="1" x14ac:dyDescent="0.25">
      <c r="A588" s="119">
        <v>580</v>
      </c>
      <c r="B588" s="119" t="s">
        <v>4018</v>
      </c>
      <c r="C588" s="119" t="s">
        <v>4019</v>
      </c>
      <c r="D588" s="120" t="s">
        <v>3208</v>
      </c>
      <c r="E588" s="120" t="s">
        <v>391</v>
      </c>
      <c r="F588" s="120" t="s">
        <v>261</v>
      </c>
      <c r="G588" s="120" t="s">
        <v>4020</v>
      </c>
      <c r="H588" s="120" t="s">
        <v>470</v>
      </c>
      <c r="I588" s="120" t="s">
        <v>4017</v>
      </c>
      <c r="J588" s="120" t="s">
        <v>92</v>
      </c>
      <c r="K588" s="120" t="s">
        <v>2950</v>
      </c>
      <c r="L588" s="121">
        <v>12</v>
      </c>
      <c r="M588" s="122">
        <v>2013</v>
      </c>
      <c r="N588" s="180">
        <v>280</v>
      </c>
      <c r="O588" s="59"/>
      <c r="P588" s="60"/>
      <c r="Q588" s="61"/>
      <c r="R588" s="61"/>
      <c r="S588" s="510"/>
    </row>
    <row r="589" spans="1:19" s="31" customFormat="1" ht="45.75" customHeight="1" x14ac:dyDescent="0.25">
      <c r="A589" s="119">
        <v>581</v>
      </c>
      <c r="B589" s="119" t="s">
        <v>4021</v>
      </c>
      <c r="C589" s="119" t="s">
        <v>4022</v>
      </c>
      <c r="D589" s="120" t="s">
        <v>261</v>
      </c>
      <c r="E589" s="120" t="s">
        <v>391</v>
      </c>
      <c r="F589" s="120" t="s">
        <v>4023</v>
      </c>
      <c r="G589" s="120" t="s">
        <v>4024</v>
      </c>
      <c r="H589" s="120" t="s">
        <v>470</v>
      </c>
      <c r="I589" s="120" t="s">
        <v>4017</v>
      </c>
      <c r="J589" s="120" t="s">
        <v>92</v>
      </c>
      <c r="K589" s="120" t="s">
        <v>2950</v>
      </c>
      <c r="L589" s="121">
        <v>12</v>
      </c>
      <c r="M589" s="122">
        <v>2013</v>
      </c>
      <c r="N589" s="180">
        <v>5500</v>
      </c>
      <c r="O589" s="59"/>
      <c r="P589" s="60"/>
      <c r="Q589" s="61"/>
      <c r="R589" s="61"/>
      <c r="S589" s="510"/>
    </row>
    <row r="590" spans="1:19" s="31" customFormat="1" ht="45.75" customHeight="1" x14ac:dyDescent="0.25">
      <c r="A590" s="119">
        <v>582</v>
      </c>
      <c r="B590" s="119" t="s">
        <v>4025</v>
      </c>
      <c r="C590" s="119" t="s">
        <v>3243</v>
      </c>
      <c r="D590" s="120" t="s">
        <v>261</v>
      </c>
      <c r="E590" s="120" t="s">
        <v>391</v>
      </c>
      <c r="F590" s="120" t="s">
        <v>3244</v>
      </c>
      <c r="G590" s="120" t="s">
        <v>4026</v>
      </c>
      <c r="H590" s="120" t="s">
        <v>470</v>
      </c>
      <c r="I590" s="120" t="s">
        <v>4017</v>
      </c>
      <c r="J590" s="120" t="s">
        <v>92</v>
      </c>
      <c r="K590" s="120" t="s">
        <v>2950</v>
      </c>
      <c r="L590" s="121">
        <v>10</v>
      </c>
      <c r="M590" s="121">
        <v>2014</v>
      </c>
      <c r="N590" s="180">
        <v>4315.2</v>
      </c>
      <c r="O590" s="59"/>
      <c r="P590" s="60"/>
      <c r="Q590" s="61"/>
      <c r="R590" s="61"/>
      <c r="S590" s="510"/>
    </row>
    <row r="591" spans="1:19" s="31" customFormat="1" ht="45.75" customHeight="1" x14ac:dyDescent="0.25">
      <c r="A591" s="119">
        <v>583</v>
      </c>
      <c r="B591" s="119" t="s">
        <v>4027</v>
      </c>
      <c r="C591" s="119" t="s">
        <v>3352</v>
      </c>
      <c r="D591" s="120" t="s">
        <v>261</v>
      </c>
      <c r="E591" s="120" t="s">
        <v>391</v>
      </c>
      <c r="F591" s="120" t="s">
        <v>261</v>
      </c>
      <c r="G591" s="120" t="s">
        <v>440</v>
      </c>
      <c r="H591" s="120" t="s">
        <v>470</v>
      </c>
      <c r="I591" s="120" t="s">
        <v>4017</v>
      </c>
      <c r="J591" s="120" t="s">
        <v>92</v>
      </c>
      <c r="K591" s="120" t="s">
        <v>2950</v>
      </c>
      <c r="L591" s="121">
        <v>11</v>
      </c>
      <c r="M591" s="121">
        <v>2015</v>
      </c>
      <c r="N591" s="180">
        <v>3300</v>
      </c>
      <c r="O591" s="59"/>
      <c r="P591" s="60"/>
      <c r="Q591" s="61"/>
      <c r="R591" s="61"/>
      <c r="S591" s="510"/>
    </row>
    <row r="592" spans="1:19" s="31" customFormat="1" ht="45.75" customHeight="1" x14ac:dyDescent="0.25">
      <c r="A592" s="119">
        <v>584</v>
      </c>
      <c r="B592" s="119" t="s">
        <v>4028</v>
      </c>
      <c r="C592" s="119" t="s">
        <v>2952</v>
      </c>
      <c r="D592" s="120" t="s">
        <v>261</v>
      </c>
      <c r="E592" s="120" t="s">
        <v>391</v>
      </c>
      <c r="F592" s="120" t="s">
        <v>261</v>
      </c>
      <c r="G592" s="120">
        <v>401993384</v>
      </c>
      <c r="H592" s="120" t="s">
        <v>470</v>
      </c>
      <c r="I592" s="120" t="s">
        <v>4017</v>
      </c>
      <c r="J592" s="120" t="s">
        <v>92</v>
      </c>
      <c r="K592" s="120" t="s">
        <v>2950</v>
      </c>
      <c r="L592" s="121">
        <v>10</v>
      </c>
      <c r="M592" s="121">
        <v>2014</v>
      </c>
      <c r="N592" s="180">
        <v>287.68</v>
      </c>
      <c r="O592" s="59"/>
      <c r="P592" s="60"/>
      <c r="Q592" s="61"/>
      <c r="R592" s="61"/>
      <c r="S592" s="510"/>
    </row>
    <row r="593" spans="1:19" s="31" customFormat="1" ht="45.75" customHeight="1" x14ac:dyDescent="0.25">
      <c r="A593" s="119">
        <v>585</v>
      </c>
      <c r="B593" s="119" t="s">
        <v>4029</v>
      </c>
      <c r="C593" s="119" t="s">
        <v>2971</v>
      </c>
      <c r="D593" s="120" t="s">
        <v>261</v>
      </c>
      <c r="E593" s="120" t="s">
        <v>391</v>
      </c>
      <c r="F593" s="120" t="s">
        <v>261</v>
      </c>
      <c r="G593" s="120">
        <v>402993377</v>
      </c>
      <c r="H593" s="120" t="s">
        <v>470</v>
      </c>
      <c r="I593" s="120" t="s">
        <v>4017</v>
      </c>
      <c r="J593" s="120" t="s">
        <v>92</v>
      </c>
      <c r="K593" s="120" t="s">
        <v>2950</v>
      </c>
      <c r="L593" s="121">
        <v>10</v>
      </c>
      <c r="M593" s="121">
        <v>2014</v>
      </c>
      <c r="N593" s="180">
        <v>143.84</v>
      </c>
      <c r="O593" s="59"/>
      <c r="P593" s="60"/>
      <c r="Q593" s="61"/>
      <c r="R593" s="61"/>
      <c r="S593" s="510"/>
    </row>
    <row r="594" spans="1:19" s="31" customFormat="1" ht="45.75" customHeight="1" x14ac:dyDescent="0.25">
      <c r="A594" s="119">
        <v>586</v>
      </c>
      <c r="B594" s="119" t="s">
        <v>4030</v>
      </c>
      <c r="C594" s="119" t="s">
        <v>2980</v>
      </c>
      <c r="D594" s="120" t="s">
        <v>261</v>
      </c>
      <c r="E594" s="120" t="s">
        <v>391</v>
      </c>
      <c r="F594" s="120" t="s">
        <v>261</v>
      </c>
      <c r="G594" s="120" t="s">
        <v>4031</v>
      </c>
      <c r="H594" s="120" t="s">
        <v>470</v>
      </c>
      <c r="I594" s="120" t="s">
        <v>4017</v>
      </c>
      <c r="J594" s="120" t="s">
        <v>92</v>
      </c>
      <c r="K594" s="120" t="s">
        <v>2950</v>
      </c>
      <c r="L594" s="121">
        <v>11</v>
      </c>
      <c r="M594" s="121">
        <v>2015</v>
      </c>
      <c r="N594" s="180">
        <v>220</v>
      </c>
      <c r="O594" s="59"/>
      <c r="P594" s="60"/>
      <c r="Q594" s="61"/>
      <c r="R594" s="61"/>
      <c r="S594" s="510"/>
    </row>
    <row r="595" spans="1:19" s="31" customFormat="1" ht="45.75" customHeight="1" x14ac:dyDescent="0.25">
      <c r="A595" s="119">
        <v>587</v>
      </c>
      <c r="B595" s="119" t="s">
        <v>4032</v>
      </c>
      <c r="C595" s="119" t="s">
        <v>4033</v>
      </c>
      <c r="D595" s="120" t="s">
        <v>3388</v>
      </c>
      <c r="E595" s="120" t="s">
        <v>4034</v>
      </c>
      <c r="F595" s="120" t="s">
        <v>261</v>
      </c>
      <c r="G595" s="120" t="s">
        <v>440</v>
      </c>
      <c r="H595" s="120" t="s">
        <v>470</v>
      </c>
      <c r="I595" s="120" t="s">
        <v>4017</v>
      </c>
      <c r="J595" s="120" t="s">
        <v>92</v>
      </c>
      <c r="K595" s="120" t="s">
        <v>2950</v>
      </c>
      <c r="L595" s="121">
        <v>8</v>
      </c>
      <c r="M595" s="121">
        <v>2018</v>
      </c>
      <c r="N595" s="180">
        <v>8236</v>
      </c>
      <c r="O595" s="59"/>
      <c r="P595" s="60"/>
      <c r="Q595" s="61"/>
      <c r="R595" s="61"/>
      <c r="S595" s="510"/>
    </row>
    <row r="596" spans="1:19" s="31" customFormat="1" ht="45.75" customHeight="1" x14ac:dyDescent="0.25">
      <c r="A596" s="119">
        <v>588</v>
      </c>
      <c r="B596" s="119" t="s">
        <v>4035</v>
      </c>
      <c r="C596" s="119" t="s">
        <v>4033</v>
      </c>
      <c r="D596" s="120" t="s">
        <v>3388</v>
      </c>
      <c r="E596" s="120" t="s">
        <v>4034</v>
      </c>
      <c r="F596" s="120" t="s">
        <v>261</v>
      </c>
      <c r="G596" s="120" t="s">
        <v>440</v>
      </c>
      <c r="H596" s="120" t="s">
        <v>470</v>
      </c>
      <c r="I596" s="120" t="s">
        <v>4017</v>
      </c>
      <c r="J596" s="120" t="s">
        <v>92</v>
      </c>
      <c r="K596" s="120" t="s">
        <v>2950</v>
      </c>
      <c r="L596" s="121">
        <v>8</v>
      </c>
      <c r="M596" s="121">
        <v>2018</v>
      </c>
      <c r="N596" s="180">
        <v>8236</v>
      </c>
      <c r="O596" s="59"/>
      <c r="P596" s="60"/>
      <c r="Q596" s="61"/>
      <c r="R596" s="61"/>
      <c r="S596" s="510"/>
    </row>
    <row r="597" spans="1:19" s="31" customFormat="1" ht="45.75" customHeight="1" x14ac:dyDescent="0.25">
      <c r="A597" s="119">
        <v>589</v>
      </c>
      <c r="B597" s="119" t="s">
        <v>4036</v>
      </c>
      <c r="C597" s="119" t="s">
        <v>4037</v>
      </c>
      <c r="D597" s="120" t="s">
        <v>3012</v>
      </c>
      <c r="E597" s="120" t="s">
        <v>391</v>
      </c>
      <c r="F597" s="120" t="s">
        <v>261</v>
      </c>
      <c r="G597" s="120" t="s">
        <v>4038</v>
      </c>
      <c r="H597" s="120" t="s">
        <v>470</v>
      </c>
      <c r="I597" s="120" t="s">
        <v>4017</v>
      </c>
      <c r="J597" s="120" t="s">
        <v>92</v>
      </c>
      <c r="K597" s="120" t="s">
        <v>2950</v>
      </c>
      <c r="L597" s="121">
        <v>12</v>
      </c>
      <c r="M597" s="121">
        <v>2019</v>
      </c>
      <c r="N597" s="180">
        <v>6844</v>
      </c>
      <c r="O597" s="59"/>
      <c r="P597" s="60"/>
      <c r="Q597" s="61"/>
      <c r="R597" s="61"/>
      <c r="S597" s="510"/>
    </row>
    <row r="598" spans="1:19" s="31" customFormat="1" ht="45.75" customHeight="1" x14ac:dyDescent="0.25">
      <c r="A598" s="119">
        <v>590</v>
      </c>
      <c r="B598" s="119" t="s">
        <v>4039</v>
      </c>
      <c r="C598" s="119" t="s">
        <v>4040</v>
      </c>
      <c r="D598" s="120" t="s">
        <v>4041</v>
      </c>
      <c r="E598" s="120" t="s">
        <v>391</v>
      </c>
      <c r="F598" s="120" t="s">
        <v>261</v>
      </c>
      <c r="G598" s="120" t="s">
        <v>440</v>
      </c>
      <c r="H598" s="120" t="s">
        <v>292</v>
      </c>
      <c r="I598" s="120" t="s">
        <v>4017</v>
      </c>
      <c r="J598" s="120" t="s">
        <v>92</v>
      </c>
      <c r="K598" s="120" t="s">
        <v>2950</v>
      </c>
      <c r="L598" s="121">
        <v>3</v>
      </c>
      <c r="M598" s="121">
        <v>2020</v>
      </c>
      <c r="N598" s="180">
        <v>11368</v>
      </c>
      <c r="O598" s="59"/>
      <c r="P598" s="60"/>
      <c r="Q598" s="61"/>
      <c r="R598" s="61"/>
      <c r="S598" s="510"/>
    </row>
    <row r="599" spans="1:19" s="31" customFormat="1" ht="45.75" customHeight="1" x14ac:dyDescent="0.25">
      <c r="A599" s="119">
        <v>591</v>
      </c>
      <c r="B599" s="119" t="s">
        <v>4042</v>
      </c>
      <c r="C599" s="119" t="s">
        <v>4043</v>
      </c>
      <c r="D599" s="120" t="s">
        <v>1622</v>
      </c>
      <c r="E599" s="120" t="s">
        <v>391</v>
      </c>
      <c r="F599" s="120" t="s">
        <v>261</v>
      </c>
      <c r="G599" s="120" t="s">
        <v>440</v>
      </c>
      <c r="H599" s="120" t="s">
        <v>470</v>
      </c>
      <c r="I599" s="120" t="s">
        <v>4017</v>
      </c>
      <c r="J599" s="120" t="s">
        <v>92</v>
      </c>
      <c r="K599" s="120" t="s">
        <v>2950</v>
      </c>
      <c r="L599" s="121">
        <v>3</v>
      </c>
      <c r="M599" s="121">
        <v>2020</v>
      </c>
      <c r="N599" s="180">
        <v>1740</v>
      </c>
      <c r="O599" s="59"/>
      <c r="P599" s="60"/>
      <c r="Q599" s="61"/>
      <c r="R599" s="61"/>
      <c r="S599" s="510"/>
    </row>
    <row r="600" spans="1:19" s="31" customFormat="1" ht="45.75" customHeight="1" x14ac:dyDescent="0.25">
      <c r="A600" s="119">
        <v>592</v>
      </c>
      <c r="B600" s="119" t="s">
        <v>4044</v>
      </c>
      <c r="C600" s="119" t="s">
        <v>4045</v>
      </c>
      <c r="D600" s="120" t="s">
        <v>3042</v>
      </c>
      <c r="E600" s="120" t="s">
        <v>391</v>
      </c>
      <c r="F600" s="120" t="s">
        <v>261</v>
      </c>
      <c r="G600" s="120" t="s">
        <v>440</v>
      </c>
      <c r="H600" s="120" t="s">
        <v>470</v>
      </c>
      <c r="I600" s="120" t="s">
        <v>4017</v>
      </c>
      <c r="J600" s="120" t="s">
        <v>92</v>
      </c>
      <c r="K600" s="120" t="s">
        <v>2950</v>
      </c>
      <c r="L600" s="121">
        <v>3</v>
      </c>
      <c r="M600" s="121">
        <v>2020</v>
      </c>
      <c r="N600" s="180">
        <v>10382</v>
      </c>
      <c r="O600" s="59"/>
      <c r="P600" s="60"/>
      <c r="Q600" s="61"/>
      <c r="R600" s="61"/>
      <c r="S600" s="510"/>
    </row>
    <row r="601" spans="1:19" s="31" customFormat="1" ht="45.75" customHeight="1" x14ac:dyDescent="0.25">
      <c r="A601" s="119">
        <v>593</v>
      </c>
      <c r="B601" s="119" t="s">
        <v>4046</v>
      </c>
      <c r="C601" s="119" t="s">
        <v>4047</v>
      </c>
      <c r="D601" s="120" t="s">
        <v>261</v>
      </c>
      <c r="E601" s="120" t="s">
        <v>391</v>
      </c>
      <c r="F601" s="120" t="s">
        <v>261</v>
      </c>
      <c r="G601" s="120" t="s">
        <v>440</v>
      </c>
      <c r="H601" s="120" t="s">
        <v>470</v>
      </c>
      <c r="I601" s="120" t="s">
        <v>4017</v>
      </c>
      <c r="J601" s="120" t="s">
        <v>92</v>
      </c>
      <c r="K601" s="120" t="s">
        <v>2950</v>
      </c>
      <c r="L601" s="121">
        <v>3</v>
      </c>
      <c r="M601" s="121">
        <v>2020</v>
      </c>
      <c r="N601" s="180">
        <v>2088</v>
      </c>
      <c r="O601" s="59"/>
      <c r="P601" s="60"/>
      <c r="Q601" s="61"/>
      <c r="R601" s="61"/>
      <c r="S601" s="510"/>
    </row>
    <row r="602" spans="1:19" s="31" customFormat="1" ht="45.75" customHeight="1" x14ac:dyDescent="0.25">
      <c r="A602" s="119">
        <v>594</v>
      </c>
      <c r="B602" s="119" t="s">
        <v>4048</v>
      </c>
      <c r="C602" s="125" t="s">
        <v>4049</v>
      </c>
      <c r="D602" s="120" t="s">
        <v>261</v>
      </c>
      <c r="E602" s="120" t="s">
        <v>391</v>
      </c>
      <c r="F602" s="120" t="s">
        <v>3048</v>
      </c>
      <c r="G602" s="120" t="s">
        <v>440</v>
      </c>
      <c r="H602" s="120" t="s">
        <v>470</v>
      </c>
      <c r="I602" s="120" t="s">
        <v>395</v>
      </c>
      <c r="J602" s="120" t="s">
        <v>92</v>
      </c>
      <c r="K602" s="120" t="s">
        <v>2950</v>
      </c>
      <c r="L602" s="121">
        <v>12</v>
      </c>
      <c r="M602" s="122">
        <v>2013</v>
      </c>
      <c r="N602" s="180">
        <v>5776.8</v>
      </c>
      <c r="O602" s="59"/>
      <c r="P602" s="60"/>
      <c r="Q602" s="61"/>
      <c r="R602" s="61"/>
      <c r="S602" s="510"/>
    </row>
    <row r="603" spans="1:19" s="31" customFormat="1" ht="45.75" customHeight="1" x14ac:dyDescent="0.25">
      <c r="A603" s="119">
        <v>595</v>
      </c>
      <c r="B603" s="119" t="s">
        <v>4050</v>
      </c>
      <c r="C603" s="125" t="s">
        <v>4051</v>
      </c>
      <c r="D603" s="120" t="s">
        <v>1136</v>
      </c>
      <c r="E603" s="120" t="s">
        <v>391</v>
      </c>
      <c r="F603" s="120" t="s">
        <v>261</v>
      </c>
      <c r="G603" s="120" t="s">
        <v>440</v>
      </c>
      <c r="H603" s="120" t="s">
        <v>470</v>
      </c>
      <c r="I603" s="120" t="s">
        <v>395</v>
      </c>
      <c r="J603" s="120" t="s">
        <v>92</v>
      </c>
      <c r="K603" s="120" t="s">
        <v>2950</v>
      </c>
      <c r="L603" s="121">
        <v>12</v>
      </c>
      <c r="M603" s="122">
        <v>2013</v>
      </c>
      <c r="N603" s="180">
        <v>3080.96</v>
      </c>
      <c r="O603" s="59"/>
      <c r="P603" s="60"/>
      <c r="Q603" s="61"/>
      <c r="R603" s="61"/>
      <c r="S603" s="510"/>
    </row>
    <row r="604" spans="1:19" s="31" customFormat="1" ht="45.75" customHeight="1" x14ac:dyDescent="0.25">
      <c r="A604" s="119">
        <v>596</v>
      </c>
      <c r="B604" s="119" t="s">
        <v>4052</v>
      </c>
      <c r="C604" s="125" t="s">
        <v>2952</v>
      </c>
      <c r="D604" s="120" t="s">
        <v>261</v>
      </c>
      <c r="E604" s="120" t="s">
        <v>391</v>
      </c>
      <c r="F604" s="120" t="s">
        <v>261</v>
      </c>
      <c r="G604" s="120" t="s">
        <v>440</v>
      </c>
      <c r="H604" s="120" t="s">
        <v>470</v>
      </c>
      <c r="I604" s="120" t="s">
        <v>395</v>
      </c>
      <c r="J604" s="120" t="s">
        <v>92</v>
      </c>
      <c r="K604" s="120" t="s">
        <v>2950</v>
      </c>
      <c r="L604" s="121">
        <v>12</v>
      </c>
      <c r="M604" s="122">
        <v>2013</v>
      </c>
      <c r="N604" s="180">
        <v>288.83999999999997</v>
      </c>
      <c r="O604" s="59"/>
      <c r="P604" s="60"/>
      <c r="Q604" s="61"/>
      <c r="R604" s="61"/>
      <c r="S604" s="510"/>
    </row>
    <row r="605" spans="1:19" s="31" customFormat="1" ht="45.75" customHeight="1" x14ac:dyDescent="0.25">
      <c r="A605" s="119">
        <v>597</v>
      </c>
      <c r="B605" s="119" t="s">
        <v>4053</v>
      </c>
      <c r="C605" s="125" t="s">
        <v>2971</v>
      </c>
      <c r="D605" s="120" t="s">
        <v>261</v>
      </c>
      <c r="E605" s="120" t="s">
        <v>391</v>
      </c>
      <c r="F605" s="120" t="s">
        <v>261</v>
      </c>
      <c r="G605" s="120" t="s">
        <v>440</v>
      </c>
      <c r="H605" s="120" t="s">
        <v>470</v>
      </c>
      <c r="I605" s="120" t="s">
        <v>395</v>
      </c>
      <c r="J605" s="120" t="s">
        <v>92</v>
      </c>
      <c r="K605" s="120" t="s">
        <v>2950</v>
      </c>
      <c r="L605" s="121">
        <v>12</v>
      </c>
      <c r="M605" s="122">
        <v>2013</v>
      </c>
      <c r="N605" s="180">
        <v>192.56</v>
      </c>
      <c r="O605" s="59"/>
      <c r="P605" s="60"/>
      <c r="Q605" s="61"/>
      <c r="R605" s="61"/>
      <c r="S605" s="510"/>
    </row>
    <row r="606" spans="1:19" s="31" customFormat="1" ht="45.75" customHeight="1" x14ac:dyDescent="0.25">
      <c r="A606" s="119">
        <v>598</v>
      </c>
      <c r="B606" s="119" t="s">
        <v>4054</v>
      </c>
      <c r="C606" s="119" t="s">
        <v>4055</v>
      </c>
      <c r="D606" s="120" t="s">
        <v>3012</v>
      </c>
      <c r="E606" s="120" t="s">
        <v>391</v>
      </c>
      <c r="F606" s="120" t="s">
        <v>4056</v>
      </c>
      <c r="G606" s="120" t="s">
        <v>4057</v>
      </c>
      <c r="H606" s="120" t="s">
        <v>470</v>
      </c>
      <c r="I606" s="120" t="s">
        <v>395</v>
      </c>
      <c r="J606" s="120" t="s">
        <v>92</v>
      </c>
      <c r="K606" s="120" t="s">
        <v>2950</v>
      </c>
      <c r="L606" s="121">
        <v>6</v>
      </c>
      <c r="M606" s="122">
        <v>2015</v>
      </c>
      <c r="N606" s="180">
        <v>3688.8</v>
      </c>
      <c r="O606" s="59"/>
      <c r="P606" s="60"/>
      <c r="Q606" s="61"/>
      <c r="R606" s="61"/>
      <c r="S606" s="510"/>
    </row>
    <row r="607" spans="1:19" s="31" customFormat="1" ht="45.75" customHeight="1" x14ac:dyDescent="0.25">
      <c r="A607" s="119">
        <v>599</v>
      </c>
      <c r="B607" s="129" t="s">
        <v>4058</v>
      </c>
      <c r="C607" s="129" t="s">
        <v>3474</v>
      </c>
      <c r="D607" s="120" t="s">
        <v>1622</v>
      </c>
      <c r="E607" s="120" t="s">
        <v>391</v>
      </c>
      <c r="F607" s="120" t="s">
        <v>3475</v>
      </c>
      <c r="G607" s="120" t="s">
        <v>440</v>
      </c>
      <c r="H607" s="120" t="s">
        <v>470</v>
      </c>
      <c r="I607" s="120" t="s">
        <v>395</v>
      </c>
      <c r="J607" s="120" t="s">
        <v>92</v>
      </c>
      <c r="K607" s="120" t="s">
        <v>2950</v>
      </c>
      <c r="L607" s="121">
        <v>12</v>
      </c>
      <c r="M607" s="121">
        <v>2016</v>
      </c>
      <c r="N607" s="180">
        <v>6716.11</v>
      </c>
      <c r="O607" s="59"/>
      <c r="P607" s="60"/>
      <c r="Q607" s="61"/>
      <c r="R607" s="61"/>
      <c r="S607" s="510"/>
    </row>
    <row r="608" spans="1:19" s="31" customFormat="1" ht="45.75" customHeight="1" x14ac:dyDescent="0.25">
      <c r="A608" s="119">
        <v>600</v>
      </c>
      <c r="B608" s="119" t="s">
        <v>4059</v>
      </c>
      <c r="C608" s="125" t="s">
        <v>4060</v>
      </c>
      <c r="D608" s="120" t="s">
        <v>4061</v>
      </c>
      <c r="E608" s="120" t="s">
        <v>391</v>
      </c>
      <c r="F608" s="120" t="s">
        <v>4062</v>
      </c>
      <c r="G608" s="120" t="s">
        <v>4063</v>
      </c>
      <c r="H608" s="120" t="s">
        <v>470</v>
      </c>
      <c r="I608" s="120" t="s">
        <v>395</v>
      </c>
      <c r="J608" s="120" t="s">
        <v>92</v>
      </c>
      <c r="K608" s="120" t="s">
        <v>2950</v>
      </c>
      <c r="L608" s="121">
        <v>12</v>
      </c>
      <c r="M608" s="122">
        <v>2013</v>
      </c>
      <c r="N608" s="180">
        <v>8026.68</v>
      </c>
      <c r="O608" s="59"/>
      <c r="P608" s="60"/>
      <c r="Q608" s="61"/>
      <c r="R608" s="61"/>
      <c r="S608" s="510"/>
    </row>
    <row r="609" spans="1:19" s="31" customFormat="1" ht="45.75" customHeight="1" x14ac:dyDescent="0.25">
      <c r="A609" s="119">
        <v>601</v>
      </c>
      <c r="B609" s="119" t="s">
        <v>4064</v>
      </c>
      <c r="C609" s="125" t="s">
        <v>2952</v>
      </c>
      <c r="D609" s="120" t="s">
        <v>261</v>
      </c>
      <c r="E609" s="120" t="s">
        <v>391</v>
      </c>
      <c r="F609" s="120" t="s">
        <v>261</v>
      </c>
      <c r="G609" s="120" t="s">
        <v>4065</v>
      </c>
      <c r="H609" s="120" t="s">
        <v>470</v>
      </c>
      <c r="I609" s="120" t="s">
        <v>395</v>
      </c>
      <c r="J609" s="120" t="s">
        <v>92</v>
      </c>
      <c r="K609" s="120" t="s">
        <v>2950</v>
      </c>
      <c r="L609" s="121">
        <v>12</v>
      </c>
      <c r="M609" s="122">
        <v>2013</v>
      </c>
      <c r="N609" s="180">
        <v>356.74</v>
      </c>
      <c r="O609" s="59"/>
      <c r="P609" s="60"/>
      <c r="Q609" s="61"/>
      <c r="R609" s="61"/>
      <c r="S609" s="510"/>
    </row>
    <row r="610" spans="1:19" s="31" customFormat="1" ht="45.75" customHeight="1" x14ac:dyDescent="0.25">
      <c r="A610" s="119">
        <v>602</v>
      </c>
      <c r="B610" s="119" t="s">
        <v>4066</v>
      </c>
      <c r="C610" s="125" t="s">
        <v>2971</v>
      </c>
      <c r="D610" s="120" t="s">
        <v>261</v>
      </c>
      <c r="E610" s="120" t="s">
        <v>391</v>
      </c>
      <c r="F610" s="120" t="s">
        <v>261</v>
      </c>
      <c r="G610" s="120" t="s">
        <v>4067</v>
      </c>
      <c r="H610" s="120" t="s">
        <v>470</v>
      </c>
      <c r="I610" s="120" t="s">
        <v>395</v>
      </c>
      <c r="J610" s="120" t="s">
        <v>92</v>
      </c>
      <c r="K610" s="120" t="s">
        <v>2950</v>
      </c>
      <c r="L610" s="121">
        <v>12</v>
      </c>
      <c r="M610" s="122">
        <v>2013</v>
      </c>
      <c r="N610" s="180">
        <v>178.38</v>
      </c>
      <c r="O610" s="59"/>
      <c r="P610" s="60"/>
      <c r="Q610" s="61"/>
      <c r="R610" s="61"/>
      <c r="S610" s="510"/>
    </row>
    <row r="611" spans="1:19" s="31" customFormat="1" ht="45.75" customHeight="1" x14ac:dyDescent="0.25">
      <c r="A611" s="119">
        <v>603</v>
      </c>
      <c r="B611" s="119" t="s">
        <v>4068</v>
      </c>
      <c r="C611" s="125" t="s">
        <v>2980</v>
      </c>
      <c r="D611" s="120" t="s">
        <v>261</v>
      </c>
      <c r="E611" s="120" t="s">
        <v>391</v>
      </c>
      <c r="F611" s="120" t="s">
        <v>261</v>
      </c>
      <c r="G611" s="120" t="s">
        <v>4069</v>
      </c>
      <c r="H611" s="120" t="s">
        <v>470</v>
      </c>
      <c r="I611" s="120" t="s">
        <v>395</v>
      </c>
      <c r="J611" s="120" t="s">
        <v>92</v>
      </c>
      <c r="K611" s="120" t="s">
        <v>2950</v>
      </c>
      <c r="L611" s="121">
        <v>12</v>
      </c>
      <c r="M611" s="122">
        <v>2013</v>
      </c>
      <c r="N611" s="180">
        <v>356.74</v>
      </c>
      <c r="O611" s="59"/>
      <c r="P611" s="60"/>
      <c r="Q611" s="61"/>
      <c r="R611" s="61"/>
      <c r="S611" s="510"/>
    </row>
    <row r="612" spans="1:19" s="31" customFormat="1" ht="45.75" customHeight="1" x14ac:dyDescent="0.25">
      <c r="A612" s="119">
        <v>604</v>
      </c>
      <c r="B612" s="119" t="s">
        <v>4070</v>
      </c>
      <c r="C612" s="119" t="s">
        <v>4071</v>
      </c>
      <c r="D612" s="120" t="s">
        <v>3698</v>
      </c>
      <c r="E612" s="120" t="s">
        <v>391</v>
      </c>
      <c r="F612" s="120" t="s">
        <v>261</v>
      </c>
      <c r="G612" s="120" t="s">
        <v>4072</v>
      </c>
      <c r="H612" s="120" t="s">
        <v>470</v>
      </c>
      <c r="I612" s="120" t="s">
        <v>4073</v>
      </c>
      <c r="J612" s="120" t="s">
        <v>92</v>
      </c>
      <c r="K612" s="120" t="s">
        <v>2950</v>
      </c>
      <c r="L612" s="120">
        <v>12</v>
      </c>
      <c r="M612" s="122">
        <v>2013</v>
      </c>
      <c r="N612" s="180">
        <v>3260</v>
      </c>
      <c r="O612" s="59"/>
      <c r="P612" s="60"/>
      <c r="Q612" s="61"/>
      <c r="R612" s="61"/>
      <c r="S612" s="510"/>
    </row>
    <row r="613" spans="1:19" s="31" customFormat="1" ht="45.75" customHeight="1" x14ac:dyDescent="0.25">
      <c r="A613" s="119">
        <v>605</v>
      </c>
      <c r="B613" s="119" t="s">
        <v>4074</v>
      </c>
      <c r="C613" s="119" t="s">
        <v>2980</v>
      </c>
      <c r="D613" s="120" t="s">
        <v>261</v>
      </c>
      <c r="E613" s="120" t="s">
        <v>391</v>
      </c>
      <c r="F613" s="120" t="s">
        <v>261</v>
      </c>
      <c r="G613" s="120" t="s">
        <v>440</v>
      </c>
      <c r="H613" s="120" t="s">
        <v>470</v>
      </c>
      <c r="I613" s="120" t="s">
        <v>4073</v>
      </c>
      <c r="J613" s="120" t="s">
        <v>92</v>
      </c>
      <c r="K613" s="120" t="s">
        <v>2950</v>
      </c>
      <c r="L613" s="120">
        <v>12</v>
      </c>
      <c r="M613" s="122">
        <v>2013</v>
      </c>
      <c r="N613" s="180">
        <v>280</v>
      </c>
      <c r="O613" s="59"/>
      <c r="P613" s="60"/>
      <c r="Q613" s="61"/>
      <c r="R613" s="61"/>
      <c r="S613" s="510"/>
    </row>
    <row r="614" spans="1:19" s="31" customFormat="1" ht="45.75" customHeight="1" x14ac:dyDescent="0.25">
      <c r="A614" s="119">
        <v>606</v>
      </c>
      <c r="B614" s="119" t="s">
        <v>4075</v>
      </c>
      <c r="C614" s="119" t="s">
        <v>4076</v>
      </c>
      <c r="D614" s="120" t="s">
        <v>4077</v>
      </c>
      <c r="E614" s="120" t="s">
        <v>391</v>
      </c>
      <c r="F614" s="120" t="s">
        <v>261</v>
      </c>
      <c r="G614" s="120" t="s">
        <v>440</v>
      </c>
      <c r="H614" s="120" t="s">
        <v>470</v>
      </c>
      <c r="I614" s="120" t="s">
        <v>4073</v>
      </c>
      <c r="J614" s="120" t="s">
        <v>92</v>
      </c>
      <c r="K614" s="120" t="s">
        <v>2950</v>
      </c>
      <c r="L614" s="120">
        <v>12</v>
      </c>
      <c r="M614" s="122">
        <v>2013</v>
      </c>
      <c r="N614" s="180">
        <v>5500</v>
      </c>
      <c r="O614" s="59"/>
      <c r="P614" s="60"/>
      <c r="Q614" s="61"/>
      <c r="R614" s="61"/>
      <c r="S614" s="510"/>
    </row>
    <row r="615" spans="1:19" s="31" customFormat="1" ht="45.75" customHeight="1" x14ac:dyDescent="0.25">
      <c r="A615" s="119">
        <v>607</v>
      </c>
      <c r="B615" s="119" t="s">
        <v>4078</v>
      </c>
      <c r="C615" s="119" t="s">
        <v>4079</v>
      </c>
      <c r="D615" s="120" t="s">
        <v>4080</v>
      </c>
      <c r="E615" s="120" t="s">
        <v>391</v>
      </c>
      <c r="F615" s="120" t="s">
        <v>261</v>
      </c>
      <c r="G615" s="120" t="s">
        <v>4081</v>
      </c>
      <c r="H615" s="120" t="s">
        <v>470</v>
      </c>
      <c r="I615" s="120" t="s">
        <v>4073</v>
      </c>
      <c r="J615" s="120" t="s">
        <v>92</v>
      </c>
      <c r="K615" s="120" t="s">
        <v>2950</v>
      </c>
      <c r="L615" s="120">
        <v>12</v>
      </c>
      <c r="M615" s="122">
        <v>2013</v>
      </c>
      <c r="N615" s="180">
        <v>2435</v>
      </c>
      <c r="O615" s="59"/>
      <c r="P615" s="60"/>
      <c r="Q615" s="61"/>
      <c r="R615" s="61"/>
      <c r="S615" s="510"/>
    </row>
    <row r="616" spans="1:19" s="31" customFormat="1" ht="45.75" customHeight="1" x14ac:dyDescent="0.25">
      <c r="A616" s="119">
        <v>608</v>
      </c>
      <c r="B616" s="119" t="s">
        <v>4082</v>
      </c>
      <c r="C616" s="119" t="s">
        <v>2952</v>
      </c>
      <c r="D616" s="120" t="s">
        <v>261</v>
      </c>
      <c r="E616" s="120" t="s">
        <v>391</v>
      </c>
      <c r="F616" s="120" t="s">
        <v>261</v>
      </c>
      <c r="G616" s="120" t="s">
        <v>440</v>
      </c>
      <c r="H616" s="120" t="s">
        <v>470</v>
      </c>
      <c r="I616" s="120" t="s">
        <v>4073</v>
      </c>
      <c r="J616" s="120" t="s">
        <v>92</v>
      </c>
      <c r="K616" s="120" t="s">
        <v>2950</v>
      </c>
      <c r="L616" s="120">
        <v>12</v>
      </c>
      <c r="M616" s="122">
        <v>2013</v>
      </c>
      <c r="N616" s="180">
        <v>260</v>
      </c>
      <c r="O616" s="59"/>
      <c r="P616" s="60"/>
      <c r="Q616" s="61"/>
      <c r="R616" s="61"/>
      <c r="S616" s="510"/>
    </row>
    <row r="617" spans="1:19" s="31" customFormat="1" ht="45.75" customHeight="1" x14ac:dyDescent="0.25">
      <c r="A617" s="119">
        <v>609</v>
      </c>
      <c r="B617" s="119" t="s">
        <v>4083</v>
      </c>
      <c r="C617" s="119" t="s">
        <v>2971</v>
      </c>
      <c r="D617" s="120" t="s">
        <v>261</v>
      </c>
      <c r="E617" s="120" t="s">
        <v>391</v>
      </c>
      <c r="F617" s="120" t="s">
        <v>261</v>
      </c>
      <c r="G617" s="120" t="s">
        <v>440</v>
      </c>
      <c r="H617" s="120" t="s">
        <v>470</v>
      </c>
      <c r="I617" s="120" t="s">
        <v>4073</v>
      </c>
      <c r="J617" s="120" t="s">
        <v>92</v>
      </c>
      <c r="K617" s="120" t="s">
        <v>2950</v>
      </c>
      <c r="L617" s="120">
        <v>12</v>
      </c>
      <c r="M617" s="122">
        <v>2013</v>
      </c>
      <c r="N617" s="180">
        <v>210</v>
      </c>
      <c r="O617" s="59"/>
      <c r="P617" s="60"/>
      <c r="Q617" s="61"/>
      <c r="R617" s="61"/>
      <c r="S617" s="510"/>
    </row>
    <row r="618" spans="1:19" s="31" customFormat="1" ht="45.75" customHeight="1" x14ac:dyDescent="0.25">
      <c r="A618" s="119">
        <v>610</v>
      </c>
      <c r="B618" s="119" t="s">
        <v>4084</v>
      </c>
      <c r="C618" s="119" t="s">
        <v>4085</v>
      </c>
      <c r="D618" s="120" t="s">
        <v>3843</v>
      </c>
      <c r="E618" s="120" t="s">
        <v>391</v>
      </c>
      <c r="F618" s="120" t="s">
        <v>3299</v>
      </c>
      <c r="G618" s="120" t="s">
        <v>4086</v>
      </c>
      <c r="H618" s="120" t="s">
        <v>470</v>
      </c>
      <c r="I618" s="120" t="s">
        <v>4073</v>
      </c>
      <c r="J618" s="120" t="s">
        <v>92</v>
      </c>
      <c r="K618" s="120" t="s">
        <v>2950</v>
      </c>
      <c r="L618" s="120">
        <v>12</v>
      </c>
      <c r="M618" s="122">
        <v>2016</v>
      </c>
      <c r="N618" s="180">
        <v>1392</v>
      </c>
      <c r="O618" s="59"/>
      <c r="P618" s="60"/>
      <c r="Q618" s="61"/>
      <c r="R618" s="61"/>
      <c r="S618" s="510"/>
    </row>
    <row r="619" spans="1:19" s="31" customFormat="1" ht="45.75" customHeight="1" x14ac:dyDescent="0.25">
      <c r="A619" s="119">
        <v>611</v>
      </c>
      <c r="B619" s="119" t="s">
        <v>4087</v>
      </c>
      <c r="C619" s="119" t="s">
        <v>4088</v>
      </c>
      <c r="D619" s="120" t="s">
        <v>3843</v>
      </c>
      <c r="E619" s="120" t="s">
        <v>391</v>
      </c>
      <c r="F619" s="120" t="s">
        <v>4089</v>
      </c>
      <c r="G619" s="120" t="s">
        <v>4090</v>
      </c>
      <c r="H619" s="120" t="s">
        <v>470</v>
      </c>
      <c r="I619" s="120" t="s">
        <v>4073</v>
      </c>
      <c r="J619" s="120" t="s">
        <v>92</v>
      </c>
      <c r="K619" s="120" t="s">
        <v>2950</v>
      </c>
      <c r="L619" s="120">
        <v>6</v>
      </c>
      <c r="M619" s="122">
        <v>2017</v>
      </c>
      <c r="N619" s="180">
        <v>6087.68</v>
      </c>
      <c r="O619" s="59"/>
      <c r="P619" s="60"/>
      <c r="Q619" s="61"/>
      <c r="R619" s="61"/>
      <c r="S619" s="510"/>
    </row>
    <row r="620" spans="1:19" s="31" customFormat="1" ht="45.75" customHeight="1" x14ac:dyDescent="0.25">
      <c r="A620" s="119">
        <v>612</v>
      </c>
      <c r="B620" s="119" t="s">
        <v>4091</v>
      </c>
      <c r="C620" s="119" t="s">
        <v>4092</v>
      </c>
      <c r="D620" s="120" t="s">
        <v>3012</v>
      </c>
      <c r="E620" s="120" t="s">
        <v>391</v>
      </c>
      <c r="F620" s="120" t="s">
        <v>261</v>
      </c>
      <c r="G620" s="120" t="s">
        <v>4093</v>
      </c>
      <c r="H620" s="120" t="s">
        <v>470</v>
      </c>
      <c r="I620" s="120" t="s">
        <v>4073</v>
      </c>
      <c r="J620" s="120" t="s">
        <v>92</v>
      </c>
      <c r="K620" s="120" t="s">
        <v>2950</v>
      </c>
      <c r="L620" s="120">
        <v>6</v>
      </c>
      <c r="M620" s="122">
        <v>2017</v>
      </c>
      <c r="N620" s="180">
        <v>10414.48</v>
      </c>
      <c r="O620" s="59"/>
      <c r="P620" s="60"/>
      <c r="Q620" s="61"/>
      <c r="R620" s="61"/>
      <c r="S620" s="510"/>
    </row>
    <row r="621" spans="1:19" s="31" customFormat="1" ht="45.75" customHeight="1" x14ac:dyDescent="0.25">
      <c r="A621" s="119">
        <v>613</v>
      </c>
      <c r="B621" s="119" t="s">
        <v>4094</v>
      </c>
      <c r="C621" s="119" t="s">
        <v>4095</v>
      </c>
      <c r="D621" s="120" t="s">
        <v>3388</v>
      </c>
      <c r="E621" s="120" t="s">
        <v>391</v>
      </c>
      <c r="F621" s="120" t="s">
        <v>261</v>
      </c>
      <c r="G621" s="120" t="s">
        <v>440</v>
      </c>
      <c r="H621" s="120" t="s">
        <v>470</v>
      </c>
      <c r="I621" s="120" t="s">
        <v>4073</v>
      </c>
      <c r="J621" s="120" t="s">
        <v>92</v>
      </c>
      <c r="K621" s="120" t="s">
        <v>2950</v>
      </c>
      <c r="L621" s="120">
        <v>2</v>
      </c>
      <c r="M621" s="122">
        <v>2020</v>
      </c>
      <c r="N621" s="180">
        <v>6652.6</v>
      </c>
      <c r="O621" s="59"/>
      <c r="P621" s="60"/>
      <c r="Q621" s="61"/>
      <c r="R621" s="61"/>
      <c r="S621" s="510"/>
    </row>
    <row r="622" spans="1:19" s="31" customFormat="1" ht="45.75" customHeight="1" x14ac:dyDescent="0.25">
      <c r="A622" s="119">
        <v>614</v>
      </c>
      <c r="B622" s="119" t="s">
        <v>4096</v>
      </c>
      <c r="C622" s="119" t="s">
        <v>4097</v>
      </c>
      <c r="D622" s="120" t="s">
        <v>1622</v>
      </c>
      <c r="E622" s="120" t="s">
        <v>391</v>
      </c>
      <c r="F622" s="120" t="s">
        <v>261</v>
      </c>
      <c r="G622" s="120" t="s">
        <v>440</v>
      </c>
      <c r="H622" s="120" t="s">
        <v>470</v>
      </c>
      <c r="I622" s="120" t="s">
        <v>4073</v>
      </c>
      <c r="J622" s="120" t="s">
        <v>92</v>
      </c>
      <c r="K622" s="120" t="s">
        <v>2950</v>
      </c>
      <c r="L622" s="120">
        <v>2</v>
      </c>
      <c r="M622" s="122">
        <v>2020</v>
      </c>
      <c r="N622" s="180">
        <v>3433.6</v>
      </c>
      <c r="O622" s="59"/>
      <c r="P622" s="60"/>
      <c r="Q622" s="61"/>
      <c r="R622" s="61"/>
      <c r="S622" s="510"/>
    </row>
    <row r="623" spans="1:19" s="31" customFormat="1" ht="45.75" customHeight="1" x14ac:dyDescent="0.25">
      <c r="A623" s="119">
        <v>615</v>
      </c>
      <c r="B623" s="119" t="s">
        <v>4098</v>
      </c>
      <c r="C623" s="119" t="s">
        <v>4001</v>
      </c>
      <c r="D623" s="120" t="s">
        <v>3095</v>
      </c>
      <c r="E623" s="120" t="s">
        <v>391</v>
      </c>
      <c r="F623" s="120" t="s">
        <v>261</v>
      </c>
      <c r="G623" s="120" t="s">
        <v>440</v>
      </c>
      <c r="H623" s="120" t="s">
        <v>470</v>
      </c>
      <c r="I623" s="120" t="s">
        <v>4073</v>
      </c>
      <c r="J623" s="120" t="s">
        <v>92</v>
      </c>
      <c r="K623" s="120" t="s">
        <v>2950</v>
      </c>
      <c r="L623" s="120">
        <v>2</v>
      </c>
      <c r="M623" s="122">
        <v>2020</v>
      </c>
      <c r="N623" s="180">
        <v>268.25</v>
      </c>
      <c r="O623" s="59"/>
      <c r="P623" s="60"/>
      <c r="Q623" s="61"/>
      <c r="R623" s="61"/>
      <c r="S623" s="510"/>
    </row>
    <row r="624" spans="1:19" s="31" customFormat="1" ht="45.75" customHeight="1" x14ac:dyDescent="0.25">
      <c r="A624" s="119">
        <v>616</v>
      </c>
      <c r="B624" s="119" t="s">
        <v>4099</v>
      </c>
      <c r="C624" s="119" t="s">
        <v>4002</v>
      </c>
      <c r="D624" s="120" t="s">
        <v>3095</v>
      </c>
      <c r="E624" s="120" t="s">
        <v>391</v>
      </c>
      <c r="F624" s="120" t="s">
        <v>261</v>
      </c>
      <c r="G624" s="120" t="s">
        <v>440</v>
      </c>
      <c r="H624" s="120" t="s">
        <v>470</v>
      </c>
      <c r="I624" s="120" t="s">
        <v>4073</v>
      </c>
      <c r="J624" s="120" t="s">
        <v>92</v>
      </c>
      <c r="K624" s="120" t="s">
        <v>2950</v>
      </c>
      <c r="L624" s="120">
        <v>2</v>
      </c>
      <c r="M624" s="122">
        <v>2020</v>
      </c>
      <c r="N624" s="180">
        <v>107.3</v>
      </c>
      <c r="O624" s="59"/>
      <c r="P624" s="60"/>
      <c r="Q624" s="61"/>
      <c r="R624" s="61"/>
      <c r="S624" s="510"/>
    </row>
    <row r="625" spans="1:19" s="31" customFormat="1" ht="45.75" customHeight="1" x14ac:dyDescent="0.25">
      <c r="A625" s="119">
        <v>617</v>
      </c>
      <c r="B625" s="119" t="s">
        <v>4100</v>
      </c>
      <c r="C625" s="119" t="s">
        <v>3375</v>
      </c>
      <c r="D625" s="120" t="s">
        <v>3397</v>
      </c>
      <c r="E625" s="120" t="s">
        <v>391</v>
      </c>
      <c r="F625" s="120" t="s">
        <v>261</v>
      </c>
      <c r="G625" s="120" t="s">
        <v>440</v>
      </c>
      <c r="H625" s="120" t="s">
        <v>470</v>
      </c>
      <c r="I625" s="120" t="s">
        <v>4073</v>
      </c>
      <c r="J625" s="120" t="s">
        <v>92</v>
      </c>
      <c r="K625" s="120" t="s">
        <v>2950</v>
      </c>
      <c r="L625" s="120">
        <v>2</v>
      </c>
      <c r="M625" s="122">
        <v>2020</v>
      </c>
      <c r="N625" s="180">
        <v>268.25</v>
      </c>
      <c r="O625" s="59"/>
      <c r="P625" s="60"/>
      <c r="Q625" s="61"/>
      <c r="R625" s="61"/>
      <c r="S625" s="510"/>
    </row>
    <row r="626" spans="1:19" s="31" customFormat="1" ht="45.75" customHeight="1" x14ac:dyDescent="0.25">
      <c r="A626" s="119">
        <v>618</v>
      </c>
      <c r="B626" s="119" t="s">
        <v>4101</v>
      </c>
      <c r="C626" s="119" t="s">
        <v>4102</v>
      </c>
      <c r="D626" s="120" t="s">
        <v>3012</v>
      </c>
      <c r="E626" s="120" t="s">
        <v>1056</v>
      </c>
      <c r="F626" s="120" t="s">
        <v>261</v>
      </c>
      <c r="G626" s="120" t="s">
        <v>440</v>
      </c>
      <c r="H626" s="120" t="s">
        <v>470</v>
      </c>
      <c r="I626" s="120" t="s">
        <v>4073</v>
      </c>
      <c r="J626" s="120" t="s">
        <v>92</v>
      </c>
      <c r="K626" s="120" t="s">
        <v>2950</v>
      </c>
      <c r="L626" s="120">
        <v>6</v>
      </c>
      <c r="M626" s="122">
        <v>2020</v>
      </c>
      <c r="N626" s="180">
        <v>7828.58</v>
      </c>
      <c r="O626" s="59"/>
      <c r="P626" s="60"/>
      <c r="Q626" s="61"/>
      <c r="R626" s="61"/>
      <c r="S626" s="510"/>
    </row>
    <row r="627" spans="1:19" s="31" customFormat="1" ht="45.75" customHeight="1" x14ac:dyDescent="0.25">
      <c r="A627" s="119">
        <v>619</v>
      </c>
      <c r="B627" s="119" t="s">
        <v>4103</v>
      </c>
      <c r="C627" s="119" t="s">
        <v>4104</v>
      </c>
      <c r="D627" s="120" t="s">
        <v>3843</v>
      </c>
      <c r="E627" s="120" t="s">
        <v>391</v>
      </c>
      <c r="F627" s="120" t="s">
        <v>4105</v>
      </c>
      <c r="G627" s="120" t="s">
        <v>4106</v>
      </c>
      <c r="H627" s="120" t="s">
        <v>470</v>
      </c>
      <c r="I627" s="120" t="s">
        <v>2829</v>
      </c>
      <c r="J627" s="120" t="s">
        <v>92</v>
      </c>
      <c r="K627" s="120" t="s">
        <v>2950</v>
      </c>
      <c r="L627" s="121">
        <v>12</v>
      </c>
      <c r="M627" s="122">
        <v>2013</v>
      </c>
      <c r="N627" s="180">
        <v>1500.59</v>
      </c>
      <c r="O627" s="59"/>
      <c r="P627" s="60"/>
      <c r="Q627" s="61"/>
      <c r="R627" s="61"/>
      <c r="S627" s="510"/>
    </row>
    <row r="628" spans="1:19" s="31" customFormat="1" ht="45.75" customHeight="1" x14ac:dyDescent="0.25">
      <c r="A628" s="119">
        <v>620</v>
      </c>
      <c r="B628" s="119" t="s">
        <v>4107</v>
      </c>
      <c r="C628" s="119" t="s">
        <v>3766</v>
      </c>
      <c r="D628" s="120" t="s">
        <v>261</v>
      </c>
      <c r="E628" s="120" t="s">
        <v>391</v>
      </c>
      <c r="F628" s="120" t="s">
        <v>261</v>
      </c>
      <c r="G628" s="120" t="s">
        <v>4108</v>
      </c>
      <c r="H628" s="120" t="s">
        <v>470</v>
      </c>
      <c r="I628" s="120" t="s">
        <v>2829</v>
      </c>
      <c r="J628" s="120" t="s">
        <v>92</v>
      </c>
      <c r="K628" s="120" t="s">
        <v>2950</v>
      </c>
      <c r="L628" s="121">
        <v>12</v>
      </c>
      <c r="M628" s="122">
        <v>2013</v>
      </c>
      <c r="N628" s="180">
        <v>167.47</v>
      </c>
      <c r="O628" s="59"/>
      <c r="P628" s="60"/>
      <c r="Q628" s="61"/>
      <c r="R628" s="61"/>
      <c r="S628" s="510"/>
    </row>
    <row r="629" spans="1:19" s="31" customFormat="1" ht="45.75" customHeight="1" x14ac:dyDescent="0.25">
      <c r="A629" s="119">
        <v>621</v>
      </c>
      <c r="B629" s="119" t="s">
        <v>4109</v>
      </c>
      <c r="C629" s="119" t="s">
        <v>4110</v>
      </c>
      <c r="D629" s="120" t="s">
        <v>3843</v>
      </c>
      <c r="E629" s="120" t="s">
        <v>391</v>
      </c>
      <c r="F629" s="120" t="s">
        <v>4111</v>
      </c>
      <c r="G629" s="120" t="s">
        <v>4112</v>
      </c>
      <c r="H629" s="120" t="s">
        <v>470</v>
      </c>
      <c r="I629" s="120" t="s">
        <v>2829</v>
      </c>
      <c r="J629" s="120" t="s">
        <v>92</v>
      </c>
      <c r="K629" s="120" t="s">
        <v>2950</v>
      </c>
      <c r="L629" s="121">
        <v>12</v>
      </c>
      <c r="M629" s="122">
        <v>2013</v>
      </c>
      <c r="N629" s="180">
        <v>1363.32</v>
      </c>
      <c r="O629" s="59"/>
      <c r="P629" s="60"/>
      <c r="Q629" s="61"/>
      <c r="R629" s="61"/>
      <c r="S629" s="510"/>
    </row>
    <row r="630" spans="1:19" s="31" customFormat="1" ht="45.75" customHeight="1" x14ac:dyDescent="0.25">
      <c r="A630" s="119">
        <v>622</v>
      </c>
      <c r="B630" s="119" t="s">
        <v>4113</v>
      </c>
      <c r="C630" s="119" t="s">
        <v>4114</v>
      </c>
      <c r="D630" s="120" t="s">
        <v>3843</v>
      </c>
      <c r="E630" s="120" t="s">
        <v>391</v>
      </c>
      <c r="F630" s="120" t="s">
        <v>4115</v>
      </c>
      <c r="G630" s="120" t="s">
        <v>4116</v>
      </c>
      <c r="H630" s="120" t="s">
        <v>470</v>
      </c>
      <c r="I630" s="120" t="s">
        <v>2829</v>
      </c>
      <c r="J630" s="120" t="s">
        <v>92</v>
      </c>
      <c r="K630" s="120" t="s">
        <v>2950</v>
      </c>
      <c r="L630" s="121">
        <v>12</v>
      </c>
      <c r="M630" s="122">
        <v>2013</v>
      </c>
      <c r="N630" s="180">
        <v>731.33</v>
      </c>
      <c r="O630" s="59"/>
      <c r="P630" s="60"/>
      <c r="Q630" s="61"/>
      <c r="R630" s="61"/>
      <c r="S630" s="510"/>
    </row>
    <row r="631" spans="1:19" s="31" customFormat="1" ht="45.75" customHeight="1" x14ac:dyDescent="0.25">
      <c r="A631" s="119">
        <v>623</v>
      </c>
      <c r="B631" s="119" t="s">
        <v>4117</v>
      </c>
      <c r="C631" s="119" t="s">
        <v>3118</v>
      </c>
      <c r="D631" s="120" t="s">
        <v>261</v>
      </c>
      <c r="E631" s="120" t="s">
        <v>391</v>
      </c>
      <c r="F631" s="120" t="s">
        <v>261</v>
      </c>
      <c r="G631" s="120" t="s">
        <v>4118</v>
      </c>
      <c r="H631" s="120" t="s">
        <v>470</v>
      </c>
      <c r="I631" s="120" t="s">
        <v>2829</v>
      </c>
      <c r="J631" s="120" t="s">
        <v>92</v>
      </c>
      <c r="K631" s="120" t="s">
        <v>2950</v>
      </c>
      <c r="L631" s="121">
        <v>12</v>
      </c>
      <c r="M631" s="122">
        <v>2013</v>
      </c>
      <c r="N631" s="180">
        <v>280</v>
      </c>
      <c r="O631" s="59"/>
      <c r="P631" s="60"/>
      <c r="Q631" s="61"/>
      <c r="R631" s="61"/>
      <c r="S631" s="510"/>
    </row>
    <row r="632" spans="1:19" s="31" customFormat="1" ht="45.75" customHeight="1" x14ac:dyDescent="0.25">
      <c r="A632" s="119">
        <v>624</v>
      </c>
      <c r="B632" s="119" t="s">
        <v>4119</v>
      </c>
      <c r="C632" s="119" t="s">
        <v>4120</v>
      </c>
      <c r="D632" s="120" t="s">
        <v>3079</v>
      </c>
      <c r="E632" s="120" t="s">
        <v>391</v>
      </c>
      <c r="F632" s="120" t="s">
        <v>4121</v>
      </c>
      <c r="G632" s="120" t="s">
        <v>440</v>
      </c>
      <c r="H632" s="120" t="s">
        <v>470</v>
      </c>
      <c r="I632" s="120" t="s">
        <v>2829</v>
      </c>
      <c r="J632" s="120" t="s">
        <v>92</v>
      </c>
      <c r="K632" s="120" t="s">
        <v>2950</v>
      </c>
      <c r="L632" s="121">
        <v>12</v>
      </c>
      <c r="M632" s="122">
        <v>2013</v>
      </c>
      <c r="N632" s="180">
        <v>2535</v>
      </c>
      <c r="O632" s="59"/>
      <c r="P632" s="60"/>
      <c r="Q632" s="61"/>
      <c r="R632" s="61"/>
      <c r="S632" s="510"/>
    </row>
    <row r="633" spans="1:19" s="31" customFormat="1" ht="45.75" customHeight="1" x14ac:dyDescent="0.25">
      <c r="A633" s="119">
        <v>625</v>
      </c>
      <c r="B633" s="119" t="s">
        <v>4122</v>
      </c>
      <c r="C633" s="119" t="s">
        <v>4123</v>
      </c>
      <c r="D633" s="120" t="s">
        <v>3617</v>
      </c>
      <c r="E633" s="120" t="s">
        <v>391</v>
      </c>
      <c r="F633" s="120" t="s">
        <v>261</v>
      </c>
      <c r="G633" s="120" t="s">
        <v>4124</v>
      </c>
      <c r="H633" s="120" t="s">
        <v>470</v>
      </c>
      <c r="I633" s="120" t="s">
        <v>2829</v>
      </c>
      <c r="J633" s="120" t="s">
        <v>92</v>
      </c>
      <c r="K633" s="120" t="s">
        <v>2950</v>
      </c>
      <c r="L633" s="121">
        <v>12</v>
      </c>
      <c r="M633" s="122">
        <v>2013</v>
      </c>
      <c r="N633" s="180">
        <v>1484.8</v>
      </c>
      <c r="O633" s="59"/>
      <c r="P633" s="60"/>
      <c r="Q633" s="61"/>
      <c r="R633" s="61"/>
      <c r="S633" s="510"/>
    </row>
    <row r="634" spans="1:19" s="31" customFormat="1" ht="45.75" customHeight="1" x14ac:dyDescent="0.25">
      <c r="A634" s="119">
        <v>626</v>
      </c>
      <c r="B634" s="119" t="s">
        <v>4125</v>
      </c>
      <c r="C634" s="119" t="s">
        <v>3432</v>
      </c>
      <c r="D634" s="120" t="s">
        <v>3843</v>
      </c>
      <c r="E634" s="120" t="s">
        <v>391</v>
      </c>
      <c r="F634" s="120" t="s">
        <v>4126</v>
      </c>
      <c r="G634" s="120" t="s">
        <v>4127</v>
      </c>
      <c r="H634" s="120" t="s">
        <v>470</v>
      </c>
      <c r="I634" s="120" t="s">
        <v>2829</v>
      </c>
      <c r="J634" s="120" t="s">
        <v>92</v>
      </c>
      <c r="K634" s="120" t="s">
        <v>2950</v>
      </c>
      <c r="L634" s="121">
        <v>12</v>
      </c>
      <c r="M634" s="122">
        <v>2013</v>
      </c>
      <c r="N634" s="180">
        <v>7600</v>
      </c>
      <c r="O634" s="59"/>
      <c r="P634" s="60"/>
      <c r="Q634" s="61"/>
      <c r="R634" s="61"/>
      <c r="S634" s="510"/>
    </row>
    <row r="635" spans="1:19" s="31" customFormat="1" ht="45.75" customHeight="1" x14ac:dyDescent="0.25">
      <c r="A635" s="119">
        <v>627</v>
      </c>
      <c r="B635" s="119" t="s">
        <v>4128</v>
      </c>
      <c r="C635" s="119" t="s">
        <v>4129</v>
      </c>
      <c r="D635" s="120" t="s">
        <v>1156</v>
      </c>
      <c r="E635" s="120" t="s">
        <v>391</v>
      </c>
      <c r="F635" s="120" t="s">
        <v>261</v>
      </c>
      <c r="G635" s="120" t="s">
        <v>4130</v>
      </c>
      <c r="H635" s="120" t="s">
        <v>470</v>
      </c>
      <c r="I635" s="120" t="s">
        <v>2829</v>
      </c>
      <c r="J635" s="120" t="s">
        <v>92</v>
      </c>
      <c r="K635" s="120" t="s">
        <v>2950</v>
      </c>
      <c r="L635" s="121">
        <v>12</v>
      </c>
      <c r="M635" s="122">
        <v>2013</v>
      </c>
      <c r="N635" s="180">
        <v>2624</v>
      </c>
      <c r="O635" s="59"/>
      <c r="P635" s="60"/>
      <c r="Q635" s="61"/>
      <c r="R635" s="61"/>
      <c r="S635" s="510"/>
    </row>
    <row r="636" spans="1:19" s="31" customFormat="1" ht="45.75" customHeight="1" x14ac:dyDescent="0.25">
      <c r="A636" s="119">
        <v>628</v>
      </c>
      <c r="B636" s="119" t="s">
        <v>4131</v>
      </c>
      <c r="C636" s="119" t="s">
        <v>2952</v>
      </c>
      <c r="D636" s="120" t="s">
        <v>261</v>
      </c>
      <c r="E636" s="120" t="s">
        <v>391</v>
      </c>
      <c r="F636" s="120" t="s">
        <v>261</v>
      </c>
      <c r="G636" s="120" t="s">
        <v>3143</v>
      </c>
      <c r="H636" s="120" t="s">
        <v>470</v>
      </c>
      <c r="I636" s="120" t="s">
        <v>2829</v>
      </c>
      <c r="J636" s="120" t="s">
        <v>92</v>
      </c>
      <c r="K636" s="120" t="s">
        <v>2950</v>
      </c>
      <c r="L636" s="121">
        <v>12</v>
      </c>
      <c r="M636" s="122">
        <v>2013</v>
      </c>
      <c r="N636" s="180">
        <v>205</v>
      </c>
      <c r="O636" s="59"/>
      <c r="P636" s="60"/>
      <c r="Q636" s="61"/>
      <c r="R636" s="61"/>
      <c r="S636" s="510"/>
    </row>
    <row r="637" spans="1:19" s="31" customFormat="1" ht="45.75" customHeight="1" x14ac:dyDescent="0.25">
      <c r="A637" s="119">
        <v>629</v>
      </c>
      <c r="B637" s="119" t="s">
        <v>4132</v>
      </c>
      <c r="C637" s="119" t="s">
        <v>2971</v>
      </c>
      <c r="D637" s="120" t="s">
        <v>261</v>
      </c>
      <c r="E637" s="120" t="s">
        <v>391</v>
      </c>
      <c r="F637" s="120" t="s">
        <v>261</v>
      </c>
      <c r="G637" s="120" t="s">
        <v>3143</v>
      </c>
      <c r="H637" s="120" t="s">
        <v>470</v>
      </c>
      <c r="I637" s="120" t="s">
        <v>2829</v>
      </c>
      <c r="J637" s="120" t="s">
        <v>92</v>
      </c>
      <c r="K637" s="120" t="s">
        <v>2950</v>
      </c>
      <c r="L637" s="121">
        <v>12</v>
      </c>
      <c r="M637" s="122">
        <v>2013</v>
      </c>
      <c r="N637" s="180">
        <v>123</v>
      </c>
      <c r="O637" s="59"/>
      <c r="P637" s="60"/>
      <c r="Q637" s="61"/>
      <c r="R637" s="61"/>
      <c r="S637" s="510"/>
    </row>
    <row r="638" spans="1:19" s="31" customFormat="1" ht="45.75" customHeight="1" x14ac:dyDescent="0.25">
      <c r="A638" s="119">
        <v>630</v>
      </c>
      <c r="B638" s="119" t="s">
        <v>4133</v>
      </c>
      <c r="C638" s="119" t="s">
        <v>2980</v>
      </c>
      <c r="D638" s="120" t="s">
        <v>261</v>
      </c>
      <c r="E638" s="120" t="s">
        <v>391</v>
      </c>
      <c r="F638" s="120" t="s">
        <v>261</v>
      </c>
      <c r="G638" s="120" t="s">
        <v>4134</v>
      </c>
      <c r="H638" s="120" t="s">
        <v>470</v>
      </c>
      <c r="I638" s="120" t="s">
        <v>2829</v>
      </c>
      <c r="J638" s="120" t="s">
        <v>92</v>
      </c>
      <c r="K638" s="120" t="s">
        <v>2950</v>
      </c>
      <c r="L638" s="121">
        <v>12</v>
      </c>
      <c r="M638" s="122">
        <v>2013</v>
      </c>
      <c r="N638" s="180">
        <v>205</v>
      </c>
      <c r="O638" s="59"/>
      <c r="P638" s="60"/>
      <c r="Q638" s="61"/>
      <c r="R638" s="61"/>
      <c r="S638" s="510"/>
    </row>
    <row r="639" spans="1:19" s="31" customFormat="1" ht="45.75" customHeight="1" x14ac:dyDescent="0.25">
      <c r="A639" s="119">
        <v>631</v>
      </c>
      <c r="B639" s="119" t="s">
        <v>4135</v>
      </c>
      <c r="C639" s="119" t="s">
        <v>4136</v>
      </c>
      <c r="D639" s="120" t="s">
        <v>261</v>
      </c>
      <c r="E639" s="120" t="s">
        <v>391</v>
      </c>
      <c r="F639" s="120" t="s">
        <v>2984</v>
      </c>
      <c r="G639" s="123">
        <v>940401040840</v>
      </c>
      <c r="H639" s="120" t="s">
        <v>470</v>
      </c>
      <c r="I639" s="120" t="s">
        <v>2829</v>
      </c>
      <c r="J639" s="120" t="s">
        <v>92</v>
      </c>
      <c r="K639" s="120" t="s">
        <v>2950</v>
      </c>
      <c r="L639" s="121">
        <v>12</v>
      </c>
      <c r="M639" s="122">
        <v>2013</v>
      </c>
      <c r="N639" s="180">
        <v>4920</v>
      </c>
      <c r="O639" s="59"/>
      <c r="P639" s="60"/>
      <c r="Q639" s="61"/>
      <c r="R639" s="61"/>
      <c r="S639" s="510"/>
    </row>
    <row r="640" spans="1:19" s="31" customFormat="1" ht="45.75" customHeight="1" x14ac:dyDescent="0.25">
      <c r="A640" s="119">
        <v>632</v>
      </c>
      <c r="B640" s="119" t="s">
        <v>4137</v>
      </c>
      <c r="C640" s="119" t="s">
        <v>4129</v>
      </c>
      <c r="D640" s="120" t="s">
        <v>1156</v>
      </c>
      <c r="E640" s="120" t="s">
        <v>391</v>
      </c>
      <c r="F640" s="120" t="s">
        <v>261</v>
      </c>
      <c r="G640" s="120" t="s">
        <v>4138</v>
      </c>
      <c r="H640" s="120" t="s">
        <v>470</v>
      </c>
      <c r="I640" s="120" t="s">
        <v>2829</v>
      </c>
      <c r="J640" s="120" t="s">
        <v>92</v>
      </c>
      <c r="K640" s="120" t="s">
        <v>2950</v>
      </c>
      <c r="L640" s="121">
        <v>12</v>
      </c>
      <c r="M640" s="122">
        <v>2013</v>
      </c>
      <c r="N640" s="180">
        <v>2624</v>
      </c>
      <c r="O640" s="59"/>
      <c r="P640" s="60"/>
      <c r="Q640" s="61"/>
      <c r="R640" s="61"/>
      <c r="S640" s="510"/>
    </row>
    <row r="641" spans="1:19" s="31" customFormat="1" ht="45.75" customHeight="1" x14ac:dyDescent="0.25">
      <c r="A641" s="119">
        <v>633</v>
      </c>
      <c r="B641" s="119" t="s">
        <v>4139</v>
      </c>
      <c r="C641" s="119" t="s">
        <v>2952</v>
      </c>
      <c r="D641" s="120" t="s">
        <v>261</v>
      </c>
      <c r="E641" s="120" t="s">
        <v>391</v>
      </c>
      <c r="F641" s="120" t="s">
        <v>261</v>
      </c>
      <c r="G641" s="120" t="s">
        <v>3143</v>
      </c>
      <c r="H641" s="120" t="s">
        <v>470</v>
      </c>
      <c r="I641" s="120" t="s">
        <v>2829</v>
      </c>
      <c r="J641" s="120" t="s">
        <v>92</v>
      </c>
      <c r="K641" s="120" t="s">
        <v>2950</v>
      </c>
      <c r="L641" s="121">
        <v>12</v>
      </c>
      <c r="M641" s="122">
        <v>2013</v>
      </c>
      <c r="N641" s="180">
        <v>205</v>
      </c>
      <c r="O641" s="59"/>
      <c r="P641" s="60"/>
      <c r="Q641" s="61"/>
      <c r="R641" s="61"/>
      <c r="S641" s="510"/>
    </row>
    <row r="642" spans="1:19" s="31" customFormat="1" ht="45.75" customHeight="1" x14ac:dyDescent="0.25">
      <c r="A642" s="119">
        <v>634</v>
      </c>
      <c r="B642" s="119" t="s">
        <v>4140</v>
      </c>
      <c r="C642" s="119" t="s">
        <v>3766</v>
      </c>
      <c r="D642" s="120" t="s">
        <v>261</v>
      </c>
      <c r="E642" s="120" t="s">
        <v>391</v>
      </c>
      <c r="F642" s="120" t="s">
        <v>261</v>
      </c>
      <c r="G642" s="120" t="s">
        <v>4141</v>
      </c>
      <c r="H642" s="120" t="s">
        <v>470</v>
      </c>
      <c r="I642" s="120" t="s">
        <v>2829</v>
      </c>
      <c r="J642" s="120" t="s">
        <v>92</v>
      </c>
      <c r="K642" s="120" t="s">
        <v>2950</v>
      </c>
      <c r="L642" s="121">
        <v>12</v>
      </c>
      <c r="M642" s="122">
        <v>2013</v>
      </c>
      <c r="N642" s="180">
        <v>123</v>
      </c>
      <c r="O642" s="59"/>
      <c r="P642" s="60"/>
      <c r="Q642" s="61"/>
      <c r="R642" s="61"/>
      <c r="S642" s="510"/>
    </row>
    <row r="643" spans="1:19" s="31" customFormat="1" ht="45.75" customHeight="1" x14ac:dyDescent="0.25">
      <c r="A643" s="119">
        <v>635</v>
      </c>
      <c r="B643" s="119" t="s">
        <v>4142</v>
      </c>
      <c r="C643" s="119" t="s">
        <v>2980</v>
      </c>
      <c r="D643" s="120" t="s">
        <v>261</v>
      </c>
      <c r="E643" s="120" t="s">
        <v>391</v>
      </c>
      <c r="F643" s="120" t="s">
        <v>261</v>
      </c>
      <c r="G643" s="120" t="s">
        <v>4143</v>
      </c>
      <c r="H643" s="120" t="s">
        <v>470</v>
      </c>
      <c r="I643" s="120" t="s">
        <v>2829</v>
      </c>
      <c r="J643" s="120" t="s">
        <v>92</v>
      </c>
      <c r="K643" s="120" t="s">
        <v>2950</v>
      </c>
      <c r="L643" s="121">
        <v>12</v>
      </c>
      <c r="M643" s="122">
        <v>2013</v>
      </c>
      <c r="N643" s="180">
        <v>205</v>
      </c>
      <c r="O643" s="59"/>
      <c r="P643" s="60"/>
      <c r="Q643" s="61"/>
      <c r="R643" s="61"/>
      <c r="S643" s="510"/>
    </row>
    <row r="644" spans="1:19" s="31" customFormat="1" ht="45.75" customHeight="1" x14ac:dyDescent="0.25">
      <c r="A644" s="119">
        <v>636</v>
      </c>
      <c r="B644" s="119" t="s">
        <v>4144</v>
      </c>
      <c r="C644" s="119" t="s">
        <v>4129</v>
      </c>
      <c r="D644" s="120" t="s">
        <v>1156</v>
      </c>
      <c r="E644" s="120" t="s">
        <v>391</v>
      </c>
      <c r="F644" s="120" t="s">
        <v>261</v>
      </c>
      <c r="G644" s="120" t="s">
        <v>4145</v>
      </c>
      <c r="H644" s="120" t="s">
        <v>470</v>
      </c>
      <c r="I644" s="120" t="s">
        <v>2829</v>
      </c>
      <c r="J644" s="120" t="s">
        <v>92</v>
      </c>
      <c r="K644" s="120" t="s">
        <v>2950</v>
      </c>
      <c r="L644" s="121">
        <v>12</v>
      </c>
      <c r="M644" s="122">
        <v>2013</v>
      </c>
      <c r="N644" s="180">
        <v>2624</v>
      </c>
      <c r="O644" s="59"/>
      <c r="P644" s="60"/>
      <c r="Q644" s="61"/>
      <c r="R644" s="61"/>
      <c r="S644" s="510"/>
    </row>
    <row r="645" spans="1:19" s="31" customFormat="1" ht="45.75" customHeight="1" x14ac:dyDescent="0.25">
      <c r="A645" s="119">
        <v>637</v>
      </c>
      <c r="B645" s="119" t="s">
        <v>4146</v>
      </c>
      <c r="C645" s="119" t="s">
        <v>2952</v>
      </c>
      <c r="D645" s="120" t="s">
        <v>261</v>
      </c>
      <c r="E645" s="120" t="s">
        <v>391</v>
      </c>
      <c r="F645" s="120" t="s">
        <v>261</v>
      </c>
      <c r="G645" s="120" t="s">
        <v>3143</v>
      </c>
      <c r="H645" s="120" t="s">
        <v>470</v>
      </c>
      <c r="I645" s="120" t="s">
        <v>2829</v>
      </c>
      <c r="J645" s="120" t="s">
        <v>92</v>
      </c>
      <c r="K645" s="120" t="s">
        <v>2950</v>
      </c>
      <c r="L645" s="121">
        <v>12</v>
      </c>
      <c r="M645" s="122">
        <v>2013</v>
      </c>
      <c r="N645" s="180">
        <v>205</v>
      </c>
      <c r="O645" s="59"/>
      <c r="P645" s="60"/>
      <c r="Q645" s="61"/>
      <c r="R645" s="61"/>
      <c r="S645" s="510"/>
    </row>
    <row r="646" spans="1:19" s="31" customFormat="1" ht="45.75" customHeight="1" x14ac:dyDescent="0.25">
      <c r="A646" s="119">
        <v>638</v>
      </c>
      <c r="B646" s="119" t="s">
        <v>4147</v>
      </c>
      <c r="C646" s="119" t="s">
        <v>2971</v>
      </c>
      <c r="D646" s="120" t="s">
        <v>261</v>
      </c>
      <c r="E646" s="120" t="s">
        <v>391</v>
      </c>
      <c r="F646" s="120" t="s">
        <v>261</v>
      </c>
      <c r="G646" s="120" t="s">
        <v>3143</v>
      </c>
      <c r="H646" s="120" t="s">
        <v>470</v>
      </c>
      <c r="I646" s="120" t="s">
        <v>2829</v>
      </c>
      <c r="J646" s="120" t="s">
        <v>92</v>
      </c>
      <c r="K646" s="120" t="s">
        <v>2950</v>
      </c>
      <c r="L646" s="121">
        <v>12</v>
      </c>
      <c r="M646" s="122">
        <v>2013</v>
      </c>
      <c r="N646" s="180">
        <v>123</v>
      </c>
      <c r="O646" s="59"/>
      <c r="P646" s="60"/>
      <c r="Q646" s="61"/>
      <c r="R646" s="61"/>
      <c r="S646" s="510"/>
    </row>
    <row r="647" spans="1:19" s="31" customFormat="1" ht="45.75" customHeight="1" x14ac:dyDescent="0.25">
      <c r="A647" s="119">
        <v>639</v>
      </c>
      <c r="B647" s="119" t="s">
        <v>4148</v>
      </c>
      <c r="C647" s="119" t="s">
        <v>3766</v>
      </c>
      <c r="D647" s="120" t="s">
        <v>261</v>
      </c>
      <c r="E647" s="120" t="s">
        <v>391</v>
      </c>
      <c r="F647" s="120" t="s">
        <v>261</v>
      </c>
      <c r="G647" s="120" t="s">
        <v>4141</v>
      </c>
      <c r="H647" s="120" t="s">
        <v>470</v>
      </c>
      <c r="I647" s="120" t="s">
        <v>2829</v>
      </c>
      <c r="J647" s="120" t="s">
        <v>92</v>
      </c>
      <c r="K647" s="120" t="s">
        <v>2950</v>
      </c>
      <c r="L647" s="121">
        <v>12</v>
      </c>
      <c r="M647" s="122">
        <v>2013</v>
      </c>
      <c r="N647" s="180">
        <v>123</v>
      </c>
      <c r="O647" s="59"/>
      <c r="P647" s="60"/>
      <c r="Q647" s="61"/>
      <c r="R647" s="61"/>
      <c r="S647" s="510"/>
    </row>
    <row r="648" spans="1:19" s="31" customFormat="1" ht="45.75" customHeight="1" x14ac:dyDescent="0.25">
      <c r="A648" s="119">
        <v>640</v>
      </c>
      <c r="B648" s="119" t="s">
        <v>4149</v>
      </c>
      <c r="C648" s="119" t="s">
        <v>2980</v>
      </c>
      <c r="D648" s="120" t="s">
        <v>261</v>
      </c>
      <c r="E648" s="120" t="s">
        <v>391</v>
      </c>
      <c r="F648" s="120" t="s">
        <v>261</v>
      </c>
      <c r="G648" s="120" t="s">
        <v>4150</v>
      </c>
      <c r="H648" s="120" t="s">
        <v>470</v>
      </c>
      <c r="I648" s="120" t="s">
        <v>2829</v>
      </c>
      <c r="J648" s="120" t="s">
        <v>92</v>
      </c>
      <c r="K648" s="120" t="s">
        <v>2950</v>
      </c>
      <c r="L648" s="121">
        <v>12</v>
      </c>
      <c r="M648" s="122">
        <v>2013</v>
      </c>
      <c r="N648" s="180">
        <v>205</v>
      </c>
      <c r="O648" s="59"/>
      <c r="P648" s="60"/>
      <c r="Q648" s="61"/>
      <c r="R648" s="61"/>
      <c r="S648" s="510"/>
    </row>
    <row r="649" spans="1:19" s="31" customFormat="1" ht="45.75" customHeight="1" x14ac:dyDescent="0.25">
      <c r="A649" s="119">
        <v>641</v>
      </c>
      <c r="B649" s="119" t="s">
        <v>4151</v>
      </c>
      <c r="C649" s="119" t="s">
        <v>4136</v>
      </c>
      <c r="D649" s="120" t="s">
        <v>261</v>
      </c>
      <c r="E649" s="120" t="s">
        <v>391</v>
      </c>
      <c r="F649" s="120" t="s">
        <v>2984</v>
      </c>
      <c r="G649" s="123">
        <v>940401040833</v>
      </c>
      <c r="H649" s="120" t="s">
        <v>470</v>
      </c>
      <c r="I649" s="120" t="s">
        <v>2829</v>
      </c>
      <c r="J649" s="120" t="s">
        <v>92</v>
      </c>
      <c r="K649" s="120" t="s">
        <v>2950</v>
      </c>
      <c r="L649" s="121">
        <v>12</v>
      </c>
      <c r="M649" s="122">
        <v>2013</v>
      </c>
      <c r="N649" s="180">
        <v>4920</v>
      </c>
      <c r="O649" s="59"/>
      <c r="P649" s="60"/>
      <c r="Q649" s="61"/>
      <c r="R649" s="61"/>
      <c r="S649" s="510"/>
    </row>
    <row r="650" spans="1:19" s="31" customFormat="1" ht="45.75" customHeight="1" x14ac:dyDescent="0.25">
      <c r="A650" s="119">
        <v>642</v>
      </c>
      <c r="B650" s="119" t="s">
        <v>4152</v>
      </c>
      <c r="C650" s="119" t="s">
        <v>4129</v>
      </c>
      <c r="D650" s="120" t="s">
        <v>1156</v>
      </c>
      <c r="E650" s="120" t="s">
        <v>391</v>
      </c>
      <c r="F650" s="120" t="s">
        <v>261</v>
      </c>
      <c r="G650" s="120" t="s">
        <v>4153</v>
      </c>
      <c r="H650" s="120" t="s">
        <v>470</v>
      </c>
      <c r="I650" s="120" t="s">
        <v>2829</v>
      </c>
      <c r="J650" s="120" t="s">
        <v>92</v>
      </c>
      <c r="K650" s="120" t="s">
        <v>2950</v>
      </c>
      <c r="L650" s="121">
        <v>12</v>
      </c>
      <c r="M650" s="122">
        <v>2013</v>
      </c>
      <c r="N650" s="180">
        <v>2624</v>
      </c>
      <c r="O650" s="59"/>
      <c r="P650" s="60"/>
      <c r="Q650" s="61"/>
      <c r="R650" s="61"/>
      <c r="S650" s="510"/>
    </row>
    <row r="651" spans="1:19" s="31" customFormat="1" ht="45.75" customHeight="1" x14ac:dyDescent="0.25">
      <c r="A651" s="119">
        <v>643</v>
      </c>
      <c r="B651" s="119" t="s">
        <v>4154</v>
      </c>
      <c r="C651" s="119" t="s">
        <v>3766</v>
      </c>
      <c r="D651" s="120" t="s">
        <v>261</v>
      </c>
      <c r="E651" s="120" t="s">
        <v>391</v>
      </c>
      <c r="F651" s="120" t="s">
        <v>261</v>
      </c>
      <c r="G651" s="120" t="s">
        <v>4141</v>
      </c>
      <c r="H651" s="120" t="s">
        <v>470</v>
      </c>
      <c r="I651" s="120" t="s">
        <v>2829</v>
      </c>
      <c r="J651" s="120" t="s">
        <v>92</v>
      </c>
      <c r="K651" s="120" t="s">
        <v>2950</v>
      </c>
      <c r="L651" s="121">
        <v>12</v>
      </c>
      <c r="M651" s="122">
        <v>2013</v>
      </c>
      <c r="N651" s="180">
        <v>123</v>
      </c>
      <c r="O651" s="59"/>
      <c r="P651" s="60"/>
      <c r="Q651" s="61"/>
      <c r="R651" s="61"/>
      <c r="S651" s="510"/>
    </row>
    <row r="652" spans="1:19" s="31" customFormat="1" ht="45.75" customHeight="1" x14ac:dyDescent="0.25">
      <c r="A652" s="119">
        <v>644</v>
      </c>
      <c r="B652" s="119" t="s">
        <v>4155</v>
      </c>
      <c r="C652" s="119" t="s">
        <v>2980</v>
      </c>
      <c r="D652" s="120" t="s">
        <v>261</v>
      </c>
      <c r="E652" s="120" t="s">
        <v>391</v>
      </c>
      <c r="F652" s="120" t="s">
        <v>261</v>
      </c>
      <c r="G652" s="120" t="s">
        <v>4156</v>
      </c>
      <c r="H652" s="120" t="s">
        <v>470</v>
      </c>
      <c r="I652" s="120" t="s">
        <v>2829</v>
      </c>
      <c r="J652" s="120" t="s">
        <v>92</v>
      </c>
      <c r="K652" s="120" t="s">
        <v>2950</v>
      </c>
      <c r="L652" s="121">
        <v>12</v>
      </c>
      <c r="M652" s="122">
        <v>2013</v>
      </c>
      <c r="N652" s="180">
        <v>205.01</v>
      </c>
      <c r="O652" s="59"/>
      <c r="P652" s="60"/>
      <c r="Q652" s="61"/>
      <c r="R652" s="61"/>
      <c r="S652" s="510"/>
    </row>
    <row r="653" spans="1:19" s="31" customFormat="1" ht="45.75" customHeight="1" x14ac:dyDescent="0.25">
      <c r="A653" s="119">
        <v>645</v>
      </c>
      <c r="B653" s="119" t="s">
        <v>4157</v>
      </c>
      <c r="C653" s="119" t="s">
        <v>4129</v>
      </c>
      <c r="D653" s="120" t="s">
        <v>1156</v>
      </c>
      <c r="E653" s="120" t="s">
        <v>391</v>
      </c>
      <c r="F653" s="120" t="s">
        <v>261</v>
      </c>
      <c r="G653" s="120" t="s">
        <v>4158</v>
      </c>
      <c r="H653" s="120" t="s">
        <v>470</v>
      </c>
      <c r="I653" s="120" t="s">
        <v>2829</v>
      </c>
      <c r="J653" s="120" t="s">
        <v>92</v>
      </c>
      <c r="K653" s="120" t="s">
        <v>2950</v>
      </c>
      <c r="L653" s="121">
        <v>12</v>
      </c>
      <c r="M653" s="122">
        <v>2013</v>
      </c>
      <c r="N653" s="180">
        <v>2624</v>
      </c>
      <c r="O653" s="59"/>
      <c r="P653" s="60"/>
      <c r="Q653" s="61"/>
      <c r="R653" s="61"/>
      <c r="S653" s="510"/>
    </row>
    <row r="654" spans="1:19" s="31" customFormat="1" ht="45.75" customHeight="1" x14ac:dyDescent="0.25">
      <c r="A654" s="119">
        <v>646</v>
      </c>
      <c r="B654" s="119" t="s">
        <v>4159</v>
      </c>
      <c r="C654" s="119" t="s">
        <v>2952</v>
      </c>
      <c r="D654" s="120" t="s">
        <v>261</v>
      </c>
      <c r="E654" s="120" t="s">
        <v>391</v>
      </c>
      <c r="F654" s="120" t="s">
        <v>261</v>
      </c>
      <c r="G654" s="120" t="s">
        <v>3143</v>
      </c>
      <c r="H654" s="120" t="s">
        <v>470</v>
      </c>
      <c r="I654" s="120" t="s">
        <v>2829</v>
      </c>
      <c r="J654" s="120" t="s">
        <v>92</v>
      </c>
      <c r="K654" s="120" t="s">
        <v>2950</v>
      </c>
      <c r="L654" s="121">
        <v>12</v>
      </c>
      <c r="M654" s="122">
        <v>2013</v>
      </c>
      <c r="N654" s="180">
        <v>205</v>
      </c>
      <c r="O654" s="59"/>
      <c r="P654" s="60"/>
      <c r="Q654" s="61"/>
      <c r="R654" s="61"/>
      <c r="S654" s="510"/>
    </row>
    <row r="655" spans="1:19" s="31" customFormat="1" ht="45.75" customHeight="1" x14ac:dyDescent="0.25">
      <c r="A655" s="119">
        <v>647</v>
      </c>
      <c r="B655" s="119" t="s">
        <v>4160</v>
      </c>
      <c r="C655" s="119" t="s">
        <v>2971</v>
      </c>
      <c r="D655" s="120" t="s">
        <v>261</v>
      </c>
      <c r="E655" s="120" t="s">
        <v>391</v>
      </c>
      <c r="F655" s="120" t="s">
        <v>261</v>
      </c>
      <c r="G655" s="120" t="s">
        <v>3143</v>
      </c>
      <c r="H655" s="120" t="s">
        <v>470</v>
      </c>
      <c r="I655" s="120" t="s">
        <v>2829</v>
      </c>
      <c r="J655" s="120" t="s">
        <v>92</v>
      </c>
      <c r="K655" s="120" t="s">
        <v>2950</v>
      </c>
      <c r="L655" s="121">
        <v>12</v>
      </c>
      <c r="M655" s="122">
        <v>2013</v>
      </c>
      <c r="N655" s="180">
        <v>123</v>
      </c>
      <c r="O655" s="59"/>
      <c r="P655" s="60"/>
      <c r="Q655" s="61"/>
      <c r="R655" s="61"/>
      <c r="S655" s="510"/>
    </row>
    <row r="656" spans="1:19" s="31" customFormat="1" ht="45.75" customHeight="1" x14ac:dyDescent="0.25">
      <c r="A656" s="119">
        <v>648</v>
      </c>
      <c r="B656" s="119" t="s">
        <v>4161</v>
      </c>
      <c r="C656" s="119" t="s">
        <v>3766</v>
      </c>
      <c r="D656" s="120" t="s">
        <v>261</v>
      </c>
      <c r="E656" s="120" t="s">
        <v>391</v>
      </c>
      <c r="F656" s="120" t="s">
        <v>261</v>
      </c>
      <c r="G656" s="120" t="s">
        <v>4141</v>
      </c>
      <c r="H656" s="120" t="s">
        <v>470</v>
      </c>
      <c r="I656" s="120" t="s">
        <v>2829</v>
      </c>
      <c r="J656" s="120" t="s">
        <v>92</v>
      </c>
      <c r="K656" s="120" t="s">
        <v>2950</v>
      </c>
      <c r="L656" s="121">
        <v>12</v>
      </c>
      <c r="M656" s="122">
        <v>2013</v>
      </c>
      <c r="N656" s="180">
        <v>123</v>
      </c>
      <c r="O656" s="59"/>
      <c r="P656" s="60"/>
      <c r="Q656" s="61"/>
      <c r="R656" s="61"/>
      <c r="S656" s="510"/>
    </row>
    <row r="657" spans="1:19" s="31" customFormat="1" ht="45.75" customHeight="1" x14ac:dyDescent="0.25">
      <c r="A657" s="119">
        <v>649</v>
      </c>
      <c r="B657" s="119" t="s">
        <v>4162</v>
      </c>
      <c r="C657" s="119" t="s">
        <v>2980</v>
      </c>
      <c r="D657" s="120" t="s">
        <v>261</v>
      </c>
      <c r="E657" s="120" t="s">
        <v>391</v>
      </c>
      <c r="F657" s="120" t="s">
        <v>261</v>
      </c>
      <c r="G657" s="120" t="s">
        <v>4163</v>
      </c>
      <c r="H657" s="120" t="s">
        <v>470</v>
      </c>
      <c r="I657" s="120" t="s">
        <v>2829</v>
      </c>
      <c r="J657" s="120" t="s">
        <v>92</v>
      </c>
      <c r="K657" s="120" t="s">
        <v>2950</v>
      </c>
      <c r="L657" s="121">
        <v>12</v>
      </c>
      <c r="M657" s="122">
        <v>2013</v>
      </c>
      <c r="N657" s="180">
        <v>205</v>
      </c>
      <c r="O657" s="59"/>
      <c r="P657" s="60"/>
      <c r="Q657" s="61"/>
      <c r="R657" s="61"/>
      <c r="S657" s="510"/>
    </row>
    <row r="658" spans="1:19" s="31" customFormat="1" ht="45.75" customHeight="1" x14ac:dyDescent="0.25">
      <c r="A658" s="119">
        <v>650</v>
      </c>
      <c r="B658" s="119" t="s">
        <v>4164</v>
      </c>
      <c r="C658" s="119" t="s">
        <v>2952</v>
      </c>
      <c r="D658" s="120" t="s">
        <v>261</v>
      </c>
      <c r="E658" s="120" t="s">
        <v>391</v>
      </c>
      <c r="F658" s="120" t="s">
        <v>261</v>
      </c>
      <c r="G658" s="120" t="s">
        <v>4165</v>
      </c>
      <c r="H658" s="120" t="s">
        <v>470</v>
      </c>
      <c r="I658" s="120" t="s">
        <v>2829</v>
      </c>
      <c r="J658" s="120" t="s">
        <v>92</v>
      </c>
      <c r="K658" s="120" t="s">
        <v>2950</v>
      </c>
      <c r="L658" s="121">
        <v>10</v>
      </c>
      <c r="M658" s="122">
        <v>2016</v>
      </c>
      <c r="N658" s="180">
        <v>294.06</v>
      </c>
      <c r="O658" s="59"/>
      <c r="P658" s="60"/>
      <c r="Q658" s="61"/>
      <c r="R658" s="61"/>
      <c r="S658" s="510"/>
    </row>
    <row r="659" spans="1:19" s="31" customFormat="1" ht="45.75" customHeight="1" x14ac:dyDescent="0.25">
      <c r="A659" s="119">
        <v>651</v>
      </c>
      <c r="B659" s="119" t="s">
        <v>4166</v>
      </c>
      <c r="C659" s="119" t="s">
        <v>2971</v>
      </c>
      <c r="D659" s="120" t="s">
        <v>261</v>
      </c>
      <c r="E659" s="120" t="s">
        <v>391</v>
      </c>
      <c r="F659" s="120" t="s">
        <v>261</v>
      </c>
      <c r="G659" s="123">
        <v>1760514055386</v>
      </c>
      <c r="H659" s="120" t="s">
        <v>470</v>
      </c>
      <c r="I659" s="120" t="s">
        <v>2829</v>
      </c>
      <c r="J659" s="120" t="s">
        <v>92</v>
      </c>
      <c r="K659" s="120" t="s">
        <v>2950</v>
      </c>
      <c r="L659" s="121">
        <v>10</v>
      </c>
      <c r="M659" s="122">
        <v>2016</v>
      </c>
      <c r="N659" s="180">
        <v>196.04</v>
      </c>
      <c r="O659" s="59"/>
      <c r="P659" s="60"/>
      <c r="Q659" s="61"/>
      <c r="R659" s="61"/>
      <c r="S659" s="510"/>
    </row>
    <row r="660" spans="1:19" s="31" customFormat="1" ht="45.75" customHeight="1" x14ac:dyDescent="0.25">
      <c r="A660" s="119">
        <v>652</v>
      </c>
      <c r="B660" s="119" t="s">
        <v>4167</v>
      </c>
      <c r="C660" s="119" t="s">
        <v>4168</v>
      </c>
      <c r="D660" s="120" t="s">
        <v>3012</v>
      </c>
      <c r="E660" s="120" t="s">
        <v>391</v>
      </c>
      <c r="F660" s="120" t="s">
        <v>261</v>
      </c>
      <c r="G660" s="120" t="s">
        <v>4169</v>
      </c>
      <c r="H660" s="120" t="s">
        <v>470</v>
      </c>
      <c r="I660" s="120" t="s">
        <v>2829</v>
      </c>
      <c r="J660" s="120" t="s">
        <v>92</v>
      </c>
      <c r="K660" s="120" t="s">
        <v>2950</v>
      </c>
      <c r="L660" s="121">
        <v>10</v>
      </c>
      <c r="M660" s="122">
        <v>2016</v>
      </c>
      <c r="N660" s="180">
        <v>3596</v>
      </c>
      <c r="O660" s="59"/>
      <c r="P660" s="60"/>
      <c r="Q660" s="61"/>
      <c r="R660" s="61"/>
      <c r="S660" s="510"/>
    </row>
    <row r="661" spans="1:19" s="31" customFormat="1" ht="45.75" customHeight="1" x14ac:dyDescent="0.25">
      <c r="A661" s="119">
        <v>653</v>
      </c>
      <c r="B661" s="119" t="s">
        <v>4170</v>
      </c>
      <c r="C661" s="119" t="s">
        <v>4171</v>
      </c>
      <c r="D661" s="120" t="s">
        <v>261</v>
      </c>
      <c r="E661" s="120" t="s">
        <v>391</v>
      </c>
      <c r="F661" s="120" t="s">
        <v>261</v>
      </c>
      <c r="G661" s="120" t="s">
        <v>440</v>
      </c>
      <c r="H661" s="120" t="s">
        <v>470</v>
      </c>
      <c r="I661" s="120" t="s">
        <v>2829</v>
      </c>
      <c r="J661" s="120" t="s">
        <v>92</v>
      </c>
      <c r="K661" s="120" t="s">
        <v>2950</v>
      </c>
      <c r="L661" s="121">
        <v>6</v>
      </c>
      <c r="M661" s="122">
        <v>2019</v>
      </c>
      <c r="N661" s="180">
        <v>8004</v>
      </c>
      <c r="O661" s="59"/>
      <c r="P661" s="60"/>
      <c r="Q661" s="61"/>
      <c r="R661" s="61"/>
      <c r="S661" s="510"/>
    </row>
    <row r="662" spans="1:19" s="31" customFormat="1" ht="45.75" customHeight="1" x14ac:dyDescent="0.25">
      <c r="A662" s="119">
        <v>654</v>
      </c>
      <c r="B662" s="119" t="s">
        <v>4172</v>
      </c>
      <c r="C662" s="119" t="s">
        <v>4173</v>
      </c>
      <c r="D662" s="120" t="s">
        <v>4174</v>
      </c>
      <c r="E662" s="120" t="s">
        <v>391</v>
      </c>
      <c r="F662" s="120" t="s">
        <v>261</v>
      </c>
      <c r="G662" s="120" t="s">
        <v>440</v>
      </c>
      <c r="H662" s="120" t="s">
        <v>470</v>
      </c>
      <c r="I662" s="120" t="s">
        <v>2829</v>
      </c>
      <c r="J662" s="120" t="s">
        <v>92</v>
      </c>
      <c r="K662" s="120" t="s">
        <v>2950</v>
      </c>
      <c r="L662" s="121">
        <v>12</v>
      </c>
      <c r="M662" s="122">
        <v>2019</v>
      </c>
      <c r="N662" s="180">
        <v>5407.92</v>
      </c>
      <c r="O662" s="59"/>
      <c r="P662" s="60"/>
      <c r="Q662" s="61"/>
      <c r="R662" s="61"/>
      <c r="S662" s="510"/>
    </row>
    <row r="663" spans="1:19" s="31" customFormat="1" ht="45.75" customHeight="1" x14ac:dyDescent="0.25">
      <c r="A663" s="119">
        <v>655</v>
      </c>
      <c r="B663" s="119" t="s">
        <v>4175</v>
      </c>
      <c r="C663" s="119" t="s">
        <v>2986</v>
      </c>
      <c r="D663" s="120" t="s">
        <v>4176</v>
      </c>
      <c r="E663" s="120" t="s">
        <v>391</v>
      </c>
      <c r="F663" s="120" t="s">
        <v>261</v>
      </c>
      <c r="G663" s="120" t="s">
        <v>440</v>
      </c>
      <c r="H663" s="120" t="s">
        <v>470</v>
      </c>
      <c r="I663" s="120" t="s">
        <v>2829</v>
      </c>
      <c r="J663" s="120" t="s">
        <v>92</v>
      </c>
      <c r="K663" s="120" t="s">
        <v>2950</v>
      </c>
      <c r="L663" s="121">
        <v>12</v>
      </c>
      <c r="M663" s="122">
        <v>2019</v>
      </c>
      <c r="N663" s="180">
        <v>2746.88</v>
      </c>
      <c r="O663" s="59"/>
      <c r="P663" s="60"/>
      <c r="Q663" s="61"/>
      <c r="R663" s="61"/>
      <c r="S663" s="510"/>
    </row>
    <row r="664" spans="1:19" s="31" customFormat="1" ht="45.75" customHeight="1" x14ac:dyDescent="0.25">
      <c r="A664" s="119">
        <v>656</v>
      </c>
      <c r="B664" s="119" t="s">
        <v>4177</v>
      </c>
      <c r="C664" s="119" t="s">
        <v>4001</v>
      </c>
      <c r="D664" s="120" t="s">
        <v>4178</v>
      </c>
      <c r="E664" s="120" t="s">
        <v>391</v>
      </c>
      <c r="F664" s="120" t="s">
        <v>261</v>
      </c>
      <c r="G664" s="120" t="s">
        <v>440</v>
      </c>
      <c r="H664" s="120" t="s">
        <v>470</v>
      </c>
      <c r="I664" s="120" t="s">
        <v>2829</v>
      </c>
      <c r="J664" s="120" t="s">
        <v>92</v>
      </c>
      <c r="K664" s="120" t="s">
        <v>2950</v>
      </c>
      <c r="L664" s="121">
        <v>12</v>
      </c>
      <c r="M664" s="122">
        <v>2019</v>
      </c>
      <c r="N664" s="180">
        <v>171.68</v>
      </c>
      <c r="O664" s="59"/>
      <c r="P664" s="60"/>
      <c r="Q664" s="61"/>
      <c r="R664" s="61"/>
      <c r="S664" s="510"/>
    </row>
    <row r="665" spans="1:19" s="31" customFormat="1" ht="45.75" customHeight="1" x14ac:dyDescent="0.25">
      <c r="A665" s="119">
        <v>657</v>
      </c>
      <c r="B665" s="119" t="s">
        <v>4179</v>
      </c>
      <c r="C665" s="119" t="s">
        <v>4002</v>
      </c>
      <c r="D665" s="120" t="s">
        <v>4176</v>
      </c>
      <c r="E665" s="120" t="s">
        <v>391</v>
      </c>
      <c r="F665" s="120" t="s">
        <v>261</v>
      </c>
      <c r="G665" s="120" t="s">
        <v>440</v>
      </c>
      <c r="H665" s="120" t="s">
        <v>470</v>
      </c>
      <c r="I665" s="120" t="s">
        <v>2829</v>
      </c>
      <c r="J665" s="120" t="s">
        <v>92</v>
      </c>
      <c r="K665" s="120" t="s">
        <v>2950</v>
      </c>
      <c r="L665" s="121">
        <v>12</v>
      </c>
      <c r="M665" s="122">
        <v>2019</v>
      </c>
      <c r="N665" s="180">
        <v>85.84</v>
      </c>
      <c r="O665" s="59"/>
      <c r="P665" s="60"/>
      <c r="Q665" s="61"/>
      <c r="R665" s="61"/>
      <c r="S665" s="510"/>
    </row>
    <row r="666" spans="1:19" s="31" customFormat="1" ht="45.75" customHeight="1" x14ac:dyDescent="0.25">
      <c r="A666" s="119">
        <v>658</v>
      </c>
      <c r="B666" s="119" t="s">
        <v>4180</v>
      </c>
      <c r="C666" s="119" t="s">
        <v>3375</v>
      </c>
      <c r="D666" s="120" t="s">
        <v>4181</v>
      </c>
      <c r="E666" s="120" t="s">
        <v>391</v>
      </c>
      <c r="F666" s="120" t="s">
        <v>261</v>
      </c>
      <c r="G666" s="120" t="s">
        <v>440</v>
      </c>
      <c r="H666" s="120" t="s">
        <v>470</v>
      </c>
      <c r="I666" s="120" t="s">
        <v>2829</v>
      </c>
      <c r="J666" s="120" t="s">
        <v>92</v>
      </c>
      <c r="K666" s="120" t="s">
        <v>2950</v>
      </c>
      <c r="L666" s="121">
        <v>12</v>
      </c>
      <c r="M666" s="122">
        <v>2019</v>
      </c>
      <c r="N666" s="180">
        <v>171.68</v>
      </c>
      <c r="O666" s="59"/>
      <c r="P666" s="60"/>
      <c r="Q666" s="61"/>
      <c r="R666" s="61"/>
      <c r="S666" s="510"/>
    </row>
    <row r="667" spans="1:19" s="31" customFormat="1" ht="45.75" customHeight="1" x14ac:dyDescent="0.25">
      <c r="A667" s="119">
        <v>659</v>
      </c>
      <c r="B667" s="119" t="s">
        <v>4182</v>
      </c>
      <c r="C667" s="119" t="s">
        <v>4183</v>
      </c>
      <c r="D667" s="120" t="s">
        <v>3944</v>
      </c>
      <c r="E667" s="120" t="s">
        <v>391</v>
      </c>
      <c r="F667" s="120" t="s">
        <v>261</v>
      </c>
      <c r="G667" s="120" t="s">
        <v>4184</v>
      </c>
      <c r="H667" s="120" t="s">
        <v>470</v>
      </c>
      <c r="I667" s="120" t="s">
        <v>2829</v>
      </c>
      <c r="J667" s="120" t="s">
        <v>92</v>
      </c>
      <c r="K667" s="120" t="s">
        <v>2950</v>
      </c>
      <c r="L667" s="121">
        <v>12</v>
      </c>
      <c r="M667" s="122">
        <v>2019</v>
      </c>
      <c r="N667" s="180">
        <v>6032</v>
      </c>
      <c r="O667" s="59"/>
      <c r="P667" s="60"/>
      <c r="Q667" s="61"/>
      <c r="R667" s="61"/>
      <c r="S667" s="510"/>
    </row>
    <row r="668" spans="1:19" s="31" customFormat="1" ht="45.75" customHeight="1" x14ac:dyDescent="0.25">
      <c r="A668" s="119">
        <v>660</v>
      </c>
      <c r="B668" s="119" t="s">
        <v>4167</v>
      </c>
      <c r="C668" s="119" t="s">
        <v>4185</v>
      </c>
      <c r="D668" s="120" t="s">
        <v>4174</v>
      </c>
      <c r="E668" s="120" t="s">
        <v>391</v>
      </c>
      <c r="F668" s="120" t="s">
        <v>261</v>
      </c>
      <c r="G668" s="120" t="s">
        <v>440</v>
      </c>
      <c r="H668" s="120" t="s">
        <v>470</v>
      </c>
      <c r="I668" s="120" t="s">
        <v>2829</v>
      </c>
      <c r="J668" s="120" t="s">
        <v>92</v>
      </c>
      <c r="K668" s="120" t="s">
        <v>2950</v>
      </c>
      <c r="L668" s="121">
        <v>12</v>
      </c>
      <c r="M668" s="122">
        <v>2019</v>
      </c>
      <c r="N668" s="180">
        <f>16761/2</f>
        <v>8380.5</v>
      </c>
      <c r="O668" s="59"/>
      <c r="P668" s="60"/>
      <c r="Q668" s="61"/>
      <c r="R668" s="61"/>
      <c r="S668" s="510"/>
    </row>
    <row r="669" spans="1:19" s="31" customFormat="1" ht="45.75" customHeight="1" x14ac:dyDescent="0.25">
      <c r="A669" s="119">
        <v>661</v>
      </c>
      <c r="B669" s="119" t="s">
        <v>4170</v>
      </c>
      <c r="C669" s="119" t="s">
        <v>4185</v>
      </c>
      <c r="D669" s="120" t="s">
        <v>4174</v>
      </c>
      <c r="E669" s="120" t="s">
        <v>391</v>
      </c>
      <c r="F669" s="120" t="s">
        <v>261</v>
      </c>
      <c r="G669" s="120" t="s">
        <v>440</v>
      </c>
      <c r="H669" s="120" t="s">
        <v>470</v>
      </c>
      <c r="I669" s="120" t="s">
        <v>2829</v>
      </c>
      <c r="J669" s="120" t="s">
        <v>92</v>
      </c>
      <c r="K669" s="120" t="s">
        <v>2950</v>
      </c>
      <c r="L669" s="121">
        <v>12</v>
      </c>
      <c r="M669" s="122">
        <v>2019</v>
      </c>
      <c r="N669" s="180">
        <v>8380.5</v>
      </c>
      <c r="O669" s="59"/>
      <c r="P669" s="60"/>
      <c r="Q669" s="61"/>
      <c r="R669" s="61"/>
      <c r="S669" s="510"/>
    </row>
    <row r="670" spans="1:19" s="31" customFormat="1" ht="45.75" customHeight="1" x14ac:dyDescent="0.25">
      <c r="A670" s="119">
        <v>662</v>
      </c>
      <c r="B670" s="119" t="s">
        <v>4186</v>
      </c>
      <c r="C670" s="119" t="s">
        <v>4173</v>
      </c>
      <c r="D670" s="120" t="s">
        <v>3388</v>
      </c>
      <c r="E670" s="120" t="s">
        <v>391</v>
      </c>
      <c r="F670" s="120" t="s">
        <v>261</v>
      </c>
      <c r="G670" s="120" t="s">
        <v>440</v>
      </c>
      <c r="H670" s="120" t="s">
        <v>470</v>
      </c>
      <c r="I670" s="120" t="s">
        <v>2829</v>
      </c>
      <c r="J670" s="120" t="s">
        <v>92</v>
      </c>
      <c r="K670" s="120" t="s">
        <v>2950</v>
      </c>
      <c r="L670" s="121">
        <v>4</v>
      </c>
      <c r="M670" s="122">
        <v>2020</v>
      </c>
      <c r="N670" s="180">
        <v>6652.6</v>
      </c>
      <c r="O670" s="59"/>
      <c r="P670" s="60"/>
      <c r="Q670" s="61"/>
      <c r="R670" s="61"/>
      <c r="S670" s="510"/>
    </row>
    <row r="671" spans="1:19" s="31" customFormat="1" ht="45.75" customHeight="1" x14ac:dyDescent="0.25">
      <c r="A671" s="119">
        <v>663</v>
      </c>
      <c r="B671" s="119" t="s">
        <v>4187</v>
      </c>
      <c r="C671" s="119" t="s">
        <v>2986</v>
      </c>
      <c r="D671" s="120" t="s">
        <v>1176</v>
      </c>
      <c r="E671" s="120" t="s">
        <v>391</v>
      </c>
      <c r="F671" s="120" t="s">
        <v>261</v>
      </c>
      <c r="G671" s="120" t="s">
        <v>440</v>
      </c>
      <c r="H671" s="120" t="s">
        <v>470</v>
      </c>
      <c r="I671" s="120" t="s">
        <v>2829</v>
      </c>
      <c r="J671" s="120" t="s">
        <v>92</v>
      </c>
      <c r="K671" s="120" t="s">
        <v>2950</v>
      </c>
      <c r="L671" s="121">
        <v>4</v>
      </c>
      <c r="M671" s="122">
        <v>2020</v>
      </c>
      <c r="N671" s="180">
        <v>3433.6</v>
      </c>
      <c r="O671" s="59"/>
      <c r="P671" s="60"/>
      <c r="Q671" s="61"/>
      <c r="R671" s="61"/>
      <c r="S671" s="510"/>
    </row>
    <row r="672" spans="1:19" s="31" customFormat="1" ht="45.75" customHeight="1" x14ac:dyDescent="0.25">
      <c r="A672" s="119">
        <v>664</v>
      </c>
      <c r="B672" s="119" t="s">
        <v>4188</v>
      </c>
      <c r="C672" s="119" t="s">
        <v>4001</v>
      </c>
      <c r="D672" s="120" t="s">
        <v>3095</v>
      </c>
      <c r="E672" s="120" t="s">
        <v>391</v>
      </c>
      <c r="F672" s="120" t="s">
        <v>261</v>
      </c>
      <c r="G672" s="120" t="s">
        <v>440</v>
      </c>
      <c r="H672" s="120" t="s">
        <v>470</v>
      </c>
      <c r="I672" s="120" t="s">
        <v>2829</v>
      </c>
      <c r="J672" s="120" t="s">
        <v>92</v>
      </c>
      <c r="K672" s="120" t="s">
        <v>2950</v>
      </c>
      <c r="L672" s="121">
        <v>4</v>
      </c>
      <c r="M672" s="122">
        <v>2020</v>
      </c>
      <c r="N672" s="180">
        <v>268.25</v>
      </c>
      <c r="O672" s="59"/>
      <c r="P672" s="60"/>
      <c r="Q672" s="61"/>
      <c r="R672" s="61"/>
      <c r="S672" s="510"/>
    </row>
    <row r="673" spans="1:19" s="31" customFormat="1" ht="45.75" customHeight="1" x14ac:dyDescent="0.25">
      <c r="A673" s="119">
        <v>665</v>
      </c>
      <c r="B673" s="119" t="s">
        <v>4189</v>
      </c>
      <c r="C673" s="119" t="s">
        <v>4002</v>
      </c>
      <c r="D673" s="120" t="s">
        <v>3095</v>
      </c>
      <c r="E673" s="120" t="s">
        <v>391</v>
      </c>
      <c r="F673" s="120" t="s">
        <v>261</v>
      </c>
      <c r="G673" s="120" t="s">
        <v>440</v>
      </c>
      <c r="H673" s="120" t="s">
        <v>470</v>
      </c>
      <c r="I673" s="120" t="s">
        <v>2829</v>
      </c>
      <c r="J673" s="120" t="s">
        <v>92</v>
      </c>
      <c r="K673" s="120" t="s">
        <v>2950</v>
      </c>
      <c r="L673" s="121">
        <v>4</v>
      </c>
      <c r="M673" s="122">
        <v>2020</v>
      </c>
      <c r="N673" s="180">
        <v>107.3</v>
      </c>
      <c r="O673" s="59"/>
      <c r="P673" s="60"/>
      <c r="Q673" s="61"/>
      <c r="R673" s="61"/>
      <c r="S673" s="510"/>
    </row>
    <row r="674" spans="1:19" s="31" customFormat="1" ht="45.75" customHeight="1" x14ac:dyDescent="0.25">
      <c r="A674" s="119">
        <v>666</v>
      </c>
      <c r="B674" s="119" t="s">
        <v>4190</v>
      </c>
      <c r="C674" s="119" t="s">
        <v>3375</v>
      </c>
      <c r="D674" s="120" t="s">
        <v>3397</v>
      </c>
      <c r="E674" s="120" t="s">
        <v>391</v>
      </c>
      <c r="F674" s="120" t="s">
        <v>261</v>
      </c>
      <c r="G674" s="120" t="s">
        <v>440</v>
      </c>
      <c r="H674" s="120" t="s">
        <v>470</v>
      </c>
      <c r="I674" s="120" t="s">
        <v>2829</v>
      </c>
      <c r="J674" s="120" t="s">
        <v>92</v>
      </c>
      <c r="K674" s="120" t="s">
        <v>2950</v>
      </c>
      <c r="L674" s="121">
        <v>4</v>
      </c>
      <c r="M674" s="122">
        <v>2020</v>
      </c>
      <c r="N674" s="180">
        <v>268.25</v>
      </c>
      <c r="O674" s="59"/>
      <c r="P674" s="60"/>
      <c r="Q674" s="61"/>
      <c r="R674" s="61"/>
      <c r="S674" s="510"/>
    </row>
    <row r="675" spans="1:19" s="31" customFormat="1" ht="45.75" customHeight="1" x14ac:dyDescent="0.25">
      <c r="A675" s="119">
        <v>667</v>
      </c>
      <c r="B675" s="119" t="s">
        <v>4191</v>
      </c>
      <c r="C675" s="119" t="s">
        <v>4192</v>
      </c>
      <c r="D675" s="120" t="s">
        <v>1622</v>
      </c>
      <c r="E675" s="120" t="s">
        <v>391</v>
      </c>
      <c r="F675" s="120" t="s">
        <v>261</v>
      </c>
      <c r="G675" s="120" t="s">
        <v>440</v>
      </c>
      <c r="H675" s="120" t="s">
        <v>470</v>
      </c>
      <c r="I675" s="120" t="s">
        <v>2829</v>
      </c>
      <c r="J675" s="120" t="s">
        <v>92</v>
      </c>
      <c r="K675" s="120" t="s">
        <v>2950</v>
      </c>
      <c r="L675" s="121">
        <v>4</v>
      </c>
      <c r="M675" s="122">
        <v>2020</v>
      </c>
      <c r="N675" s="180">
        <v>6380</v>
      </c>
      <c r="O675" s="59"/>
      <c r="P675" s="60"/>
      <c r="Q675" s="61"/>
      <c r="R675" s="61"/>
      <c r="S675" s="510"/>
    </row>
    <row r="676" spans="1:19" s="31" customFormat="1" ht="45.75" customHeight="1" x14ac:dyDescent="0.25">
      <c r="A676" s="119">
        <v>668</v>
      </c>
      <c r="B676" s="119" t="s">
        <v>4193</v>
      </c>
      <c r="C676" s="119" t="s">
        <v>4194</v>
      </c>
      <c r="D676" s="120" t="s">
        <v>4195</v>
      </c>
      <c r="E676" s="120" t="s">
        <v>391</v>
      </c>
      <c r="F676" s="120" t="s">
        <v>261</v>
      </c>
      <c r="G676" s="120" t="s">
        <v>440</v>
      </c>
      <c r="H676" s="120" t="s">
        <v>470</v>
      </c>
      <c r="I676" s="120" t="s">
        <v>2829</v>
      </c>
      <c r="J676" s="120" t="s">
        <v>92</v>
      </c>
      <c r="K676" s="120" t="s">
        <v>2950</v>
      </c>
      <c r="L676" s="121">
        <v>4</v>
      </c>
      <c r="M676" s="122">
        <v>2020</v>
      </c>
      <c r="N676" s="180">
        <v>232</v>
      </c>
      <c r="O676" s="59"/>
      <c r="P676" s="60"/>
      <c r="Q676" s="61"/>
      <c r="R676" s="61"/>
      <c r="S676" s="510"/>
    </row>
    <row r="677" spans="1:19" s="31" customFormat="1" ht="45.75" customHeight="1" x14ac:dyDescent="0.25">
      <c r="A677" s="119">
        <v>669</v>
      </c>
      <c r="B677" s="119" t="s">
        <v>4196</v>
      </c>
      <c r="C677" s="119" t="s">
        <v>4197</v>
      </c>
      <c r="D677" s="120" t="s">
        <v>3655</v>
      </c>
      <c r="E677" s="120" t="s">
        <v>391</v>
      </c>
      <c r="F677" s="120" t="s">
        <v>261</v>
      </c>
      <c r="G677" s="120" t="s">
        <v>440</v>
      </c>
      <c r="H677" s="120" t="s">
        <v>292</v>
      </c>
      <c r="I677" s="120" t="s">
        <v>2829</v>
      </c>
      <c r="J677" s="120" t="s">
        <v>92</v>
      </c>
      <c r="K677" s="120" t="s">
        <v>2950</v>
      </c>
      <c r="L677" s="121">
        <v>8</v>
      </c>
      <c r="M677" s="122">
        <v>2020</v>
      </c>
      <c r="N677" s="180">
        <v>7999</v>
      </c>
      <c r="O677" s="59"/>
      <c r="P677" s="60"/>
      <c r="Q677" s="61"/>
      <c r="R677" s="61"/>
      <c r="S677" s="510"/>
    </row>
    <row r="678" spans="1:19" s="31" customFormat="1" ht="45.75" customHeight="1" x14ac:dyDescent="0.25">
      <c r="A678" s="119">
        <v>670</v>
      </c>
      <c r="B678" s="119" t="s">
        <v>4198</v>
      </c>
      <c r="C678" s="119" t="s">
        <v>3037</v>
      </c>
      <c r="D678" s="120" t="s">
        <v>261</v>
      </c>
      <c r="E678" s="120" t="s">
        <v>391</v>
      </c>
      <c r="F678" s="120" t="s">
        <v>261</v>
      </c>
      <c r="G678" s="120" t="s">
        <v>4199</v>
      </c>
      <c r="H678" s="120" t="s">
        <v>470</v>
      </c>
      <c r="I678" s="120" t="s">
        <v>145</v>
      </c>
      <c r="J678" s="120" t="s">
        <v>92</v>
      </c>
      <c r="K678" s="120" t="s">
        <v>2950</v>
      </c>
      <c r="L678" s="121">
        <v>12</v>
      </c>
      <c r="M678" s="122">
        <v>2013</v>
      </c>
      <c r="N678" s="180">
        <v>2752.06</v>
      </c>
      <c r="O678" s="59"/>
      <c r="P678" s="60"/>
      <c r="Q678" s="61"/>
      <c r="R678" s="61"/>
      <c r="S678" s="510"/>
    </row>
    <row r="679" spans="1:19" s="31" customFormat="1" ht="45.75" customHeight="1" x14ac:dyDescent="0.25">
      <c r="A679" s="119">
        <v>671</v>
      </c>
      <c r="B679" s="119" t="s">
        <v>4200</v>
      </c>
      <c r="C679" s="119" t="s">
        <v>3766</v>
      </c>
      <c r="D679" s="120" t="s">
        <v>261</v>
      </c>
      <c r="E679" s="120" t="s">
        <v>391</v>
      </c>
      <c r="F679" s="120" t="s">
        <v>261</v>
      </c>
      <c r="G679" s="120" t="s">
        <v>440</v>
      </c>
      <c r="H679" s="120" t="s">
        <v>470</v>
      </c>
      <c r="I679" s="120" t="s">
        <v>145</v>
      </c>
      <c r="J679" s="120" t="s">
        <v>92</v>
      </c>
      <c r="K679" s="120" t="s">
        <v>2950</v>
      </c>
      <c r="L679" s="121">
        <v>12</v>
      </c>
      <c r="M679" s="122">
        <v>2013</v>
      </c>
      <c r="N679" s="180">
        <v>275.2</v>
      </c>
      <c r="O679" s="59"/>
      <c r="P679" s="60"/>
      <c r="Q679" s="61"/>
      <c r="R679" s="61"/>
      <c r="S679" s="510"/>
    </row>
    <row r="680" spans="1:19" s="31" customFormat="1" ht="45.75" customHeight="1" x14ac:dyDescent="0.25">
      <c r="A680" s="119">
        <v>672</v>
      </c>
      <c r="B680" s="119" t="s">
        <v>4201</v>
      </c>
      <c r="C680" s="119" t="s">
        <v>2980</v>
      </c>
      <c r="D680" s="120" t="s">
        <v>261</v>
      </c>
      <c r="E680" s="120" t="s">
        <v>391</v>
      </c>
      <c r="F680" s="120" t="s">
        <v>261</v>
      </c>
      <c r="G680" s="120">
        <v>11102123156</v>
      </c>
      <c r="H680" s="120" t="s">
        <v>470</v>
      </c>
      <c r="I680" s="120" t="s">
        <v>145</v>
      </c>
      <c r="J680" s="120" t="s">
        <v>92</v>
      </c>
      <c r="K680" s="120" t="s">
        <v>2950</v>
      </c>
      <c r="L680" s="121">
        <v>12</v>
      </c>
      <c r="M680" s="122">
        <v>2013</v>
      </c>
      <c r="N680" s="180">
        <v>280</v>
      </c>
      <c r="O680" s="59"/>
      <c r="P680" s="60"/>
      <c r="Q680" s="61"/>
      <c r="R680" s="61"/>
      <c r="S680" s="510"/>
    </row>
    <row r="681" spans="1:19" s="31" customFormat="1" ht="45.75" customHeight="1" x14ac:dyDescent="0.25">
      <c r="A681" s="119">
        <v>673</v>
      </c>
      <c r="B681" s="119" t="s">
        <v>4202</v>
      </c>
      <c r="C681" s="119" t="s">
        <v>2980</v>
      </c>
      <c r="D681" s="120" t="s">
        <v>261</v>
      </c>
      <c r="E681" s="120" t="s">
        <v>391</v>
      </c>
      <c r="F681" s="120" t="s">
        <v>261</v>
      </c>
      <c r="G681" s="120" t="s">
        <v>4203</v>
      </c>
      <c r="H681" s="120" t="s">
        <v>470</v>
      </c>
      <c r="I681" s="120" t="s">
        <v>145</v>
      </c>
      <c r="J681" s="120" t="s">
        <v>92</v>
      </c>
      <c r="K681" s="120" t="s">
        <v>2950</v>
      </c>
      <c r="L681" s="121">
        <v>12</v>
      </c>
      <c r="M681" s="122">
        <v>2013</v>
      </c>
      <c r="N681" s="180">
        <v>280</v>
      </c>
      <c r="O681" s="59"/>
      <c r="P681" s="60"/>
      <c r="Q681" s="61"/>
      <c r="R681" s="61"/>
      <c r="S681" s="510"/>
    </row>
    <row r="682" spans="1:19" s="31" customFormat="1" ht="45.75" customHeight="1" x14ac:dyDescent="0.25">
      <c r="A682" s="119">
        <v>674</v>
      </c>
      <c r="B682" s="119" t="s">
        <v>4204</v>
      </c>
      <c r="C682" s="119" t="s">
        <v>4205</v>
      </c>
      <c r="D682" s="120" t="s">
        <v>3012</v>
      </c>
      <c r="E682" s="120" t="s">
        <v>391</v>
      </c>
      <c r="F682" s="120" t="s">
        <v>4206</v>
      </c>
      <c r="G682" s="120" t="s">
        <v>440</v>
      </c>
      <c r="H682" s="120" t="s">
        <v>890</v>
      </c>
      <c r="I682" s="120" t="s">
        <v>145</v>
      </c>
      <c r="J682" s="120" t="s">
        <v>92</v>
      </c>
      <c r="K682" s="120" t="s">
        <v>2950</v>
      </c>
      <c r="L682" s="121">
        <v>11</v>
      </c>
      <c r="M682" s="122">
        <v>2017</v>
      </c>
      <c r="N682" s="180">
        <v>8294</v>
      </c>
      <c r="O682" s="59"/>
      <c r="P682" s="60"/>
      <c r="Q682" s="61"/>
      <c r="R682" s="61"/>
      <c r="S682" s="510"/>
    </row>
    <row r="683" spans="1:19" s="31" customFormat="1" ht="45.75" customHeight="1" x14ac:dyDescent="0.25">
      <c r="A683" s="119">
        <v>675</v>
      </c>
      <c r="B683" s="119" t="s">
        <v>4207</v>
      </c>
      <c r="C683" s="119" t="s">
        <v>3268</v>
      </c>
      <c r="D683" s="120" t="s">
        <v>3388</v>
      </c>
      <c r="E683" s="120" t="s">
        <v>391</v>
      </c>
      <c r="F683" s="120" t="s">
        <v>261</v>
      </c>
      <c r="G683" s="123">
        <v>201709140198</v>
      </c>
      <c r="H683" s="120" t="s">
        <v>470</v>
      </c>
      <c r="I683" s="120" t="s">
        <v>145</v>
      </c>
      <c r="J683" s="120" t="s">
        <v>92</v>
      </c>
      <c r="K683" s="120" t="s">
        <v>2950</v>
      </c>
      <c r="L683" s="121">
        <v>11</v>
      </c>
      <c r="M683" s="122">
        <v>2017</v>
      </c>
      <c r="N683" s="180">
        <v>4782.68</v>
      </c>
      <c r="O683" s="59"/>
      <c r="P683" s="60"/>
      <c r="Q683" s="61"/>
      <c r="R683" s="61"/>
      <c r="S683" s="510"/>
    </row>
    <row r="684" spans="1:19" s="31" customFormat="1" ht="45.75" customHeight="1" x14ac:dyDescent="0.25">
      <c r="A684" s="119">
        <v>676</v>
      </c>
      <c r="B684" s="119" t="s">
        <v>4208</v>
      </c>
      <c r="C684" s="119" t="s">
        <v>2976</v>
      </c>
      <c r="D684" s="120" t="s">
        <v>1136</v>
      </c>
      <c r="E684" s="120" t="s">
        <v>391</v>
      </c>
      <c r="F684" s="120" t="s">
        <v>261</v>
      </c>
      <c r="G684" s="120" t="s">
        <v>4209</v>
      </c>
      <c r="H684" s="120" t="s">
        <v>470</v>
      </c>
      <c r="I684" s="120" t="s">
        <v>145</v>
      </c>
      <c r="J684" s="120" t="s">
        <v>92</v>
      </c>
      <c r="K684" s="120" t="s">
        <v>2950</v>
      </c>
      <c r="L684" s="121">
        <v>11</v>
      </c>
      <c r="M684" s="122">
        <v>2017</v>
      </c>
      <c r="N684" s="180">
        <v>2468.48</v>
      </c>
      <c r="O684" s="59"/>
      <c r="P684" s="60"/>
      <c r="Q684" s="61"/>
      <c r="R684" s="61"/>
      <c r="S684" s="510"/>
    </row>
    <row r="685" spans="1:19" s="31" customFormat="1" ht="45.75" customHeight="1" x14ac:dyDescent="0.25">
      <c r="A685" s="119">
        <v>677</v>
      </c>
      <c r="B685" s="119" t="s">
        <v>4210</v>
      </c>
      <c r="C685" s="119" t="s">
        <v>2952</v>
      </c>
      <c r="D685" s="120" t="s">
        <v>3005</v>
      </c>
      <c r="E685" s="120" t="s">
        <v>391</v>
      </c>
      <c r="F685" s="120" t="s">
        <v>261</v>
      </c>
      <c r="G685" s="120" t="s">
        <v>3006</v>
      </c>
      <c r="H685" s="120" t="s">
        <v>470</v>
      </c>
      <c r="I685" s="120" t="s">
        <v>145</v>
      </c>
      <c r="J685" s="120" t="s">
        <v>92</v>
      </c>
      <c r="K685" s="120" t="s">
        <v>2950</v>
      </c>
      <c r="L685" s="121">
        <v>11</v>
      </c>
      <c r="M685" s="122">
        <v>2017</v>
      </c>
      <c r="N685" s="180">
        <v>308.56</v>
      </c>
      <c r="O685" s="59"/>
      <c r="P685" s="60"/>
      <c r="Q685" s="61"/>
      <c r="R685" s="61"/>
      <c r="S685" s="510"/>
    </row>
    <row r="686" spans="1:19" s="31" customFormat="1" ht="45.75" customHeight="1" x14ac:dyDescent="0.25">
      <c r="A686" s="119">
        <v>678</v>
      </c>
      <c r="B686" s="119" t="s">
        <v>4211</v>
      </c>
      <c r="C686" s="119" t="s">
        <v>2971</v>
      </c>
      <c r="D686" s="120" t="s">
        <v>3005</v>
      </c>
      <c r="E686" s="120" t="s">
        <v>391</v>
      </c>
      <c r="F686" s="120" t="s">
        <v>261</v>
      </c>
      <c r="G686" s="120" t="s">
        <v>3006</v>
      </c>
      <c r="H686" s="120" t="s">
        <v>470</v>
      </c>
      <c r="I686" s="120" t="s">
        <v>145</v>
      </c>
      <c r="J686" s="120" t="s">
        <v>92</v>
      </c>
      <c r="K686" s="120" t="s">
        <v>2950</v>
      </c>
      <c r="L686" s="121">
        <v>11</v>
      </c>
      <c r="M686" s="122">
        <v>2017</v>
      </c>
      <c r="N686" s="180">
        <v>154.28</v>
      </c>
      <c r="O686" s="59"/>
      <c r="P686" s="60"/>
      <c r="Q686" s="61"/>
      <c r="R686" s="61"/>
      <c r="S686" s="510"/>
    </row>
    <row r="687" spans="1:19" s="31" customFormat="1" ht="45.75" customHeight="1" x14ac:dyDescent="0.25">
      <c r="A687" s="119">
        <v>679</v>
      </c>
      <c r="B687" s="119" t="s">
        <v>4212</v>
      </c>
      <c r="C687" s="119" t="s">
        <v>2980</v>
      </c>
      <c r="D687" s="120" t="s">
        <v>3397</v>
      </c>
      <c r="E687" s="120" t="s">
        <v>391</v>
      </c>
      <c r="F687" s="120" t="s">
        <v>261</v>
      </c>
      <c r="G687" s="120" t="s">
        <v>4213</v>
      </c>
      <c r="H687" s="120" t="s">
        <v>470</v>
      </c>
      <c r="I687" s="120" t="s">
        <v>145</v>
      </c>
      <c r="J687" s="120" t="s">
        <v>92</v>
      </c>
      <c r="K687" s="120" t="s">
        <v>2950</v>
      </c>
      <c r="L687" s="121">
        <v>11</v>
      </c>
      <c r="M687" s="122">
        <v>2017</v>
      </c>
      <c r="N687" s="180">
        <v>290</v>
      </c>
      <c r="O687" s="59"/>
      <c r="P687" s="60"/>
      <c r="Q687" s="61"/>
      <c r="R687" s="61"/>
      <c r="S687" s="510"/>
    </row>
    <row r="688" spans="1:19" s="31" customFormat="1" ht="45.75" customHeight="1" x14ac:dyDescent="0.25">
      <c r="A688" s="119">
        <v>680</v>
      </c>
      <c r="B688" s="119" t="s">
        <v>4214</v>
      </c>
      <c r="C688" s="119" t="s">
        <v>3268</v>
      </c>
      <c r="D688" s="120" t="s">
        <v>3388</v>
      </c>
      <c r="E688" s="120" t="s">
        <v>391</v>
      </c>
      <c r="F688" s="120" t="s">
        <v>261</v>
      </c>
      <c r="G688" s="123">
        <v>201709140194</v>
      </c>
      <c r="H688" s="120" t="s">
        <v>470</v>
      </c>
      <c r="I688" s="120" t="s">
        <v>145</v>
      </c>
      <c r="J688" s="120" t="s">
        <v>92</v>
      </c>
      <c r="K688" s="120" t="s">
        <v>2950</v>
      </c>
      <c r="L688" s="121">
        <v>11</v>
      </c>
      <c r="M688" s="122">
        <v>2017</v>
      </c>
      <c r="N688" s="180">
        <v>4782.68</v>
      </c>
      <c r="O688" s="59"/>
      <c r="P688" s="60"/>
      <c r="Q688" s="61"/>
      <c r="R688" s="61"/>
      <c r="S688" s="510"/>
    </row>
    <row r="689" spans="1:19" s="31" customFormat="1" ht="45.75" customHeight="1" x14ac:dyDescent="0.25">
      <c r="A689" s="119">
        <v>681</v>
      </c>
      <c r="B689" s="119" t="s">
        <v>4215</v>
      </c>
      <c r="C689" s="119" t="s">
        <v>2976</v>
      </c>
      <c r="D689" s="120" t="s">
        <v>1136</v>
      </c>
      <c r="E689" s="120" t="s">
        <v>391</v>
      </c>
      <c r="F689" s="120" t="s">
        <v>261</v>
      </c>
      <c r="G689" s="120" t="s">
        <v>4216</v>
      </c>
      <c r="H689" s="120" t="s">
        <v>470</v>
      </c>
      <c r="I689" s="120" t="s">
        <v>145</v>
      </c>
      <c r="J689" s="120" t="s">
        <v>92</v>
      </c>
      <c r="K689" s="120" t="s">
        <v>2950</v>
      </c>
      <c r="L689" s="121">
        <v>11</v>
      </c>
      <c r="M689" s="122">
        <v>2017</v>
      </c>
      <c r="N689" s="180">
        <v>2468.48</v>
      </c>
      <c r="O689" s="59"/>
      <c r="P689" s="60"/>
      <c r="Q689" s="61"/>
      <c r="R689" s="61"/>
      <c r="S689" s="510"/>
    </row>
    <row r="690" spans="1:19" s="31" customFormat="1" ht="45.75" customHeight="1" x14ac:dyDescent="0.25">
      <c r="A690" s="119">
        <v>682</v>
      </c>
      <c r="B690" s="119" t="s">
        <v>4217</v>
      </c>
      <c r="C690" s="119" t="s">
        <v>2952</v>
      </c>
      <c r="D690" s="120" t="s">
        <v>3005</v>
      </c>
      <c r="E690" s="120" t="s">
        <v>391</v>
      </c>
      <c r="F690" s="120" t="s">
        <v>261</v>
      </c>
      <c r="G690" s="120" t="s">
        <v>3822</v>
      </c>
      <c r="H690" s="120" t="s">
        <v>470</v>
      </c>
      <c r="I690" s="120" t="s">
        <v>145</v>
      </c>
      <c r="J690" s="120" t="s">
        <v>92</v>
      </c>
      <c r="K690" s="120" t="s">
        <v>2950</v>
      </c>
      <c r="L690" s="121">
        <v>11</v>
      </c>
      <c r="M690" s="122">
        <v>2017</v>
      </c>
      <c r="N690" s="180">
        <v>308.56</v>
      </c>
      <c r="O690" s="59"/>
      <c r="P690" s="60"/>
      <c r="Q690" s="61"/>
      <c r="R690" s="61"/>
      <c r="S690" s="510"/>
    </row>
    <row r="691" spans="1:19" s="31" customFormat="1" ht="45.75" customHeight="1" x14ac:dyDescent="0.25">
      <c r="A691" s="119">
        <v>683</v>
      </c>
      <c r="B691" s="119" t="s">
        <v>4218</v>
      </c>
      <c r="C691" s="119" t="s">
        <v>2971</v>
      </c>
      <c r="D691" s="120" t="s">
        <v>3005</v>
      </c>
      <c r="E691" s="120" t="s">
        <v>391</v>
      </c>
      <c r="F691" s="120" t="s">
        <v>261</v>
      </c>
      <c r="G691" s="120" t="s">
        <v>3822</v>
      </c>
      <c r="H691" s="120" t="s">
        <v>470</v>
      </c>
      <c r="I691" s="120" t="s">
        <v>145</v>
      </c>
      <c r="J691" s="120" t="s">
        <v>92</v>
      </c>
      <c r="K691" s="120" t="s">
        <v>2950</v>
      </c>
      <c r="L691" s="121">
        <v>11</v>
      </c>
      <c r="M691" s="122">
        <v>2017</v>
      </c>
      <c r="N691" s="180">
        <v>154.28</v>
      </c>
      <c r="O691" s="59"/>
      <c r="P691" s="60"/>
      <c r="Q691" s="61"/>
      <c r="R691" s="61"/>
      <c r="S691" s="510"/>
    </row>
    <row r="692" spans="1:19" s="31" customFormat="1" ht="45.75" customHeight="1" x14ac:dyDescent="0.25">
      <c r="A692" s="119">
        <v>684</v>
      </c>
      <c r="B692" s="119" t="s">
        <v>4219</v>
      </c>
      <c r="C692" s="119" t="s">
        <v>2980</v>
      </c>
      <c r="D692" s="120" t="s">
        <v>3397</v>
      </c>
      <c r="E692" s="120" t="s">
        <v>391</v>
      </c>
      <c r="F692" s="120" t="s">
        <v>261</v>
      </c>
      <c r="G692" s="120" t="s">
        <v>4220</v>
      </c>
      <c r="H692" s="120" t="s">
        <v>470</v>
      </c>
      <c r="I692" s="120" t="s">
        <v>145</v>
      </c>
      <c r="J692" s="120" t="s">
        <v>92</v>
      </c>
      <c r="K692" s="120" t="s">
        <v>2950</v>
      </c>
      <c r="L692" s="121">
        <v>11</v>
      </c>
      <c r="M692" s="122">
        <v>2017</v>
      </c>
      <c r="N692" s="180">
        <v>290</v>
      </c>
      <c r="O692" s="59"/>
      <c r="P692" s="60"/>
      <c r="Q692" s="61"/>
      <c r="R692" s="61"/>
      <c r="S692" s="510"/>
    </row>
    <row r="693" spans="1:19" s="31" customFormat="1" ht="45.75" customHeight="1" x14ac:dyDescent="0.25">
      <c r="A693" s="119">
        <v>685</v>
      </c>
      <c r="B693" s="119" t="s">
        <v>4221</v>
      </c>
      <c r="C693" s="119" t="s">
        <v>4222</v>
      </c>
      <c r="D693" s="120" t="s">
        <v>261</v>
      </c>
      <c r="E693" s="120" t="s">
        <v>391</v>
      </c>
      <c r="F693" s="120" t="s">
        <v>261</v>
      </c>
      <c r="G693" s="120">
        <v>12123509557</v>
      </c>
      <c r="H693" s="120" t="s">
        <v>470</v>
      </c>
      <c r="I693" s="120" t="s">
        <v>150</v>
      </c>
      <c r="J693" s="120" t="s">
        <v>92</v>
      </c>
      <c r="K693" s="120" t="s">
        <v>2950</v>
      </c>
      <c r="L693" s="121">
        <v>12</v>
      </c>
      <c r="M693" s="122">
        <v>2013</v>
      </c>
      <c r="N693" s="180">
        <v>196.94</v>
      </c>
      <c r="O693" s="59"/>
      <c r="P693" s="60"/>
      <c r="Q693" s="61"/>
      <c r="R693" s="61"/>
      <c r="S693" s="510"/>
    </row>
    <row r="694" spans="1:19" s="31" customFormat="1" ht="45.75" customHeight="1" x14ac:dyDescent="0.25">
      <c r="A694" s="119">
        <v>686</v>
      </c>
      <c r="B694" s="119" t="s">
        <v>4223</v>
      </c>
      <c r="C694" s="119" t="s">
        <v>4224</v>
      </c>
      <c r="D694" s="120" t="s">
        <v>261</v>
      </c>
      <c r="E694" s="120" t="s">
        <v>391</v>
      </c>
      <c r="F694" s="120" t="s">
        <v>261</v>
      </c>
      <c r="G694" s="120" t="s">
        <v>4225</v>
      </c>
      <c r="H694" s="120" t="s">
        <v>470</v>
      </c>
      <c r="I694" s="120" t="s">
        <v>150</v>
      </c>
      <c r="J694" s="120" t="s">
        <v>92</v>
      </c>
      <c r="K694" s="120" t="s">
        <v>2950</v>
      </c>
      <c r="L694" s="121">
        <v>12</v>
      </c>
      <c r="M694" s="122">
        <v>2013</v>
      </c>
      <c r="N694" s="180">
        <v>196.94</v>
      </c>
      <c r="O694" s="59"/>
      <c r="P694" s="60"/>
      <c r="Q694" s="61"/>
      <c r="R694" s="61"/>
      <c r="S694" s="510"/>
    </row>
    <row r="695" spans="1:19" s="31" customFormat="1" ht="45.75" customHeight="1" x14ac:dyDescent="0.25">
      <c r="A695" s="119">
        <v>687</v>
      </c>
      <c r="B695" s="119" t="s">
        <v>4226</v>
      </c>
      <c r="C695" s="119" t="s">
        <v>4222</v>
      </c>
      <c r="D695" s="120" t="s">
        <v>261</v>
      </c>
      <c r="E695" s="120" t="s">
        <v>391</v>
      </c>
      <c r="F695" s="120" t="s">
        <v>261</v>
      </c>
      <c r="G695" s="120" t="s">
        <v>440</v>
      </c>
      <c r="H695" s="120" t="s">
        <v>470</v>
      </c>
      <c r="I695" s="120" t="s">
        <v>150</v>
      </c>
      <c r="J695" s="120" t="s">
        <v>92</v>
      </c>
      <c r="K695" s="120" t="s">
        <v>2950</v>
      </c>
      <c r="L695" s="121">
        <v>12</v>
      </c>
      <c r="M695" s="122">
        <v>2013</v>
      </c>
      <c r="N695" s="180">
        <v>196.94</v>
      </c>
      <c r="O695" s="59"/>
      <c r="P695" s="60"/>
      <c r="Q695" s="61"/>
      <c r="R695" s="61"/>
      <c r="S695" s="510"/>
    </row>
    <row r="696" spans="1:19" s="31" customFormat="1" ht="45.75" customHeight="1" x14ac:dyDescent="0.25">
      <c r="A696" s="119">
        <v>688</v>
      </c>
      <c r="B696" s="119" t="s">
        <v>4227</v>
      </c>
      <c r="C696" s="119" t="s">
        <v>4222</v>
      </c>
      <c r="D696" s="120" t="s">
        <v>261</v>
      </c>
      <c r="E696" s="120" t="s">
        <v>391</v>
      </c>
      <c r="F696" s="120" t="s">
        <v>261</v>
      </c>
      <c r="G696" s="120" t="s">
        <v>440</v>
      </c>
      <c r="H696" s="120" t="s">
        <v>470</v>
      </c>
      <c r="I696" s="120" t="s">
        <v>150</v>
      </c>
      <c r="J696" s="120" t="s">
        <v>92</v>
      </c>
      <c r="K696" s="120" t="s">
        <v>2950</v>
      </c>
      <c r="L696" s="121">
        <v>12</v>
      </c>
      <c r="M696" s="122">
        <v>2013</v>
      </c>
      <c r="N696" s="180">
        <v>196.94</v>
      </c>
      <c r="O696" s="59"/>
      <c r="P696" s="60"/>
      <c r="Q696" s="61"/>
      <c r="R696" s="61"/>
      <c r="S696" s="510"/>
    </row>
    <row r="697" spans="1:19" s="31" customFormat="1" ht="45.75" customHeight="1" x14ac:dyDescent="0.25">
      <c r="A697" s="119">
        <v>689</v>
      </c>
      <c r="B697" s="119" t="s">
        <v>4228</v>
      </c>
      <c r="C697" s="119" t="s">
        <v>4222</v>
      </c>
      <c r="D697" s="120" t="s">
        <v>261</v>
      </c>
      <c r="E697" s="120" t="s">
        <v>391</v>
      </c>
      <c r="F697" s="120" t="s">
        <v>261</v>
      </c>
      <c r="G697" s="120" t="s">
        <v>440</v>
      </c>
      <c r="H697" s="120" t="s">
        <v>470</v>
      </c>
      <c r="I697" s="120" t="s">
        <v>150</v>
      </c>
      <c r="J697" s="120" t="s">
        <v>92</v>
      </c>
      <c r="K697" s="120" t="s">
        <v>2950</v>
      </c>
      <c r="L697" s="121">
        <v>12</v>
      </c>
      <c r="M697" s="122">
        <v>2013</v>
      </c>
      <c r="N697" s="180">
        <v>196.93</v>
      </c>
      <c r="O697" s="59"/>
      <c r="P697" s="60"/>
      <c r="Q697" s="61"/>
      <c r="R697" s="61"/>
      <c r="S697" s="510"/>
    </row>
    <row r="698" spans="1:19" s="31" customFormat="1" ht="45.75" customHeight="1" x14ac:dyDescent="0.25">
      <c r="A698" s="119">
        <v>690</v>
      </c>
      <c r="B698" s="119" t="s">
        <v>4229</v>
      </c>
      <c r="C698" s="119" t="s">
        <v>4230</v>
      </c>
      <c r="D698" s="120" t="s">
        <v>261</v>
      </c>
      <c r="E698" s="120" t="s">
        <v>391</v>
      </c>
      <c r="F698" s="120" t="s">
        <v>261</v>
      </c>
      <c r="G698" s="120">
        <v>35084508276</v>
      </c>
      <c r="H698" s="120" t="s">
        <v>470</v>
      </c>
      <c r="I698" s="120" t="s">
        <v>150</v>
      </c>
      <c r="J698" s="120" t="s">
        <v>92</v>
      </c>
      <c r="K698" s="120" t="s">
        <v>2950</v>
      </c>
      <c r="L698" s="121">
        <v>12</v>
      </c>
      <c r="M698" s="122">
        <v>2013</v>
      </c>
      <c r="N698" s="180">
        <v>1460.5</v>
      </c>
      <c r="O698" s="59"/>
      <c r="P698" s="60"/>
      <c r="Q698" s="61"/>
      <c r="R698" s="61"/>
      <c r="S698" s="510"/>
    </row>
    <row r="699" spans="1:19" s="31" customFormat="1" ht="45.75" customHeight="1" x14ac:dyDescent="0.25">
      <c r="A699" s="119">
        <v>691</v>
      </c>
      <c r="B699" s="119" t="s">
        <v>4231</v>
      </c>
      <c r="C699" s="119" t="s">
        <v>4232</v>
      </c>
      <c r="D699" s="120" t="s">
        <v>261</v>
      </c>
      <c r="E699" s="120" t="s">
        <v>391</v>
      </c>
      <c r="F699" s="120" t="s">
        <v>4233</v>
      </c>
      <c r="G699" s="120" t="s">
        <v>440</v>
      </c>
      <c r="H699" s="120" t="s">
        <v>470</v>
      </c>
      <c r="I699" s="120" t="s">
        <v>150</v>
      </c>
      <c r="J699" s="120" t="s">
        <v>92</v>
      </c>
      <c r="K699" s="120" t="s">
        <v>2950</v>
      </c>
      <c r="L699" s="121">
        <v>12</v>
      </c>
      <c r="M699" s="122">
        <v>2013</v>
      </c>
      <c r="N699" s="180">
        <v>2806</v>
      </c>
      <c r="O699" s="59"/>
      <c r="P699" s="60"/>
      <c r="Q699" s="61"/>
      <c r="R699" s="61"/>
      <c r="S699" s="510"/>
    </row>
    <row r="700" spans="1:19" s="31" customFormat="1" ht="45.75" customHeight="1" x14ac:dyDescent="0.25">
      <c r="A700" s="119">
        <v>692</v>
      </c>
      <c r="B700" s="119" t="s">
        <v>4234</v>
      </c>
      <c r="C700" s="119" t="s">
        <v>4235</v>
      </c>
      <c r="D700" s="120" t="s">
        <v>261</v>
      </c>
      <c r="E700" s="120" t="s">
        <v>391</v>
      </c>
      <c r="F700" s="120" t="s">
        <v>261</v>
      </c>
      <c r="G700" s="120" t="s">
        <v>4236</v>
      </c>
      <c r="H700" s="120" t="s">
        <v>470</v>
      </c>
      <c r="I700" s="120" t="s">
        <v>150</v>
      </c>
      <c r="J700" s="120" t="s">
        <v>92</v>
      </c>
      <c r="K700" s="120" t="s">
        <v>2950</v>
      </c>
      <c r="L700" s="121">
        <v>12</v>
      </c>
      <c r="M700" s="122">
        <v>2013</v>
      </c>
      <c r="N700" s="180">
        <v>1426</v>
      </c>
      <c r="O700" s="59"/>
      <c r="P700" s="60"/>
      <c r="Q700" s="61"/>
      <c r="R700" s="61"/>
      <c r="S700" s="510"/>
    </row>
    <row r="701" spans="1:19" s="31" customFormat="1" ht="45.75" customHeight="1" x14ac:dyDescent="0.25">
      <c r="A701" s="119">
        <v>693</v>
      </c>
      <c r="B701" s="119" t="s">
        <v>4237</v>
      </c>
      <c r="C701" s="119" t="s">
        <v>2952</v>
      </c>
      <c r="D701" s="120" t="s">
        <v>261</v>
      </c>
      <c r="E701" s="120" t="s">
        <v>391</v>
      </c>
      <c r="F701" s="120" t="s">
        <v>261</v>
      </c>
      <c r="G701" s="120">
        <v>11100033238</v>
      </c>
      <c r="H701" s="120" t="s">
        <v>470</v>
      </c>
      <c r="I701" s="120" t="s">
        <v>150</v>
      </c>
      <c r="J701" s="120" t="s">
        <v>92</v>
      </c>
      <c r="K701" s="120" t="s">
        <v>2950</v>
      </c>
      <c r="L701" s="121">
        <v>12</v>
      </c>
      <c r="M701" s="122">
        <v>2013</v>
      </c>
      <c r="N701" s="180">
        <v>138</v>
      </c>
      <c r="O701" s="59"/>
      <c r="P701" s="60"/>
      <c r="Q701" s="61"/>
      <c r="R701" s="61"/>
      <c r="S701" s="510"/>
    </row>
    <row r="702" spans="1:19" s="31" customFormat="1" ht="45.75" customHeight="1" x14ac:dyDescent="0.25">
      <c r="A702" s="119">
        <v>694</v>
      </c>
      <c r="B702" s="119" t="s">
        <v>4238</v>
      </c>
      <c r="C702" s="119" t="s">
        <v>2971</v>
      </c>
      <c r="D702" s="120" t="s">
        <v>261</v>
      </c>
      <c r="E702" s="120" t="s">
        <v>391</v>
      </c>
      <c r="F702" s="120" t="s">
        <v>261</v>
      </c>
      <c r="G702" s="120" t="s">
        <v>4239</v>
      </c>
      <c r="H702" s="120" t="s">
        <v>470</v>
      </c>
      <c r="I702" s="120" t="s">
        <v>150</v>
      </c>
      <c r="J702" s="120" t="s">
        <v>92</v>
      </c>
      <c r="K702" s="120" t="s">
        <v>2950</v>
      </c>
      <c r="L702" s="121">
        <v>12</v>
      </c>
      <c r="M702" s="122">
        <v>2013</v>
      </c>
      <c r="N702" s="180">
        <v>92</v>
      </c>
      <c r="O702" s="59"/>
      <c r="P702" s="60"/>
      <c r="Q702" s="61"/>
      <c r="R702" s="61"/>
      <c r="S702" s="510"/>
    </row>
    <row r="703" spans="1:19" s="31" customFormat="1" ht="45.75" customHeight="1" x14ac:dyDescent="0.25">
      <c r="A703" s="119">
        <v>695</v>
      </c>
      <c r="B703" s="119" t="s">
        <v>4240</v>
      </c>
      <c r="C703" s="119" t="s">
        <v>4235</v>
      </c>
      <c r="D703" s="120" t="s">
        <v>261</v>
      </c>
      <c r="E703" s="120" t="s">
        <v>391</v>
      </c>
      <c r="F703" s="120" t="s">
        <v>261</v>
      </c>
      <c r="G703" s="120" t="s">
        <v>4241</v>
      </c>
      <c r="H703" s="120" t="s">
        <v>470</v>
      </c>
      <c r="I703" s="120" t="s">
        <v>150</v>
      </c>
      <c r="J703" s="120" t="s">
        <v>92</v>
      </c>
      <c r="K703" s="120" t="s">
        <v>2950</v>
      </c>
      <c r="L703" s="121">
        <v>12</v>
      </c>
      <c r="M703" s="122">
        <v>2013</v>
      </c>
      <c r="N703" s="180">
        <v>1426</v>
      </c>
      <c r="O703" s="59"/>
      <c r="P703" s="60"/>
      <c r="Q703" s="61"/>
      <c r="R703" s="61"/>
      <c r="S703" s="510"/>
    </row>
    <row r="704" spans="1:19" s="31" customFormat="1" ht="45.75" customHeight="1" x14ac:dyDescent="0.25">
      <c r="A704" s="119">
        <v>696</v>
      </c>
      <c r="B704" s="119" t="s">
        <v>4242</v>
      </c>
      <c r="C704" s="119" t="s">
        <v>2952</v>
      </c>
      <c r="D704" s="120" t="s">
        <v>261</v>
      </c>
      <c r="E704" s="120" t="s">
        <v>391</v>
      </c>
      <c r="F704" s="120" t="s">
        <v>261</v>
      </c>
      <c r="G704" s="120">
        <v>11090210796</v>
      </c>
      <c r="H704" s="120" t="s">
        <v>470</v>
      </c>
      <c r="I704" s="120" t="s">
        <v>150</v>
      </c>
      <c r="J704" s="120" t="s">
        <v>92</v>
      </c>
      <c r="K704" s="120" t="s">
        <v>2950</v>
      </c>
      <c r="L704" s="121">
        <v>12</v>
      </c>
      <c r="M704" s="122">
        <v>2013</v>
      </c>
      <c r="N704" s="180">
        <v>138</v>
      </c>
      <c r="O704" s="59"/>
      <c r="P704" s="60"/>
      <c r="Q704" s="61"/>
      <c r="R704" s="61"/>
      <c r="S704" s="510"/>
    </row>
    <row r="705" spans="1:19" s="31" customFormat="1" ht="45.75" customHeight="1" x14ac:dyDescent="0.25">
      <c r="A705" s="119">
        <v>697</v>
      </c>
      <c r="B705" s="119" t="s">
        <v>4243</v>
      </c>
      <c r="C705" s="119" t="s">
        <v>2971</v>
      </c>
      <c r="D705" s="120" t="s">
        <v>261</v>
      </c>
      <c r="E705" s="120" t="s">
        <v>391</v>
      </c>
      <c r="F705" s="120" t="s">
        <v>261</v>
      </c>
      <c r="G705" s="120">
        <v>6109025419</v>
      </c>
      <c r="H705" s="120" t="s">
        <v>470</v>
      </c>
      <c r="I705" s="120" t="s">
        <v>150</v>
      </c>
      <c r="J705" s="120" t="s">
        <v>92</v>
      </c>
      <c r="K705" s="120" t="s">
        <v>2950</v>
      </c>
      <c r="L705" s="121">
        <v>12</v>
      </c>
      <c r="M705" s="122">
        <v>2013</v>
      </c>
      <c r="N705" s="180">
        <v>92</v>
      </c>
      <c r="O705" s="59"/>
      <c r="P705" s="60"/>
      <c r="Q705" s="61"/>
      <c r="R705" s="61"/>
      <c r="S705" s="510"/>
    </row>
    <row r="706" spans="1:19" s="31" customFormat="1" ht="45.75" customHeight="1" x14ac:dyDescent="0.25">
      <c r="A706" s="119">
        <v>698</v>
      </c>
      <c r="B706" s="119" t="s">
        <v>4244</v>
      </c>
      <c r="C706" s="119" t="s">
        <v>3766</v>
      </c>
      <c r="D706" s="120" t="s">
        <v>261</v>
      </c>
      <c r="E706" s="120" t="s">
        <v>391</v>
      </c>
      <c r="F706" s="120" t="s">
        <v>261</v>
      </c>
      <c r="G706" s="120" t="s">
        <v>4141</v>
      </c>
      <c r="H706" s="120" t="s">
        <v>470</v>
      </c>
      <c r="I706" s="120" t="s">
        <v>150</v>
      </c>
      <c r="J706" s="120" t="s">
        <v>92</v>
      </c>
      <c r="K706" s="120" t="s">
        <v>2950</v>
      </c>
      <c r="L706" s="121">
        <v>12</v>
      </c>
      <c r="M706" s="122">
        <v>2013</v>
      </c>
      <c r="N706" s="180">
        <v>138</v>
      </c>
      <c r="O706" s="59"/>
      <c r="P706" s="60"/>
      <c r="Q706" s="61"/>
      <c r="R706" s="61"/>
      <c r="S706" s="510"/>
    </row>
    <row r="707" spans="1:19" s="31" customFormat="1" ht="45.75" customHeight="1" x14ac:dyDescent="0.25">
      <c r="A707" s="119">
        <v>699</v>
      </c>
      <c r="B707" s="119" t="s">
        <v>4245</v>
      </c>
      <c r="C707" s="119" t="s">
        <v>4235</v>
      </c>
      <c r="D707" s="120" t="s">
        <v>261</v>
      </c>
      <c r="E707" s="120" t="s">
        <v>391</v>
      </c>
      <c r="F707" s="120" t="s">
        <v>261</v>
      </c>
      <c r="G707" s="120" t="s">
        <v>4246</v>
      </c>
      <c r="H707" s="120" t="s">
        <v>470</v>
      </c>
      <c r="I707" s="120" t="s">
        <v>150</v>
      </c>
      <c r="J707" s="120" t="s">
        <v>92</v>
      </c>
      <c r="K707" s="120" t="s">
        <v>2950</v>
      </c>
      <c r="L707" s="121">
        <v>12</v>
      </c>
      <c r="M707" s="122">
        <v>2013</v>
      </c>
      <c r="N707" s="180">
        <v>1426</v>
      </c>
      <c r="O707" s="59"/>
      <c r="P707" s="60"/>
      <c r="Q707" s="61"/>
      <c r="R707" s="61"/>
      <c r="S707" s="510"/>
    </row>
    <row r="708" spans="1:19" s="31" customFormat="1" ht="45.75" customHeight="1" x14ac:dyDescent="0.25">
      <c r="A708" s="119">
        <v>700</v>
      </c>
      <c r="B708" s="119" t="s">
        <v>4247</v>
      </c>
      <c r="C708" s="119" t="s">
        <v>2952</v>
      </c>
      <c r="D708" s="120" t="s">
        <v>261</v>
      </c>
      <c r="E708" s="120" t="s">
        <v>391</v>
      </c>
      <c r="F708" s="120" t="s">
        <v>261</v>
      </c>
      <c r="G708" s="120" t="s">
        <v>440</v>
      </c>
      <c r="H708" s="120" t="s">
        <v>470</v>
      </c>
      <c r="I708" s="120" t="s">
        <v>150</v>
      </c>
      <c r="J708" s="120" t="s">
        <v>92</v>
      </c>
      <c r="K708" s="120" t="s">
        <v>2950</v>
      </c>
      <c r="L708" s="121">
        <v>12</v>
      </c>
      <c r="M708" s="122">
        <v>2013</v>
      </c>
      <c r="N708" s="180">
        <v>138</v>
      </c>
      <c r="O708" s="59"/>
      <c r="P708" s="60"/>
      <c r="Q708" s="61"/>
      <c r="R708" s="61"/>
      <c r="S708" s="510"/>
    </row>
    <row r="709" spans="1:19" s="31" customFormat="1" ht="45.75" customHeight="1" x14ac:dyDescent="0.25">
      <c r="A709" s="119">
        <v>701</v>
      </c>
      <c r="B709" s="119" t="s">
        <v>4248</v>
      </c>
      <c r="C709" s="119" t="s">
        <v>2971</v>
      </c>
      <c r="D709" s="120" t="s">
        <v>261</v>
      </c>
      <c r="E709" s="120" t="s">
        <v>391</v>
      </c>
      <c r="F709" s="120" t="s">
        <v>261</v>
      </c>
      <c r="G709" s="120" t="s">
        <v>4249</v>
      </c>
      <c r="H709" s="120" t="s">
        <v>470</v>
      </c>
      <c r="I709" s="120" t="s">
        <v>150</v>
      </c>
      <c r="J709" s="120" t="s">
        <v>92</v>
      </c>
      <c r="K709" s="120" t="s">
        <v>2950</v>
      </c>
      <c r="L709" s="121">
        <v>12</v>
      </c>
      <c r="M709" s="122">
        <v>2013</v>
      </c>
      <c r="N709" s="180">
        <v>92</v>
      </c>
      <c r="O709" s="59"/>
      <c r="P709" s="60"/>
      <c r="Q709" s="61"/>
      <c r="R709" s="61"/>
      <c r="S709" s="510"/>
    </row>
    <row r="710" spans="1:19" s="31" customFormat="1" ht="45.75" customHeight="1" x14ac:dyDescent="0.25">
      <c r="A710" s="119">
        <v>702</v>
      </c>
      <c r="B710" s="119" t="s">
        <v>4250</v>
      </c>
      <c r="C710" s="119" t="s">
        <v>1621</v>
      </c>
      <c r="D710" s="120" t="s">
        <v>1622</v>
      </c>
      <c r="E710" s="120" t="s">
        <v>2994</v>
      </c>
      <c r="F710" s="120" t="s">
        <v>4251</v>
      </c>
      <c r="G710" s="120" t="s">
        <v>4252</v>
      </c>
      <c r="H710" s="120" t="s">
        <v>470</v>
      </c>
      <c r="I710" s="120" t="s">
        <v>150</v>
      </c>
      <c r="J710" s="120" t="s">
        <v>92</v>
      </c>
      <c r="K710" s="120" t="s">
        <v>2950</v>
      </c>
      <c r="L710" s="121">
        <v>11</v>
      </c>
      <c r="M710" s="122">
        <v>2016</v>
      </c>
      <c r="N710" s="180">
        <v>4060</v>
      </c>
      <c r="O710" s="59"/>
      <c r="P710" s="60"/>
      <c r="Q710" s="61"/>
      <c r="R710" s="61"/>
      <c r="S710" s="510"/>
    </row>
    <row r="711" spans="1:19" s="31" customFormat="1" ht="45.75" customHeight="1" x14ac:dyDescent="0.25">
      <c r="A711" s="119">
        <v>703</v>
      </c>
      <c r="B711" s="119" t="s">
        <v>4253</v>
      </c>
      <c r="C711" s="119" t="s">
        <v>4254</v>
      </c>
      <c r="D711" s="120" t="s">
        <v>3067</v>
      </c>
      <c r="E711" s="120" t="s">
        <v>391</v>
      </c>
      <c r="F711" s="120" t="s">
        <v>261</v>
      </c>
      <c r="G711" s="120" t="s">
        <v>440</v>
      </c>
      <c r="H711" s="120" t="s">
        <v>470</v>
      </c>
      <c r="I711" s="120" t="s">
        <v>150</v>
      </c>
      <c r="J711" s="120" t="s">
        <v>92</v>
      </c>
      <c r="K711" s="120" t="s">
        <v>2950</v>
      </c>
      <c r="L711" s="121">
        <v>12</v>
      </c>
      <c r="M711" s="122">
        <v>2017</v>
      </c>
      <c r="N711" s="180">
        <v>7540</v>
      </c>
      <c r="O711" s="59"/>
      <c r="P711" s="60"/>
      <c r="Q711" s="61"/>
      <c r="R711" s="61"/>
      <c r="S711" s="510"/>
    </row>
    <row r="712" spans="1:19" s="31" customFormat="1" ht="45.75" customHeight="1" x14ac:dyDescent="0.25">
      <c r="A712" s="119">
        <v>704</v>
      </c>
      <c r="B712" s="119" t="s">
        <v>4255</v>
      </c>
      <c r="C712" s="119" t="s">
        <v>4256</v>
      </c>
      <c r="D712" s="120" t="s">
        <v>4257</v>
      </c>
      <c r="E712" s="120" t="s">
        <v>391</v>
      </c>
      <c r="F712" s="120" t="s">
        <v>261</v>
      </c>
      <c r="G712" s="120" t="s">
        <v>440</v>
      </c>
      <c r="H712" s="120" t="s">
        <v>470</v>
      </c>
      <c r="I712" s="120" t="s">
        <v>1540</v>
      </c>
      <c r="J712" s="120" t="s">
        <v>92</v>
      </c>
      <c r="K712" s="120" t="s">
        <v>2950</v>
      </c>
      <c r="L712" s="121">
        <v>12</v>
      </c>
      <c r="M712" s="122">
        <v>2013</v>
      </c>
      <c r="N712" s="180">
        <v>280</v>
      </c>
      <c r="O712" s="59"/>
      <c r="P712" s="60"/>
      <c r="Q712" s="61"/>
      <c r="R712" s="61"/>
      <c r="S712" s="510"/>
    </row>
    <row r="713" spans="1:19" s="31" customFormat="1" ht="45.75" customHeight="1" x14ac:dyDescent="0.25">
      <c r="A713" s="119">
        <v>705</v>
      </c>
      <c r="B713" s="119" t="s">
        <v>4258</v>
      </c>
      <c r="C713" s="119" t="s">
        <v>4259</v>
      </c>
      <c r="D713" s="120" t="s">
        <v>4257</v>
      </c>
      <c r="E713" s="120" t="s">
        <v>391</v>
      </c>
      <c r="F713" s="120" t="s">
        <v>261</v>
      </c>
      <c r="G713" s="120" t="s">
        <v>440</v>
      </c>
      <c r="H713" s="120" t="s">
        <v>470</v>
      </c>
      <c r="I713" s="120" t="s">
        <v>1540</v>
      </c>
      <c r="J713" s="120" t="s">
        <v>92</v>
      </c>
      <c r="K713" s="120" t="s">
        <v>2950</v>
      </c>
      <c r="L713" s="121">
        <v>12</v>
      </c>
      <c r="M713" s="122">
        <v>2013</v>
      </c>
      <c r="N713" s="180">
        <v>280</v>
      </c>
      <c r="O713" s="59"/>
      <c r="P713" s="60"/>
      <c r="Q713" s="61"/>
      <c r="R713" s="61"/>
      <c r="S713" s="510"/>
    </row>
    <row r="714" spans="1:19" s="31" customFormat="1" ht="45.75" customHeight="1" x14ac:dyDescent="0.25">
      <c r="A714" s="119">
        <v>706</v>
      </c>
      <c r="B714" s="119" t="s">
        <v>4260</v>
      </c>
      <c r="C714" s="119" t="s">
        <v>4261</v>
      </c>
      <c r="D714" s="120" t="s">
        <v>261</v>
      </c>
      <c r="E714" s="120" t="s">
        <v>391</v>
      </c>
      <c r="F714" s="120" t="s">
        <v>261</v>
      </c>
      <c r="G714" s="120" t="s">
        <v>4262</v>
      </c>
      <c r="H714" s="120" t="s">
        <v>470</v>
      </c>
      <c r="I714" s="120" t="s">
        <v>1540</v>
      </c>
      <c r="J714" s="120" t="s">
        <v>92</v>
      </c>
      <c r="K714" s="120" t="s">
        <v>2950</v>
      </c>
      <c r="L714" s="121">
        <v>12</v>
      </c>
      <c r="M714" s="122">
        <v>2013</v>
      </c>
      <c r="N714" s="180">
        <v>2208</v>
      </c>
      <c r="O714" s="59"/>
      <c r="P714" s="60"/>
      <c r="Q714" s="61"/>
      <c r="R714" s="61"/>
      <c r="S714" s="510"/>
    </row>
    <row r="715" spans="1:19" s="31" customFormat="1" ht="45.75" customHeight="1" x14ac:dyDescent="0.25">
      <c r="A715" s="119">
        <v>707</v>
      </c>
      <c r="B715" s="119" t="s">
        <v>4263</v>
      </c>
      <c r="C715" s="119" t="s">
        <v>2952</v>
      </c>
      <c r="D715" s="120" t="s">
        <v>261</v>
      </c>
      <c r="E715" s="120" t="s">
        <v>391</v>
      </c>
      <c r="F715" s="120" t="s">
        <v>261</v>
      </c>
      <c r="G715" s="120" t="s">
        <v>3058</v>
      </c>
      <c r="H715" s="120" t="s">
        <v>470</v>
      </c>
      <c r="I715" s="120" t="s">
        <v>1540</v>
      </c>
      <c r="J715" s="120" t="s">
        <v>92</v>
      </c>
      <c r="K715" s="120" t="s">
        <v>2950</v>
      </c>
      <c r="L715" s="121">
        <v>12</v>
      </c>
      <c r="M715" s="122">
        <v>2013</v>
      </c>
      <c r="N715" s="180">
        <v>220.8</v>
      </c>
      <c r="O715" s="59"/>
      <c r="P715" s="60"/>
      <c r="Q715" s="61"/>
      <c r="R715" s="61"/>
      <c r="S715" s="510"/>
    </row>
    <row r="716" spans="1:19" s="31" customFormat="1" ht="45.75" customHeight="1" x14ac:dyDescent="0.25">
      <c r="A716" s="119">
        <v>708</v>
      </c>
      <c r="B716" s="119" t="s">
        <v>4264</v>
      </c>
      <c r="C716" s="119" t="s">
        <v>2971</v>
      </c>
      <c r="D716" s="120" t="s">
        <v>261</v>
      </c>
      <c r="E716" s="120" t="s">
        <v>391</v>
      </c>
      <c r="F716" s="120" t="s">
        <v>261</v>
      </c>
      <c r="G716" s="120" t="s">
        <v>4265</v>
      </c>
      <c r="H716" s="120" t="s">
        <v>470</v>
      </c>
      <c r="I716" s="120" t="s">
        <v>1540</v>
      </c>
      <c r="J716" s="120" t="s">
        <v>92</v>
      </c>
      <c r="K716" s="120" t="s">
        <v>2950</v>
      </c>
      <c r="L716" s="121">
        <v>12</v>
      </c>
      <c r="M716" s="122">
        <v>2013</v>
      </c>
      <c r="N716" s="180">
        <v>147.19999999999999</v>
      </c>
      <c r="O716" s="59"/>
      <c r="P716" s="60"/>
      <c r="Q716" s="61"/>
      <c r="R716" s="61"/>
      <c r="S716" s="510"/>
    </row>
    <row r="717" spans="1:19" s="31" customFormat="1" ht="45.75" customHeight="1" x14ac:dyDescent="0.25">
      <c r="A717" s="119">
        <v>709</v>
      </c>
      <c r="B717" s="119" t="s">
        <v>4266</v>
      </c>
      <c r="C717" s="119" t="s">
        <v>3766</v>
      </c>
      <c r="D717" s="120" t="s">
        <v>261</v>
      </c>
      <c r="E717" s="120" t="s">
        <v>391</v>
      </c>
      <c r="F717" s="120" t="s">
        <v>261</v>
      </c>
      <c r="G717" s="120" t="s">
        <v>440</v>
      </c>
      <c r="H717" s="120" t="s">
        <v>470</v>
      </c>
      <c r="I717" s="120" t="s">
        <v>1540</v>
      </c>
      <c r="J717" s="120" t="s">
        <v>92</v>
      </c>
      <c r="K717" s="120" t="s">
        <v>2950</v>
      </c>
      <c r="L717" s="121">
        <v>12</v>
      </c>
      <c r="M717" s="122">
        <v>2013</v>
      </c>
      <c r="N717" s="180">
        <v>220.8</v>
      </c>
      <c r="O717" s="59"/>
      <c r="P717" s="60"/>
      <c r="Q717" s="61"/>
      <c r="R717" s="61"/>
      <c r="S717" s="510"/>
    </row>
    <row r="718" spans="1:19" s="31" customFormat="1" ht="45.75" customHeight="1" x14ac:dyDescent="0.25">
      <c r="A718" s="119">
        <v>710</v>
      </c>
      <c r="B718" s="119" t="s">
        <v>4267</v>
      </c>
      <c r="C718" s="119" t="s">
        <v>3791</v>
      </c>
      <c r="D718" s="120" t="s">
        <v>261</v>
      </c>
      <c r="E718" s="120" t="s">
        <v>391</v>
      </c>
      <c r="F718" s="120" t="s">
        <v>261</v>
      </c>
      <c r="G718" s="120" t="s">
        <v>4268</v>
      </c>
      <c r="H718" s="120" t="s">
        <v>470</v>
      </c>
      <c r="I718" s="120" t="s">
        <v>1540</v>
      </c>
      <c r="J718" s="120" t="s">
        <v>92</v>
      </c>
      <c r="K718" s="120" t="s">
        <v>2950</v>
      </c>
      <c r="L718" s="121">
        <v>12</v>
      </c>
      <c r="M718" s="122">
        <v>2013</v>
      </c>
      <c r="N718" s="180">
        <v>2435</v>
      </c>
      <c r="O718" s="59"/>
      <c r="P718" s="60"/>
      <c r="Q718" s="61"/>
      <c r="R718" s="61"/>
      <c r="S718" s="510"/>
    </row>
    <row r="719" spans="1:19" s="31" customFormat="1" ht="45.75" customHeight="1" x14ac:dyDescent="0.25">
      <c r="A719" s="119">
        <v>711</v>
      </c>
      <c r="B719" s="119" t="s">
        <v>4269</v>
      </c>
      <c r="C719" s="119" t="s">
        <v>4270</v>
      </c>
      <c r="D719" s="120" t="s">
        <v>261</v>
      </c>
      <c r="E719" s="120" t="s">
        <v>391</v>
      </c>
      <c r="F719" s="120" t="s">
        <v>261</v>
      </c>
      <c r="G719" s="120" t="s">
        <v>440</v>
      </c>
      <c r="H719" s="120" t="s">
        <v>470</v>
      </c>
      <c r="I719" s="120" t="s">
        <v>1540</v>
      </c>
      <c r="J719" s="120" t="s">
        <v>92</v>
      </c>
      <c r="K719" s="120" t="s">
        <v>2950</v>
      </c>
      <c r="L719" s="121">
        <v>12</v>
      </c>
      <c r="M719" s="122">
        <v>2013</v>
      </c>
      <c r="N719" s="180">
        <v>5500</v>
      </c>
      <c r="O719" s="59"/>
      <c r="P719" s="60"/>
      <c r="Q719" s="61"/>
      <c r="R719" s="61"/>
      <c r="S719" s="510"/>
    </row>
    <row r="720" spans="1:19" s="31" customFormat="1" ht="45.75" customHeight="1" x14ac:dyDescent="0.25">
      <c r="A720" s="119">
        <v>712</v>
      </c>
      <c r="B720" s="119" t="s">
        <v>4271</v>
      </c>
      <c r="C720" s="119" t="s">
        <v>3004</v>
      </c>
      <c r="D720" s="120" t="s">
        <v>261</v>
      </c>
      <c r="E720" s="120" t="s">
        <v>391</v>
      </c>
      <c r="F720" s="120" t="s">
        <v>261</v>
      </c>
      <c r="G720" s="120" t="s">
        <v>4272</v>
      </c>
      <c r="H720" s="120" t="s">
        <v>470</v>
      </c>
      <c r="I720" s="120" t="s">
        <v>1540</v>
      </c>
      <c r="J720" s="120" t="s">
        <v>92</v>
      </c>
      <c r="K720" s="120" t="s">
        <v>2950</v>
      </c>
      <c r="L720" s="121">
        <v>12</v>
      </c>
      <c r="M720" s="122">
        <v>2013</v>
      </c>
      <c r="N720" s="180">
        <v>260</v>
      </c>
      <c r="O720" s="59"/>
      <c r="P720" s="60"/>
      <c r="Q720" s="61"/>
      <c r="R720" s="61"/>
      <c r="S720" s="510"/>
    </row>
    <row r="721" spans="1:19" s="31" customFormat="1" ht="45.75" customHeight="1" x14ac:dyDescent="0.25">
      <c r="A721" s="119">
        <v>713</v>
      </c>
      <c r="B721" s="119" t="s">
        <v>4273</v>
      </c>
      <c r="C721" s="119" t="s">
        <v>2955</v>
      </c>
      <c r="D721" s="120" t="s">
        <v>261</v>
      </c>
      <c r="E721" s="120" t="s">
        <v>391</v>
      </c>
      <c r="F721" s="120" t="s">
        <v>261</v>
      </c>
      <c r="G721" s="120">
        <v>80630</v>
      </c>
      <c r="H721" s="120" t="s">
        <v>470</v>
      </c>
      <c r="I721" s="120" t="s">
        <v>1540</v>
      </c>
      <c r="J721" s="120" t="s">
        <v>92</v>
      </c>
      <c r="K721" s="120" t="s">
        <v>2950</v>
      </c>
      <c r="L721" s="121">
        <v>12</v>
      </c>
      <c r="M721" s="122">
        <v>2013</v>
      </c>
      <c r="N721" s="180">
        <v>210</v>
      </c>
      <c r="O721" s="59"/>
      <c r="P721" s="60"/>
      <c r="Q721" s="61"/>
      <c r="R721" s="61"/>
      <c r="S721" s="510"/>
    </row>
    <row r="722" spans="1:19" s="31" customFormat="1" ht="45.75" customHeight="1" x14ac:dyDescent="0.25">
      <c r="A722" s="119">
        <v>714</v>
      </c>
      <c r="B722" s="119" t="s">
        <v>4274</v>
      </c>
      <c r="C722" s="119" t="s">
        <v>3118</v>
      </c>
      <c r="D722" s="120" t="s">
        <v>261</v>
      </c>
      <c r="E722" s="120" t="s">
        <v>391</v>
      </c>
      <c r="F722" s="120" t="s">
        <v>261</v>
      </c>
      <c r="G722" s="120" t="s">
        <v>4275</v>
      </c>
      <c r="H722" s="120" t="s">
        <v>470</v>
      </c>
      <c r="I722" s="120" t="s">
        <v>1540</v>
      </c>
      <c r="J722" s="120" t="s">
        <v>92</v>
      </c>
      <c r="K722" s="120" t="s">
        <v>2950</v>
      </c>
      <c r="L722" s="121">
        <v>12</v>
      </c>
      <c r="M722" s="122">
        <v>2013</v>
      </c>
      <c r="N722" s="180">
        <v>280</v>
      </c>
      <c r="O722" s="59"/>
      <c r="P722" s="60"/>
      <c r="Q722" s="61"/>
      <c r="R722" s="61"/>
      <c r="S722" s="510"/>
    </row>
    <row r="723" spans="1:19" s="31" customFormat="1" ht="45.75" customHeight="1" x14ac:dyDescent="0.25">
      <c r="A723" s="119">
        <v>715</v>
      </c>
      <c r="B723" s="119" t="s">
        <v>4276</v>
      </c>
      <c r="C723" s="119" t="s">
        <v>4277</v>
      </c>
      <c r="D723" s="120" t="s">
        <v>3410</v>
      </c>
      <c r="E723" s="120" t="s">
        <v>391</v>
      </c>
      <c r="F723" s="120" t="s">
        <v>4278</v>
      </c>
      <c r="G723" s="120" t="s">
        <v>440</v>
      </c>
      <c r="H723" s="120" t="s">
        <v>470</v>
      </c>
      <c r="I723" s="120" t="s">
        <v>1540</v>
      </c>
      <c r="J723" s="120" t="s">
        <v>92</v>
      </c>
      <c r="K723" s="120" t="s">
        <v>2950</v>
      </c>
      <c r="L723" s="121">
        <v>12</v>
      </c>
      <c r="M723" s="122">
        <v>2013</v>
      </c>
      <c r="N723" s="180">
        <v>7447.2</v>
      </c>
      <c r="O723" s="59"/>
      <c r="P723" s="60"/>
      <c r="Q723" s="61"/>
      <c r="R723" s="61"/>
      <c r="S723" s="510"/>
    </row>
    <row r="724" spans="1:19" s="31" customFormat="1" ht="45.75" customHeight="1" x14ac:dyDescent="0.25">
      <c r="A724" s="119">
        <v>716</v>
      </c>
      <c r="B724" s="119" t="s">
        <v>4279</v>
      </c>
      <c r="C724" s="119" t="s">
        <v>2952</v>
      </c>
      <c r="D724" s="120" t="s">
        <v>261</v>
      </c>
      <c r="E724" s="120" t="s">
        <v>391</v>
      </c>
      <c r="F724" s="120" t="s">
        <v>261</v>
      </c>
      <c r="G724" s="120" t="s">
        <v>440</v>
      </c>
      <c r="H724" s="120" t="s">
        <v>470</v>
      </c>
      <c r="I724" s="120" t="s">
        <v>1540</v>
      </c>
      <c r="J724" s="120" t="s">
        <v>92</v>
      </c>
      <c r="K724" s="120" t="s">
        <v>2950</v>
      </c>
      <c r="L724" s="121">
        <v>12</v>
      </c>
      <c r="M724" s="122">
        <v>2013</v>
      </c>
      <c r="N724" s="180">
        <v>372.36</v>
      </c>
      <c r="O724" s="59"/>
      <c r="P724" s="60"/>
      <c r="Q724" s="61"/>
      <c r="R724" s="61"/>
      <c r="S724" s="510"/>
    </row>
    <row r="725" spans="1:19" s="31" customFormat="1" ht="45.75" customHeight="1" x14ac:dyDescent="0.25">
      <c r="A725" s="119">
        <v>717</v>
      </c>
      <c r="B725" s="119" t="s">
        <v>4280</v>
      </c>
      <c r="C725" s="119" t="s">
        <v>2971</v>
      </c>
      <c r="D725" s="120" t="s">
        <v>261</v>
      </c>
      <c r="E725" s="120" t="s">
        <v>391</v>
      </c>
      <c r="F725" s="120" t="s">
        <v>261</v>
      </c>
      <c r="G725" s="120" t="s">
        <v>440</v>
      </c>
      <c r="H725" s="120" t="s">
        <v>470</v>
      </c>
      <c r="I725" s="120" t="s">
        <v>1540</v>
      </c>
      <c r="J725" s="120" t="s">
        <v>92</v>
      </c>
      <c r="K725" s="120" t="s">
        <v>2950</v>
      </c>
      <c r="L725" s="121">
        <v>12</v>
      </c>
      <c r="M725" s="122">
        <v>2013</v>
      </c>
      <c r="N725" s="180">
        <v>248.44</v>
      </c>
      <c r="O725" s="59"/>
      <c r="P725" s="60"/>
      <c r="Q725" s="61"/>
      <c r="R725" s="61"/>
      <c r="S725" s="510"/>
    </row>
    <row r="726" spans="1:19" s="31" customFormat="1" ht="45.75" customHeight="1" x14ac:dyDescent="0.25">
      <c r="A726" s="119">
        <v>718</v>
      </c>
      <c r="B726" s="119" t="s">
        <v>4281</v>
      </c>
      <c r="C726" s="119" t="s">
        <v>4282</v>
      </c>
      <c r="D726" s="120" t="s">
        <v>1622</v>
      </c>
      <c r="E726" s="120" t="s">
        <v>391</v>
      </c>
      <c r="F726" s="120" t="s">
        <v>3733</v>
      </c>
      <c r="G726" s="120" t="s">
        <v>4283</v>
      </c>
      <c r="H726" s="120" t="s">
        <v>470</v>
      </c>
      <c r="I726" s="120" t="s">
        <v>1540</v>
      </c>
      <c r="J726" s="120" t="s">
        <v>92</v>
      </c>
      <c r="K726" s="120" t="s">
        <v>2950</v>
      </c>
      <c r="L726" s="121">
        <v>12</v>
      </c>
      <c r="M726" s="122">
        <v>2013</v>
      </c>
      <c r="N726" s="180">
        <v>1202</v>
      </c>
      <c r="O726" s="59"/>
      <c r="P726" s="60"/>
      <c r="Q726" s="61"/>
      <c r="R726" s="61"/>
      <c r="S726" s="510"/>
    </row>
    <row r="727" spans="1:19" s="31" customFormat="1" ht="45.75" customHeight="1" x14ac:dyDescent="0.25">
      <c r="A727" s="119">
        <v>719</v>
      </c>
      <c r="B727" s="119" t="s">
        <v>4284</v>
      </c>
      <c r="C727" s="119" t="s">
        <v>4285</v>
      </c>
      <c r="D727" s="120" t="s">
        <v>261</v>
      </c>
      <c r="E727" s="120" t="s">
        <v>391</v>
      </c>
      <c r="F727" s="120" t="s">
        <v>261</v>
      </c>
      <c r="G727" s="120" t="s">
        <v>440</v>
      </c>
      <c r="H727" s="120" t="s">
        <v>470</v>
      </c>
      <c r="I727" s="120" t="s">
        <v>1540</v>
      </c>
      <c r="J727" s="120" t="s">
        <v>92</v>
      </c>
      <c r="K727" s="120" t="s">
        <v>2950</v>
      </c>
      <c r="L727" s="121">
        <v>12</v>
      </c>
      <c r="M727" s="122">
        <v>2013</v>
      </c>
      <c r="N727" s="180">
        <v>12533</v>
      </c>
      <c r="O727" s="59"/>
      <c r="P727" s="60"/>
      <c r="Q727" s="61"/>
      <c r="R727" s="61"/>
      <c r="S727" s="510"/>
    </row>
    <row r="728" spans="1:19" s="31" customFormat="1" ht="45.75" customHeight="1" x14ac:dyDescent="0.25">
      <c r="A728" s="119">
        <v>720</v>
      </c>
      <c r="B728" s="119" t="s">
        <v>4286</v>
      </c>
      <c r="C728" s="119" t="s">
        <v>3004</v>
      </c>
      <c r="D728" s="120" t="s">
        <v>261</v>
      </c>
      <c r="E728" s="120" t="s">
        <v>391</v>
      </c>
      <c r="F728" s="120" t="s">
        <v>261</v>
      </c>
      <c r="G728" s="120" t="s">
        <v>440</v>
      </c>
      <c r="H728" s="120" t="s">
        <v>470</v>
      </c>
      <c r="I728" s="120" t="s">
        <v>1540</v>
      </c>
      <c r="J728" s="120" t="s">
        <v>92</v>
      </c>
      <c r="K728" s="120" t="s">
        <v>2950</v>
      </c>
      <c r="L728" s="121">
        <v>12</v>
      </c>
      <c r="M728" s="122">
        <v>2013</v>
      </c>
      <c r="N728" s="180">
        <v>539</v>
      </c>
      <c r="O728" s="59"/>
      <c r="P728" s="60"/>
      <c r="Q728" s="61"/>
      <c r="R728" s="61"/>
      <c r="S728" s="510"/>
    </row>
    <row r="729" spans="1:19" s="31" customFormat="1" ht="45.75" customHeight="1" x14ac:dyDescent="0.25">
      <c r="A729" s="119">
        <v>721</v>
      </c>
      <c r="B729" s="119" t="s">
        <v>4287</v>
      </c>
      <c r="C729" s="119" t="s">
        <v>2971</v>
      </c>
      <c r="D729" s="120" t="s">
        <v>261</v>
      </c>
      <c r="E729" s="120" t="s">
        <v>391</v>
      </c>
      <c r="F729" s="120" t="s">
        <v>261</v>
      </c>
      <c r="G729" s="120" t="s">
        <v>440</v>
      </c>
      <c r="H729" s="120" t="s">
        <v>470</v>
      </c>
      <c r="I729" s="120" t="s">
        <v>1540</v>
      </c>
      <c r="J729" s="120" t="s">
        <v>92</v>
      </c>
      <c r="K729" s="120" t="s">
        <v>2950</v>
      </c>
      <c r="L729" s="121">
        <v>12</v>
      </c>
      <c r="M729" s="122">
        <v>2013</v>
      </c>
      <c r="N729" s="180">
        <v>404</v>
      </c>
      <c r="O729" s="59"/>
      <c r="P729" s="60"/>
      <c r="Q729" s="61"/>
      <c r="R729" s="61"/>
      <c r="S729" s="510"/>
    </row>
    <row r="730" spans="1:19" s="31" customFormat="1" ht="45.75" customHeight="1" x14ac:dyDescent="0.25">
      <c r="A730" s="119">
        <v>722</v>
      </c>
      <c r="B730" s="119" t="s">
        <v>4288</v>
      </c>
      <c r="C730" s="119" t="s">
        <v>4289</v>
      </c>
      <c r="D730" s="120" t="s">
        <v>1622</v>
      </c>
      <c r="E730" s="120" t="s">
        <v>391</v>
      </c>
      <c r="F730" s="120" t="s">
        <v>4290</v>
      </c>
      <c r="G730" s="120" t="s">
        <v>440</v>
      </c>
      <c r="H730" s="120" t="s">
        <v>470</v>
      </c>
      <c r="I730" s="120" t="s">
        <v>1540</v>
      </c>
      <c r="J730" s="120" t="s">
        <v>92</v>
      </c>
      <c r="K730" s="120" t="s">
        <v>2950</v>
      </c>
      <c r="L730" s="121">
        <v>12</v>
      </c>
      <c r="M730" s="122">
        <v>2013</v>
      </c>
      <c r="N730" s="180">
        <v>4620</v>
      </c>
      <c r="O730" s="59"/>
      <c r="P730" s="60"/>
      <c r="Q730" s="61"/>
      <c r="R730" s="61"/>
      <c r="S730" s="510"/>
    </row>
    <row r="731" spans="1:19" s="31" customFormat="1" ht="45.75" customHeight="1" x14ac:dyDescent="0.25">
      <c r="A731" s="119">
        <v>723</v>
      </c>
      <c r="B731" s="119" t="s">
        <v>4291</v>
      </c>
      <c r="C731" s="119" t="s">
        <v>4292</v>
      </c>
      <c r="D731" s="120" t="s">
        <v>261</v>
      </c>
      <c r="E731" s="120" t="s">
        <v>391</v>
      </c>
      <c r="F731" s="120" t="s">
        <v>261</v>
      </c>
      <c r="G731" s="120">
        <v>53407352285</v>
      </c>
      <c r="H731" s="120" t="s">
        <v>470</v>
      </c>
      <c r="I731" s="120" t="s">
        <v>1540</v>
      </c>
      <c r="J731" s="120" t="s">
        <v>92</v>
      </c>
      <c r="K731" s="120" t="s">
        <v>2950</v>
      </c>
      <c r="L731" s="121">
        <v>12</v>
      </c>
      <c r="M731" s="122">
        <v>2015</v>
      </c>
      <c r="N731" s="180">
        <v>1566</v>
      </c>
      <c r="O731" s="59"/>
      <c r="P731" s="60"/>
      <c r="Q731" s="61"/>
      <c r="R731" s="61"/>
      <c r="S731" s="510"/>
    </row>
    <row r="732" spans="1:19" s="31" customFormat="1" ht="45.75" customHeight="1" x14ac:dyDescent="0.25">
      <c r="A732" s="119">
        <v>724</v>
      </c>
      <c r="B732" s="119" t="s">
        <v>4286</v>
      </c>
      <c r="C732" s="119" t="s">
        <v>3659</v>
      </c>
      <c r="D732" s="120" t="s">
        <v>3012</v>
      </c>
      <c r="E732" s="120" t="s">
        <v>391</v>
      </c>
      <c r="F732" s="120" t="s">
        <v>4293</v>
      </c>
      <c r="G732" s="120" t="s">
        <v>440</v>
      </c>
      <c r="H732" s="120" t="s">
        <v>470</v>
      </c>
      <c r="I732" s="120" t="s">
        <v>1540</v>
      </c>
      <c r="J732" s="120" t="s">
        <v>92</v>
      </c>
      <c r="K732" s="120" t="s">
        <v>2950</v>
      </c>
      <c r="L732" s="121">
        <v>2</v>
      </c>
      <c r="M732" s="122">
        <v>2016</v>
      </c>
      <c r="N732" s="180">
        <v>3456.8</v>
      </c>
      <c r="O732" s="59"/>
      <c r="P732" s="60"/>
      <c r="Q732" s="61"/>
      <c r="R732" s="61"/>
      <c r="S732" s="510"/>
    </row>
    <row r="733" spans="1:19" s="31" customFormat="1" ht="45.75" customHeight="1" x14ac:dyDescent="0.25">
      <c r="A733" s="119">
        <v>725</v>
      </c>
      <c r="B733" s="119" t="s">
        <v>4294</v>
      </c>
      <c r="C733" s="119" t="s">
        <v>2980</v>
      </c>
      <c r="D733" s="120" t="s">
        <v>261</v>
      </c>
      <c r="E733" s="120" t="s">
        <v>391</v>
      </c>
      <c r="F733" s="120" t="s">
        <v>261</v>
      </c>
      <c r="G733" s="120" t="s">
        <v>4295</v>
      </c>
      <c r="H733" s="120" t="s">
        <v>470</v>
      </c>
      <c r="I733" s="120" t="s">
        <v>1540</v>
      </c>
      <c r="J733" s="120" t="s">
        <v>92</v>
      </c>
      <c r="K733" s="120" t="s">
        <v>2950</v>
      </c>
      <c r="L733" s="121">
        <v>12</v>
      </c>
      <c r="M733" s="122">
        <v>2016</v>
      </c>
      <c r="N733" s="180">
        <v>280</v>
      </c>
      <c r="O733" s="59"/>
      <c r="P733" s="60"/>
      <c r="Q733" s="61"/>
      <c r="R733" s="61"/>
      <c r="S733" s="510"/>
    </row>
    <row r="734" spans="1:19" s="31" customFormat="1" ht="45.75" customHeight="1" x14ac:dyDescent="0.25">
      <c r="A734" s="119">
        <v>726</v>
      </c>
      <c r="B734" s="119" t="s">
        <v>4284</v>
      </c>
      <c r="C734" s="119" t="s">
        <v>3268</v>
      </c>
      <c r="D734" s="120" t="s">
        <v>3388</v>
      </c>
      <c r="E734" s="120" t="s">
        <v>391</v>
      </c>
      <c r="F734" s="120" t="s">
        <v>261</v>
      </c>
      <c r="G734" s="123">
        <v>940399164794</v>
      </c>
      <c r="H734" s="120" t="s">
        <v>470</v>
      </c>
      <c r="I734" s="120" t="s">
        <v>1540</v>
      </c>
      <c r="J734" s="120" t="s">
        <v>92</v>
      </c>
      <c r="K734" s="120" t="s">
        <v>2950</v>
      </c>
      <c r="L734" s="121">
        <v>11</v>
      </c>
      <c r="M734" s="122">
        <v>2017</v>
      </c>
      <c r="N734" s="180">
        <v>4782.88</v>
      </c>
      <c r="O734" s="59"/>
      <c r="P734" s="60"/>
      <c r="Q734" s="61"/>
      <c r="R734" s="61"/>
      <c r="S734" s="510"/>
    </row>
    <row r="735" spans="1:19" s="31" customFormat="1" ht="45.75" customHeight="1" x14ac:dyDescent="0.25">
      <c r="A735" s="119">
        <v>727</v>
      </c>
      <c r="B735" s="119" t="s">
        <v>4296</v>
      </c>
      <c r="C735" s="119" t="s">
        <v>2976</v>
      </c>
      <c r="D735" s="120" t="s">
        <v>1136</v>
      </c>
      <c r="E735" s="120" t="s">
        <v>391</v>
      </c>
      <c r="F735" s="120" t="s">
        <v>261</v>
      </c>
      <c r="G735" s="120" t="s">
        <v>4297</v>
      </c>
      <c r="H735" s="120" t="s">
        <v>470</v>
      </c>
      <c r="I735" s="120" t="s">
        <v>1540</v>
      </c>
      <c r="J735" s="120" t="s">
        <v>92</v>
      </c>
      <c r="K735" s="120" t="s">
        <v>2950</v>
      </c>
      <c r="L735" s="121">
        <v>11</v>
      </c>
      <c r="M735" s="122">
        <v>2017</v>
      </c>
      <c r="N735" s="180">
        <v>2468.48</v>
      </c>
      <c r="O735" s="59"/>
      <c r="P735" s="60"/>
      <c r="Q735" s="61"/>
      <c r="R735" s="61"/>
      <c r="S735" s="510"/>
    </row>
    <row r="736" spans="1:19" s="31" customFormat="1" ht="45.75" customHeight="1" x14ac:dyDescent="0.25">
      <c r="A736" s="119">
        <v>728</v>
      </c>
      <c r="B736" s="119" t="s">
        <v>4298</v>
      </c>
      <c r="C736" s="119" t="s">
        <v>2952</v>
      </c>
      <c r="D736" s="120" t="s">
        <v>3005</v>
      </c>
      <c r="E736" s="120" t="s">
        <v>391</v>
      </c>
      <c r="F736" s="120" t="s">
        <v>261</v>
      </c>
      <c r="G736" s="120" t="s">
        <v>3006</v>
      </c>
      <c r="H736" s="120" t="s">
        <v>470</v>
      </c>
      <c r="I736" s="120" t="s">
        <v>1540</v>
      </c>
      <c r="J736" s="120" t="s">
        <v>92</v>
      </c>
      <c r="K736" s="120" t="s">
        <v>2950</v>
      </c>
      <c r="L736" s="121">
        <v>11</v>
      </c>
      <c r="M736" s="122">
        <v>2017</v>
      </c>
      <c r="N736" s="180">
        <v>308.56</v>
      </c>
      <c r="O736" s="59"/>
      <c r="P736" s="60"/>
      <c r="Q736" s="61"/>
      <c r="R736" s="61"/>
      <c r="S736" s="510"/>
    </row>
    <row r="737" spans="1:19" s="31" customFormat="1" ht="45.75" customHeight="1" x14ac:dyDescent="0.25">
      <c r="A737" s="119">
        <v>729</v>
      </c>
      <c r="B737" s="119" t="s">
        <v>4299</v>
      </c>
      <c r="C737" s="119" t="s">
        <v>2971</v>
      </c>
      <c r="D737" s="120" t="s">
        <v>3005</v>
      </c>
      <c r="E737" s="120" t="s">
        <v>391</v>
      </c>
      <c r="F737" s="120" t="s">
        <v>261</v>
      </c>
      <c r="G737" s="120" t="s">
        <v>3006</v>
      </c>
      <c r="H737" s="120" t="s">
        <v>470</v>
      </c>
      <c r="I737" s="120" t="s">
        <v>1540</v>
      </c>
      <c r="J737" s="120" t="s">
        <v>92</v>
      </c>
      <c r="K737" s="120" t="s">
        <v>2950</v>
      </c>
      <c r="L737" s="121">
        <v>11</v>
      </c>
      <c r="M737" s="122">
        <v>2017</v>
      </c>
      <c r="N737" s="180">
        <v>154.28</v>
      </c>
      <c r="O737" s="59"/>
      <c r="P737" s="60"/>
      <c r="Q737" s="61"/>
      <c r="R737" s="61"/>
      <c r="S737" s="510"/>
    </row>
    <row r="738" spans="1:19" s="31" customFormat="1" ht="45.75" customHeight="1" x14ac:dyDescent="0.25">
      <c r="A738" s="119">
        <v>730</v>
      </c>
      <c r="B738" s="119" t="s">
        <v>4300</v>
      </c>
      <c r="C738" s="119" t="s">
        <v>2980</v>
      </c>
      <c r="D738" s="120" t="s">
        <v>3397</v>
      </c>
      <c r="E738" s="120" t="s">
        <v>391</v>
      </c>
      <c r="F738" s="120" t="s">
        <v>261</v>
      </c>
      <c r="G738" s="120" t="s">
        <v>4301</v>
      </c>
      <c r="H738" s="120" t="s">
        <v>470</v>
      </c>
      <c r="I738" s="120" t="s">
        <v>1540</v>
      </c>
      <c r="J738" s="120" t="s">
        <v>92</v>
      </c>
      <c r="K738" s="120" t="s">
        <v>2950</v>
      </c>
      <c r="L738" s="121">
        <v>11</v>
      </c>
      <c r="M738" s="122">
        <v>2017</v>
      </c>
      <c r="N738" s="180">
        <v>290</v>
      </c>
      <c r="O738" s="59"/>
      <c r="P738" s="60"/>
      <c r="Q738" s="61"/>
      <c r="R738" s="61"/>
      <c r="S738" s="510"/>
    </row>
    <row r="739" spans="1:19" s="31" customFormat="1" ht="45.75" customHeight="1" x14ac:dyDescent="0.25">
      <c r="A739" s="119">
        <v>731</v>
      </c>
      <c r="B739" s="119" t="s">
        <v>4302</v>
      </c>
      <c r="C739" s="119" t="s">
        <v>3268</v>
      </c>
      <c r="D739" s="120" t="s">
        <v>3388</v>
      </c>
      <c r="E739" s="120" t="s">
        <v>391</v>
      </c>
      <c r="F739" s="120" t="s">
        <v>261</v>
      </c>
      <c r="G739" s="123">
        <v>940399167132</v>
      </c>
      <c r="H739" s="120" t="s">
        <v>470</v>
      </c>
      <c r="I739" s="120" t="s">
        <v>1540</v>
      </c>
      <c r="J739" s="120" t="s">
        <v>92</v>
      </c>
      <c r="K739" s="120" t="s">
        <v>2950</v>
      </c>
      <c r="L739" s="121">
        <v>11</v>
      </c>
      <c r="M739" s="122">
        <v>2017</v>
      </c>
      <c r="N739" s="180">
        <v>4782.68</v>
      </c>
      <c r="O739" s="59"/>
      <c r="P739" s="60"/>
      <c r="Q739" s="61"/>
      <c r="R739" s="61"/>
      <c r="S739" s="510"/>
    </row>
    <row r="740" spans="1:19" s="31" customFormat="1" ht="45.75" customHeight="1" x14ac:dyDescent="0.25">
      <c r="A740" s="119">
        <v>732</v>
      </c>
      <c r="B740" s="119" t="s">
        <v>4303</v>
      </c>
      <c r="C740" s="119" t="s">
        <v>2976</v>
      </c>
      <c r="D740" s="120" t="s">
        <v>1136</v>
      </c>
      <c r="E740" s="120" t="s">
        <v>391</v>
      </c>
      <c r="F740" s="120" t="s">
        <v>261</v>
      </c>
      <c r="G740" s="120" t="s">
        <v>4304</v>
      </c>
      <c r="H740" s="120" t="s">
        <v>470</v>
      </c>
      <c r="I740" s="120" t="s">
        <v>1540</v>
      </c>
      <c r="J740" s="120" t="s">
        <v>92</v>
      </c>
      <c r="K740" s="120" t="s">
        <v>2950</v>
      </c>
      <c r="L740" s="121">
        <v>11</v>
      </c>
      <c r="M740" s="122">
        <v>2017</v>
      </c>
      <c r="N740" s="180">
        <v>2468.48</v>
      </c>
      <c r="O740" s="59"/>
      <c r="P740" s="60"/>
      <c r="Q740" s="61"/>
      <c r="R740" s="61"/>
      <c r="S740" s="510"/>
    </row>
    <row r="741" spans="1:19" s="31" customFormat="1" ht="45.75" customHeight="1" x14ac:dyDescent="0.25">
      <c r="A741" s="119">
        <v>733</v>
      </c>
      <c r="B741" s="119" t="s">
        <v>4305</v>
      </c>
      <c r="C741" s="119" t="s">
        <v>2952</v>
      </c>
      <c r="D741" s="120" t="s">
        <v>3005</v>
      </c>
      <c r="E741" s="120" t="s">
        <v>391</v>
      </c>
      <c r="F741" s="120" t="s">
        <v>261</v>
      </c>
      <c r="G741" s="120" t="s">
        <v>3822</v>
      </c>
      <c r="H741" s="120" t="s">
        <v>470</v>
      </c>
      <c r="I741" s="120" t="s">
        <v>1540</v>
      </c>
      <c r="J741" s="120" t="s">
        <v>92</v>
      </c>
      <c r="K741" s="120" t="s">
        <v>2950</v>
      </c>
      <c r="L741" s="121">
        <v>11</v>
      </c>
      <c r="M741" s="122">
        <v>2017</v>
      </c>
      <c r="N741" s="180">
        <v>308.56</v>
      </c>
      <c r="O741" s="59"/>
      <c r="P741" s="60"/>
      <c r="Q741" s="61"/>
      <c r="R741" s="61"/>
      <c r="S741" s="510"/>
    </row>
    <row r="742" spans="1:19" s="31" customFormat="1" ht="45.75" customHeight="1" x14ac:dyDescent="0.25">
      <c r="A742" s="119">
        <v>734</v>
      </c>
      <c r="B742" s="119" t="s">
        <v>4306</v>
      </c>
      <c r="C742" s="119" t="s">
        <v>2971</v>
      </c>
      <c r="D742" s="120" t="s">
        <v>3005</v>
      </c>
      <c r="E742" s="120" t="s">
        <v>391</v>
      </c>
      <c r="F742" s="120" t="s">
        <v>261</v>
      </c>
      <c r="G742" s="120" t="s">
        <v>3822</v>
      </c>
      <c r="H742" s="120" t="s">
        <v>470</v>
      </c>
      <c r="I742" s="120" t="s">
        <v>1540</v>
      </c>
      <c r="J742" s="120" t="s">
        <v>92</v>
      </c>
      <c r="K742" s="120" t="s">
        <v>2950</v>
      </c>
      <c r="L742" s="121">
        <v>11</v>
      </c>
      <c r="M742" s="122">
        <v>2017</v>
      </c>
      <c r="N742" s="180">
        <v>154.28</v>
      </c>
      <c r="O742" s="59"/>
      <c r="P742" s="60"/>
      <c r="Q742" s="61"/>
      <c r="R742" s="61"/>
      <c r="S742" s="510"/>
    </row>
    <row r="743" spans="1:19" s="31" customFormat="1" ht="45.75" customHeight="1" x14ac:dyDescent="0.25">
      <c r="A743" s="119">
        <v>735</v>
      </c>
      <c r="B743" s="119" t="s">
        <v>4307</v>
      </c>
      <c r="C743" s="119" t="s">
        <v>2980</v>
      </c>
      <c r="D743" s="120" t="s">
        <v>3397</v>
      </c>
      <c r="E743" s="120" t="s">
        <v>391</v>
      </c>
      <c r="F743" s="120" t="s">
        <v>261</v>
      </c>
      <c r="G743" s="120" t="s">
        <v>4308</v>
      </c>
      <c r="H743" s="120" t="s">
        <v>470</v>
      </c>
      <c r="I743" s="120" t="s">
        <v>1540</v>
      </c>
      <c r="J743" s="120" t="s">
        <v>92</v>
      </c>
      <c r="K743" s="120" t="s">
        <v>2950</v>
      </c>
      <c r="L743" s="121">
        <v>11</v>
      </c>
      <c r="M743" s="122">
        <v>2017</v>
      </c>
      <c r="N743" s="180">
        <v>290</v>
      </c>
      <c r="O743" s="59"/>
      <c r="P743" s="60"/>
      <c r="Q743" s="61"/>
      <c r="R743" s="61"/>
      <c r="S743" s="510"/>
    </row>
    <row r="744" spans="1:19" s="31" customFormat="1" ht="45.75" customHeight="1" x14ac:dyDescent="0.25">
      <c r="A744" s="119">
        <v>736</v>
      </c>
      <c r="B744" s="119" t="s">
        <v>4309</v>
      </c>
      <c r="C744" s="119" t="s">
        <v>3921</v>
      </c>
      <c r="D744" s="120" t="s">
        <v>3012</v>
      </c>
      <c r="E744" s="120" t="s">
        <v>1056</v>
      </c>
      <c r="F744" s="120" t="s">
        <v>4310</v>
      </c>
      <c r="G744" s="120" t="s">
        <v>4311</v>
      </c>
      <c r="H744" s="120" t="s">
        <v>470</v>
      </c>
      <c r="I744" s="120" t="s">
        <v>1540</v>
      </c>
      <c r="J744" s="120" t="s">
        <v>92</v>
      </c>
      <c r="K744" s="120" t="s">
        <v>2950</v>
      </c>
      <c r="L744" s="121">
        <v>10</v>
      </c>
      <c r="M744" s="122">
        <v>2018</v>
      </c>
      <c r="N744" s="180">
        <v>3944</v>
      </c>
      <c r="O744" s="59"/>
      <c r="P744" s="60"/>
      <c r="Q744" s="61"/>
      <c r="R744" s="61"/>
      <c r="S744" s="510"/>
    </row>
    <row r="745" spans="1:19" s="31" customFormat="1" ht="45.75" customHeight="1" x14ac:dyDescent="0.25">
      <c r="A745" s="119">
        <v>737</v>
      </c>
      <c r="B745" s="119" t="s">
        <v>4312</v>
      </c>
      <c r="C745" s="119" t="s">
        <v>1621</v>
      </c>
      <c r="D745" s="120" t="s">
        <v>3012</v>
      </c>
      <c r="E745" s="120" t="s">
        <v>4313</v>
      </c>
      <c r="F745" s="120" t="s">
        <v>4314</v>
      </c>
      <c r="G745" s="120" t="s">
        <v>440</v>
      </c>
      <c r="H745" s="120" t="s">
        <v>470</v>
      </c>
      <c r="I745" s="120" t="s">
        <v>1540</v>
      </c>
      <c r="J745" s="120" t="s">
        <v>92</v>
      </c>
      <c r="K745" s="120" t="s">
        <v>2950</v>
      </c>
      <c r="L745" s="121">
        <v>11</v>
      </c>
      <c r="M745" s="122">
        <v>2018</v>
      </c>
      <c r="N745" s="180">
        <v>3306</v>
      </c>
      <c r="O745" s="59"/>
      <c r="P745" s="60"/>
      <c r="Q745" s="61"/>
      <c r="R745" s="61"/>
      <c r="S745" s="510"/>
    </row>
    <row r="746" spans="1:19" s="31" customFormat="1" ht="45.75" customHeight="1" x14ac:dyDescent="0.25">
      <c r="A746" s="119">
        <v>738</v>
      </c>
      <c r="B746" s="119" t="s">
        <v>4315</v>
      </c>
      <c r="C746" s="119" t="s">
        <v>3029</v>
      </c>
      <c r="D746" s="120" t="s">
        <v>1622</v>
      </c>
      <c r="E746" s="120" t="s">
        <v>3176</v>
      </c>
      <c r="F746" s="120" t="s">
        <v>4316</v>
      </c>
      <c r="G746" s="120" t="s">
        <v>440</v>
      </c>
      <c r="H746" s="120" t="s">
        <v>470</v>
      </c>
      <c r="I746" s="120" t="s">
        <v>1540</v>
      </c>
      <c r="J746" s="120" t="s">
        <v>92</v>
      </c>
      <c r="K746" s="120" t="s">
        <v>2950</v>
      </c>
      <c r="L746" s="121">
        <v>3</v>
      </c>
      <c r="M746" s="122">
        <v>2020</v>
      </c>
      <c r="N746" s="180">
        <v>1740</v>
      </c>
      <c r="O746" s="59"/>
      <c r="P746" s="60"/>
      <c r="Q746" s="61"/>
      <c r="R746" s="61"/>
      <c r="S746" s="510"/>
    </row>
    <row r="747" spans="1:19" s="31" customFormat="1" ht="45.75" customHeight="1" x14ac:dyDescent="0.25">
      <c r="A747" s="119">
        <v>739</v>
      </c>
      <c r="B747" s="119" t="s">
        <v>4317</v>
      </c>
      <c r="C747" s="119" t="s">
        <v>4318</v>
      </c>
      <c r="D747" s="120" t="s">
        <v>3079</v>
      </c>
      <c r="E747" s="120" t="s">
        <v>391</v>
      </c>
      <c r="F747" s="120" t="s">
        <v>261</v>
      </c>
      <c r="G747" s="120" t="s">
        <v>440</v>
      </c>
      <c r="H747" s="120" t="s">
        <v>470</v>
      </c>
      <c r="I747" s="120" t="s">
        <v>183</v>
      </c>
      <c r="J747" s="120" t="s">
        <v>92</v>
      </c>
      <c r="K747" s="120" t="s">
        <v>2950</v>
      </c>
      <c r="L747" s="121">
        <v>12</v>
      </c>
      <c r="M747" s="122">
        <v>2013</v>
      </c>
      <c r="N747" s="180">
        <v>260</v>
      </c>
      <c r="O747" s="59"/>
      <c r="P747" s="60"/>
      <c r="Q747" s="61"/>
      <c r="R747" s="61"/>
      <c r="S747" s="510"/>
    </row>
    <row r="748" spans="1:19" s="31" customFormat="1" ht="45.75" customHeight="1" x14ac:dyDescent="0.25">
      <c r="A748" s="119">
        <v>740</v>
      </c>
      <c r="B748" s="119" t="s">
        <v>4319</v>
      </c>
      <c r="C748" s="119" t="s">
        <v>4320</v>
      </c>
      <c r="D748" s="120" t="s">
        <v>3388</v>
      </c>
      <c r="E748" s="120" t="s">
        <v>391</v>
      </c>
      <c r="F748" s="120" t="s">
        <v>261</v>
      </c>
      <c r="G748" s="120" t="s">
        <v>4321</v>
      </c>
      <c r="H748" s="120" t="s">
        <v>470</v>
      </c>
      <c r="I748" s="120" t="s">
        <v>183</v>
      </c>
      <c r="J748" s="120" t="s">
        <v>92</v>
      </c>
      <c r="K748" s="120" t="s">
        <v>2950</v>
      </c>
      <c r="L748" s="121">
        <v>12</v>
      </c>
      <c r="M748" s="122">
        <v>2013</v>
      </c>
      <c r="N748" s="180">
        <v>210</v>
      </c>
      <c r="O748" s="59"/>
      <c r="P748" s="60"/>
      <c r="Q748" s="61"/>
      <c r="R748" s="61"/>
      <c r="S748" s="510"/>
    </row>
    <row r="749" spans="1:19" s="31" customFormat="1" ht="45.75" customHeight="1" x14ac:dyDescent="0.25">
      <c r="A749" s="119">
        <v>741</v>
      </c>
      <c r="B749" s="119" t="s">
        <v>4322</v>
      </c>
      <c r="C749" s="119" t="s">
        <v>4323</v>
      </c>
      <c r="D749" s="120" t="s">
        <v>2949</v>
      </c>
      <c r="E749" s="120" t="s">
        <v>391</v>
      </c>
      <c r="F749" s="120" t="s">
        <v>261</v>
      </c>
      <c r="G749" s="120" t="s">
        <v>440</v>
      </c>
      <c r="H749" s="120" t="s">
        <v>470</v>
      </c>
      <c r="I749" s="120" t="s">
        <v>183</v>
      </c>
      <c r="J749" s="120" t="s">
        <v>92</v>
      </c>
      <c r="K749" s="120" t="s">
        <v>2950</v>
      </c>
      <c r="L749" s="121">
        <v>12</v>
      </c>
      <c r="M749" s="122">
        <v>2013</v>
      </c>
      <c r="N749" s="180">
        <v>260</v>
      </c>
      <c r="O749" s="59"/>
      <c r="P749" s="60"/>
      <c r="Q749" s="61"/>
      <c r="R749" s="61"/>
      <c r="S749" s="510"/>
    </row>
    <row r="750" spans="1:19" s="31" customFormat="1" ht="45.75" customHeight="1" x14ac:dyDescent="0.25">
      <c r="A750" s="119">
        <v>742</v>
      </c>
      <c r="B750" s="119" t="s">
        <v>4324</v>
      </c>
      <c r="C750" s="119" t="s">
        <v>4325</v>
      </c>
      <c r="D750" s="120" t="s">
        <v>3208</v>
      </c>
      <c r="E750" s="120" t="s">
        <v>391</v>
      </c>
      <c r="F750" s="120" t="s">
        <v>261</v>
      </c>
      <c r="G750" s="120" t="s">
        <v>440</v>
      </c>
      <c r="H750" s="120" t="s">
        <v>470</v>
      </c>
      <c r="I750" s="120" t="s">
        <v>183</v>
      </c>
      <c r="J750" s="120" t="s">
        <v>92</v>
      </c>
      <c r="K750" s="120" t="s">
        <v>2950</v>
      </c>
      <c r="L750" s="121">
        <v>12</v>
      </c>
      <c r="M750" s="122">
        <v>2013</v>
      </c>
      <c r="N750" s="180">
        <v>280</v>
      </c>
      <c r="O750" s="59"/>
      <c r="P750" s="60"/>
      <c r="Q750" s="61"/>
      <c r="R750" s="61"/>
      <c r="S750" s="510"/>
    </row>
    <row r="751" spans="1:19" s="31" customFormat="1" ht="45.75" customHeight="1" x14ac:dyDescent="0.25">
      <c r="A751" s="119">
        <v>743</v>
      </c>
      <c r="B751" s="119" t="s">
        <v>4326</v>
      </c>
      <c r="C751" s="119" t="s">
        <v>4327</v>
      </c>
      <c r="D751" s="120" t="s">
        <v>3208</v>
      </c>
      <c r="E751" s="120" t="s">
        <v>391</v>
      </c>
      <c r="F751" s="120" t="s">
        <v>261</v>
      </c>
      <c r="G751" s="120" t="s">
        <v>440</v>
      </c>
      <c r="H751" s="120" t="s">
        <v>470</v>
      </c>
      <c r="I751" s="120" t="s">
        <v>183</v>
      </c>
      <c r="J751" s="120" t="s">
        <v>92</v>
      </c>
      <c r="K751" s="120" t="s">
        <v>2950</v>
      </c>
      <c r="L751" s="121">
        <v>12</v>
      </c>
      <c r="M751" s="122">
        <v>2013</v>
      </c>
      <c r="N751" s="180">
        <v>280</v>
      </c>
      <c r="O751" s="59"/>
      <c r="P751" s="60"/>
      <c r="Q751" s="61"/>
      <c r="R751" s="61"/>
      <c r="S751" s="510"/>
    </row>
    <row r="752" spans="1:19" s="31" customFormat="1" ht="45.75" customHeight="1" x14ac:dyDescent="0.25">
      <c r="A752" s="119">
        <v>744</v>
      </c>
      <c r="B752" s="119" t="s">
        <v>4328</v>
      </c>
      <c r="C752" s="119" t="s">
        <v>2980</v>
      </c>
      <c r="D752" s="120" t="s">
        <v>261</v>
      </c>
      <c r="E752" s="120" t="s">
        <v>391</v>
      </c>
      <c r="F752" s="120" t="s">
        <v>261</v>
      </c>
      <c r="G752" s="120">
        <v>285022</v>
      </c>
      <c r="H752" s="120" t="s">
        <v>470</v>
      </c>
      <c r="I752" s="120" t="s">
        <v>183</v>
      </c>
      <c r="J752" s="120" t="s">
        <v>92</v>
      </c>
      <c r="K752" s="120" t="s">
        <v>2950</v>
      </c>
      <c r="L752" s="121">
        <v>12</v>
      </c>
      <c r="M752" s="122">
        <v>2013</v>
      </c>
      <c r="N752" s="180">
        <v>280</v>
      </c>
      <c r="O752" s="59"/>
      <c r="P752" s="60"/>
      <c r="Q752" s="61"/>
      <c r="R752" s="61"/>
      <c r="S752" s="510"/>
    </row>
    <row r="753" spans="1:19" s="31" customFormat="1" ht="45.75" customHeight="1" x14ac:dyDescent="0.25">
      <c r="A753" s="119">
        <v>745</v>
      </c>
      <c r="B753" s="119" t="s">
        <v>4329</v>
      </c>
      <c r="C753" s="119" t="s">
        <v>4330</v>
      </c>
      <c r="D753" s="120" t="s">
        <v>3113</v>
      </c>
      <c r="E753" s="120" t="s">
        <v>391</v>
      </c>
      <c r="F753" s="120" t="s">
        <v>261</v>
      </c>
      <c r="G753" s="120" t="s">
        <v>440</v>
      </c>
      <c r="H753" s="120" t="s">
        <v>470</v>
      </c>
      <c r="I753" s="120" t="s">
        <v>183</v>
      </c>
      <c r="J753" s="120" t="s">
        <v>92</v>
      </c>
      <c r="K753" s="120" t="s">
        <v>2950</v>
      </c>
      <c r="L753" s="121">
        <v>12</v>
      </c>
      <c r="M753" s="122">
        <v>2013</v>
      </c>
      <c r="N753" s="180">
        <v>227.59</v>
      </c>
      <c r="O753" s="59"/>
      <c r="P753" s="60"/>
      <c r="Q753" s="61"/>
      <c r="R753" s="61"/>
      <c r="S753" s="510"/>
    </row>
    <row r="754" spans="1:19" s="31" customFormat="1" ht="45.75" customHeight="1" x14ac:dyDescent="0.25">
      <c r="A754" s="119">
        <v>746</v>
      </c>
      <c r="B754" s="119" t="s">
        <v>4331</v>
      </c>
      <c r="C754" s="119" t="s">
        <v>4332</v>
      </c>
      <c r="D754" s="120" t="s">
        <v>3113</v>
      </c>
      <c r="E754" s="120" t="s">
        <v>391</v>
      </c>
      <c r="F754" s="120" t="s">
        <v>261</v>
      </c>
      <c r="G754" s="120" t="s">
        <v>440</v>
      </c>
      <c r="H754" s="120" t="s">
        <v>470</v>
      </c>
      <c r="I754" s="120" t="s">
        <v>183</v>
      </c>
      <c r="J754" s="120" t="s">
        <v>92</v>
      </c>
      <c r="K754" s="120" t="s">
        <v>2950</v>
      </c>
      <c r="L754" s="121">
        <v>12</v>
      </c>
      <c r="M754" s="122">
        <v>2013</v>
      </c>
      <c r="N754" s="180">
        <v>280</v>
      </c>
      <c r="O754" s="59"/>
      <c r="P754" s="60"/>
      <c r="Q754" s="61"/>
      <c r="R754" s="61"/>
      <c r="S754" s="510"/>
    </row>
    <row r="755" spans="1:19" s="31" customFormat="1" ht="45.75" customHeight="1" x14ac:dyDescent="0.25">
      <c r="A755" s="119">
        <v>747</v>
      </c>
      <c r="B755" s="119" t="s">
        <v>4333</v>
      </c>
      <c r="C755" s="119" t="s">
        <v>3766</v>
      </c>
      <c r="D755" s="120" t="s">
        <v>261</v>
      </c>
      <c r="E755" s="120" t="s">
        <v>391</v>
      </c>
      <c r="F755" s="120" t="s">
        <v>261</v>
      </c>
      <c r="G755" s="120" t="s">
        <v>4334</v>
      </c>
      <c r="H755" s="120" t="s">
        <v>470</v>
      </c>
      <c r="I755" s="120" t="s">
        <v>183</v>
      </c>
      <c r="J755" s="120" t="s">
        <v>92</v>
      </c>
      <c r="K755" s="120" t="s">
        <v>2950</v>
      </c>
      <c r="L755" s="121">
        <v>12</v>
      </c>
      <c r="M755" s="122">
        <v>2013</v>
      </c>
      <c r="N755" s="180">
        <v>191.96</v>
      </c>
      <c r="O755" s="59"/>
      <c r="P755" s="60"/>
      <c r="Q755" s="61"/>
      <c r="R755" s="61"/>
      <c r="S755" s="510"/>
    </row>
    <row r="756" spans="1:19" s="31" customFormat="1" ht="45.75" customHeight="1" x14ac:dyDescent="0.25">
      <c r="A756" s="119">
        <v>748</v>
      </c>
      <c r="B756" s="119" t="s">
        <v>4335</v>
      </c>
      <c r="C756" s="119" t="s">
        <v>3436</v>
      </c>
      <c r="D756" s="120" t="s">
        <v>2949</v>
      </c>
      <c r="E756" s="120" t="s">
        <v>391</v>
      </c>
      <c r="F756" s="120" t="s">
        <v>261</v>
      </c>
      <c r="G756" s="120" t="s">
        <v>4336</v>
      </c>
      <c r="H756" s="120" t="s">
        <v>470</v>
      </c>
      <c r="I756" s="120" t="s">
        <v>183</v>
      </c>
      <c r="J756" s="120" t="s">
        <v>92</v>
      </c>
      <c r="K756" s="120" t="s">
        <v>2950</v>
      </c>
      <c r="L756" s="121">
        <v>12</v>
      </c>
      <c r="M756" s="122">
        <v>2013</v>
      </c>
      <c r="N756" s="180">
        <v>191.96</v>
      </c>
      <c r="O756" s="59"/>
      <c r="P756" s="60"/>
      <c r="Q756" s="61"/>
      <c r="R756" s="61"/>
      <c r="S756" s="510"/>
    </row>
    <row r="757" spans="1:19" s="31" customFormat="1" ht="45.75" customHeight="1" x14ac:dyDescent="0.25">
      <c r="A757" s="119">
        <v>749</v>
      </c>
      <c r="B757" s="119" t="s">
        <v>4337</v>
      </c>
      <c r="C757" s="119" t="s">
        <v>4338</v>
      </c>
      <c r="D757" s="120" t="s">
        <v>2949</v>
      </c>
      <c r="E757" s="120" t="s">
        <v>391</v>
      </c>
      <c r="F757" s="120" t="s">
        <v>261</v>
      </c>
      <c r="G757" s="123">
        <v>156727804978</v>
      </c>
      <c r="H757" s="120" t="s">
        <v>470</v>
      </c>
      <c r="I757" s="120" t="s">
        <v>183</v>
      </c>
      <c r="J757" s="120" t="s">
        <v>92</v>
      </c>
      <c r="K757" s="120" t="s">
        <v>2950</v>
      </c>
      <c r="L757" s="121">
        <v>12</v>
      </c>
      <c r="M757" s="122">
        <v>2013</v>
      </c>
      <c r="N757" s="180">
        <v>127.98</v>
      </c>
      <c r="O757" s="59"/>
      <c r="P757" s="60"/>
      <c r="Q757" s="61"/>
      <c r="R757" s="61"/>
      <c r="S757" s="510"/>
    </row>
    <row r="758" spans="1:19" s="31" customFormat="1" ht="45.75" customHeight="1" x14ac:dyDescent="0.25">
      <c r="A758" s="119">
        <v>750</v>
      </c>
      <c r="B758" s="119" t="s">
        <v>4339</v>
      </c>
      <c r="C758" s="119" t="s">
        <v>3766</v>
      </c>
      <c r="D758" s="120" t="s">
        <v>261</v>
      </c>
      <c r="E758" s="120" t="s">
        <v>391</v>
      </c>
      <c r="F758" s="120" t="s">
        <v>261</v>
      </c>
      <c r="G758" s="120" t="s">
        <v>440</v>
      </c>
      <c r="H758" s="120" t="s">
        <v>470</v>
      </c>
      <c r="I758" s="120" t="s">
        <v>183</v>
      </c>
      <c r="J758" s="120" t="s">
        <v>92</v>
      </c>
      <c r="K758" s="120" t="s">
        <v>2950</v>
      </c>
      <c r="L758" s="121">
        <v>12</v>
      </c>
      <c r="M758" s="122">
        <v>2013</v>
      </c>
      <c r="N758" s="180">
        <v>202.77</v>
      </c>
      <c r="O758" s="59"/>
      <c r="P758" s="60"/>
      <c r="Q758" s="61"/>
      <c r="R758" s="61"/>
      <c r="S758" s="510"/>
    </row>
    <row r="759" spans="1:19" s="31" customFormat="1" ht="45.75" customHeight="1" x14ac:dyDescent="0.25">
      <c r="A759" s="119">
        <v>751</v>
      </c>
      <c r="B759" s="119" t="s">
        <v>4340</v>
      </c>
      <c r="C759" s="119" t="s">
        <v>3436</v>
      </c>
      <c r="D759" s="120" t="s">
        <v>2949</v>
      </c>
      <c r="E759" s="120" t="s">
        <v>391</v>
      </c>
      <c r="F759" s="120" t="s">
        <v>261</v>
      </c>
      <c r="G759" s="120" t="s">
        <v>440</v>
      </c>
      <c r="H759" s="120" t="s">
        <v>470</v>
      </c>
      <c r="I759" s="120" t="s">
        <v>183</v>
      </c>
      <c r="J759" s="120" t="s">
        <v>92</v>
      </c>
      <c r="K759" s="120" t="s">
        <v>2950</v>
      </c>
      <c r="L759" s="121">
        <v>12</v>
      </c>
      <c r="M759" s="122">
        <v>2013</v>
      </c>
      <c r="N759" s="180">
        <v>202.77</v>
      </c>
      <c r="O759" s="59"/>
      <c r="P759" s="60"/>
      <c r="Q759" s="61"/>
      <c r="R759" s="61"/>
      <c r="S759" s="510"/>
    </row>
    <row r="760" spans="1:19" s="31" customFormat="1" ht="45.75" customHeight="1" x14ac:dyDescent="0.25">
      <c r="A760" s="119">
        <v>752</v>
      </c>
      <c r="B760" s="119" t="s">
        <v>4341</v>
      </c>
      <c r="C760" s="119" t="s">
        <v>4342</v>
      </c>
      <c r="D760" s="120" t="s">
        <v>4343</v>
      </c>
      <c r="E760" s="120" t="s">
        <v>391</v>
      </c>
      <c r="F760" s="120" t="s">
        <v>3501</v>
      </c>
      <c r="G760" s="123">
        <v>259909002887</v>
      </c>
      <c r="H760" s="120" t="s">
        <v>470</v>
      </c>
      <c r="I760" s="120" t="s">
        <v>183</v>
      </c>
      <c r="J760" s="120" t="s">
        <v>92</v>
      </c>
      <c r="K760" s="120" t="s">
        <v>2950</v>
      </c>
      <c r="L760" s="121">
        <v>12</v>
      </c>
      <c r="M760" s="122">
        <v>2013</v>
      </c>
      <c r="N760" s="180">
        <v>9038.16</v>
      </c>
      <c r="O760" s="59"/>
      <c r="P760" s="60"/>
      <c r="Q760" s="61"/>
      <c r="R760" s="61"/>
      <c r="S760" s="510"/>
    </row>
    <row r="761" spans="1:19" s="31" customFormat="1" ht="45.75" customHeight="1" x14ac:dyDescent="0.25">
      <c r="A761" s="119">
        <v>753</v>
      </c>
      <c r="B761" s="119" t="s">
        <v>4344</v>
      </c>
      <c r="C761" s="119" t="s">
        <v>4345</v>
      </c>
      <c r="D761" s="120" t="s">
        <v>3067</v>
      </c>
      <c r="E761" s="120" t="s">
        <v>391</v>
      </c>
      <c r="F761" s="120" t="s">
        <v>261</v>
      </c>
      <c r="G761" s="120" t="s">
        <v>4346</v>
      </c>
      <c r="H761" s="120" t="s">
        <v>470</v>
      </c>
      <c r="I761" s="120" t="s">
        <v>183</v>
      </c>
      <c r="J761" s="120" t="s">
        <v>92</v>
      </c>
      <c r="K761" s="120" t="s">
        <v>2950</v>
      </c>
      <c r="L761" s="121">
        <v>12</v>
      </c>
      <c r="M761" s="122">
        <v>2013</v>
      </c>
      <c r="N761" s="180">
        <v>3047.5</v>
      </c>
      <c r="O761" s="59"/>
      <c r="P761" s="60"/>
      <c r="Q761" s="61"/>
      <c r="R761" s="61"/>
      <c r="S761" s="510"/>
    </row>
    <row r="762" spans="1:19" s="31" customFormat="1" ht="45.75" customHeight="1" x14ac:dyDescent="0.25">
      <c r="A762" s="119">
        <v>754</v>
      </c>
      <c r="B762" s="119" t="s">
        <v>4347</v>
      </c>
      <c r="C762" s="119" t="s">
        <v>4348</v>
      </c>
      <c r="D762" s="120" t="s">
        <v>3079</v>
      </c>
      <c r="E762" s="120" t="s">
        <v>391</v>
      </c>
      <c r="F762" s="120" t="s">
        <v>3035</v>
      </c>
      <c r="G762" s="120" t="s">
        <v>440</v>
      </c>
      <c r="H762" s="120" t="s">
        <v>470</v>
      </c>
      <c r="I762" s="120" t="s">
        <v>183</v>
      </c>
      <c r="J762" s="120" t="s">
        <v>92</v>
      </c>
      <c r="K762" s="120" t="s">
        <v>2950</v>
      </c>
      <c r="L762" s="121">
        <v>12</v>
      </c>
      <c r="M762" s="122">
        <v>2013</v>
      </c>
      <c r="N762" s="180">
        <v>3737.5</v>
      </c>
      <c r="O762" s="59"/>
      <c r="P762" s="60"/>
      <c r="Q762" s="61"/>
      <c r="R762" s="61"/>
      <c r="S762" s="510"/>
    </row>
    <row r="763" spans="1:19" s="31" customFormat="1" ht="45.75" customHeight="1" x14ac:dyDescent="0.25">
      <c r="A763" s="119">
        <v>755</v>
      </c>
      <c r="B763" s="119" t="s">
        <v>4349</v>
      </c>
      <c r="C763" s="119" t="s">
        <v>4350</v>
      </c>
      <c r="D763" s="120" t="s">
        <v>261</v>
      </c>
      <c r="E763" s="120" t="s">
        <v>391</v>
      </c>
      <c r="F763" s="120" t="s">
        <v>261</v>
      </c>
      <c r="G763" s="120" t="s">
        <v>440</v>
      </c>
      <c r="H763" s="120" t="s">
        <v>470</v>
      </c>
      <c r="I763" s="120" t="s">
        <v>183</v>
      </c>
      <c r="J763" s="120" t="s">
        <v>92</v>
      </c>
      <c r="K763" s="120" t="s">
        <v>2950</v>
      </c>
      <c r="L763" s="121">
        <v>12</v>
      </c>
      <c r="M763" s="122">
        <v>2013</v>
      </c>
      <c r="N763" s="180">
        <v>115</v>
      </c>
      <c r="O763" s="59"/>
      <c r="P763" s="60"/>
      <c r="Q763" s="61"/>
      <c r="R763" s="61"/>
      <c r="S763" s="510"/>
    </row>
    <row r="764" spans="1:19" s="31" customFormat="1" ht="45.75" customHeight="1" x14ac:dyDescent="0.25">
      <c r="A764" s="119">
        <v>756</v>
      </c>
      <c r="B764" s="119" t="s">
        <v>4351</v>
      </c>
      <c r="C764" s="119" t="s">
        <v>2971</v>
      </c>
      <c r="D764" s="120" t="s">
        <v>261</v>
      </c>
      <c r="E764" s="120" t="s">
        <v>391</v>
      </c>
      <c r="F764" s="120" t="s">
        <v>261</v>
      </c>
      <c r="G764" s="120" t="s">
        <v>4352</v>
      </c>
      <c r="H764" s="120" t="s">
        <v>470</v>
      </c>
      <c r="I764" s="120" t="s">
        <v>183</v>
      </c>
      <c r="J764" s="120" t="s">
        <v>92</v>
      </c>
      <c r="K764" s="120" t="s">
        <v>2950</v>
      </c>
      <c r="L764" s="120">
        <v>12</v>
      </c>
      <c r="M764" s="122">
        <v>2013</v>
      </c>
      <c r="N764" s="180">
        <v>195.02</v>
      </c>
      <c r="O764" s="59"/>
      <c r="P764" s="60"/>
      <c r="Q764" s="61"/>
      <c r="R764" s="61"/>
      <c r="S764" s="510"/>
    </row>
    <row r="765" spans="1:19" s="31" customFormat="1" ht="45.75" customHeight="1" x14ac:dyDescent="0.25">
      <c r="A765" s="119">
        <v>757</v>
      </c>
      <c r="B765" s="119" t="s">
        <v>4353</v>
      </c>
      <c r="C765" s="119" t="s">
        <v>3037</v>
      </c>
      <c r="D765" s="120" t="s">
        <v>261</v>
      </c>
      <c r="E765" s="120" t="s">
        <v>391</v>
      </c>
      <c r="F765" s="120" t="s">
        <v>261</v>
      </c>
      <c r="G765" s="120" t="s">
        <v>4354</v>
      </c>
      <c r="H765" s="120" t="s">
        <v>470</v>
      </c>
      <c r="I765" s="120" t="s">
        <v>183</v>
      </c>
      <c r="J765" s="120" t="s">
        <v>92</v>
      </c>
      <c r="K765" s="120" t="s">
        <v>2950</v>
      </c>
      <c r="L765" s="121">
        <v>12</v>
      </c>
      <c r="M765" s="122">
        <v>2013</v>
      </c>
      <c r="N765" s="180">
        <v>2925.2</v>
      </c>
      <c r="O765" s="59"/>
      <c r="P765" s="60"/>
      <c r="Q765" s="61"/>
      <c r="R765" s="61"/>
      <c r="S765" s="510"/>
    </row>
    <row r="766" spans="1:19" s="31" customFormat="1" ht="45.75" customHeight="1" x14ac:dyDescent="0.25">
      <c r="A766" s="119">
        <v>758</v>
      </c>
      <c r="B766" s="119" t="s">
        <v>4355</v>
      </c>
      <c r="C766" s="119" t="s">
        <v>3004</v>
      </c>
      <c r="D766" s="120" t="s">
        <v>261</v>
      </c>
      <c r="E766" s="120" t="s">
        <v>391</v>
      </c>
      <c r="F766" s="120" t="s">
        <v>261</v>
      </c>
      <c r="G766" s="120" t="s">
        <v>4356</v>
      </c>
      <c r="H766" s="120" t="s">
        <v>470</v>
      </c>
      <c r="I766" s="120" t="s">
        <v>183</v>
      </c>
      <c r="J766" s="120" t="s">
        <v>92</v>
      </c>
      <c r="K766" s="120" t="s">
        <v>2950</v>
      </c>
      <c r="L766" s="121">
        <v>12</v>
      </c>
      <c r="M766" s="122">
        <v>2013</v>
      </c>
      <c r="N766" s="180">
        <v>292.52</v>
      </c>
      <c r="O766" s="59"/>
      <c r="P766" s="60"/>
      <c r="Q766" s="61"/>
      <c r="R766" s="61"/>
      <c r="S766" s="510"/>
    </row>
    <row r="767" spans="1:19" s="31" customFormat="1" ht="45.75" customHeight="1" x14ac:dyDescent="0.25">
      <c r="A767" s="119">
        <v>759</v>
      </c>
      <c r="B767" s="119" t="s">
        <v>4357</v>
      </c>
      <c r="C767" s="119" t="s">
        <v>4358</v>
      </c>
      <c r="D767" s="120" t="s">
        <v>3388</v>
      </c>
      <c r="E767" s="120" t="s">
        <v>391</v>
      </c>
      <c r="F767" s="120" t="s">
        <v>261</v>
      </c>
      <c r="G767" s="120">
        <v>92344</v>
      </c>
      <c r="H767" s="120" t="s">
        <v>470</v>
      </c>
      <c r="I767" s="120" t="s">
        <v>183</v>
      </c>
      <c r="J767" s="120" t="s">
        <v>92</v>
      </c>
      <c r="K767" s="120" t="s">
        <v>2950</v>
      </c>
      <c r="L767" s="121">
        <v>12</v>
      </c>
      <c r="M767" s="122">
        <v>2013</v>
      </c>
      <c r="N767" s="180">
        <v>258.73</v>
      </c>
      <c r="O767" s="59"/>
      <c r="P767" s="60"/>
      <c r="Q767" s="61"/>
      <c r="R767" s="61"/>
      <c r="S767" s="510"/>
    </row>
    <row r="768" spans="1:19" s="31" customFormat="1" ht="45.75" customHeight="1" x14ac:dyDescent="0.25">
      <c r="A768" s="119">
        <v>760</v>
      </c>
      <c r="B768" s="119" t="s">
        <v>4359</v>
      </c>
      <c r="C768" s="119" t="s">
        <v>4360</v>
      </c>
      <c r="D768" s="120" t="s">
        <v>1622</v>
      </c>
      <c r="E768" s="120" t="s">
        <v>391</v>
      </c>
      <c r="F768" s="120" t="s">
        <v>4361</v>
      </c>
      <c r="G768" s="120" t="s">
        <v>4362</v>
      </c>
      <c r="H768" s="120" t="s">
        <v>470</v>
      </c>
      <c r="I768" s="120" t="s">
        <v>183</v>
      </c>
      <c r="J768" s="120" t="s">
        <v>92</v>
      </c>
      <c r="K768" s="120" t="s">
        <v>2950</v>
      </c>
      <c r="L768" s="121">
        <v>12</v>
      </c>
      <c r="M768" s="122">
        <v>2013</v>
      </c>
      <c r="N768" s="180">
        <v>7670.5</v>
      </c>
      <c r="O768" s="59"/>
      <c r="P768" s="60"/>
      <c r="Q768" s="61"/>
      <c r="R768" s="61"/>
      <c r="S768" s="510"/>
    </row>
    <row r="769" spans="1:19" s="31" customFormat="1" ht="45.75" customHeight="1" x14ac:dyDescent="0.25">
      <c r="A769" s="119">
        <v>761</v>
      </c>
      <c r="B769" s="119" t="s">
        <v>4363</v>
      </c>
      <c r="C769" s="119" t="s">
        <v>4364</v>
      </c>
      <c r="D769" s="120" t="s">
        <v>1622</v>
      </c>
      <c r="E769" s="120" t="s">
        <v>391</v>
      </c>
      <c r="F769" s="120" t="s">
        <v>4365</v>
      </c>
      <c r="G769" s="120" t="s">
        <v>440</v>
      </c>
      <c r="H769" s="120" t="s">
        <v>470</v>
      </c>
      <c r="I769" s="120" t="s">
        <v>183</v>
      </c>
      <c r="J769" s="120" t="s">
        <v>92</v>
      </c>
      <c r="K769" s="120" t="s">
        <v>2950</v>
      </c>
      <c r="L769" s="121">
        <v>12</v>
      </c>
      <c r="M769" s="122">
        <v>2013</v>
      </c>
      <c r="N769" s="180">
        <v>57032.18</v>
      </c>
      <c r="O769" s="59"/>
      <c r="P769" s="60"/>
      <c r="Q769" s="61"/>
      <c r="R769" s="61"/>
      <c r="S769" s="510"/>
    </row>
    <row r="770" spans="1:19" s="31" customFormat="1" ht="45.75" customHeight="1" x14ac:dyDescent="0.25">
      <c r="A770" s="119">
        <v>762</v>
      </c>
      <c r="B770" s="119" t="s">
        <v>4366</v>
      </c>
      <c r="C770" s="119" t="s">
        <v>4367</v>
      </c>
      <c r="D770" s="120" t="s">
        <v>3388</v>
      </c>
      <c r="E770" s="120" t="s">
        <v>391</v>
      </c>
      <c r="F770" s="120" t="s">
        <v>4368</v>
      </c>
      <c r="G770" s="120" t="s">
        <v>4369</v>
      </c>
      <c r="H770" s="120" t="s">
        <v>470</v>
      </c>
      <c r="I770" s="120" t="s">
        <v>183</v>
      </c>
      <c r="J770" s="120" t="s">
        <v>92</v>
      </c>
      <c r="K770" s="120" t="s">
        <v>2950</v>
      </c>
      <c r="L770" s="121">
        <v>12</v>
      </c>
      <c r="M770" s="122">
        <v>2013</v>
      </c>
      <c r="N770" s="180">
        <v>284.54000000000002</v>
      </c>
      <c r="O770" s="59"/>
      <c r="P770" s="60"/>
      <c r="Q770" s="61"/>
      <c r="R770" s="61"/>
      <c r="S770" s="510"/>
    </row>
    <row r="771" spans="1:19" s="31" customFormat="1" ht="45.75" customHeight="1" x14ac:dyDescent="0.25">
      <c r="A771" s="119">
        <v>763</v>
      </c>
      <c r="B771" s="119" t="s">
        <v>4370</v>
      </c>
      <c r="C771" s="119" t="s">
        <v>4371</v>
      </c>
      <c r="D771" s="120" t="s">
        <v>3737</v>
      </c>
      <c r="E771" s="120" t="s">
        <v>391</v>
      </c>
      <c r="F771" s="120" t="s">
        <v>261</v>
      </c>
      <c r="G771" s="120" t="s">
        <v>440</v>
      </c>
      <c r="H771" s="120" t="s">
        <v>470</v>
      </c>
      <c r="I771" s="120" t="s">
        <v>183</v>
      </c>
      <c r="J771" s="120" t="s">
        <v>92</v>
      </c>
      <c r="K771" s="120" t="s">
        <v>2950</v>
      </c>
      <c r="L771" s="121">
        <v>12</v>
      </c>
      <c r="M771" s="122">
        <v>2013</v>
      </c>
      <c r="N771" s="180">
        <v>284.54000000000002</v>
      </c>
      <c r="O771" s="59"/>
      <c r="P771" s="60"/>
      <c r="Q771" s="61"/>
      <c r="R771" s="61"/>
      <c r="S771" s="510"/>
    </row>
    <row r="772" spans="1:19" s="31" customFormat="1" ht="45.75" customHeight="1" x14ac:dyDescent="0.25">
      <c r="A772" s="119">
        <v>764</v>
      </c>
      <c r="B772" s="119" t="s">
        <v>4372</v>
      </c>
      <c r="C772" s="119" t="s">
        <v>4373</v>
      </c>
      <c r="D772" s="120" t="s">
        <v>261</v>
      </c>
      <c r="E772" s="120" t="s">
        <v>391</v>
      </c>
      <c r="F772" s="120" t="s">
        <v>3219</v>
      </c>
      <c r="G772" s="120">
        <v>29110121058</v>
      </c>
      <c r="H772" s="120" t="s">
        <v>470</v>
      </c>
      <c r="I772" s="120" t="s">
        <v>183</v>
      </c>
      <c r="J772" s="120" t="s">
        <v>92</v>
      </c>
      <c r="K772" s="120" t="s">
        <v>2950</v>
      </c>
      <c r="L772" s="121">
        <v>12</v>
      </c>
      <c r="M772" s="122">
        <v>2013</v>
      </c>
      <c r="N772" s="180">
        <v>5880.57</v>
      </c>
      <c r="O772" s="59"/>
      <c r="P772" s="60"/>
      <c r="Q772" s="61"/>
      <c r="R772" s="61"/>
      <c r="S772" s="510"/>
    </row>
    <row r="773" spans="1:19" s="31" customFormat="1" ht="45.75" customHeight="1" x14ac:dyDescent="0.25">
      <c r="A773" s="119">
        <v>765</v>
      </c>
      <c r="B773" s="119" t="s">
        <v>4374</v>
      </c>
      <c r="C773" s="119" t="s">
        <v>4367</v>
      </c>
      <c r="D773" s="120" t="s">
        <v>3388</v>
      </c>
      <c r="E773" s="120" t="s">
        <v>391</v>
      </c>
      <c r="F773" s="120" t="s">
        <v>4368</v>
      </c>
      <c r="G773" s="123">
        <v>1030055019758</v>
      </c>
      <c r="H773" s="120" t="s">
        <v>470</v>
      </c>
      <c r="I773" s="120" t="s">
        <v>183</v>
      </c>
      <c r="J773" s="120" t="s">
        <v>92</v>
      </c>
      <c r="K773" s="120" t="s">
        <v>2950</v>
      </c>
      <c r="L773" s="121">
        <v>12</v>
      </c>
      <c r="M773" s="122">
        <v>2013</v>
      </c>
      <c r="N773" s="180">
        <v>284.54000000000002</v>
      </c>
      <c r="O773" s="59"/>
      <c r="P773" s="60"/>
      <c r="Q773" s="61"/>
      <c r="R773" s="61"/>
      <c r="S773" s="510"/>
    </row>
    <row r="774" spans="1:19" s="31" customFormat="1" ht="45.75" customHeight="1" x14ac:dyDescent="0.25">
      <c r="A774" s="119">
        <v>766</v>
      </c>
      <c r="B774" s="119" t="s">
        <v>4375</v>
      </c>
      <c r="C774" s="119" t="s">
        <v>3739</v>
      </c>
      <c r="D774" s="120" t="s">
        <v>2949</v>
      </c>
      <c r="E774" s="120" t="s">
        <v>391</v>
      </c>
      <c r="F774" s="120" t="s">
        <v>261</v>
      </c>
      <c r="G774" s="120" t="s">
        <v>440</v>
      </c>
      <c r="H774" s="120" t="s">
        <v>470</v>
      </c>
      <c r="I774" s="120" t="s">
        <v>183</v>
      </c>
      <c r="J774" s="120" t="s">
        <v>92</v>
      </c>
      <c r="K774" s="120" t="s">
        <v>2950</v>
      </c>
      <c r="L774" s="121">
        <v>12</v>
      </c>
      <c r="M774" s="122">
        <v>2013</v>
      </c>
      <c r="N774" s="180">
        <v>189.7</v>
      </c>
      <c r="O774" s="59"/>
      <c r="P774" s="60"/>
      <c r="Q774" s="61"/>
      <c r="R774" s="61"/>
      <c r="S774" s="510"/>
    </row>
    <row r="775" spans="1:19" s="31" customFormat="1" ht="45.75" customHeight="1" x14ac:dyDescent="0.25">
      <c r="A775" s="119">
        <v>767</v>
      </c>
      <c r="B775" s="119" t="s">
        <v>4376</v>
      </c>
      <c r="C775" s="119" t="s">
        <v>4371</v>
      </c>
      <c r="D775" s="120" t="s">
        <v>3737</v>
      </c>
      <c r="E775" s="120" t="s">
        <v>391</v>
      </c>
      <c r="F775" s="120" t="s">
        <v>261</v>
      </c>
      <c r="G775" s="120" t="s">
        <v>440</v>
      </c>
      <c r="H775" s="120" t="s">
        <v>470</v>
      </c>
      <c r="I775" s="120" t="s">
        <v>183</v>
      </c>
      <c r="J775" s="120" t="s">
        <v>92</v>
      </c>
      <c r="K775" s="120" t="s">
        <v>2950</v>
      </c>
      <c r="L775" s="121">
        <v>12</v>
      </c>
      <c r="M775" s="122">
        <v>2013</v>
      </c>
      <c r="N775" s="180">
        <v>284.54000000000002</v>
      </c>
      <c r="O775" s="59"/>
      <c r="P775" s="60"/>
      <c r="Q775" s="61"/>
      <c r="R775" s="61"/>
      <c r="S775" s="510"/>
    </row>
    <row r="776" spans="1:19" s="31" customFormat="1" ht="45.75" customHeight="1" x14ac:dyDescent="0.25">
      <c r="A776" s="119">
        <v>768</v>
      </c>
      <c r="B776" s="119" t="s">
        <v>4377</v>
      </c>
      <c r="C776" s="119" t="s">
        <v>4378</v>
      </c>
      <c r="D776" s="120" t="s">
        <v>3737</v>
      </c>
      <c r="E776" s="120" t="s">
        <v>391</v>
      </c>
      <c r="F776" s="120" t="s">
        <v>261</v>
      </c>
      <c r="G776" s="120">
        <v>13265279966</v>
      </c>
      <c r="H776" s="120" t="s">
        <v>470</v>
      </c>
      <c r="I776" s="120" t="s">
        <v>183</v>
      </c>
      <c r="J776" s="120" t="s">
        <v>92</v>
      </c>
      <c r="K776" s="120" t="s">
        <v>2950</v>
      </c>
      <c r="L776" s="121">
        <v>12</v>
      </c>
      <c r="M776" s="122">
        <v>2013</v>
      </c>
      <c r="N776" s="180">
        <v>284.54000000000002</v>
      </c>
      <c r="O776" s="59"/>
      <c r="P776" s="60"/>
      <c r="Q776" s="61"/>
      <c r="R776" s="61"/>
      <c r="S776" s="510"/>
    </row>
    <row r="777" spans="1:19" s="31" customFormat="1" ht="45.75" customHeight="1" x14ac:dyDescent="0.25">
      <c r="A777" s="119">
        <v>769</v>
      </c>
      <c r="B777" s="119" t="s">
        <v>4379</v>
      </c>
      <c r="C777" s="119" t="s">
        <v>3729</v>
      </c>
      <c r="D777" s="120" t="s">
        <v>1622</v>
      </c>
      <c r="E777" s="120" t="s">
        <v>391</v>
      </c>
      <c r="F777" s="120" t="s">
        <v>4380</v>
      </c>
      <c r="G777" s="120" t="s">
        <v>440</v>
      </c>
      <c r="H777" s="120" t="s">
        <v>470</v>
      </c>
      <c r="I777" s="120" t="s">
        <v>183</v>
      </c>
      <c r="J777" s="120" t="s">
        <v>92</v>
      </c>
      <c r="K777" s="120" t="s">
        <v>2950</v>
      </c>
      <c r="L777" s="121">
        <v>12</v>
      </c>
      <c r="M777" s="122">
        <v>2013</v>
      </c>
      <c r="N777" s="180">
        <v>1415.2</v>
      </c>
      <c r="O777" s="59"/>
      <c r="P777" s="60"/>
      <c r="Q777" s="61"/>
      <c r="R777" s="61"/>
      <c r="S777" s="510"/>
    </row>
    <row r="778" spans="1:19" s="31" customFormat="1" ht="45.75" customHeight="1" x14ac:dyDescent="0.25">
      <c r="A778" s="119">
        <v>770</v>
      </c>
      <c r="B778" s="119" t="s">
        <v>4381</v>
      </c>
      <c r="C778" s="119" t="s">
        <v>4367</v>
      </c>
      <c r="D778" s="120" t="s">
        <v>3388</v>
      </c>
      <c r="E778" s="120" t="s">
        <v>391</v>
      </c>
      <c r="F778" s="120" t="s">
        <v>4368</v>
      </c>
      <c r="G778" s="123">
        <v>1030055019777</v>
      </c>
      <c r="H778" s="120" t="s">
        <v>470</v>
      </c>
      <c r="I778" s="120" t="s">
        <v>183</v>
      </c>
      <c r="J778" s="120" t="s">
        <v>92</v>
      </c>
      <c r="K778" s="120" t="s">
        <v>2950</v>
      </c>
      <c r="L778" s="121">
        <v>12</v>
      </c>
      <c r="M778" s="122">
        <v>2013</v>
      </c>
      <c r="N778" s="180">
        <v>284.44</v>
      </c>
      <c r="O778" s="59"/>
      <c r="P778" s="60"/>
      <c r="Q778" s="61"/>
      <c r="R778" s="61"/>
      <c r="S778" s="510"/>
    </row>
    <row r="779" spans="1:19" s="31" customFormat="1" ht="45.75" customHeight="1" x14ac:dyDescent="0.25">
      <c r="A779" s="119">
        <v>771</v>
      </c>
      <c r="B779" s="119" t="s">
        <v>4382</v>
      </c>
      <c r="C779" s="119" t="s">
        <v>3739</v>
      </c>
      <c r="D779" s="120" t="s">
        <v>2949</v>
      </c>
      <c r="E779" s="120" t="s">
        <v>391</v>
      </c>
      <c r="F779" s="120" t="s">
        <v>261</v>
      </c>
      <c r="G779" s="120" t="s">
        <v>440</v>
      </c>
      <c r="H779" s="120" t="s">
        <v>470</v>
      </c>
      <c r="I779" s="120" t="s">
        <v>183</v>
      </c>
      <c r="J779" s="120" t="s">
        <v>92</v>
      </c>
      <c r="K779" s="120" t="s">
        <v>2950</v>
      </c>
      <c r="L779" s="121">
        <v>12</v>
      </c>
      <c r="M779" s="122">
        <v>2013</v>
      </c>
      <c r="N779" s="180">
        <v>189.7</v>
      </c>
      <c r="O779" s="59"/>
      <c r="P779" s="60"/>
      <c r="Q779" s="61"/>
      <c r="R779" s="61"/>
      <c r="S779" s="510"/>
    </row>
    <row r="780" spans="1:19" s="31" customFormat="1" ht="45.75" customHeight="1" x14ac:dyDescent="0.25">
      <c r="A780" s="119">
        <v>772</v>
      </c>
      <c r="B780" s="119" t="s">
        <v>4383</v>
      </c>
      <c r="C780" s="119" t="s">
        <v>4371</v>
      </c>
      <c r="D780" s="120" t="s">
        <v>3737</v>
      </c>
      <c r="E780" s="120" t="s">
        <v>391</v>
      </c>
      <c r="F780" s="120" t="s">
        <v>261</v>
      </c>
      <c r="G780" s="183" t="s">
        <v>4384</v>
      </c>
      <c r="H780" s="120" t="s">
        <v>470</v>
      </c>
      <c r="I780" s="120" t="s">
        <v>183</v>
      </c>
      <c r="J780" s="120" t="s">
        <v>92</v>
      </c>
      <c r="K780" s="120" t="s">
        <v>2950</v>
      </c>
      <c r="L780" s="121">
        <v>12</v>
      </c>
      <c r="M780" s="122">
        <v>2013</v>
      </c>
      <c r="N780" s="180">
        <v>284.54000000000002</v>
      </c>
      <c r="O780" s="59"/>
      <c r="P780" s="60"/>
      <c r="Q780" s="61"/>
      <c r="R780" s="61"/>
      <c r="S780" s="510"/>
    </row>
    <row r="781" spans="1:19" s="31" customFormat="1" ht="45.75" customHeight="1" x14ac:dyDescent="0.25">
      <c r="A781" s="119">
        <v>773</v>
      </c>
      <c r="B781" s="119" t="s">
        <v>4385</v>
      </c>
      <c r="C781" s="119" t="s">
        <v>4386</v>
      </c>
      <c r="D781" s="120" t="s">
        <v>261</v>
      </c>
      <c r="E781" s="120" t="s">
        <v>391</v>
      </c>
      <c r="F781" s="120" t="s">
        <v>261</v>
      </c>
      <c r="G781" s="120" t="s">
        <v>4387</v>
      </c>
      <c r="H781" s="120" t="s">
        <v>470</v>
      </c>
      <c r="I781" s="120" t="s">
        <v>183</v>
      </c>
      <c r="J781" s="120" t="s">
        <v>92</v>
      </c>
      <c r="K781" s="120" t="s">
        <v>2950</v>
      </c>
      <c r="L781" s="121">
        <v>12</v>
      </c>
      <c r="M781" s="122">
        <v>2013</v>
      </c>
      <c r="N781" s="180">
        <v>257.88</v>
      </c>
      <c r="O781" s="59"/>
      <c r="P781" s="60"/>
      <c r="Q781" s="61"/>
      <c r="R781" s="61"/>
      <c r="S781" s="510"/>
    </row>
    <row r="782" spans="1:19" s="31" customFormat="1" ht="45.75" customHeight="1" x14ac:dyDescent="0.25">
      <c r="A782" s="119">
        <v>774</v>
      </c>
      <c r="B782" s="119" t="s">
        <v>4388</v>
      </c>
      <c r="C782" s="119" t="s">
        <v>4358</v>
      </c>
      <c r="D782" s="120" t="s">
        <v>3388</v>
      </c>
      <c r="E782" s="120" t="s">
        <v>391</v>
      </c>
      <c r="F782" s="120" t="s">
        <v>261</v>
      </c>
      <c r="G782" s="120" t="s">
        <v>440</v>
      </c>
      <c r="H782" s="120" t="s">
        <v>470</v>
      </c>
      <c r="I782" s="120" t="s">
        <v>183</v>
      </c>
      <c r="J782" s="120" t="s">
        <v>92</v>
      </c>
      <c r="K782" s="120" t="s">
        <v>2950</v>
      </c>
      <c r="L782" s="121">
        <v>12</v>
      </c>
      <c r="M782" s="122">
        <v>2013</v>
      </c>
      <c r="N782" s="180">
        <v>258.73</v>
      </c>
      <c r="O782" s="59"/>
      <c r="P782" s="60"/>
      <c r="Q782" s="61"/>
      <c r="R782" s="61"/>
      <c r="S782" s="510"/>
    </row>
    <row r="783" spans="1:19" s="31" customFormat="1" ht="45.75" customHeight="1" x14ac:dyDescent="0.25">
      <c r="A783" s="119">
        <v>775</v>
      </c>
      <c r="B783" s="119" t="s">
        <v>4389</v>
      </c>
      <c r="C783" s="119" t="s">
        <v>2971</v>
      </c>
      <c r="D783" s="120" t="s">
        <v>261</v>
      </c>
      <c r="E783" s="120" t="s">
        <v>391</v>
      </c>
      <c r="F783" s="120" t="s">
        <v>261</v>
      </c>
      <c r="G783" s="120" t="s">
        <v>4390</v>
      </c>
      <c r="H783" s="120" t="s">
        <v>470</v>
      </c>
      <c r="I783" s="120" t="s">
        <v>183</v>
      </c>
      <c r="J783" s="120" t="s">
        <v>92</v>
      </c>
      <c r="K783" s="120" t="s">
        <v>2950</v>
      </c>
      <c r="L783" s="121">
        <v>12</v>
      </c>
      <c r="M783" s="122">
        <v>2013</v>
      </c>
      <c r="N783" s="180">
        <v>172.49</v>
      </c>
      <c r="O783" s="59"/>
      <c r="P783" s="60"/>
      <c r="Q783" s="61"/>
      <c r="R783" s="61"/>
      <c r="S783" s="510"/>
    </row>
    <row r="784" spans="1:19" s="31" customFormat="1" ht="45.75" customHeight="1" x14ac:dyDescent="0.25">
      <c r="A784" s="119">
        <v>776</v>
      </c>
      <c r="B784" s="119" t="s">
        <v>4391</v>
      </c>
      <c r="C784" s="119" t="s">
        <v>4392</v>
      </c>
      <c r="D784" s="120" t="s">
        <v>1156</v>
      </c>
      <c r="E784" s="120" t="s">
        <v>391</v>
      </c>
      <c r="F784" s="120" t="s">
        <v>261</v>
      </c>
      <c r="G784" s="120" t="s">
        <v>4393</v>
      </c>
      <c r="H784" s="120" t="s">
        <v>470</v>
      </c>
      <c r="I784" s="120" t="s">
        <v>183</v>
      </c>
      <c r="J784" s="120" t="s">
        <v>92</v>
      </c>
      <c r="K784" s="120" t="s">
        <v>2950</v>
      </c>
      <c r="L784" s="121">
        <v>12</v>
      </c>
      <c r="M784" s="122">
        <v>2013</v>
      </c>
      <c r="N784" s="180">
        <v>2587.39</v>
      </c>
      <c r="O784" s="59"/>
      <c r="P784" s="60"/>
      <c r="Q784" s="61"/>
      <c r="R784" s="61"/>
      <c r="S784" s="510"/>
    </row>
    <row r="785" spans="1:19" s="31" customFormat="1" ht="45.75" customHeight="1" x14ac:dyDescent="0.25">
      <c r="A785" s="119">
        <v>777</v>
      </c>
      <c r="B785" s="119" t="s">
        <v>4394</v>
      </c>
      <c r="C785" s="119" t="s">
        <v>4358</v>
      </c>
      <c r="D785" s="120" t="s">
        <v>3388</v>
      </c>
      <c r="E785" s="120" t="s">
        <v>391</v>
      </c>
      <c r="F785" s="120" t="s">
        <v>261</v>
      </c>
      <c r="G785" s="120">
        <v>92001</v>
      </c>
      <c r="H785" s="120" t="s">
        <v>470</v>
      </c>
      <c r="I785" s="120" t="s">
        <v>183</v>
      </c>
      <c r="J785" s="120" t="s">
        <v>92</v>
      </c>
      <c r="K785" s="120" t="s">
        <v>2950</v>
      </c>
      <c r="L785" s="121">
        <v>12</v>
      </c>
      <c r="M785" s="122">
        <v>2013</v>
      </c>
      <c r="N785" s="180">
        <v>258.73</v>
      </c>
      <c r="O785" s="59"/>
      <c r="P785" s="60"/>
      <c r="Q785" s="61"/>
      <c r="R785" s="61"/>
      <c r="S785" s="510"/>
    </row>
    <row r="786" spans="1:19" s="31" customFormat="1" ht="45.75" customHeight="1" x14ac:dyDescent="0.25">
      <c r="A786" s="119">
        <v>778</v>
      </c>
      <c r="B786" s="119" t="s">
        <v>4395</v>
      </c>
      <c r="C786" s="119" t="s">
        <v>4396</v>
      </c>
      <c r="D786" s="120" t="s">
        <v>1156</v>
      </c>
      <c r="E786" s="120" t="s">
        <v>391</v>
      </c>
      <c r="F786" s="120" t="s">
        <v>261</v>
      </c>
      <c r="G786" s="120" t="s">
        <v>4397</v>
      </c>
      <c r="H786" s="120" t="s">
        <v>470</v>
      </c>
      <c r="I786" s="120" t="s">
        <v>183</v>
      </c>
      <c r="J786" s="120" t="s">
        <v>92</v>
      </c>
      <c r="K786" s="120" t="s">
        <v>2950</v>
      </c>
      <c r="L786" s="121">
        <v>12</v>
      </c>
      <c r="M786" s="122">
        <v>2013</v>
      </c>
      <c r="N786" s="180">
        <v>2587.39</v>
      </c>
      <c r="O786" s="59"/>
      <c r="P786" s="60"/>
      <c r="Q786" s="61"/>
      <c r="R786" s="61"/>
      <c r="S786" s="510"/>
    </row>
    <row r="787" spans="1:19" s="31" customFormat="1" ht="45.75" customHeight="1" x14ac:dyDescent="0.25">
      <c r="A787" s="119">
        <v>779</v>
      </c>
      <c r="B787" s="119" t="s">
        <v>4398</v>
      </c>
      <c r="C787" s="119" t="s">
        <v>4399</v>
      </c>
      <c r="D787" s="120" t="s">
        <v>3751</v>
      </c>
      <c r="E787" s="120" t="s">
        <v>391</v>
      </c>
      <c r="F787" s="120" t="s">
        <v>261</v>
      </c>
      <c r="G787" s="120" t="s">
        <v>440</v>
      </c>
      <c r="H787" s="120" t="s">
        <v>470</v>
      </c>
      <c r="I787" s="120" t="s">
        <v>183</v>
      </c>
      <c r="J787" s="120" t="s">
        <v>92</v>
      </c>
      <c r="K787" s="120" t="s">
        <v>2950</v>
      </c>
      <c r="L787" s="121">
        <v>12</v>
      </c>
      <c r="M787" s="122">
        <v>2013</v>
      </c>
      <c r="N787" s="180">
        <v>19600</v>
      </c>
      <c r="O787" s="59"/>
      <c r="P787" s="60"/>
      <c r="Q787" s="61"/>
      <c r="R787" s="61"/>
      <c r="S787" s="510"/>
    </row>
    <row r="788" spans="1:19" s="31" customFormat="1" ht="45.75" customHeight="1" x14ac:dyDescent="0.25">
      <c r="A788" s="119">
        <v>780</v>
      </c>
      <c r="B788" s="119" t="s">
        <v>4400</v>
      </c>
      <c r="C788" s="119" t="s">
        <v>4358</v>
      </c>
      <c r="D788" s="120" t="s">
        <v>3388</v>
      </c>
      <c r="E788" s="120" t="s">
        <v>391</v>
      </c>
      <c r="F788" s="120" t="s">
        <v>261</v>
      </c>
      <c r="G788" s="120" t="s">
        <v>440</v>
      </c>
      <c r="H788" s="120" t="s">
        <v>470</v>
      </c>
      <c r="I788" s="120" t="s">
        <v>183</v>
      </c>
      <c r="J788" s="120" t="s">
        <v>92</v>
      </c>
      <c r="K788" s="120" t="s">
        <v>2950</v>
      </c>
      <c r="L788" s="121">
        <v>12</v>
      </c>
      <c r="M788" s="122">
        <v>2013</v>
      </c>
      <c r="N788" s="180">
        <v>296</v>
      </c>
      <c r="O788" s="59"/>
      <c r="P788" s="60"/>
      <c r="Q788" s="61"/>
      <c r="R788" s="61"/>
      <c r="S788" s="510"/>
    </row>
    <row r="789" spans="1:19" s="31" customFormat="1" ht="45.75" customHeight="1" x14ac:dyDescent="0.25">
      <c r="A789" s="119">
        <v>781</v>
      </c>
      <c r="B789" s="119" t="s">
        <v>4401</v>
      </c>
      <c r="C789" s="119" t="s">
        <v>4402</v>
      </c>
      <c r="D789" s="120" t="s">
        <v>261</v>
      </c>
      <c r="E789" s="120" t="s">
        <v>391</v>
      </c>
      <c r="F789" s="120" t="s">
        <v>3501</v>
      </c>
      <c r="G789" s="120" t="s">
        <v>440</v>
      </c>
      <c r="H789" s="120" t="s">
        <v>470</v>
      </c>
      <c r="I789" s="120" t="s">
        <v>183</v>
      </c>
      <c r="J789" s="120" t="s">
        <v>92</v>
      </c>
      <c r="K789" s="120" t="s">
        <v>2950</v>
      </c>
      <c r="L789" s="121">
        <v>12</v>
      </c>
      <c r="M789" s="122">
        <v>2013</v>
      </c>
      <c r="N789" s="180">
        <v>4190.72</v>
      </c>
      <c r="O789" s="59"/>
      <c r="P789" s="60"/>
      <c r="Q789" s="61"/>
      <c r="R789" s="61"/>
      <c r="S789" s="510"/>
    </row>
    <row r="790" spans="1:19" s="31" customFormat="1" ht="45.75" customHeight="1" x14ac:dyDescent="0.25">
      <c r="A790" s="119">
        <v>782</v>
      </c>
      <c r="B790" s="119" t="s">
        <v>4403</v>
      </c>
      <c r="C790" s="119" t="s">
        <v>2952</v>
      </c>
      <c r="D790" s="120" t="s">
        <v>261</v>
      </c>
      <c r="E790" s="120" t="s">
        <v>391</v>
      </c>
      <c r="F790" s="120" t="s">
        <v>261</v>
      </c>
      <c r="G790" s="120" t="s">
        <v>440</v>
      </c>
      <c r="H790" s="120" t="s">
        <v>470</v>
      </c>
      <c r="I790" s="120" t="s">
        <v>183</v>
      </c>
      <c r="J790" s="120" t="s">
        <v>92</v>
      </c>
      <c r="K790" s="120" t="s">
        <v>2950</v>
      </c>
      <c r="L790" s="121">
        <v>12</v>
      </c>
      <c r="M790" s="122">
        <v>2013</v>
      </c>
      <c r="N790" s="180">
        <v>202.77</v>
      </c>
      <c r="O790" s="59"/>
      <c r="P790" s="60"/>
      <c r="Q790" s="61"/>
      <c r="R790" s="61"/>
      <c r="S790" s="510"/>
    </row>
    <row r="791" spans="1:19" s="31" customFormat="1" ht="45.75" customHeight="1" x14ac:dyDescent="0.25">
      <c r="A791" s="119">
        <v>783</v>
      </c>
      <c r="B791" s="119" t="s">
        <v>4404</v>
      </c>
      <c r="C791" s="119" t="s">
        <v>4405</v>
      </c>
      <c r="D791" s="120" t="s">
        <v>4406</v>
      </c>
      <c r="E791" s="120" t="s">
        <v>391</v>
      </c>
      <c r="F791" s="120" t="s">
        <v>1358</v>
      </c>
      <c r="G791" s="120">
        <v>128414</v>
      </c>
      <c r="H791" s="120" t="s">
        <v>470</v>
      </c>
      <c r="I791" s="120" t="s">
        <v>183</v>
      </c>
      <c r="J791" s="120" t="s">
        <v>92</v>
      </c>
      <c r="K791" s="120" t="s">
        <v>2950</v>
      </c>
      <c r="L791" s="121">
        <v>12</v>
      </c>
      <c r="M791" s="122">
        <v>2013</v>
      </c>
      <c r="N791" s="180">
        <v>3720</v>
      </c>
      <c r="O791" s="59"/>
      <c r="P791" s="60"/>
      <c r="Q791" s="61"/>
      <c r="R791" s="61"/>
      <c r="S791" s="510"/>
    </row>
    <row r="792" spans="1:19" s="31" customFormat="1" ht="45.75" customHeight="1" x14ac:dyDescent="0.25">
      <c r="A792" s="119">
        <v>784</v>
      </c>
      <c r="B792" s="119" t="s">
        <v>4407</v>
      </c>
      <c r="C792" s="119" t="s">
        <v>4408</v>
      </c>
      <c r="D792" s="120" t="s">
        <v>261</v>
      </c>
      <c r="E792" s="120" t="s">
        <v>391</v>
      </c>
      <c r="F792" s="120" t="s">
        <v>261</v>
      </c>
      <c r="G792" s="120">
        <v>10100998925</v>
      </c>
      <c r="H792" s="120" t="s">
        <v>470</v>
      </c>
      <c r="I792" s="120" t="s">
        <v>183</v>
      </c>
      <c r="J792" s="120" t="s">
        <v>92</v>
      </c>
      <c r="K792" s="120" t="s">
        <v>2950</v>
      </c>
      <c r="L792" s="121">
        <v>12</v>
      </c>
      <c r="M792" s="122">
        <v>2013</v>
      </c>
      <c r="N792" s="180">
        <v>1860</v>
      </c>
      <c r="O792" s="59"/>
      <c r="P792" s="60"/>
      <c r="Q792" s="61"/>
      <c r="R792" s="61"/>
      <c r="S792" s="510"/>
    </row>
    <row r="793" spans="1:19" s="31" customFormat="1" ht="45.75" customHeight="1" x14ac:dyDescent="0.25">
      <c r="A793" s="119">
        <v>785</v>
      </c>
      <c r="B793" s="119" t="s">
        <v>4409</v>
      </c>
      <c r="C793" s="119" t="s">
        <v>2952</v>
      </c>
      <c r="D793" s="120" t="s">
        <v>261</v>
      </c>
      <c r="E793" s="120" t="s">
        <v>391</v>
      </c>
      <c r="F793" s="120" t="s">
        <v>261</v>
      </c>
      <c r="G793" s="120" t="s">
        <v>440</v>
      </c>
      <c r="H793" s="120" t="s">
        <v>470</v>
      </c>
      <c r="I793" s="120" t="s">
        <v>183</v>
      </c>
      <c r="J793" s="120" t="s">
        <v>92</v>
      </c>
      <c r="K793" s="120" t="s">
        <v>2950</v>
      </c>
      <c r="L793" s="121">
        <v>12</v>
      </c>
      <c r="M793" s="122">
        <v>2013</v>
      </c>
      <c r="N793" s="180">
        <v>310</v>
      </c>
      <c r="O793" s="59"/>
      <c r="P793" s="60"/>
      <c r="Q793" s="61"/>
      <c r="R793" s="61"/>
      <c r="S793" s="510"/>
    </row>
    <row r="794" spans="1:19" s="31" customFormat="1" ht="45.75" customHeight="1" x14ac:dyDescent="0.25">
      <c r="A794" s="119">
        <v>786</v>
      </c>
      <c r="B794" s="119" t="s">
        <v>4410</v>
      </c>
      <c r="C794" s="119" t="s">
        <v>2971</v>
      </c>
      <c r="D794" s="120" t="s">
        <v>261</v>
      </c>
      <c r="E794" s="120" t="s">
        <v>391</v>
      </c>
      <c r="F794" s="120" t="s">
        <v>261</v>
      </c>
      <c r="G794" s="120" t="s">
        <v>440</v>
      </c>
      <c r="H794" s="120" t="s">
        <v>470</v>
      </c>
      <c r="I794" s="120" t="s">
        <v>183</v>
      </c>
      <c r="J794" s="120" t="s">
        <v>92</v>
      </c>
      <c r="K794" s="120" t="s">
        <v>2950</v>
      </c>
      <c r="L794" s="121">
        <v>12</v>
      </c>
      <c r="M794" s="122">
        <v>2013</v>
      </c>
      <c r="N794" s="180">
        <v>310</v>
      </c>
      <c r="O794" s="59"/>
      <c r="P794" s="60"/>
      <c r="Q794" s="61"/>
      <c r="R794" s="61"/>
      <c r="S794" s="510"/>
    </row>
    <row r="795" spans="1:19" s="31" customFormat="1" ht="45.75" customHeight="1" x14ac:dyDescent="0.25">
      <c r="A795" s="119">
        <v>787</v>
      </c>
      <c r="B795" s="119" t="s">
        <v>4411</v>
      </c>
      <c r="C795" s="119" t="s">
        <v>4412</v>
      </c>
      <c r="D795" s="120" t="s">
        <v>261</v>
      </c>
      <c r="E795" s="120" t="s">
        <v>391</v>
      </c>
      <c r="F795" s="120" t="s">
        <v>3219</v>
      </c>
      <c r="G795" s="123">
        <v>949995016838</v>
      </c>
      <c r="H795" s="120" t="s">
        <v>470</v>
      </c>
      <c r="I795" s="120" t="s">
        <v>183</v>
      </c>
      <c r="J795" s="120" t="s">
        <v>92</v>
      </c>
      <c r="K795" s="120" t="s">
        <v>2950</v>
      </c>
      <c r="L795" s="121">
        <v>12</v>
      </c>
      <c r="M795" s="122">
        <v>2013</v>
      </c>
      <c r="N795" s="180">
        <v>3584.4</v>
      </c>
      <c r="O795" s="59"/>
      <c r="P795" s="60"/>
      <c r="Q795" s="61"/>
      <c r="R795" s="61"/>
      <c r="S795" s="510"/>
    </row>
    <row r="796" spans="1:19" s="31" customFormat="1" ht="45.75" customHeight="1" x14ac:dyDescent="0.25">
      <c r="A796" s="119">
        <v>788</v>
      </c>
      <c r="B796" s="119" t="s">
        <v>4413</v>
      </c>
      <c r="C796" s="119" t="s">
        <v>4408</v>
      </c>
      <c r="D796" s="120" t="s">
        <v>261</v>
      </c>
      <c r="E796" s="120" t="s">
        <v>391</v>
      </c>
      <c r="F796" s="120" t="s">
        <v>261</v>
      </c>
      <c r="G796" s="120" t="s">
        <v>4414</v>
      </c>
      <c r="H796" s="120" t="s">
        <v>470</v>
      </c>
      <c r="I796" s="120" t="s">
        <v>183</v>
      </c>
      <c r="J796" s="120" t="s">
        <v>92</v>
      </c>
      <c r="K796" s="120" t="s">
        <v>2950</v>
      </c>
      <c r="L796" s="121">
        <v>12</v>
      </c>
      <c r="M796" s="122">
        <v>2013</v>
      </c>
      <c r="N796" s="180">
        <v>1792.2</v>
      </c>
      <c r="O796" s="59"/>
      <c r="P796" s="60"/>
      <c r="Q796" s="61"/>
      <c r="R796" s="61"/>
      <c r="S796" s="510"/>
    </row>
    <row r="797" spans="1:19" s="31" customFormat="1" ht="45.75" customHeight="1" x14ac:dyDescent="0.25">
      <c r="A797" s="119">
        <v>789</v>
      </c>
      <c r="B797" s="119" t="s">
        <v>4415</v>
      </c>
      <c r="C797" s="119" t="s">
        <v>4416</v>
      </c>
      <c r="D797" s="120" t="s">
        <v>261</v>
      </c>
      <c r="E797" s="120" t="s">
        <v>391</v>
      </c>
      <c r="F797" s="120" t="s">
        <v>261</v>
      </c>
      <c r="G797" s="120" t="s">
        <v>440</v>
      </c>
      <c r="H797" s="120" t="s">
        <v>470</v>
      </c>
      <c r="I797" s="120" t="s">
        <v>183</v>
      </c>
      <c r="J797" s="120" t="s">
        <v>92</v>
      </c>
      <c r="K797" s="120" t="s">
        <v>2950</v>
      </c>
      <c r="L797" s="121">
        <v>12</v>
      </c>
      <c r="M797" s="122">
        <v>2013</v>
      </c>
      <c r="N797" s="180">
        <v>238.96</v>
      </c>
      <c r="O797" s="59"/>
      <c r="P797" s="60"/>
      <c r="Q797" s="61"/>
      <c r="R797" s="61"/>
      <c r="S797" s="510"/>
    </row>
    <row r="798" spans="1:19" s="31" customFormat="1" ht="45.75" customHeight="1" x14ac:dyDescent="0.25">
      <c r="A798" s="119">
        <v>790</v>
      </c>
      <c r="B798" s="119" t="s">
        <v>4417</v>
      </c>
      <c r="C798" s="119" t="s">
        <v>4418</v>
      </c>
      <c r="D798" s="120" t="s">
        <v>3042</v>
      </c>
      <c r="E798" s="120" t="s">
        <v>391</v>
      </c>
      <c r="F798" s="120" t="s">
        <v>261</v>
      </c>
      <c r="G798" s="120" t="s">
        <v>4419</v>
      </c>
      <c r="H798" s="120" t="s">
        <v>470</v>
      </c>
      <c r="I798" s="120" t="s">
        <v>183</v>
      </c>
      <c r="J798" s="120" t="s">
        <v>92</v>
      </c>
      <c r="K798" s="120" t="s">
        <v>2950</v>
      </c>
      <c r="L798" s="121">
        <v>12</v>
      </c>
      <c r="M798" s="122">
        <v>2013</v>
      </c>
      <c r="N798" s="180">
        <v>2487.77</v>
      </c>
      <c r="O798" s="59"/>
      <c r="P798" s="60"/>
      <c r="Q798" s="61"/>
      <c r="R798" s="61"/>
      <c r="S798" s="510"/>
    </row>
    <row r="799" spans="1:19" s="31" customFormat="1" ht="45.75" customHeight="1" x14ac:dyDescent="0.25">
      <c r="A799" s="119">
        <v>791</v>
      </c>
      <c r="B799" s="119" t="s">
        <v>4420</v>
      </c>
      <c r="C799" s="119" t="s">
        <v>4421</v>
      </c>
      <c r="D799" s="120" t="s">
        <v>3079</v>
      </c>
      <c r="E799" s="120" t="s">
        <v>391</v>
      </c>
      <c r="F799" s="120" t="s">
        <v>3035</v>
      </c>
      <c r="G799" s="120" t="s">
        <v>440</v>
      </c>
      <c r="H799" s="120" t="s">
        <v>470</v>
      </c>
      <c r="I799" s="120" t="s">
        <v>183</v>
      </c>
      <c r="J799" s="120" t="s">
        <v>92</v>
      </c>
      <c r="K799" s="120" t="s">
        <v>2950</v>
      </c>
      <c r="L799" s="121">
        <v>12</v>
      </c>
      <c r="M799" s="122">
        <v>2013</v>
      </c>
      <c r="N799" s="180">
        <v>4975.53</v>
      </c>
      <c r="O799" s="59"/>
      <c r="P799" s="60"/>
      <c r="Q799" s="61"/>
      <c r="R799" s="61"/>
      <c r="S799" s="510"/>
    </row>
    <row r="800" spans="1:19" s="31" customFormat="1" ht="45.75" customHeight="1" x14ac:dyDescent="0.25">
      <c r="A800" s="119">
        <v>792</v>
      </c>
      <c r="B800" s="119" t="s">
        <v>4422</v>
      </c>
      <c r="C800" s="119" t="s">
        <v>4423</v>
      </c>
      <c r="D800" s="120" t="s">
        <v>3042</v>
      </c>
      <c r="E800" s="120" t="s">
        <v>391</v>
      </c>
      <c r="F800" s="120" t="s">
        <v>261</v>
      </c>
      <c r="G800" s="120" t="s">
        <v>4424</v>
      </c>
      <c r="H800" s="120" t="s">
        <v>470</v>
      </c>
      <c r="I800" s="120" t="s">
        <v>183</v>
      </c>
      <c r="J800" s="120" t="s">
        <v>92</v>
      </c>
      <c r="K800" s="120" t="s">
        <v>2950</v>
      </c>
      <c r="L800" s="121">
        <v>12</v>
      </c>
      <c r="M800" s="122">
        <v>2013</v>
      </c>
      <c r="N800" s="180">
        <v>2487.77</v>
      </c>
      <c r="O800" s="59"/>
      <c r="P800" s="60"/>
      <c r="Q800" s="61"/>
      <c r="R800" s="61"/>
      <c r="S800" s="510"/>
    </row>
    <row r="801" spans="1:19" s="31" customFormat="1" ht="45.75" customHeight="1" x14ac:dyDescent="0.25">
      <c r="A801" s="119">
        <v>793</v>
      </c>
      <c r="B801" s="119" t="s">
        <v>4425</v>
      </c>
      <c r="C801" s="119" t="s">
        <v>3004</v>
      </c>
      <c r="D801" s="120" t="s">
        <v>261</v>
      </c>
      <c r="E801" s="120" t="s">
        <v>391</v>
      </c>
      <c r="F801" s="120" t="s">
        <v>261</v>
      </c>
      <c r="G801" s="123">
        <v>1030055014556</v>
      </c>
      <c r="H801" s="120" t="s">
        <v>470</v>
      </c>
      <c r="I801" s="120" t="s">
        <v>183</v>
      </c>
      <c r="J801" s="120" t="s">
        <v>92</v>
      </c>
      <c r="K801" s="120" t="s">
        <v>2950</v>
      </c>
      <c r="L801" s="121">
        <v>12</v>
      </c>
      <c r="M801" s="122">
        <v>2013</v>
      </c>
      <c r="N801" s="180">
        <v>331.71</v>
      </c>
      <c r="O801" s="59"/>
      <c r="P801" s="60"/>
      <c r="Q801" s="61"/>
      <c r="R801" s="61"/>
      <c r="S801" s="510"/>
    </row>
    <row r="802" spans="1:19" s="31" customFormat="1" ht="45.75" customHeight="1" x14ac:dyDescent="0.25">
      <c r="A802" s="119">
        <v>794</v>
      </c>
      <c r="B802" s="119" t="s">
        <v>4426</v>
      </c>
      <c r="C802" s="119" t="s">
        <v>2971</v>
      </c>
      <c r="D802" s="120" t="s">
        <v>261</v>
      </c>
      <c r="E802" s="120" t="s">
        <v>391</v>
      </c>
      <c r="F802" s="120" t="s">
        <v>261</v>
      </c>
      <c r="G802" s="120" t="s">
        <v>4427</v>
      </c>
      <c r="H802" s="120" t="s">
        <v>470</v>
      </c>
      <c r="I802" s="120" t="s">
        <v>183</v>
      </c>
      <c r="J802" s="120" t="s">
        <v>92</v>
      </c>
      <c r="K802" s="120" t="s">
        <v>2950</v>
      </c>
      <c r="L802" s="121">
        <v>12</v>
      </c>
      <c r="M802" s="122">
        <v>2013</v>
      </c>
      <c r="N802" s="180">
        <v>248.78</v>
      </c>
      <c r="O802" s="59"/>
      <c r="P802" s="60"/>
      <c r="Q802" s="61"/>
      <c r="R802" s="61"/>
      <c r="S802" s="510"/>
    </row>
    <row r="803" spans="1:19" s="31" customFormat="1" ht="45.75" customHeight="1" x14ac:dyDescent="0.25">
      <c r="A803" s="119">
        <v>795</v>
      </c>
      <c r="B803" s="119" t="s">
        <v>4428</v>
      </c>
      <c r="C803" s="119" t="s">
        <v>4429</v>
      </c>
      <c r="D803" s="120" t="s">
        <v>1156</v>
      </c>
      <c r="E803" s="120" t="s">
        <v>391</v>
      </c>
      <c r="F803" s="120" t="s">
        <v>261</v>
      </c>
      <c r="G803" s="120" t="s">
        <v>4430</v>
      </c>
      <c r="H803" s="120" t="s">
        <v>470</v>
      </c>
      <c r="I803" s="120" t="s">
        <v>183</v>
      </c>
      <c r="J803" s="120" t="s">
        <v>92</v>
      </c>
      <c r="K803" s="120" t="s">
        <v>2950</v>
      </c>
      <c r="L803" s="121">
        <v>12</v>
      </c>
      <c r="M803" s="122">
        <v>2013</v>
      </c>
      <c r="N803" s="180">
        <v>1583.4</v>
      </c>
      <c r="O803" s="59"/>
      <c r="P803" s="60"/>
      <c r="Q803" s="61"/>
      <c r="R803" s="61"/>
      <c r="S803" s="510"/>
    </row>
    <row r="804" spans="1:19" s="31" customFormat="1" ht="45.75" customHeight="1" x14ac:dyDescent="0.25">
      <c r="A804" s="119">
        <v>796</v>
      </c>
      <c r="B804" s="119" t="s">
        <v>4431</v>
      </c>
      <c r="C804" s="119" t="s">
        <v>2980</v>
      </c>
      <c r="D804" s="120" t="s">
        <v>261</v>
      </c>
      <c r="E804" s="120" t="s">
        <v>391</v>
      </c>
      <c r="F804" s="120" t="s">
        <v>261</v>
      </c>
      <c r="G804" s="120">
        <v>10431900500</v>
      </c>
      <c r="H804" s="120" t="s">
        <v>470</v>
      </c>
      <c r="I804" s="120" t="s">
        <v>183</v>
      </c>
      <c r="J804" s="120" t="s">
        <v>92</v>
      </c>
      <c r="K804" s="120" t="s">
        <v>2950</v>
      </c>
      <c r="L804" s="121">
        <v>12</v>
      </c>
      <c r="M804" s="122">
        <v>2013</v>
      </c>
      <c r="N804" s="180">
        <v>211.12</v>
      </c>
      <c r="O804" s="59"/>
      <c r="P804" s="60"/>
      <c r="Q804" s="61"/>
      <c r="R804" s="61"/>
      <c r="S804" s="510"/>
    </row>
    <row r="805" spans="1:19" s="31" customFormat="1" ht="45.75" customHeight="1" x14ac:dyDescent="0.25">
      <c r="A805" s="119">
        <v>797</v>
      </c>
      <c r="B805" s="119" t="s">
        <v>4432</v>
      </c>
      <c r="C805" s="119" t="s">
        <v>3183</v>
      </c>
      <c r="D805" s="120" t="s">
        <v>3042</v>
      </c>
      <c r="E805" s="120" t="s">
        <v>391</v>
      </c>
      <c r="F805" s="120" t="s">
        <v>261</v>
      </c>
      <c r="G805" s="120" t="s">
        <v>4433</v>
      </c>
      <c r="H805" s="120" t="s">
        <v>470</v>
      </c>
      <c r="I805" s="120" t="s">
        <v>183</v>
      </c>
      <c r="J805" s="120" t="s">
        <v>92</v>
      </c>
      <c r="K805" s="120" t="s">
        <v>2950</v>
      </c>
      <c r="L805" s="121">
        <v>12</v>
      </c>
      <c r="M805" s="122">
        <v>2013</v>
      </c>
      <c r="N805" s="180">
        <v>2487.77</v>
      </c>
      <c r="O805" s="59"/>
      <c r="P805" s="60"/>
      <c r="Q805" s="61"/>
      <c r="R805" s="61"/>
      <c r="S805" s="510"/>
    </row>
    <row r="806" spans="1:19" s="31" customFormat="1" ht="45.75" customHeight="1" x14ac:dyDescent="0.25">
      <c r="A806" s="119">
        <v>798</v>
      </c>
      <c r="B806" s="119" t="s">
        <v>4434</v>
      </c>
      <c r="C806" s="119" t="s">
        <v>2980</v>
      </c>
      <c r="D806" s="120" t="s">
        <v>261</v>
      </c>
      <c r="E806" s="120" t="s">
        <v>391</v>
      </c>
      <c r="F806" s="120" t="s">
        <v>261</v>
      </c>
      <c r="G806" s="120" t="s">
        <v>440</v>
      </c>
      <c r="H806" s="120" t="s">
        <v>470</v>
      </c>
      <c r="I806" s="120" t="s">
        <v>183</v>
      </c>
      <c r="J806" s="120" t="s">
        <v>92</v>
      </c>
      <c r="K806" s="120" t="s">
        <v>2950</v>
      </c>
      <c r="L806" s="121">
        <v>12</v>
      </c>
      <c r="M806" s="122">
        <v>2013</v>
      </c>
      <c r="N806" s="180">
        <v>280</v>
      </c>
      <c r="O806" s="59"/>
      <c r="P806" s="60"/>
      <c r="Q806" s="61"/>
      <c r="R806" s="61"/>
      <c r="S806" s="510"/>
    </row>
    <row r="807" spans="1:19" s="31" customFormat="1" ht="45.75" customHeight="1" x14ac:dyDescent="0.25">
      <c r="A807" s="119">
        <v>799</v>
      </c>
      <c r="B807" s="119" t="s">
        <v>4435</v>
      </c>
      <c r="C807" s="119" t="s">
        <v>2971</v>
      </c>
      <c r="D807" s="120" t="s">
        <v>261</v>
      </c>
      <c r="E807" s="120" t="s">
        <v>391</v>
      </c>
      <c r="F807" s="120" t="s">
        <v>261</v>
      </c>
      <c r="G807" s="120" t="s">
        <v>440</v>
      </c>
      <c r="H807" s="120" t="s">
        <v>470</v>
      </c>
      <c r="I807" s="120" t="s">
        <v>183</v>
      </c>
      <c r="J807" s="120" t="s">
        <v>92</v>
      </c>
      <c r="K807" s="120" t="s">
        <v>2950</v>
      </c>
      <c r="L807" s="120">
        <v>12</v>
      </c>
      <c r="M807" s="122">
        <v>2013</v>
      </c>
      <c r="N807" s="180">
        <v>210</v>
      </c>
      <c r="O807" s="59"/>
      <c r="P807" s="60"/>
      <c r="Q807" s="61"/>
      <c r="R807" s="61"/>
      <c r="S807" s="510"/>
    </row>
    <row r="808" spans="1:19" s="31" customFormat="1" ht="45.75" customHeight="1" x14ac:dyDescent="0.25">
      <c r="A808" s="119">
        <v>800</v>
      </c>
      <c r="B808" s="119" t="s">
        <v>4436</v>
      </c>
      <c r="C808" s="119" t="s">
        <v>4437</v>
      </c>
      <c r="D808" s="120" t="s">
        <v>261</v>
      </c>
      <c r="E808" s="120" t="s">
        <v>391</v>
      </c>
      <c r="F808" s="120" t="s">
        <v>3219</v>
      </c>
      <c r="G808" s="120">
        <v>21106008781</v>
      </c>
      <c r="H808" s="120" t="s">
        <v>470</v>
      </c>
      <c r="I808" s="120" t="s">
        <v>183</v>
      </c>
      <c r="J808" s="120" t="s">
        <v>92</v>
      </c>
      <c r="K808" s="120" t="s">
        <v>2950</v>
      </c>
      <c r="L808" s="121">
        <v>12</v>
      </c>
      <c r="M808" s="122">
        <v>2013</v>
      </c>
      <c r="N808" s="180">
        <v>3166.8</v>
      </c>
      <c r="O808" s="59"/>
      <c r="P808" s="60"/>
      <c r="Q808" s="61"/>
      <c r="R808" s="61"/>
      <c r="S808" s="510"/>
    </row>
    <row r="809" spans="1:19" s="31" customFormat="1" ht="45.75" customHeight="1" x14ac:dyDescent="0.25">
      <c r="A809" s="119">
        <v>801</v>
      </c>
      <c r="B809" s="119" t="s">
        <v>4438</v>
      </c>
      <c r="C809" s="119" t="s">
        <v>4439</v>
      </c>
      <c r="D809" s="120" t="s">
        <v>1156</v>
      </c>
      <c r="E809" s="120" t="s">
        <v>391</v>
      </c>
      <c r="F809" s="120" t="s">
        <v>261</v>
      </c>
      <c r="G809" s="120" t="s">
        <v>4440</v>
      </c>
      <c r="H809" s="120" t="s">
        <v>470</v>
      </c>
      <c r="I809" s="120" t="s">
        <v>183</v>
      </c>
      <c r="J809" s="120" t="s">
        <v>92</v>
      </c>
      <c r="K809" s="120" t="s">
        <v>2950</v>
      </c>
      <c r="L809" s="121">
        <v>12</v>
      </c>
      <c r="M809" s="122">
        <v>2013</v>
      </c>
      <c r="N809" s="180">
        <v>1583.4</v>
      </c>
      <c r="O809" s="59"/>
      <c r="P809" s="60"/>
      <c r="Q809" s="61"/>
      <c r="R809" s="61"/>
      <c r="S809" s="510"/>
    </row>
    <row r="810" spans="1:19" s="31" customFormat="1" ht="45.75" customHeight="1" x14ac:dyDescent="0.25">
      <c r="A810" s="119">
        <v>802</v>
      </c>
      <c r="B810" s="119" t="s">
        <v>4441</v>
      </c>
      <c r="C810" s="119" t="s">
        <v>3004</v>
      </c>
      <c r="D810" s="120" t="s">
        <v>3005</v>
      </c>
      <c r="E810" s="120" t="s">
        <v>391</v>
      </c>
      <c r="F810" s="120" t="s">
        <v>261</v>
      </c>
      <c r="G810" s="120" t="s">
        <v>4442</v>
      </c>
      <c r="H810" s="120" t="s">
        <v>470</v>
      </c>
      <c r="I810" s="120" t="s">
        <v>183</v>
      </c>
      <c r="J810" s="120" t="s">
        <v>92</v>
      </c>
      <c r="K810" s="120" t="s">
        <v>2950</v>
      </c>
      <c r="L810" s="121">
        <v>12</v>
      </c>
      <c r="M810" s="122">
        <v>2013</v>
      </c>
      <c r="N810" s="180">
        <v>211.12</v>
      </c>
      <c r="O810" s="59"/>
      <c r="P810" s="60"/>
      <c r="Q810" s="61"/>
      <c r="R810" s="61"/>
      <c r="S810" s="510"/>
    </row>
    <row r="811" spans="1:19" s="31" customFormat="1" ht="45.75" customHeight="1" x14ac:dyDescent="0.25">
      <c r="A811" s="119">
        <v>803</v>
      </c>
      <c r="B811" s="119" t="s">
        <v>4443</v>
      </c>
      <c r="C811" s="119" t="s">
        <v>2980</v>
      </c>
      <c r="D811" s="120" t="s">
        <v>3054</v>
      </c>
      <c r="E811" s="120" t="s">
        <v>391</v>
      </c>
      <c r="F811" s="120" t="s">
        <v>261</v>
      </c>
      <c r="G811" s="120">
        <v>10431901343</v>
      </c>
      <c r="H811" s="120" t="s">
        <v>470</v>
      </c>
      <c r="I811" s="120" t="s">
        <v>183</v>
      </c>
      <c r="J811" s="120" t="s">
        <v>92</v>
      </c>
      <c r="K811" s="120" t="s">
        <v>2950</v>
      </c>
      <c r="L811" s="121">
        <v>12</v>
      </c>
      <c r="M811" s="122">
        <v>2013</v>
      </c>
      <c r="N811" s="180">
        <v>211.12</v>
      </c>
      <c r="O811" s="59"/>
      <c r="P811" s="60"/>
      <c r="Q811" s="61"/>
      <c r="R811" s="61"/>
      <c r="S811" s="510"/>
    </row>
    <row r="812" spans="1:19" s="31" customFormat="1" ht="45.75" customHeight="1" x14ac:dyDescent="0.25">
      <c r="A812" s="119">
        <v>804</v>
      </c>
      <c r="B812" s="119" t="s">
        <v>4444</v>
      </c>
      <c r="C812" s="125" t="s">
        <v>4445</v>
      </c>
      <c r="D812" s="120" t="s">
        <v>261</v>
      </c>
      <c r="E812" s="120" t="s">
        <v>391</v>
      </c>
      <c r="F812" s="120" t="s">
        <v>3048</v>
      </c>
      <c r="G812" s="123">
        <v>9404401019114</v>
      </c>
      <c r="H812" s="120" t="s">
        <v>470</v>
      </c>
      <c r="I812" s="120" t="s">
        <v>183</v>
      </c>
      <c r="J812" s="120" t="s">
        <v>92</v>
      </c>
      <c r="K812" s="120" t="s">
        <v>2950</v>
      </c>
      <c r="L812" s="121">
        <v>12</v>
      </c>
      <c r="M812" s="122">
        <v>2013</v>
      </c>
      <c r="N812" s="180">
        <v>4872</v>
      </c>
      <c r="O812" s="59"/>
      <c r="P812" s="60"/>
      <c r="Q812" s="61"/>
      <c r="R812" s="61"/>
      <c r="S812" s="510"/>
    </row>
    <row r="813" spans="1:19" s="31" customFormat="1" ht="45.75" customHeight="1" x14ac:dyDescent="0.25">
      <c r="A813" s="119">
        <v>805</v>
      </c>
      <c r="B813" s="119" t="s">
        <v>4446</v>
      </c>
      <c r="C813" s="125" t="s">
        <v>2952</v>
      </c>
      <c r="D813" s="120" t="s">
        <v>261</v>
      </c>
      <c r="E813" s="120" t="s">
        <v>391</v>
      </c>
      <c r="F813" s="120" t="s">
        <v>261</v>
      </c>
      <c r="G813" s="120">
        <v>20009993384</v>
      </c>
      <c r="H813" s="120" t="s">
        <v>470</v>
      </c>
      <c r="I813" s="120" t="s">
        <v>183</v>
      </c>
      <c r="J813" s="120" t="s">
        <v>92</v>
      </c>
      <c r="K813" s="120" t="s">
        <v>2950</v>
      </c>
      <c r="L813" s="121">
        <v>12</v>
      </c>
      <c r="M813" s="122">
        <v>2013</v>
      </c>
      <c r="N813" s="180">
        <v>284.2</v>
      </c>
      <c r="O813" s="59"/>
      <c r="P813" s="60"/>
      <c r="Q813" s="61"/>
      <c r="R813" s="61"/>
      <c r="S813" s="510"/>
    </row>
    <row r="814" spans="1:19" s="31" customFormat="1" ht="45.75" customHeight="1" x14ac:dyDescent="0.25">
      <c r="A814" s="119">
        <v>806</v>
      </c>
      <c r="B814" s="119" t="s">
        <v>4447</v>
      </c>
      <c r="C814" s="125" t="s">
        <v>2980</v>
      </c>
      <c r="D814" s="120" t="s">
        <v>261</v>
      </c>
      <c r="E814" s="120" t="s">
        <v>391</v>
      </c>
      <c r="F814" s="120" t="s">
        <v>261</v>
      </c>
      <c r="G814" s="120" t="s">
        <v>440</v>
      </c>
      <c r="H814" s="120" t="s">
        <v>470</v>
      </c>
      <c r="I814" s="120" t="s">
        <v>183</v>
      </c>
      <c r="J814" s="120" t="s">
        <v>92</v>
      </c>
      <c r="K814" s="120" t="s">
        <v>2950</v>
      </c>
      <c r="L814" s="121">
        <v>12</v>
      </c>
      <c r="M814" s="122">
        <v>2013</v>
      </c>
      <c r="N814" s="180">
        <v>284.2</v>
      </c>
      <c r="O814" s="59"/>
      <c r="P814" s="60"/>
      <c r="Q814" s="61"/>
      <c r="R814" s="61"/>
      <c r="S814" s="510"/>
    </row>
    <row r="815" spans="1:19" s="31" customFormat="1" ht="45.75" customHeight="1" x14ac:dyDescent="0.25">
      <c r="A815" s="119">
        <v>807</v>
      </c>
      <c r="B815" s="119" t="s">
        <v>4448</v>
      </c>
      <c r="C815" s="125" t="s">
        <v>4449</v>
      </c>
      <c r="D815" s="120" t="s">
        <v>261</v>
      </c>
      <c r="E815" s="120" t="s">
        <v>391</v>
      </c>
      <c r="F815" s="120" t="s">
        <v>3048</v>
      </c>
      <c r="G815" s="120" t="s">
        <v>440</v>
      </c>
      <c r="H815" s="120" t="s">
        <v>470</v>
      </c>
      <c r="I815" s="120" t="s">
        <v>183</v>
      </c>
      <c r="J815" s="120" t="s">
        <v>92</v>
      </c>
      <c r="K815" s="120" t="s">
        <v>2950</v>
      </c>
      <c r="L815" s="121">
        <v>12</v>
      </c>
      <c r="M815" s="122">
        <v>2013</v>
      </c>
      <c r="N815" s="180">
        <v>4732.8</v>
      </c>
      <c r="O815" s="59"/>
      <c r="P815" s="60"/>
      <c r="Q815" s="61"/>
      <c r="R815" s="61"/>
      <c r="S815" s="510"/>
    </row>
    <row r="816" spans="1:19" s="31" customFormat="1" ht="45.75" customHeight="1" x14ac:dyDescent="0.25">
      <c r="A816" s="119">
        <v>808</v>
      </c>
      <c r="B816" s="119" t="s">
        <v>4450</v>
      </c>
      <c r="C816" s="125" t="s">
        <v>4451</v>
      </c>
      <c r="D816" s="120" t="s">
        <v>3042</v>
      </c>
      <c r="E816" s="120" t="s">
        <v>391</v>
      </c>
      <c r="F816" s="120" t="s">
        <v>261</v>
      </c>
      <c r="G816" s="120" t="s">
        <v>4452</v>
      </c>
      <c r="H816" s="120" t="s">
        <v>470</v>
      </c>
      <c r="I816" s="120" t="s">
        <v>183</v>
      </c>
      <c r="J816" s="120" t="s">
        <v>92</v>
      </c>
      <c r="K816" s="120" t="s">
        <v>2950</v>
      </c>
      <c r="L816" s="121">
        <v>12</v>
      </c>
      <c r="M816" s="122">
        <v>2013</v>
      </c>
      <c r="N816" s="180">
        <v>2524.16</v>
      </c>
      <c r="O816" s="59"/>
      <c r="P816" s="60"/>
      <c r="Q816" s="61"/>
      <c r="R816" s="61"/>
      <c r="S816" s="510"/>
    </row>
    <row r="817" spans="1:19" s="31" customFormat="1" ht="45.75" customHeight="1" x14ac:dyDescent="0.25">
      <c r="A817" s="119">
        <v>809</v>
      </c>
      <c r="B817" s="119" t="s">
        <v>4453</v>
      </c>
      <c r="C817" s="125" t="s">
        <v>2952</v>
      </c>
      <c r="D817" s="120" t="s">
        <v>261</v>
      </c>
      <c r="E817" s="120" t="s">
        <v>391</v>
      </c>
      <c r="F817" s="120" t="s">
        <v>261</v>
      </c>
      <c r="G817" s="120" t="s">
        <v>440</v>
      </c>
      <c r="H817" s="120" t="s">
        <v>470</v>
      </c>
      <c r="I817" s="120" t="s">
        <v>183</v>
      </c>
      <c r="J817" s="120" t="s">
        <v>92</v>
      </c>
      <c r="K817" s="120" t="s">
        <v>2950</v>
      </c>
      <c r="L817" s="121">
        <v>12</v>
      </c>
      <c r="M817" s="122">
        <v>2013</v>
      </c>
      <c r="N817" s="180">
        <v>236.64</v>
      </c>
      <c r="O817" s="59"/>
      <c r="P817" s="60"/>
      <c r="Q817" s="61"/>
      <c r="R817" s="61"/>
      <c r="S817" s="510"/>
    </row>
    <row r="818" spans="1:19" s="31" customFormat="1" ht="45.75" customHeight="1" x14ac:dyDescent="0.25">
      <c r="A818" s="119">
        <v>810</v>
      </c>
      <c r="B818" s="119" t="s">
        <v>4454</v>
      </c>
      <c r="C818" s="125" t="s">
        <v>2980</v>
      </c>
      <c r="D818" s="120" t="s">
        <v>261</v>
      </c>
      <c r="E818" s="120" t="s">
        <v>391</v>
      </c>
      <c r="F818" s="120" t="s">
        <v>261</v>
      </c>
      <c r="G818" s="120" t="s">
        <v>440</v>
      </c>
      <c r="H818" s="120" t="s">
        <v>470</v>
      </c>
      <c r="I818" s="120" t="s">
        <v>183</v>
      </c>
      <c r="J818" s="120" t="s">
        <v>92</v>
      </c>
      <c r="K818" s="120" t="s">
        <v>2950</v>
      </c>
      <c r="L818" s="121">
        <v>12</v>
      </c>
      <c r="M818" s="122">
        <v>2013</v>
      </c>
      <c r="N818" s="180">
        <v>236.64</v>
      </c>
      <c r="O818" s="59"/>
      <c r="P818" s="60"/>
      <c r="Q818" s="61"/>
      <c r="R818" s="61"/>
      <c r="S818" s="510"/>
    </row>
    <row r="819" spans="1:19" s="31" customFormat="1" ht="45.75" customHeight="1" x14ac:dyDescent="0.25">
      <c r="A819" s="119">
        <v>811</v>
      </c>
      <c r="B819" s="119" t="s">
        <v>4455</v>
      </c>
      <c r="C819" s="125" t="s">
        <v>4136</v>
      </c>
      <c r="D819" s="120" t="s">
        <v>261</v>
      </c>
      <c r="E819" s="120" t="s">
        <v>391</v>
      </c>
      <c r="F819" s="120" t="s">
        <v>2984</v>
      </c>
      <c r="G819" s="120" t="s">
        <v>4456</v>
      </c>
      <c r="H819" s="120" t="s">
        <v>470</v>
      </c>
      <c r="I819" s="120" t="s">
        <v>183</v>
      </c>
      <c r="J819" s="120" t="s">
        <v>92</v>
      </c>
      <c r="K819" s="120" t="s">
        <v>2950</v>
      </c>
      <c r="L819" s="121">
        <v>12</v>
      </c>
      <c r="M819" s="122">
        <v>2013</v>
      </c>
      <c r="N819" s="181">
        <v>4920</v>
      </c>
      <c r="O819" s="59"/>
      <c r="P819" s="60"/>
      <c r="Q819" s="61"/>
      <c r="R819" s="61"/>
      <c r="S819" s="510"/>
    </row>
    <row r="820" spans="1:19" s="31" customFormat="1" ht="45.75" customHeight="1" x14ac:dyDescent="0.25">
      <c r="A820" s="119">
        <v>812</v>
      </c>
      <c r="B820" s="119" t="s">
        <v>4457</v>
      </c>
      <c r="C820" s="125" t="s">
        <v>3223</v>
      </c>
      <c r="D820" s="120" t="s">
        <v>1156</v>
      </c>
      <c r="E820" s="120" t="s">
        <v>391</v>
      </c>
      <c r="F820" s="120" t="s">
        <v>261</v>
      </c>
      <c r="G820" s="120" t="s">
        <v>4458</v>
      </c>
      <c r="H820" s="120" t="s">
        <v>470</v>
      </c>
      <c r="I820" s="120" t="s">
        <v>183</v>
      </c>
      <c r="J820" s="120" t="s">
        <v>92</v>
      </c>
      <c r="K820" s="120" t="s">
        <v>2950</v>
      </c>
      <c r="L820" s="121">
        <v>12</v>
      </c>
      <c r="M820" s="122">
        <v>2013</v>
      </c>
      <c r="N820" s="181">
        <v>2624</v>
      </c>
      <c r="O820" s="59"/>
      <c r="P820" s="60"/>
      <c r="Q820" s="61"/>
      <c r="R820" s="61"/>
      <c r="S820" s="510"/>
    </row>
    <row r="821" spans="1:19" s="31" customFormat="1" ht="45.75" customHeight="1" x14ac:dyDescent="0.25">
      <c r="A821" s="119">
        <v>813</v>
      </c>
      <c r="B821" s="119" t="s">
        <v>4459</v>
      </c>
      <c r="C821" s="125" t="s">
        <v>2952</v>
      </c>
      <c r="D821" s="120" t="s">
        <v>261</v>
      </c>
      <c r="E821" s="120" t="s">
        <v>391</v>
      </c>
      <c r="F821" s="120" t="s">
        <v>261</v>
      </c>
      <c r="G821" s="120" t="s">
        <v>4460</v>
      </c>
      <c r="H821" s="120" t="s">
        <v>470</v>
      </c>
      <c r="I821" s="120" t="s">
        <v>183</v>
      </c>
      <c r="J821" s="120" t="s">
        <v>92</v>
      </c>
      <c r="K821" s="120" t="s">
        <v>2950</v>
      </c>
      <c r="L821" s="121">
        <v>12</v>
      </c>
      <c r="M821" s="122">
        <v>2013</v>
      </c>
      <c r="N821" s="181">
        <v>246</v>
      </c>
      <c r="O821" s="59"/>
      <c r="P821" s="60"/>
      <c r="Q821" s="61"/>
      <c r="R821" s="61"/>
      <c r="S821" s="510"/>
    </row>
    <row r="822" spans="1:19" s="31" customFormat="1" ht="45.75" customHeight="1" x14ac:dyDescent="0.25">
      <c r="A822" s="119">
        <v>814</v>
      </c>
      <c r="B822" s="119" t="s">
        <v>4461</v>
      </c>
      <c r="C822" s="125" t="s">
        <v>2980</v>
      </c>
      <c r="D822" s="120" t="s">
        <v>261</v>
      </c>
      <c r="E822" s="120" t="s">
        <v>391</v>
      </c>
      <c r="F822" s="120" t="s">
        <v>261</v>
      </c>
      <c r="G822" s="120" t="s">
        <v>4462</v>
      </c>
      <c r="H822" s="120" t="s">
        <v>470</v>
      </c>
      <c r="I822" s="120" t="s">
        <v>183</v>
      </c>
      <c r="J822" s="120" t="s">
        <v>92</v>
      </c>
      <c r="K822" s="120" t="s">
        <v>2950</v>
      </c>
      <c r="L822" s="121">
        <v>12</v>
      </c>
      <c r="M822" s="122">
        <v>2013</v>
      </c>
      <c r="N822" s="181">
        <v>246</v>
      </c>
      <c r="O822" s="59"/>
      <c r="P822" s="60"/>
      <c r="Q822" s="61"/>
      <c r="R822" s="61"/>
      <c r="S822" s="510"/>
    </row>
    <row r="823" spans="1:19" s="31" customFormat="1" ht="45.75" customHeight="1" x14ac:dyDescent="0.25">
      <c r="A823" s="119">
        <v>815</v>
      </c>
      <c r="B823" s="119" t="s">
        <v>4463</v>
      </c>
      <c r="C823" s="125" t="s">
        <v>4136</v>
      </c>
      <c r="D823" s="120" t="s">
        <v>261</v>
      </c>
      <c r="E823" s="120" t="s">
        <v>391</v>
      </c>
      <c r="F823" s="120" t="s">
        <v>2984</v>
      </c>
      <c r="G823" s="123">
        <v>2100538026466</v>
      </c>
      <c r="H823" s="120" t="s">
        <v>470</v>
      </c>
      <c r="I823" s="120" t="s">
        <v>183</v>
      </c>
      <c r="J823" s="120" t="s">
        <v>92</v>
      </c>
      <c r="K823" s="120" t="s">
        <v>2950</v>
      </c>
      <c r="L823" s="121">
        <v>12</v>
      </c>
      <c r="M823" s="122">
        <v>2013</v>
      </c>
      <c r="N823" s="181">
        <v>4920</v>
      </c>
      <c r="O823" s="59"/>
      <c r="P823" s="60"/>
      <c r="Q823" s="61"/>
      <c r="R823" s="61"/>
      <c r="S823" s="510"/>
    </row>
    <row r="824" spans="1:19" s="31" customFormat="1" ht="45.75" customHeight="1" x14ac:dyDescent="0.25">
      <c r="A824" s="119">
        <v>816</v>
      </c>
      <c r="B824" s="119" t="s">
        <v>4464</v>
      </c>
      <c r="C824" s="125" t="s">
        <v>3223</v>
      </c>
      <c r="D824" s="120" t="s">
        <v>1156</v>
      </c>
      <c r="E824" s="120" t="s">
        <v>391</v>
      </c>
      <c r="F824" s="120" t="s">
        <v>261</v>
      </c>
      <c r="G824" s="120" t="s">
        <v>4465</v>
      </c>
      <c r="H824" s="120" t="s">
        <v>470</v>
      </c>
      <c r="I824" s="120" t="s">
        <v>183</v>
      </c>
      <c r="J824" s="120" t="s">
        <v>92</v>
      </c>
      <c r="K824" s="120" t="s">
        <v>2950</v>
      </c>
      <c r="L824" s="121">
        <v>12</v>
      </c>
      <c r="M824" s="122">
        <v>2013</v>
      </c>
      <c r="N824" s="181">
        <v>2624</v>
      </c>
      <c r="O824" s="59"/>
      <c r="P824" s="60"/>
      <c r="Q824" s="61"/>
      <c r="R824" s="61"/>
      <c r="S824" s="510"/>
    </row>
    <row r="825" spans="1:19" s="31" customFormat="1" ht="45.75" customHeight="1" x14ac:dyDescent="0.25">
      <c r="A825" s="119">
        <v>817</v>
      </c>
      <c r="B825" s="119" t="s">
        <v>4466</v>
      </c>
      <c r="C825" s="125" t="s">
        <v>2952</v>
      </c>
      <c r="D825" s="120" t="s">
        <v>261</v>
      </c>
      <c r="E825" s="120" t="s">
        <v>391</v>
      </c>
      <c r="F825" s="120" t="s">
        <v>261</v>
      </c>
      <c r="G825" s="120" t="s">
        <v>4467</v>
      </c>
      <c r="H825" s="120" t="s">
        <v>470</v>
      </c>
      <c r="I825" s="120" t="s">
        <v>183</v>
      </c>
      <c r="J825" s="120" t="s">
        <v>92</v>
      </c>
      <c r="K825" s="120" t="s">
        <v>2950</v>
      </c>
      <c r="L825" s="121">
        <v>12</v>
      </c>
      <c r="M825" s="122">
        <v>2013</v>
      </c>
      <c r="N825" s="181">
        <v>246</v>
      </c>
      <c r="O825" s="59"/>
      <c r="P825" s="60"/>
      <c r="Q825" s="61"/>
      <c r="R825" s="61"/>
      <c r="S825" s="510"/>
    </row>
    <row r="826" spans="1:19" s="31" customFormat="1" ht="45.75" customHeight="1" x14ac:dyDescent="0.25">
      <c r="A826" s="119">
        <v>818</v>
      </c>
      <c r="B826" s="119" t="s">
        <v>4468</v>
      </c>
      <c r="C826" s="125" t="s">
        <v>2980</v>
      </c>
      <c r="D826" s="120" t="s">
        <v>261</v>
      </c>
      <c r="E826" s="120" t="s">
        <v>391</v>
      </c>
      <c r="F826" s="120" t="s">
        <v>261</v>
      </c>
      <c r="G826" s="120" t="s">
        <v>4469</v>
      </c>
      <c r="H826" s="120" t="s">
        <v>470</v>
      </c>
      <c r="I826" s="120" t="s">
        <v>183</v>
      </c>
      <c r="J826" s="120" t="s">
        <v>92</v>
      </c>
      <c r="K826" s="120" t="s">
        <v>2950</v>
      </c>
      <c r="L826" s="121">
        <v>12</v>
      </c>
      <c r="M826" s="122">
        <v>2013</v>
      </c>
      <c r="N826" s="181">
        <v>246</v>
      </c>
      <c r="O826" s="59"/>
      <c r="P826" s="60"/>
      <c r="Q826" s="61"/>
      <c r="R826" s="61"/>
      <c r="S826" s="510"/>
    </row>
    <row r="827" spans="1:19" s="31" customFormat="1" ht="45.75" customHeight="1" x14ac:dyDescent="0.25">
      <c r="A827" s="119">
        <v>819</v>
      </c>
      <c r="B827" s="119" t="s">
        <v>4470</v>
      </c>
      <c r="C827" s="125" t="s">
        <v>4471</v>
      </c>
      <c r="D827" s="120" t="s">
        <v>261</v>
      </c>
      <c r="E827" s="120" t="s">
        <v>391</v>
      </c>
      <c r="F827" s="120" t="s">
        <v>2984</v>
      </c>
      <c r="G827" s="123">
        <v>1420544015165</v>
      </c>
      <c r="H827" s="120" t="s">
        <v>470</v>
      </c>
      <c r="I827" s="120" t="s">
        <v>183</v>
      </c>
      <c r="J827" s="120" t="s">
        <v>92</v>
      </c>
      <c r="K827" s="120" t="s">
        <v>2950</v>
      </c>
      <c r="L827" s="121">
        <v>12</v>
      </c>
      <c r="M827" s="122">
        <v>2013</v>
      </c>
      <c r="N827" s="181">
        <v>4920</v>
      </c>
      <c r="O827" s="59"/>
      <c r="P827" s="60"/>
      <c r="Q827" s="61"/>
      <c r="R827" s="61"/>
      <c r="S827" s="510"/>
    </row>
    <row r="828" spans="1:19" s="31" customFormat="1" ht="45.75" customHeight="1" x14ac:dyDescent="0.25">
      <c r="A828" s="119">
        <v>820</v>
      </c>
      <c r="B828" s="119" t="s">
        <v>4472</v>
      </c>
      <c r="C828" s="125" t="s">
        <v>3223</v>
      </c>
      <c r="D828" s="120" t="s">
        <v>1156</v>
      </c>
      <c r="E828" s="120" t="s">
        <v>391</v>
      </c>
      <c r="F828" s="120" t="s">
        <v>261</v>
      </c>
      <c r="G828" s="120" t="s">
        <v>4473</v>
      </c>
      <c r="H828" s="120" t="s">
        <v>470</v>
      </c>
      <c r="I828" s="120" t="s">
        <v>183</v>
      </c>
      <c r="J828" s="120" t="s">
        <v>92</v>
      </c>
      <c r="K828" s="120" t="s">
        <v>2950</v>
      </c>
      <c r="L828" s="121">
        <v>12</v>
      </c>
      <c r="M828" s="122">
        <v>2013</v>
      </c>
      <c r="N828" s="181">
        <v>2624</v>
      </c>
      <c r="O828" s="59"/>
      <c r="P828" s="60"/>
      <c r="Q828" s="61"/>
      <c r="R828" s="61"/>
      <c r="S828" s="510"/>
    </row>
    <row r="829" spans="1:19" s="31" customFormat="1" ht="45.75" customHeight="1" x14ac:dyDescent="0.25">
      <c r="A829" s="119">
        <v>821</v>
      </c>
      <c r="B829" s="119" t="s">
        <v>4474</v>
      </c>
      <c r="C829" s="125" t="s">
        <v>2952</v>
      </c>
      <c r="D829" s="120" t="s">
        <v>261</v>
      </c>
      <c r="E829" s="120" t="s">
        <v>391</v>
      </c>
      <c r="F829" s="120" t="s">
        <v>261</v>
      </c>
      <c r="G829" s="120" t="s">
        <v>4467</v>
      </c>
      <c r="H829" s="120" t="s">
        <v>470</v>
      </c>
      <c r="I829" s="120" t="s">
        <v>183</v>
      </c>
      <c r="J829" s="120" t="s">
        <v>92</v>
      </c>
      <c r="K829" s="120" t="s">
        <v>2950</v>
      </c>
      <c r="L829" s="121">
        <v>12</v>
      </c>
      <c r="M829" s="122">
        <v>2013</v>
      </c>
      <c r="N829" s="181">
        <v>246</v>
      </c>
      <c r="O829" s="59"/>
      <c r="P829" s="60"/>
      <c r="Q829" s="61"/>
      <c r="R829" s="61"/>
      <c r="S829" s="510"/>
    </row>
    <row r="830" spans="1:19" s="31" customFormat="1" ht="45.75" customHeight="1" x14ac:dyDescent="0.25">
      <c r="A830" s="119">
        <v>822</v>
      </c>
      <c r="B830" s="119" t="s">
        <v>4475</v>
      </c>
      <c r="C830" s="125" t="s">
        <v>2971</v>
      </c>
      <c r="D830" s="120" t="s">
        <v>261</v>
      </c>
      <c r="E830" s="120" t="s">
        <v>391</v>
      </c>
      <c r="F830" s="120" t="s">
        <v>261</v>
      </c>
      <c r="G830" s="120" t="s">
        <v>4467</v>
      </c>
      <c r="H830" s="120" t="s">
        <v>470</v>
      </c>
      <c r="I830" s="120" t="s">
        <v>183</v>
      </c>
      <c r="J830" s="120" t="s">
        <v>92</v>
      </c>
      <c r="K830" s="120" t="s">
        <v>2950</v>
      </c>
      <c r="L830" s="121">
        <v>12</v>
      </c>
      <c r="M830" s="122">
        <v>2013</v>
      </c>
      <c r="N830" s="181">
        <v>164</v>
      </c>
      <c r="O830" s="59"/>
      <c r="P830" s="60"/>
      <c r="Q830" s="61"/>
      <c r="R830" s="61"/>
      <c r="S830" s="510"/>
    </row>
    <row r="831" spans="1:19" s="31" customFormat="1" ht="45.75" customHeight="1" x14ac:dyDescent="0.25">
      <c r="A831" s="119">
        <v>823</v>
      </c>
      <c r="B831" s="119" t="s">
        <v>4476</v>
      </c>
      <c r="C831" s="125" t="s">
        <v>2980</v>
      </c>
      <c r="D831" s="120" t="s">
        <v>261</v>
      </c>
      <c r="E831" s="120" t="s">
        <v>391</v>
      </c>
      <c r="F831" s="120" t="s">
        <v>261</v>
      </c>
      <c r="G831" s="120" t="s">
        <v>4477</v>
      </c>
      <c r="H831" s="120" t="s">
        <v>470</v>
      </c>
      <c r="I831" s="120" t="s">
        <v>183</v>
      </c>
      <c r="J831" s="120" t="s">
        <v>92</v>
      </c>
      <c r="K831" s="120" t="s">
        <v>2950</v>
      </c>
      <c r="L831" s="121">
        <v>12</v>
      </c>
      <c r="M831" s="122">
        <v>2013</v>
      </c>
      <c r="N831" s="181">
        <v>246</v>
      </c>
      <c r="O831" s="59"/>
      <c r="P831" s="60"/>
      <c r="Q831" s="61"/>
      <c r="R831" s="61"/>
      <c r="S831" s="510"/>
    </row>
    <row r="832" spans="1:19" s="31" customFormat="1" ht="45.75" customHeight="1" x14ac:dyDescent="0.25">
      <c r="A832" s="119">
        <v>824</v>
      </c>
      <c r="B832" s="119" t="s">
        <v>4478</v>
      </c>
      <c r="C832" s="125" t="s">
        <v>4479</v>
      </c>
      <c r="D832" s="120" t="s">
        <v>261</v>
      </c>
      <c r="E832" s="120" t="s">
        <v>391</v>
      </c>
      <c r="F832" s="120" t="s">
        <v>4480</v>
      </c>
      <c r="G832" s="120" t="s">
        <v>4481</v>
      </c>
      <c r="H832" s="120" t="s">
        <v>470</v>
      </c>
      <c r="I832" s="120" t="s">
        <v>183</v>
      </c>
      <c r="J832" s="120" t="s">
        <v>92</v>
      </c>
      <c r="K832" s="120" t="s">
        <v>2950</v>
      </c>
      <c r="L832" s="121">
        <v>12</v>
      </c>
      <c r="M832" s="122">
        <v>2013</v>
      </c>
      <c r="N832" s="181">
        <v>9534</v>
      </c>
      <c r="O832" s="59"/>
      <c r="P832" s="60"/>
      <c r="Q832" s="61"/>
      <c r="R832" s="61"/>
      <c r="S832" s="510"/>
    </row>
    <row r="833" spans="1:19" s="31" customFormat="1" ht="45.75" customHeight="1" x14ac:dyDescent="0.25">
      <c r="A833" s="119">
        <v>825</v>
      </c>
      <c r="B833" s="119" t="s">
        <v>4482</v>
      </c>
      <c r="C833" s="125" t="s">
        <v>4483</v>
      </c>
      <c r="D833" s="120" t="s">
        <v>3042</v>
      </c>
      <c r="E833" s="120" t="s">
        <v>391</v>
      </c>
      <c r="F833" s="120" t="s">
        <v>261</v>
      </c>
      <c r="G833" s="120" t="s">
        <v>440</v>
      </c>
      <c r="H833" s="120" t="s">
        <v>470</v>
      </c>
      <c r="I833" s="120" t="s">
        <v>183</v>
      </c>
      <c r="J833" s="120" t="s">
        <v>92</v>
      </c>
      <c r="K833" s="120" t="s">
        <v>2950</v>
      </c>
      <c r="L833" s="121">
        <v>12</v>
      </c>
      <c r="M833" s="122">
        <v>2013</v>
      </c>
      <c r="N833" s="181">
        <v>3405</v>
      </c>
      <c r="O833" s="59"/>
      <c r="P833" s="60"/>
      <c r="Q833" s="61"/>
      <c r="R833" s="61"/>
      <c r="S833" s="510"/>
    </row>
    <row r="834" spans="1:19" s="31" customFormat="1" ht="45.75" customHeight="1" x14ac:dyDescent="0.25">
      <c r="A834" s="119">
        <v>826</v>
      </c>
      <c r="B834" s="119" t="s">
        <v>4484</v>
      </c>
      <c r="C834" s="125" t="s">
        <v>4485</v>
      </c>
      <c r="D834" s="120" t="s">
        <v>261</v>
      </c>
      <c r="E834" s="120" t="s">
        <v>391</v>
      </c>
      <c r="F834" s="120" t="s">
        <v>261</v>
      </c>
      <c r="G834" s="120" t="s">
        <v>4486</v>
      </c>
      <c r="H834" s="120" t="s">
        <v>470</v>
      </c>
      <c r="I834" s="120" t="s">
        <v>183</v>
      </c>
      <c r="J834" s="120" t="s">
        <v>92</v>
      </c>
      <c r="K834" s="120" t="s">
        <v>2950</v>
      </c>
      <c r="L834" s="121">
        <v>12</v>
      </c>
      <c r="M834" s="122">
        <v>2013</v>
      </c>
      <c r="N834" s="181">
        <v>272.39999999999998</v>
      </c>
      <c r="O834" s="59"/>
      <c r="P834" s="60"/>
      <c r="Q834" s="61"/>
      <c r="R834" s="61"/>
      <c r="S834" s="510"/>
    </row>
    <row r="835" spans="1:19" s="31" customFormat="1" ht="45.75" customHeight="1" x14ac:dyDescent="0.25">
      <c r="A835" s="119">
        <v>827</v>
      </c>
      <c r="B835" s="119" t="s">
        <v>4487</v>
      </c>
      <c r="C835" s="125" t="s">
        <v>4488</v>
      </c>
      <c r="D835" s="120" t="s">
        <v>261</v>
      </c>
      <c r="E835" s="120" t="s">
        <v>391</v>
      </c>
      <c r="F835" s="120" t="s">
        <v>261</v>
      </c>
      <c r="G835" s="120">
        <v>130303869</v>
      </c>
      <c r="H835" s="120" t="s">
        <v>470</v>
      </c>
      <c r="I835" s="120" t="s">
        <v>183</v>
      </c>
      <c r="J835" s="120" t="s">
        <v>92</v>
      </c>
      <c r="K835" s="120" t="s">
        <v>2950</v>
      </c>
      <c r="L835" s="121">
        <v>12</v>
      </c>
      <c r="M835" s="122">
        <v>2013</v>
      </c>
      <c r="N835" s="181">
        <v>272.39999999999998</v>
      </c>
      <c r="O835" s="59"/>
      <c r="P835" s="60"/>
      <c r="Q835" s="61"/>
      <c r="R835" s="61"/>
      <c r="S835" s="510"/>
    </row>
    <row r="836" spans="1:19" s="31" customFormat="1" ht="45.75" customHeight="1" x14ac:dyDescent="0.25">
      <c r="A836" s="119">
        <v>828</v>
      </c>
      <c r="B836" s="119" t="s">
        <v>4489</v>
      </c>
      <c r="C836" s="125" t="s">
        <v>4490</v>
      </c>
      <c r="D836" s="120" t="s">
        <v>4491</v>
      </c>
      <c r="E836" s="120" t="s">
        <v>391</v>
      </c>
      <c r="F836" s="120" t="s">
        <v>261</v>
      </c>
      <c r="G836" s="120" t="s">
        <v>4492</v>
      </c>
      <c r="H836" s="120" t="s">
        <v>470</v>
      </c>
      <c r="I836" s="120" t="s">
        <v>183</v>
      </c>
      <c r="J836" s="120" t="s">
        <v>92</v>
      </c>
      <c r="K836" s="120" t="s">
        <v>2950</v>
      </c>
      <c r="L836" s="121">
        <v>12</v>
      </c>
      <c r="M836" s="122">
        <v>2013</v>
      </c>
      <c r="N836" s="181">
        <v>10524</v>
      </c>
      <c r="O836" s="59"/>
      <c r="P836" s="60"/>
      <c r="Q836" s="61"/>
      <c r="R836" s="61"/>
      <c r="S836" s="510"/>
    </row>
    <row r="837" spans="1:19" s="31" customFormat="1" ht="45.75" customHeight="1" x14ac:dyDescent="0.25">
      <c r="A837" s="119">
        <v>829</v>
      </c>
      <c r="B837" s="119" t="s">
        <v>4493</v>
      </c>
      <c r="C837" s="125" t="s">
        <v>4479</v>
      </c>
      <c r="D837" s="120" t="s">
        <v>261</v>
      </c>
      <c r="E837" s="120" t="s">
        <v>391</v>
      </c>
      <c r="F837" s="120" t="s">
        <v>4480</v>
      </c>
      <c r="G837" s="120" t="s">
        <v>4494</v>
      </c>
      <c r="H837" s="120" t="s">
        <v>470</v>
      </c>
      <c r="I837" s="120" t="s">
        <v>183</v>
      </c>
      <c r="J837" s="120" t="s">
        <v>92</v>
      </c>
      <c r="K837" s="120" t="s">
        <v>2950</v>
      </c>
      <c r="L837" s="121">
        <v>12</v>
      </c>
      <c r="M837" s="122">
        <v>2013</v>
      </c>
      <c r="N837" s="181">
        <v>9534</v>
      </c>
      <c r="O837" s="59"/>
      <c r="P837" s="60"/>
      <c r="Q837" s="61"/>
      <c r="R837" s="61"/>
      <c r="S837" s="510"/>
    </row>
    <row r="838" spans="1:19" s="31" customFormat="1" ht="45.75" customHeight="1" x14ac:dyDescent="0.25">
      <c r="A838" s="119">
        <v>830</v>
      </c>
      <c r="B838" s="119" t="s">
        <v>4495</v>
      </c>
      <c r="C838" s="125" t="s">
        <v>4483</v>
      </c>
      <c r="D838" s="120" t="s">
        <v>3042</v>
      </c>
      <c r="E838" s="120" t="s">
        <v>391</v>
      </c>
      <c r="F838" s="120" t="s">
        <v>261</v>
      </c>
      <c r="G838" s="120" t="s">
        <v>4496</v>
      </c>
      <c r="H838" s="120" t="s">
        <v>470</v>
      </c>
      <c r="I838" s="120" t="s">
        <v>183</v>
      </c>
      <c r="J838" s="120" t="s">
        <v>92</v>
      </c>
      <c r="K838" s="120" t="s">
        <v>2950</v>
      </c>
      <c r="L838" s="121">
        <v>12</v>
      </c>
      <c r="M838" s="122">
        <v>2013</v>
      </c>
      <c r="N838" s="181">
        <v>3405</v>
      </c>
      <c r="O838" s="59"/>
      <c r="P838" s="60"/>
      <c r="Q838" s="61"/>
      <c r="R838" s="61"/>
      <c r="S838" s="510"/>
    </row>
    <row r="839" spans="1:19" s="31" customFormat="1" ht="45.75" customHeight="1" x14ac:dyDescent="0.25">
      <c r="A839" s="119">
        <v>831</v>
      </c>
      <c r="B839" s="119" t="s">
        <v>4497</v>
      </c>
      <c r="C839" s="125" t="s">
        <v>4485</v>
      </c>
      <c r="D839" s="120" t="s">
        <v>261</v>
      </c>
      <c r="E839" s="120" t="s">
        <v>391</v>
      </c>
      <c r="F839" s="120" t="s">
        <v>261</v>
      </c>
      <c r="G839" s="120">
        <v>312993391</v>
      </c>
      <c r="H839" s="120" t="s">
        <v>470</v>
      </c>
      <c r="I839" s="120" t="s">
        <v>183</v>
      </c>
      <c r="J839" s="120" t="s">
        <v>92</v>
      </c>
      <c r="K839" s="120" t="s">
        <v>2950</v>
      </c>
      <c r="L839" s="121">
        <v>12</v>
      </c>
      <c r="M839" s="122">
        <v>2013</v>
      </c>
      <c r="N839" s="181">
        <v>272.39999999999998</v>
      </c>
      <c r="O839" s="59"/>
      <c r="P839" s="60"/>
      <c r="Q839" s="61"/>
      <c r="R839" s="61"/>
      <c r="S839" s="510"/>
    </row>
    <row r="840" spans="1:19" s="31" customFormat="1" ht="45.75" customHeight="1" x14ac:dyDescent="0.25">
      <c r="A840" s="119">
        <v>832</v>
      </c>
      <c r="B840" s="119" t="s">
        <v>4498</v>
      </c>
      <c r="C840" s="125" t="s">
        <v>4488</v>
      </c>
      <c r="D840" s="120" t="s">
        <v>261</v>
      </c>
      <c r="E840" s="120" t="s">
        <v>391</v>
      </c>
      <c r="F840" s="120" t="s">
        <v>261</v>
      </c>
      <c r="G840" s="120" t="s">
        <v>440</v>
      </c>
      <c r="H840" s="120" t="s">
        <v>470</v>
      </c>
      <c r="I840" s="120" t="s">
        <v>183</v>
      </c>
      <c r="J840" s="120" t="s">
        <v>92</v>
      </c>
      <c r="K840" s="120" t="s">
        <v>2950</v>
      </c>
      <c r="L840" s="121">
        <v>12</v>
      </c>
      <c r="M840" s="122">
        <v>2013</v>
      </c>
      <c r="N840" s="181">
        <v>272.39999999999998</v>
      </c>
      <c r="O840" s="59"/>
      <c r="P840" s="60"/>
      <c r="Q840" s="61"/>
      <c r="R840" s="61"/>
      <c r="S840" s="510"/>
    </row>
    <row r="841" spans="1:19" s="31" customFormat="1" ht="45.75" customHeight="1" x14ac:dyDescent="0.25">
      <c r="A841" s="119">
        <v>833</v>
      </c>
      <c r="B841" s="119" t="s">
        <v>4499</v>
      </c>
      <c r="C841" s="119" t="s">
        <v>4500</v>
      </c>
      <c r="D841" s="120" t="s">
        <v>261</v>
      </c>
      <c r="E841" s="120" t="s">
        <v>391</v>
      </c>
      <c r="F841" s="120" t="s">
        <v>3048</v>
      </c>
      <c r="G841" s="120" t="s">
        <v>4501</v>
      </c>
      <c r="H841" s="120" t="s">
        <v>470</v>
      </c>
      <c r="I841" s="120" t="s">
        <v>183</v>
      </c>
      <c r="J841" s="120" t="s">
        <v>92</v>
      </c>
      <c r="K841" s="120" t="s">
        <v>2950</v>
      </c>
      <c r="L841" s="121">
        <v>12</v>
      </c>
      <c r="M841" s="122">
        <v>2013</v>
      </c>
      <c r="N841" s="180">
        <v>5039.37</v>
      </c>
      <c r="O841" s="59"/>
      <c r="P841" s="60"/>
      <c r="Q841" s="61"/>
      <c r="R841" s="61"/>
      <c r="S841" s="510"/>
    </row>
    <row r="842" spans="1:19" s="31" customFormat="1" ht="45.75" customHeight="1" x14ac:dyDescent="0.25">
      <c r="A842" s="119">
        <v>834</v>
      </c>
      <c r="B842" s="119" t="s">
        <v>4502</v>
      </c>
      <c r="C842" s="119" t="s">
        <v>4503</v>
      </c>
      <c r="D842" s="120" t="s">
        <v>3042</v>
      </c>
      <c r="E842" s="120" t="s">
        <v>391</v>
      </c>
      <c r="F842" s="120" t="s">
        <v>261</v>
      </c>
      <c r="G842" s="120" t="s">
        <v>440</v>
      </c>
      <c r="H842" s="120" t="s">
        <v>470</v>
      </c>
      <c r="I842" s="120" t="s">
        <v>183</v>
      </c>
      <c r="J842" s="120" t="s">
        <v>92</v>
      </c>
      <c r="K842" s="120" t="s">
        <v>2950</v>
      </c>
      <c r="L842" s="121">
        <v>12</v>
      </c>
      <c r="M842" s="122">
        <v>2013</v>
      </c>
      <c r="N842" s="180">
        <v>2559.6799999999998</v>
      </c>
      <c r="O842" s="59"/>
      <c r="P842" s="60"/>
      <c r="Q842" s="61"/>
      <c r="R842" s="61"/>
      <c r="S842" s="510"/>
    </row>
    <row r="843" spans="1:19" s="31" customFormat="1" ht="45.75" customHeight="1" x14ac:dyDescent="0.25">
      <c r="A843" s="119">
        <v>835</v>
      </c>
      <c r="B843" s="119" t="s">
        <v>4504</v>
      </c>
      <c r="C843" s="119" t="s">
        <v>3004</v>
      </c>
      <c r="D843" s="120" t="s">
        <v>261</v>
      </c>
      <c r="E843" s="120" t="s">
        <v>391</v>
      </c>
      <c r="F843" s="120" t="s">
        <v>261</v>
      </c>
      <c r="G843" s="120" t="s">
        <v>4505</v>
      </c>
      <c r="H843" s="120" t="s">
        <v>470</v>
      </c>
      <c r="I843" s="120" t="s">
        <v>183</v>
      </c>
      <c r="J843" s="120" t="s">
        <v>92</v>
      </c>
      <c r="K843" s="120" t="s">
        <v>2950</v>
      </c>
      <c r="L843" s="121">
        <v>12</v>
      </c>
      <c r="M843" s="122">
        <v>2013</v>
      </c>
      <c r="N843" s="180">
        <v>239.97</v>
      </c>
      <c r="O843" s="59"/>
      <c r="P843" s="60"/>
      <c r="Q843" s="61"/>
      <c r="R843" s="61"/>
      <c r="S843" s="510"/>
    </row>
    <row r="844" spans="1:19" s="31" customFormat="1" ht="45.75" customHeight="1" x14ac:dyDescent="0.25">
      <c r="A844" s="119">
        <v>836</v>
      </c>
      <c r="B844" s="119" t="s">
        <v>4506</v>
      </c>
      <c r="C844" s="119" t="s">
        <v>2971</v>
      </c>
      <c r="D844" s="120" t="s">
        <v>261</v>
      </c>
      <c r="E844" s="120" t="s">
        <v>391</v>
      </c>
      <c r="F844" s="120" t="s">
        <v>261</v>
      </c>
      <c r="G844" s="120" t="s">
        <v>440</v>
      </c>
      <c r="H844" s="120" t="s">
        <v>470</v>
      </c>
      <c r="I844" s="120" t="s">
        <v>183</v>
      </c>
      <c r="J844" s="120" t="s">
        <v>92</v>
      </c>
      <c r="K844" s="120" t="s">
        <v>2950</v>
      </c>
      <c r="L844" s="121">
        <v>12</v>
      </c>
      <c r="M844" s="122">
        <v>2013</v>
      </c>
      <c r="N844" s="180">
        <v>246</v>
      </c>
      <c r="O844" s="59"/>
      <c r="P844" s="60"/>
      <c r="Q844" s="61"/>
      <c r="R844" s="61"/>
      <c r="S844" s="510"/>
    </row>
    <row r="845" spans="1:19" s="31" customFormat="1" ht="45.75" customHeight="1" x14ac:dyDescent="0.25">
      <c r="A845" s="119">
        <v>837</v>
      </c>
      <c r="B845" s="119" t="s">
        <v>4507</v>
      </c>
      <c r="C845" s="119" t="s">
        <v>2980</v>
      </c>
      <c r="D845" s="120" t="s">
        <v>261</v>
      </c>
      <c r="E845" s="120" t="s">
        <v>391</v>
      </c>
      <c r="F845" s="120" t="s">
        <v>261</v>
      </c>
      <c r="G845" s="120" t="s">
        <v>4508</v>
      </c>
      <c r="H845" s="120" t="s">
        <v>470</v>
      </c>
      <c r="I845" s="120" t="s">
        <v>183</v>
      </c>
      <c r="J845" s="120" t="s">
        <v>92</v>
      </c>
      <c r="K845" s="120" t="s">
        <v>2950</v>
      </c>
      <c r="L845" s="121">
        <v>12</v>
      </c>
      <c r="M845" s="122">
        <v>2013</v>
      </c>
      <c r="N845" s="180">
        <v>272.39999999999998</v>
      </c>
      <c r="O845" s="59"/>
      <c r="P845" s="60"/>
      <c r="Q845" s="61"/>
      <c r="R845" s="61"/>
      <c r="S845" s="510"/>
    </row>
    <row r="846" spans="1:19" s="31" customFormat="1" ht="45.75" customHeight="1" x14ac:dyDescent="0.25">
      <c r="A846" s="119">
        <v>838</v>
      </c>
      <c r="B846" s="119" t="s">
        <v>4509</v>
      </c>
      <c r="C846" s="119" t="s">
        <v>2971</v>
      </c>
      <c r="D846" s="120" t="s">
        <v>261</v>
      </c>
      <c r="E846" s="120" t="s">
        <v>391</v>
      </c>
      <c r="F846" s="120" t="s">
        <v>261</v>
      </c>
      <c r="G846" s="120" t="s">
        <v>4510</v>
      </c>
      <c r="H846" s="120" t="s">
        <v>470</v>
      </c>
      <c r="I846" s="120" t="s">
        <v>183</v>
      </c>
      <c r="J846" s="120" t="s">
        <v>92</v>
      </c>
      <c r="K846" s="120" t="s">
        <v>2950</v>
      </c>
      <c r="L846" s="121">
        <v>12</v>
      </c>
      <c r="M846" s="122">
        <v>2013</v>
      </c>
      <c r="N846" s="180">
        <v>159.97999999999999</v>
      </c>
      <c r="O846" s="59"/>
      <c r="P846" s="60"/>
      <c r="Q846" s="61"/>
      <c r="R846" s="61"/>
      <c r="S846" s="510"/>
    </row>
    <row r="847" spans="1:19" s="31" customFormat="1" ht="45.75" customHeight="1" x14ac:dyDescent="0.25">
      <c r="A847" s="119">
        <v>839</v>
      </c>
      <c r="B847" s="119" t="s">
        <v>4511</v>
      </c>
      <c r="C847" s="119" t="s">
        <v>2980</v>
      </c>
      <c r="D847" s="120" t="s">
        <v>261</v>
      </c>
      <c r="E847" s="120" t="s">
        <v>391</v>
      </c>
      <c r="F847" s="120" t="s">
        <v>261</v>
      </c>
      <c r="G847" s="120" t="s">
        <v>440</v>
      </c>
      <c r="H847" s="120" t="s">
        <v>470</v>
      </c>
      <c r="I847" s="120" t="s">
        <v>183</v>
      </c>
      <c r="J847" s="120" t="s">
        <v>92</v>
      </c>
      <c r="K847" s="120" t="s">
        <v>2950</v>
      </c>
      <c r="L847" s="121">
        <v>12</v>
      </c>
      <c r="M847" s="122">
        <v>2013</v>
      </c>
      <c r="N847" s="180">
        <v>272.39999999999998</v>
      </c>
      <c r="O847" s="59"/>
      <c r="P847" s="60"/>
      <c r="Q847" s="61"/>
      <c r="R847" s="61"/>
      <c r="S847" s="510"/>
    </row>
    <row r="848" spans="1:19" s="31" customFormat="1" ht="45.75" customHeight="1" x14ac:dyDescent="0.25">
      <c r="A848" s="119">
        <v>840</v>
      </c>
      <c r="B848" s="119" t="s">
        <v>4512</v>
      </c>
      <c r="C848" s="119" t="s">
        <v>3766</v>
      </c>
      <c r="D848" s="120" t="s">
        <v>261</v>
      </c>
      <c r="E848" s="120" t="s">
        <v>391</v>
      </c>
      <c r="F848" s="120" t="s">
        <v>261</v>
      </c>
      <c r="G848" s="120" t="s">
        <v>440</v>
      </c>
      <c r="H848" s="120" t="s">
        <v>470</v>
      </c>
      <c r="I848" s="120" t="s">
        <v>183</v>
      </c>
      <c r="J848" s="120" t="s">
        <v>92</v>
      </c>
      <c r="K848" s="120" t="s">
        <v>2950</v>
      </c>
      <c r="L848" s="121">
        <v>12</v>
      </c>
      <c r="M848" s="122">
        <v>2013</v>
      </c>
      <c r="N848" s="180">
        <v>202.77</v>
      </c>
      <c r="O848" s="59"/>
      <c r="P848" s="60"/>
      <c r="Q848" s="61"/>
      <c r="R848" s="61"/>
      <c r="S848" s="510"/>
    </row>
    <row r="849" spans="1:19" s="31" customFormat="1" ht="45.75" customHeight="1" x14ac:dyDescent="0.25">
      <c r="A849" s="119">
        <v>841</v>
      </c>
      <c r="B849" s="119" t="s">
        <v>4513</v>
      </c>
      <c r="C849" s="119" t="s">
        <v>4514</v>
      </c>
      <c r="D849" s="120" t="s">
        <v>4515</v>
      </c>
      <c r="E849" s="120" t="s">
        <v>391</v>
      </c>
      <c r="F849" s="120" t="s">
        <v>4516</v>
      </c>
      <c r="G849" s="123" t="s">
        <v>4517</v>
      </c>
      <c r="H849" s="120" t="s">
        <v>470</v>
      </c>
      <c r="I849" s="120" t="s">
        <v>183</v>
      </c>
      <c r="J849" s="120" t="s">
        <v>92</v>
      </c>
      <c r="K849" s="120" t="s">
        <v>2950</v>
      </c>
      <c r="L849" s="121">
        <v>8</v>
      </c>
      <c r="M849" s="122">
        <v>2014</v>
      </c>
      <c r="N849" s="180">
        <v>27171.599999999999</v>
      </c>
      <c r="O849" s="59"/>
      <c r="P849" s="60"/>
      <c r="Q849" s="61"/>
      <c r="R849" s="61"/>
      <c r="S849" s="510"/>
    </row>
    <row r="850" spans="1:19" s="31" customFormat="1" ht="45.75" customHeight="1" x14ac:dyDescent="0.25">
      <c r="A850" s="119">
        <v>842</v>
      </c>
      <c r="B850" s="119" t="s">
        <v>4518</v>
      </c>
      <c r="C850" s="119" t="s">
        <v>4514</v>
      </c>
      <c r="D850" s="120" t="s">
        <v>4515</v>
      </c>
      <c r="E850" s="120" t="s">
        <v>391</v>
      </c>
      <c r="F850" s="120" t="s">
        <v>4516</v>
      </c>
      <c r="G850" s="123">
        <v>214010300108</v>
      </c>
      <c r="H850" s="120" t="s">
        <v>470</v>
      </c>
      <c r="I850" s="120" t="s">
        <v>183</v>
      </c>
      <c r="J850" s="120" t="s">
        <v>92</v>
      </c>
      <c r="K850" s="120" t="s">
        <v>2950</v>
      </c>
      <c r="L850" s="121">
        <v>8</v>
      </c>
      <c r="M850" s="122">
        <v>2014</v>
      </c>
      <c r="N850" s="180">
        <v>27171.599999999999</v>
      </c>
      <c r="O850" s="59"/>
      <c r="P850" s="60"/>
      <c r="Q850" s="61"/>
      <c r="R850" s="61"/>
      <c r="S850" s="510"/>
    </row>
    <row r="851" spans="1:19" s="31" customFormat="1" ht="45.75" customHeight="1" x14ac:dyDescent="0.25">
      <c r="A851" s="119">
        <v>843</v>
      </c>
      <c r="B851" s="119" t="s">
        <v>4519</v>
      </c>
      <c r="C851" s="119" t="s">
        <v>4520</v>
      </c>
      <c r="D851" s="120" t="s">
        <v>3067</v>
      </c>
      <c r="E851" s="120" t="s">
        <v>391</v>
      </c>
      <c r="F851" s="120" t="s">
        <v>4521</v>
      </c>
      <c r="G851" s="120" t="s">
        <v>4522</v>
      </c>
      <c r="H851" s="120" t="s">
        <v>470</v>
      </c>
      <c r="I851" s="120" t="s">
        <v>183</v>
      </c>
      <c r="J851" s="120" t="s">
        <v>92</v>
      </c>
      <c r="K851" s="120" t="s">
        <v>2950</v>
      </c>
      <c r="L851" s="121">
        <v>10</v>
      </c>
      <c r="M851" s="122">
        <v>2014</v>
      </c>
      <c r="N851" s="180">
        <v>10788</v>
      </c>
      <c r="O851" s="59"/>
      <c r="P851" s="60"/>
      <c r="Q851" s="61"/>
      <c r="R851" s="61"/>
      <c r="S851" s="510"/>
    </row>
    <row r="852" spans="1:19" s="31" customFormat="1" ht="45.75" customHeight="1" x14ac:dyDescent="0.25">
      <c r="A852" s="119">
        <v>844</v>
      </c>
      <c r="B852" s="119" t="s">
        <v>4523</v>
      </c>
      <c r="C852" s="119" t="s">
        <v>3243</v>
      </c>
      <c r="D852" s="120" t="s">
        <v>261</v>
      </c>
      <c r="E852" s="120" t="s">
        <v>391</v>
      </c>
      <c r="F852" s="120" t="s">
        <v>3244</v>
      </c>
      <c r="G852" s="123">
        <v>2340681031680</v>
      </c>
      <c r="H852" s="120" t="s">
        <v>470</v>
      </c>
      <c r="I852" s="120" t="s">
        <v>183</v>
      </c>
      <c r="J852" s="120" t="s">
        <v>92</v>
      </c>
      <c r="K852" s="120" t="s">
        <v>2950</v>
      </c>
      <c r="L852" s="121">
        <v>10</v>
      </c>
      <c r="M852" s="122">
        <v>2014</v>
      </c>
      <c r="N852" s="180">
        <v>4315.2</v>
      </c>
      <c r="O852" s="59"/>
      <c r="P852" s="60"/>
      <c r="Q852" s="61"/>
      <c r="R852" s="61"/>
      <c r="S852" s="510"/>
    </row>
    <row r="853" spans="1:19" s="31" customFormat="1" ht="45.75" customHeight="1" x14ac:dyDescent="0.25">
      <c r="A853" s="119">
        <v>845</v>
      </c>
      <c r="B853" s="119" t="s">
        <v>4524</v>
      </c>
      <c r="C853" s="119" t="s">
        <v>2976</v>
      </c>
      <c r="D853" s="120" t="s">
        <v>261</v>
      </c>
      <c r="E853" s="120" t="s">
        <v>391</v>
      </c>
      <c r="F853" s="120" t="s">
        <v>261</v>
      </c>
      <c r="G853" s="120">
        <v>41604836042</v>
      </c>
      <c r="H853" s="120" t="s">
        <v>470</v>
      </c>
      <c r="I853" s="120" t="s">
        <v>183</v>
      </c>
      <c r="J853" s="120" t="s">
        <v>92</v>
      </c>
      <c r="K853" s="120" t="s">
        <v>2950</v>
      </c>
      <c r="L853" s="121">
        <v>10</v>
      </c>
      <c r="M853" s="122">
        <v>2014</v>
      </c>
      <c r="N853" s="180">
        <v>2157.6</v>
      </c>
      <c r="O853" s="59"/>
      <c r="P853" s="60"/>
      <c r="Q853" s="61"/>
      <c r="R853" s="61"/>
      <c r="S853" s="510"/>
    </row>
    <row r="854" spans="1:19" s="31" customFormat="1" ht="45.75" customHeight="1" x14ac:dyDescent="0.25">
      <c r="A854" s="119">
        <v>846</v>
      </c>
      <c r="B854" s="119" t="s">
        <v>4525</v>
      </c>
      <c r="C854" s="119" t="s">
        <v>2952</v>
      </c>
      <c r="D854" s="120" t="s">
        <v>261</v>
      </c>
      <c r="E854" s="120" t="s">
        <v>391</v>
      </c>
      <c r="F854" s="120" t="s">
        <v>261</v>
      </c>
      <c r="G854" s="120" t="s">
        <v>3248</v>
      </c>
      <c r="H854" s="120" t="s">
        <v>470</v>
      </c>
      <c r="I854" s="120" t="s">
        <v>183</v>
      </c>
      <c r="J854" s="120" t="s">
        <v>92</v>
      </c>
      <c r="K854" s="120" t="s">
        <v>2950</v>
      </c>
      <c r="L854" s="121">
        <v>10</v>
      </c>
      <c r="M854" s="122">
        <v>2014</v>
      </c>
      <c r="N854" s="180">
        <v>287.68</v>
      </c>
      <c r="O854" s="59"/>
      <c r="P854" s="60"/>
      <c r="Q854" s="61"/>
      <c r="R854" s="61"/>
      <c r="S854" s="510"/>
    </row>
    <row r="855" spans="1:19" s="31" customFormat="1" ht="45.75" customHeight="1" x14ac:dyDescent="0.25">
      <c r="A855" s="119">
        <v>847</v>
      </c>
      <c r="B855" s="119" t="s">
        <v>4526</v>
      </c>
      <c r="C855" s="119" t="s">
        <v>2980</v>
      </c>
      <c r="D855" s="120" t="s">
        <v>261</v>
      </c>
      <c r="E855" s="120" t="s">
        <v>391</v>
      </c>
      <c r="F855" s="120" t="s">
        <v>261</v>
      </c>
      <c r="G855" s="120" t="s">
        <v>4527</v>
      </c>
      <c r="H855" s="120" t="s">
        <v>470</v>
      </c>
      <c r="I855" s="120" t="s">
        <v>183</v>
      </c>
      <c r="J855" s="120" t="s">
        <v>92</v>
      </c>
      <c r="K855" s="120" t="s">
        <v>2950</v>
      </c>
      <c r="L855" s="121">
        <v>10</v>
      </c>
      <c r="M855" s="122">
        <v>2014</v>
      </c>
      <c r="N855" s="180">
        <v>287.68</v>
      </c>
      <c r="O855" s="59"/>
      <c r="P855" s="60"/>
      <c r="Q855" s="61"/>
      <c r="R855" s="61"/>
      <c r="S855" s="510"/>
    </row>
    <row r="856" spans="1:19" s="31" customFormat="1" ht="45.75" customHeight="1" x14ac:dyDescent="0.25">
      <c r="A856" s="119">
        <v>848</v>
      </c>
      <c r="B856" s="119" t="s">
        <v>4528</v>
      </c>
      <c r="C856" s="119" t="s">
        <v>3243</v>
      </c>
      <c r="D856" s="120" t="s">
        <v>261</v>
      </c>
      <c r="E856" s="120" t="s">
        <v>391</v>
      </c>
      <c r="F856" s="120" t="s">
        <v>3244</v>
      </c>
      <c r="G856" s="123">
        <v>2340681059135</v>
      </c>
      <c r="H856" s="120" t="s">
        <v>470</v>
      </c>
      <c r="I856" s="120" t="s">
        <v>183</v>
      </c>
      <c r="J856" s="120" t="s">
        <v>92</v>
      </c>
      <c r="K856" s="120" t="s">
        <v>2950</v>
      </c>
      <c r="L856" s="121">
        <v>10</v>
      </c>
      <c r="M856" s="122">
        <v>2014</v>
      </c>
      <c r="N856" s="180">
        <v>4315.2</v>
      </c>
      <c r="O856" s="59"/>
      <c r="P856" s="60"/>
      <c r="Q856" s="61"/>
      <c r="R856" s="61"/>
      <c r="S856" s="510"/>
    </row>
    <row r="857" spans="1:19" s="31" customFormat="1" ht="45.75" customHeight="1" x14ac:dyDescent="0.25">
      <c r="A857" s="119">
        <v>849</v>
      </c>
      <c r="B857" s="119" t="s">
        <v>4529</v>
      </c>
      <c r="C857" s="119" t="s">
        <v>2976</v>
      </c>
      <c r="D857" s="120" t="s">
        <v>261</v>
      </c>
      <c r="E857" s="120" t="s">
        <v>391</v>
      </c>
      <c r="F857" s="120" t="s">
        <v>261</v>
      </c>
      <c r="G857" s="120">
        <v>41604842442</v>
      </c>
      <c r="H857" s="120" t="s">
        <v>470</v>
      </c>
      <c r="I857" s="120" t="s">
        <v>183</v>
      </c>
      <c r="J857" s="120" t="s">
        <v>92</v>
      </c>
      <c r="K857" s="120" t="s">
        <v>2950</v>
      </c>
      <c r="L857" s="121">
        <v>10</v>
      </c>
      <c r="M857" s="122">
        <v>2014</v>
      </c>
      <c r="N857" s="180">
        <v>2157.6</v>
      </c>
      <c r="O857" s="59"/>
      <c r="P857" s="60"/>
      <c r="Q857" s="61"/>
      <c r="R857" s="61"/>
      <c r="S857" s="510"/>
    </row>
    <row r="858" spans="1:19" s="31" customFormat="1" ht="45.75" customHeight="1" x14ac:dyDescent="0.25">
      <c r="A858" s="119">
        <v>850</v>
      </c>
      <c r="B858" s="119" t="s">
        <v>4530</v>
      </c>
      <c r="C858" s="119" t="s">
        <v>2952</v>
      </c>
      <c r="D858" s="120" t="s">
        <v>261</v>
      </c>
      <c r="E858" s="120" t="s">
        <v>391</v>
      </c>
      <c r="F858" s="120" t="s">
        <v>261</v>
      </c>
      <c r="G858" s="120" t="s">
        <v>3248</v>
      </c>
      <c r="H858" s="120" t="s">
        <v>470</v>
      </c>
      <c r="I858" s="120" t="s">
        <v>183</v>
      </c>
      <c r="J858" s="120" t="s">
        <v>92</v>
      </c>
      <c r="K858" s="120" t="s">
        <v>2950</v>
      </c>
      <c r="L858" s="121">
        <v>10</v>
      </c>
      <c r="M858" s="122">
        <v>2014</v>
      </c>
      <c r="N858" s="180">
        <v>287.68</v>
      </c>
      <c r="O858" s="59"/>
      <c r="P858" s="60"/>
      <c r="Q858" s="61"/>
      <c r="R858" s="61"/>
      <c r="S858" s="510"/>
    </row>
    <row r="859" spans="1:19" s="31" customFormat="1" ht="45.75" customHeight="1" x14ac:dyDescent="0.25">
      <c r="A859" s="119">
        <v>851</v>
      </c>
      <c r="B859" s="119" t="s">
        <v>4531</v>
      </c>
      <c r="C859" s="119" t="s">
        <v>2971</v>
      </c>
      <c r="D859" s="120" t="s">
        <v>261</v>
      </c>
      <c r="E859" s="120" t="s">
        <v>391</v>
      </c>
      <c r="F859" s="120" t="s">
        <v>261</v>
      </c>
      <c r="G859" s="120" t="s">
        <v>3255</v>
      </c>
      <c r="H859" s="120" t="s">
        <v>470</v>
      </c>
      <c r="I859" s="120" t="s">
        <v>183</v>
      </c>
      <c r="J859" s="120" t="s">
        <v>92</v>
      </c>
      <c r="K859" s="120" t="s">
        <v>2950</v>
      </c>
      <c r="L859" s="121">
        <v>10</v>
      </c>
      <c r="M859" s="122">
        <v>2014</v>
      </c>
      <c r="N859" s="180">
        <v>143.84</v>
      </c>
      <c r="O859" s="59"/>
      <c r="P859" s="60"/>
      <c r="Q859" s="61"/>
      <c r="R859" s="61"/>
      <c r="S859" s="510"/>
    </row>
    <row r="860" spans="1:19" s="31" customFormat="1" ht="45.75" customHeight="1" x14ac:dyDescent="0.25">
      <c r="A860" s="119">
        <v>852</v>
      </c>
      <c r="B860" s="119" t="s">
        <v>4532</v>
      </c>
      <c r="C860" s="119" t="s">
        <v>2980</v>
      </c>
      <c r="D860" s="120" t="s">
        <v>261</v>
      </c>
      <c r="E860" s="120" t="s">
        <v>391</v>
      </c>
      <c r="F860" s="120" t="s">
        <v>261</v>
      </c>
      <c r="G860" s="120" t="s">
        <v>4533</v>
      </c>
      <c r="H860" s="120" t="s">
        <v>470</v>
      </c>
      <c r="I860" s="120" t="s">
        <v>183</v>
      </c>
      <c r="J860" s="120" t="s">
        <v>92</v>
      </c>
      <c r="K860" s="120" t="s">
        <v>2950</v>
      </c>
      <c r="L860" s="121">
        <v>10</v>
      </c>
      <c r="M860" s="122">
        <v>2014</v>
      </c>
      <c r="N860" s="180">
        <v>287.68</v>
      </c>
      <c r="O860" s="59"/>
      <c r="P860" s="60"/>
      <c r="Q860" s="61"/>
      <c r="R860" s="61"/>
      <c r="S860" s="510"/>
    </row>
    <row r="861" spans="1:19" s="31" customFormat="1" ht="45.75" customHeight="1" x14ac:dyDescent="0.25">
      <c r="A861" s="119">
        <v>853</v>
      </c>
      <c r="B861" s="119" t="s">
        <v>4534</v>
      </c>
      <c r="C861" s="119" t="s">
        <v>3243</v>
      </c>
      <c r="D861" s="120" t="s">
        <v>261</v>
      </c>
      <c r="E861" s="120" t="s">
        <v>391</v>
      </c>
      <c r="F861" s="120" t="s">
        <v>3244</v>
      </c>
      <c r="G861" s="123">
        <v>2340681059135</v>
      </c>
      <c r="H861" s="120" t="s">
        <v>470</v>
      </c>
      <c r="I861" s="120" t="s">
        <v>183</v>
      </c>
      <c r="J861" s="120" t="s">
        <v>92</v>
      </c>
      <c r="K861" s="120" t="s">
        <v>2950</v>
      </c>
      <c r="L861" s="121">
        <v>10</v>
      </c>
      <c r="M861" s="122">
        <v>2014</v>
      </c>
      <c r="N861" s="180">
        <v>4315.2</v>
      </c>
      <c r="O861" s="59"/>
      <c r="P861" s="60"/>
      <c r="Q861" s="61"/>
      <c r="R861" s="61"/>
      <c r="S861" s="510"/>
    </row>
    <row r="862" spans="1:19" s="31" customFormat="1" ht="45.75" customHeight="1" x14ac:dyDescent="0.25">
      <c r="A862" s="119">
        <v>854</v>
      </c>
      <c r="B862" s="119" t="s">
        <v>4535</v>
      </c>
      <c r="C862" s="119" t="s">
        <v>2976</v>
      </c>
      <c r="D862" s="120" t="s">
        <v>261</v>
      </c>
      <c r="E862" s="120" t="s">
        <v>391</v>
      </c>
      <c r="F862" s="120" t="s">
        <v>261</v>
      </c>
      <c r="G862" s="120">
        <v>41604843642</v>
      </c>
      <c r="H862" s="120" t="s">
        <v>470</v>
      </c>
      <c r="I862" s="120" t="s">
        <v>183</v>
      </c>
      <c r="J862" s="120" t="s">
        <v>92</v>
      </c>
      <c r="K862" s="120" t="s">
        <v>2950</v>
      </c>
      <c r="L862" s="121">
        <v>10</v>
      </c>
      <c r="M862" s="122">
        <v>2014</v>
      </c>
      <c r="N862" s="180">
        <v>2157.6</v>
      </c>
      <c r="O862" s="59"/>
      <c r="P862" s="60"/>
      <c r="Q862" s="61"/>
      <c r="R862" s="61"/>
      <c r="S862" s="510"/>
    </row>
    <row r="863" spans="1:19" s="31" customFormat="1" ht="45.75" customHeight="1" x14ac:dyDescent="0.25">
      <c r="A863" s="119">
        <v>855</v>
      </c>
      <c r="B863" s="119" t="s">
        <v>4536</v>
      </c>
      <c r="C863" s="119" t="s">
        <v>2952</v>
      </c>
      <c r="D863" s="120" t="s">
        <v>261</v>
      </c>
      <c r="E863" s="120" t="s">
        <v>391</v>
      </c>
      <c r="F863" s="120" t="s">
        <v>261</v>
      </c>
      <c r="G863" s="120" t="s">
        <v>3248</v>
      </c>
      <c r="H863" s="120" t="s">
        <v>470</v>
      </c>
      <c r="I863" s="120" t="s">
        <v>183</v>
      </c>
      <c r="J863" s="120" t="s">
        <v>92</v>
      </c>
      <c r="K863" s="120" t="s">
        <v>2950</v>
      </c>
      <c r="L863" s="121">
        <v>10</v>
      </c>
      <c r="M863" s="122">
        <v>2014</v>
      </c>
      <c r="N863" s="180">
        <v>287.68</v>
      </c>
      <c r="O863" s="59"/>
      <c r="P863" s="60"/>
      <c r="Q863" s="61"/>
      <c r="R863" s="61"/>
      <c r="S863" s="510"/>
    </row>
    <row r="864" spans="1:19" s="31" customFormat="1" ht="45.75" customHeight="1" x14ac:dyDescent="0.25">
      <c r="A864" s="119">
        <v>856</v>
      </c>
      <c r="B864" s="119" t="s">
        <v>4537</v>
      </c>
      <c r="C864" s="119" t="s">
        <v>2980</v>
      </c>
      <c r="D864" s="120" t="s">
        <v>261</v>
      </c>
      <c r="E864" s="120" t="s">
        <v>391</v>
      </c>
      <c r="F864" s="120" t="s">
        <v>261</v>
      </c>
      <c r="G864" s="120" t="s">
        <v>4538</v>
      </c>
      <c r="H864" s="120" t="s">
        <v>470</v>
      </c>
      <c r="I864" s="120" t="s">
        <v>183</v>
      </c>
      <c r="J864" s="120" t="s">
        <v>92</v>
      </c>
      <c r="K864" s="120" t="s">
        <v>2950</v>
      </c>
      <c r="L864" s="121">
        <v>10</v>
      </c>
      <c r="M864" s="122">
        <v>2014</v>
      </c>
      <c r="N864" s="180">
        <v>287.68</v>
      </c>
      <c r="O864" s="59"/>
      <c r="P864" s="60"/>
      <c r="Q864" s="61"/>
      <c r="R864" s="61"/>
      <c r="S864" s="510"/>
    </row>
    <row r="865" spans="1:19" s="31" customFormat="1" ht="45.75" customHeight="1" x14ac:dyDescent="0.25">
      <c r="A865" s="119">
        <v>857</v>
      </c>
      <c r="B865" s="119" t="s">
        <v>4539</v>
      </c>
      <c r="C865" s="119" t="s">
        <v>3243</v>
      </c>
      <c r="D865" s="120" t="s">
        <v>261</v>
      </c>
      <c r="E865" s="120" t="s">
        <v>391</v>
      </c>
      <c r="F865" s="120" t="s">
        <v>3244</v>
      </c>
      <c r="G865" s="123">
        <v>2340681059176</v>
      </c>
      <c r="H865" s="120" t="s">
        <v>470</v>
      </c>
      <c r="I865" s="120" t="s">
        <v>183</v>
      </c>
      <c r="J865" s="120" t="s">
        <v>92</v>
      </c>
      <c r="K865" s="120" t="s">
        <v>2950</v>
      </c>
      <c r="L865" s="121">
        <v>10</v>
      </c>
      <c r="M865" s="122">
        <v>2014</v>
      </c>
      <c r="N865" s="180">
        <v>4315.2</v>
      </c>
      <c r="O865" s="59"/>
      <c r="P865" s="60"/>
      <c r="Q865" s="61"/>
      <c r="R865" s="61"/>
      <c r="S865" s="510"/>
    </row>
    <row r="866" spans="1:19" s="31" customFormat="1" ht="45.75" customHeight="1" x14ac:dyDescent="0.25">
      <c r="A866" s="119">
        <v>858</v>
      </c>
      <c r="B866" s="119" t="s">
        <v>4540</v>
      </c>
      <c r="C866" s="119" t="s">
        <v>2976</v>
      </c>
      <c r="D866" s="120" t="s">
        <v>261</v>
      </c>
      <c r="E866" s="120" t="s">
        <v>391</v>
      </c>
      <c r="F866" s="120" t="s">
        <v>261</v>
      </c>
      <c r="G866" s="120" t="s">
        <v>440</v>
      </c>
      <c r="H866" s="120" t="s">
        <v>470</v>
      </c>
      <c r="I866" s="120" t="s">
        <v>183</v>
      </c>
      <c r="J866" s="120" t="s">
        <v>92</v>
      </c>
      <c r="K866" s="120" t="s">
        <v>2950</v>
      </c>
      <c r="L866" s="121">
        <v>10</v>
      </c>
      <c r="M866" s="122">
        <v>2014</v>
      </c>
      <c r="N866" s="180">
        <v>2157.6</v>
      </c>
      <c r="O866" s="59"/>
      <c r="P866" s="60"/>
      <c r="Q866" s="61"/>
      <c r="R866" s="61"/>
      <c r="S866" s="510"/>
    </row>
    <row r="867" spans="1:19" s="31" customFormat="1" ht="45.75" customHeight="1" x14ac:dyDescent="0.25">
      <c r="A867" s="119">
        <v>859</v>
      </c>
      <c r="B867" s="119" t="s">
        <v>4541</v>
      </c>
      <c r="C867" s="119" t="s">
        <v>2952</v>
      </c>
      <c r="D867" s="120" t="s">
        <v>261</v>
      </c>
      <c r="E867" s="120" t="s">
        <v>391</v>
      </c>
      <c r="F867" s="120" t="s">
        <v>261</v>
      </c>
      <c r="G867" s="120" t="s">
        <v>3248</v>
      </c>
      <c r="H867" s="120" t="s">
        <v>470</v>
      </c>
      <c r="I867" s="120" t="s">
        <v>183</v>
      </c>
      <c r="J867" s="120" t="s">
        <v>92</v>
      </c>
      <c r="K867" s="120" t="s">
        <v>2950</v>
      </c>
      <c r="L867" s="121">
        <v>10</v>
      </c>
      <c r="M867" s="122">
        <v>2014</v>
      </c>
      <c r="N867" s="180">
        <v>287.68</v>
      </c>
      <c r="O867" s="59"/>
      <c r="P867" s="60"/>
      <c r="Q867" s="61"/>
      <c r="R867" s="61"/>
      <c r="S867" s="510"/>
    </row>
    <row r="868" spans="1:19" s="31" customFormat="1" ht="45.75" customHeight="1" x14ac:dyDescent="0.25">
      <c r="A868" s="119">
        <v>860</v>
      </c>
      <c r="B868" s="119" t="s">
        <v>4542</v>
      </c>
      <c r="C868" s="119" t="s">
        <v>2980</v>
      </c>
      <c r="D868" s="120" t="s">
        <v>261</v>
      </c>
      <c r="E868" s="120" t="s">
        <v>391</v>
      </c>
      <c r="F868" s="120" t="s">
        <v>261</v>
      </c>
      <c r="G868" s="120" t="s">
        <v>4543</v>
      </c>
      <c r="H868" s="120" t="s">
        <v>470</v>
      </c>
      <c r="I868" s="120" t="s">
        <v>183</v>
      </c>
      <c r="J868" s="120" t="s">
        <v>92</v>
      </c>
      <c r="K868" s="120" t="s">
        <v>2950</v>
      </c>
      <c r="L868" s="121">
        <v>10</v>
      </c>
      <c r="M868" s="122">
        <v>2014</v>
      </c>
      <c r="N868" s="180">
        <v>287.68</v>
      </c>
      <c r="O868" s="59"/>
      <c r="P868" s="60"/>
      <c r="Q868" s="61"/>
      <c r="R868" s="61"/>
      <c r="S868" s="510"/>
    </row>
    <row r="869" spans="1:19" s="31" customFormat="1" ht="45.75" customHeight="1" x14ac:dyDescent="0.25">
      <c r="A869" s="119">
        <v>861</v>
      </c>
      <c r="B869" s="119" t="s">
        <v>4544</v>
      </c>
      <c r="C869" s="119" t="s">
        <v>4545</v>
      </c>
      <c r="D869" s="120" t="s">
        <v>1622</v>
      </c>
      <c r="E869" s="120" t="s">
        <v>391</v>
      </c>
      <c r="F869" s="120" t="s">
        <v>4546</v>
      </c>
      <c r="G869" s="120" t="s">
        <v>440</v>
      </c>
      <c r="H869" s="120" t="s">
        <v>470</v>
      </c>
      <c r="I869" s="120" t="s">
        <v>183</v>
      </c>
      <c r="J869" s="120" t="s">
        <v>92</v>
      </c>
      <c r="K869" s="120" t="s">
        <v>2950</v>
      </c>
      <c r="L869" s="121">
        <v>11</v>
      </c>
      <c r="M869" s="122">
        <v>2014</v>
      </c>
      <c r="N869" s="180">
        <v>3596</v>
      </c>
      <c r="O869" s="59"/>
      <c r="P869" s="60"/>
      <c r="Q869" s="61"/>
      <c r="R869" s="61"/>
      <c r="S869" s="510"/>
    </row>
    <row r="870" spans="1:19" s="31" customFormat="1" ht="45.75" customHeight="1" x14ac:dyDescent="0.25">
      <c r="A870" s="119">
        <v>862</v>
      </c>
      <c r="B870" s="119" t="s">
        <v>4547</v>
      </c>
      <c r="C870" s="119" t="s">
        <v>4548</v>
      </c>
      <c r="D870" s="120" t="s">
        <v>1156</v>
      </c>
      <c r="E870" s="120" t="s">
        <v>391</v>
      </c>
      <c r="F870" s="120" t="s">
        <v>261</v>
      </c>
      <c r="G870" s="120" t="s">
        <v>4517</v>
      </c>
      <c r="H870" s="120" t="s">
        <v>470</v>
      </c>
      <c r="I870" s="120" t="s">
        <v>183</v>
      </c>
      <c r="J870" s="120" t="s">
        <v>92</v>
      </c>
      <c r="K870" s="120" t="s">
        <v>2950</v>
      </c>
      <c r="L870" s="121">
        <v>6</v>
      </c>
      <c r="M870" s="122">
        <v>2015</v>
      </c>
      <c r="N870" s="180">
        <v>2227.1999999999998</v>
      </c>
      <c r="O870" s="59"/>
      <c r="P870" s="60"/>
      <c r="Q870" s="61"/>
      <c r="R870" s="61"/>
      <c r="S870" s="510"/>
    </row>
    <row r="871" spans="1:19" s="31" customFormat="1" ht="45.75" customHeight="1" x14ac:dyDescent="0.25">
      <c r="A871" s="119">
        <v>863</v>
      </c>
      <c r="B871" s="119" t="s">
        <v>4549</v>
      </c>
      <c r="C871" s="119" t="s">
        <v>4548</v>
      </c>
      <c r="D871" s="120" t="s">
        <v>1156</v>
      </c>
      <c r="E871" s="120" t="s">
        <v>391</v>
      </c>
      <c r="F871" s="120" t="s">
        <v>261</v>
      </c>
      <c r="G871" s="120" t="s">
        <v>4550</v>
      </c>
      <c r="H871" s="120" t="s">
        <v>470</v>
      </c>
      <c r="I871" s="120" t="s">
        <v>183</v>
      </c>
      <c r="J871" s="120" t="s">
        <v>92</v>
      </c>
      <c r="K871" s="120" t="s">
        <v>2950</v>
      </c>
      <c r="L871" s="121">
        <v>6</v>
      </c>
      <c r="M871" s="122">
        <v>2015</v>
      </c>
      <c r="N871" s="180">
        <v>2227.1999999999998</v>
      </c>
      <c r="O871" s="59"/>
      <c r="P871" s="60"/>
      <c r="Q871" s="61"/>
      <c r="R871" s="61"/>
      <c r="S871" s="510"/>
    </row>
    <row r="872" spans="1:19" s="31" customFormat="1" ht="45.75" customHeight="1" x14ac:dyDescent="0.25">
      <c r="A872" s="119">
        <v>864</v>
      </c>
      <c r="B872" s="119" t="s">
        <v>4551</v>
      </c>
      <c r="C872" s="119" t="s">
        <v>3349</v>
      </c>
      <c r="D872" s="120" t="s">
        <v>261</v>
      </c>
      <c r="E872" s="120" t="s">
        <v>391</v>
      </c>
      <c r="F872" s="120" t="s">
        <v>3444</v>
      </c>
      <c r="G872" s="123">
        <v>2340681116325</v>
      </c>
      <c r="H872" s="120" t="s">
        <v>470</v>
      </c>
      <c r="I872" s="120" t="s">
        <v>183</v>
      </c>
      <c r="J872" s="120" t="s">
        <v>92</v>
      </c>
      <c r="K872" s="120" t="s">
        <v>2950</v>
      </c>
      <c r="L872" s="121">
        <v>10</v>
      </c>
      <c r="M872" s="122">
        <v>2015</v>
      </c>
      <c r="N872" s="180">
        <v>6599.99</v>
      </c>
      <c r="O872" s="59"/>
      <c r="P872" s="60"/>
      <c r="Q872" s="61"/>
      <c r="R872" s="61"/>
      <c r="S872" s="510"/>
    </row>
    <row r="873" spans="1:19" s="31" customFormat="1" ht="45.75" customHeight="1" x14ac:dyDescent="0.25">
      <c r="A873" s="119">
        <v>865</v>
      </c>
      <c r="B873" s="119" t="s">
        <v>4552</v>
      </c>
      <c r="C873" s="119" t="s">
        <v>3352</v>
      </c>
      <c r="D873" s="120" t="s">
        <v>261</v>
      </c>
      <c r="E873" s="120" t="s">
        <v>391</v>
      </c>
      <c r="F873" s="120" t="s">
        <v>261</v>
      </c>
      <c r="G873" s="123">
        <v>5060615180308</v>
      </c>
      <c r="H873" s="120" t="s">
        <v>470</v>
      </c>
      <c r="I873" s="120" t="s">
        <v>183</v>
      </c>
      <c r="J873" s="120" t="s">
        <v>92</v>
      </c>
      <c r="K873" s="120" t="s">
        <v>2950</v>
      </c>
      <c r="L873" s="121">
        <v>10</v>
      </c>
      <c r="M873" s="122">
        <v>2015</v>
      </c>
      <c r="N873" s="180">
        <v>3520</v>
      </c>
      <c r="O873" s="59"/>
      <c r="P873" s="60"/>
      <c r="Q873" s="61"/>
      <c r="R873" s="61"/>
      <c r="S873" s="510"/>
    </row>
    <row r="874" spans="1:19" s="31" customFormat="1" ht="45.75" customHeight="1" x14ac:dyDescent="0.25">
      <c r="A874" s="119">
        <v>866</v>
      </c>
      <c r="B874" s="119" t="s">
        <v>4553</v>
      </c>
      <c r="C874" s="119" t="s">
        <v>2952</v>
      </c>
      <c r="D874" s="120" t="s">
        <v>261</v>
      </c>
      <c r="E874" s="120" t="s">
        <v>391</v>
      </c>
      <c r="F874" s="120" t="s">
        <v>261</v>
      </c>
      <c r="G874" s="123">
        <v>1760704050893</v>
      </c>
      <c r="H874" s="120" t="s">
        <v>470</v>
      </c>
      <c r="I874" s="120" t="s">
        <v>183</v>
      </c>
      <c r="J874" s="120" t="s">
        <v>92</v>
      </c>
      <c r="K874" s="120" t="s">
        <v>2950</v>
      </c>
      <c r="L874" s="121">
        <v>10</v>
      </c>
      <c r="M874" s="122">
        <v>2015</v>
      </c>
      <c r="N874" s="180">
        <v>330</v>
      </c>
      <c r="O874" s="59"/>
      <c r="P874" s="60"/>
      <c r="Q874" s="61"/>
      <c r="R874" s="61"/>
      <c r="S874" s="510"/>
    </row>
    <row r="875" spans="1:19" s="31" customFormat="1" ht="45.75" customHeight="1" x14ac:dyDescent="0.25">
      <c r="A875" s="119">
        <v>867</v>
      </c>
      <c r="B875" s="119" t="s">
        <v>4554</v>
      </c>
      <c r="C875" s="119" t="s">
        <v>2980</v>
      </c>
      <c r="D875" s="120" t="s">
        <v>261</v>
      </c>
      <c r="E875" s="120" t="s">
        <v>391</v>
      </c>
      <c r="F875" s="120" t="s">
        <v>261</v>
      </c>
      <c r="G875" s="120">
        <v>16028347417</v>
      </c>
      <c r="H875" s="120" t="s">
        <v>470</v>
      </c>
      <c r="I875" s="120" t="s">
        <v>183</v>
      </c>
      <c r="J875" s="120" t="s">
        <v>92</v>
      </c>
      <c r="K875" s="120" t="s">
        <v>2950</v>
      </c>
      <c r="L875" s="121">
        <v>10</v>
      </c>
      <c r="M875" s="122">
        <v>2015</v>
      </c>
      <c r="N875" s="180">
        <v>330</v>
      </c>
      <c r="O875" s="59"/>
      <c r="P875" s="60"/>
      <c r="Q875" s="61"/>
      <c r="R875" s="61"/>
      <c r="S875" s="510"/>
    </row>
    <row r="876" spans="1:19" s="31" customFormat="1" ht="45.75" customHeight="1" x14ac:dyDescent="0.25">
      <c r="A876" s="119">
        <v>868</v>
      </c>
      <c r="B876" s="119" t="s">
        <v>4555</v>
      </c>
      <c r="C876" s="119" t="s">
        <v>4292</v>
      </c>
      <c r="D876" s="120" t="s">
        <v>261</v>
      </c>
      <c r="E876" s="120" t="s">
        <v>391</v>
      </c>
      <c r="F876" s="120" t="s">
        <v>261</v>
      </c>
      <c r="G876" s="120">
        <v>53407335885</v>
      </c>
      <c r="H876" s="120" t="s">
        <v>470</v>
      </c>
      <c r="I876" s="120" t="s">
        <v>183</v>
      </c>
      <c r="J876" s="120" t="s">
        <v>92</v>
      </c>
      <c r="K876" s="120" t="s">
        <v>2950</v>
      </c>
      <c r="L876" s="121">
        <v>11</v>
      </c>
      <c r="M876" s="122">
        <v>2015</v>
      </c>
      <c r="N876" s="180">
        <v>1508</v>
      </c>
      <c r="O876" s="59"/>
      <c r="P876" s="60"/>
      <c r="Q876" s="61"/>
      <c r="R876" s="61"/>
      <c r="S876" s="510"/>
    </row>
    <row r="877" spans="1:19" s="31" customFormat="1" ht="45.75" customHeight="1" x14ac:dyDescent="0.25">
      <c r="A877" s="119">
        <v>869</v>
      </c>
      <c r="B877" s="119" t="s">
        <v>4556</v>
      </c>
      <c r="C877" s="119" t="s">
        <v>4557</v>
      </c>
      <c r="D877" s="120" t="s">
        <v>1622</v>
      </c>
      <c r="E877" s="120" t="s">
        <v>391</v>
      </c>
      <c r="F877" s="120" t="s">
        <v>4558</v>
      </c>
      <c r="G877" s="120" t="s">
        <v>4559</v>
      </c>
      <c r="H877" s="120" t="s">
        <v>470</v>
      </c>
      <c r="I877" s="120" t="s">
        <v>183</v>
      </c>
      <c r="J877" s="120" t="s">
        <v>92</v>
      </c>
      <c r="K877" s="120" t="s">
        <v>2950</v>
      </c>
      <c r="L877" s="121">
        <v>12</v>
      </c>
      <c r="M877" s="122">
        <v>2015</v>
      </c>
      <c r="N877" s="180">
        <v>2691.2</v>
      </c>
      <c r="O877" s="59"/>
      <c r="P877" s="60"/>
      <c r="Q877" s="61"/>
      <c r="R877" s="61"/>
      <c r="S877" s="510"/>
    </row>
    <row r="878" spans="1:19" s="31" customFormat="1" ht="45.75" customHeight="1" x14ac:dyDescent="0.25">
      <c r="A878" s="119">
        <v>870</v>
      </c>
      <c r="B878" s="119" t="s">
        <v>4560</v>
      </c>
      <c r="C878" s="119" t="s">
        <v>4557</v>
      </c>
      <c r="D878" s="120" t="s">
        <v>1622</v>
      </c>
      <c r="E878" s="120" t="s">
        <v>391</v>
      </c>
      <c r="F878" s="120" t="s">
        <v>4558</v>
      </c>
      <c r="G878" s="120" t="s">
        <v>4561</v>
      </c>
      <c r="H878" s="120" t="s">
        <v>470</v>
      </c>
      <c r="I878" s="120" t="s">
        <v>183</v>
      </c>
      <c r="J878" s="120" t="s">
        <v>92</v>
      </c>
      <c r="K878" s="120" t="s">
        <v>2950</v>
      </c>
      <c r="L878" s="121">
        <v>12</v>
      </c>
      <c r="M878" s="122">
        <v>2015</v>
      </c>
      <c r="N878" s="180">
        <v>2691.2</v>
      </c>
      <c r="O878" s="59"/>
      <c r="P878" s="60"/>
      <c r="Q878" s="61"/>
      <c r="R878" s="61"/>
      <c r="S878" s="510"/>
    </row>
    <row r="879" spans="1:19" s="31" customFormat="1" ht="45.75" customHeight="1" x14ac:dyDescent="0.25">
      <c r="A879" s="119">
        <v>871</v>
      </c>
      <c r="B879" s="119" t="s">
        <v>4562</v>
      </c>
      <c r="C879" s="119" t="s">
        <v>4563</v>
      </c>
      <c r="D879" s="120" t="s">
        <v>261</v>
      </c>
      <c r="E879" s="120" t="s">
        <v>391</v>
      </c>
      <c r="F879" s="120" t="s">
        <v>261</v>
      </c>
      <c r="G879" s="120">
        <v>993384</v>
      </c>
      <c r="H879" s="120" t="s">
        <v>470</v>
      </c>
      <c r="I879" s="120" t="s">
        <v>183</v>
      </c>
      <c r="J879" s="120" t="s">
        <v>92</v>
      </c>
      <c r="K879" s="120" t="s">
        <v>2950</v>
      </c>
      <c r="L879" s="121">
        <v>10</v>
      </c>
      <c r="M879" s="122">
        <v>2016</v>
      </c>
      <c r="N879" s="180">
        <v>220</v>
      </c>
      <c r="O879" s="59"/>
      <c r="P879" s="60"/>
      <c r="Q879" s="61"/>
      <c r="R879" s="61"/>
      <c r="S879" s="510"/>
    </row>
    <row r="880" spans="1:19" s="31" customFormat="1" ht="45.75" customHeight="1" x14ac:dyDescent="0.25">
      <c r="A880" s="119">
        <v>872</v>
      </c>
      <c r="B880" s="119" t="s">
        <v>4564</v>
      </c>
      <c r="C880" s="119" t="s">
        <v>4565</v>
      </c>
      <c r="D880" s="120" t="s">
        <v>261</v>
      </c>
      <c r="E880" s="120" t="s">
        <v>391</v>
      </c>
      <c r="F880" s="120" t="s">
        <v>261</v>
      </c>
      <c r="G880" s="120">
        <v>339977</v>
      </c>
      <c r="H880" s="120" t="s">
        <v>470</v>
      </c>
      <c r="I880" s="120" t="s">
        <v>183</v>
      </c>
      <c r="J880" s="120" t="s">
        <v>92</v>
      </c>
      <c r="K880" s="120" t="s">
        <v>2950</v>
      </c>
      <c r="L880" s="121">
        <v>10</v>
      </c>
      <c r="M880" s="122">
        <v>2016</v>
      </c>
      <c r="N880" s="180">
        <v>110</v>
      </c>
      <c r="O880" s="59"/>
      <c r="P880" s="60"/>
      <c r="Q880" s="61"/>
      <c r="R880" s="61"/>
      <c r="S880" s="510"/>
    </row>
    <row r="881" spans="1:19" s="31" customFormat="1" ht="45.75" customHeight="1" x14ac:dyDescent="0.25">
      <c r="A881" s="119">
        <v>873</v>
      </c>
      <c r="B881" s="119" t="s">
        <v>4566</v>
      </c>
      <c r="C881" s="119" t="s">
        <v>4565</v>
      </c>
      <c r="D881" s="120" t="s">
        <v>261</v>
      </c>
      <c r="E881" s="120" t="s">
        <v>391</v>
      </c>
      <c r="F881" s="120" t="s">
        <v>261</v>
      </c>
      <c r="G881" s="120" t="s">
        <v>2972</v>
      </c>
      <c r="H881" s="120" t="s">
        <v>470</v>
      </c>
      <c r="I881" s="120" t="s">
        <v>183</v>
      </c>
      <c r="J881" s="120" t="s">
        <v>92</v>
      </c>
      <c r="K881" s="120" t="s">
        <v>2950</v>
      </c>
      <c r="L881" s="121">
        <v>10</v>
      </c>
      <c r="M881" s="122">
        <v>2016</v>
      </c>
      <c r="N881" s="180">
        <v>136.19999999999999</v>
      </c>
      <c r="O881" s="59"/>
      <c r="P881" s="60"/>
      <c r="Q881" s="61"/>
      <c r="R881" s="61"/>
      <c r="S881" s="510"/>
    </row>
    <row r="882" spans="1:19" s="31" customFormat="1" ht="45.75" customHeight="1" x14ac:dyDescent="0.25">
      <c r="A882" s="119">
        <v>874</v>
      </c>
      <c r="B882" s="119" t="s">
        <v>4567</v>
      </c>
      <c r="C882" s="119" t="s">
        <v>4568</v>
      </c>
      <c r="D882" s="120" t="s">
        <v>261</v>
      </c>
      <c r="E882" s="120" t="s">
        <v>391</v>
      </c>
      <c r="F882" s="120" t="s">
        <v>261</v>
      </c>
      <c r="G882" s="120" t="s">
        <v>440</v>
      </c>
      <c r="H882" s="120" t="s">
        <v>470</v>
      </c>
      <c r="I882" s="120" t="s">
        <v>183</v>
      </c>
      <c r="J882" s="120" t="s">
        <v>92</v>
      </c>
      <c r="K882" s="120" t="s">
        <v>2950</v>
      </c>
      <c r="L882" s="121">
        <v>10</v>
      </c>
      <c r="M882" s="122">
        <v>2016</v>
      </c>
      <c r="N882" s="180">
        <v>5000</v>
      </c>
      <c r="O882" s="59"/>
      <c r="P882" s="60"/>
      <c r="Q882" s="61"/>
      <c r="R882" s="61"/>
      <c r="S882" s="510"/>
    </row>
    <row r="883" spans="1:19" s="31" customFormat="1" ht="45.75" customHeight="1" x14ac:dyDescent="0.25">
      <c r="A883" s="119">
        <v>875</v>
      </c>
      <c r="B883" s="119" t="s">
        <v>4569</v>
      </c>
      <c r="C883" s="119" t="s">
        <v>3570</v>
      </c>
      <c r="D883" s="120" t="s">
        <v>261</v>
      </c>
      <c r="E883" s="120" t="s">
        <v>391</v>
      </c>
      <c r="F883" s="120" t="s">
        <v>261</v>
      </c>
      <c r="G883" s="120" t="s">
        <v>440</v>
      </c>
      <c r="H883" s="120" t="s">
        <v>470</v>
      </c>
      <c r="I883" s="120" t="s">
        <v>183</v>
      </c>
      <c r="J883" s="120" t="s">
        <v>92</v>
      </c>
      <c r="K883" s="120" t="s">
        <v>2950</v>
      </c>
      <c r="L883" s="121">
        <v>10</v>
      </c>
      <c r="M883" s="122">
        <v>2016</v>
      </c>
      <c r="N883" s="180">
        <v>260</v>
      </c>
      <c r="O883" s="59"/>
      <c r="P883" s="60"/>
      <c r="Q883" s="61"/>
      <c r="R883" s="61"/>
      <c r="S883" s="510"/>
    </row>
    <row r="884" spans="1:19" s="31" customFormat="1" ht="45.75" customHeight="1" x14ac:dyDescent="0.25">
      <c r="A884" s="119">
        <v>876</v>
      </c>
      <c r="B884" s="119" t="s">
        <v>4570</v>
      </c>
      <c r="C884" s="119" t="s">
        <v>3572</v>
      </c>
      <c r="D884" s="120" t="s">
        <v>261</v>
      </c>
      <c r="E884" s="120" t="s">
        <v>391</v>
      </c>
      <c r="F884" s="120" t="s">
        <v>261</v>
      </c>
      <c r="G884" s="123">
        <v>1030066042311</v>
      </c>
      <c r="H884" s="120" t="s">
        <v>470</v>
      </c>
      <c r="I884" s="120" t="s">
        <v>183</v>
      </c>
      <c r="J884" s="120" t="s">
        <v>92</v>
      </c>
      <c r="K884" s="120" t="s">
        <v>2950</v>
      </c>
      <c r="L884" s="121">
        <v>10</v>
      </c>
      <c r="M884" s="122">
        <v>2016</v>
      </c>
      <c r="N884" s="180">
        <v>105.44</v>
      </c>
      <c r="O884" s="59"/>
      <c r="P884" s="60"/>
      <c r="Q884" s="61"/>
      <c r="R884" s="61"/>
      <c r="S884" s="510"/>
    </row>
    <row r="885" spans="1:19" s="31" customFormat="1" ht="45.75" customHeight="1" x14ac:dyDescent="0.25">
      <c r="A885" s="119">
        <v>877</v>
      </c>
      <c r="B885" s="119" t="s">
        <v>4571</v>
      </c>
      <c r="C885" s="119" t="s">
        <v>4572</v>
      </c>
      <c r="D885" s="120" t="s">
        <v>261</v>
      </c>
      <c r="E885" s="120" t="s">
        <v>391</v>
      </c>
      <c r="F885" s="120" t="s">
        <v>261</v>
      </c>
      <c r="G885" s="120">
        <v>16260000004</v>
      </c>
      <c r="H885" s="120" t="s">
        <v>470</v>
      </c>
      <c r="I885" s="120" t="s">
        <v>183</v>
      </c>
      <c r="J885" s="120" t="s">
        <v>92</v>
      </c>
      <c r="K885" s="120" t="s">
        <v>2950</v>
      </c>
      <c r="L885" s="121">
        <v>10</v>
      </c>
      <c r="M885" s="122">
        <v>2016</v>
      </c>
      <c r="N885" s="180">
        <v>238.96</v>
      </c>
      <c r="O885" s="59"/>
      <c r="P885" s="60"/>
      <c r="Q885" s="61"/>
      <c r="R885" s="61"/>
      <c r="S885" s="510"/>
    </row>
    <row r="886" spans="1:19" s="31" customFormat="1" ht="45.75" customHeight="1" x14ac:dyDescent="0.25">
      <c r="A886" s="119">
        <v>878</v>
      </c>
      <c r="B886" s="119" t="s">
        <v>4573</v>
      </c>
      <c r="C886" s="119" t="s">
        <v>4574</v>
      </c>
      <c r="D886" s="120" t="s">
        <v>261</v>
      </c>
      <c r="E886" s="120" t="s">
        <v>391</v>
      </c>
      <c r="F886" s="120" t="s">
        <v>261</v>
      </c>
      <c r="G886" s="123">
        <v>1760705015478</v>
      </c>
      <c r="H886" s="120" t="s">
        <v>470</v>
      </c>
      <c r="I886" s="120" t="s">
        <v>183</v>
      </c>
      <c r="J886" s="120" t="s">
        <v>92</v>
      </c>
      <c r="K886" s="120" t="s">
        <v>2950</v>
      </c>
      <c r="L886" s="121">
        <v>10</v>
      </c>
      <c r="M886" s="122">
        <v>2016</v>
      </c>
      <c r="N886" s="180">
        <v>284.54000000000002</v>
      </c>
      <c r="O886" s="59"/>
      <c r="P886" s="60"/>
      <c r="Q886" s="61"/>
      <c r="R886" s="61"/>
      <c r="S886" s="510"/>
    </row>
    <row r="887" spans="1:19" s="31" customFormat="1" ht="45.75" customHeight="1" x14ac:dyDescent="0.25">
      <c r="A887" s="119">
        <v>879</v>
      </c>
      <c r="B887" s="119" t="s">
        <v>4575</v>
      </c>
      <c r="C887" s="119" t="s">
        <v>4576</v>
      </c>
      <c r="D887" s="120" t="s">
        <v>261</v>
      </c>
      <c r="E887" s="120" t="s">
        <v>391</v>
      </c>
      <c r="F887" s="120" t="s">
        <v>261</v>
      </c>
      <c r="G887" s="120">
        <v>513893377</v>
      </c>
      <c r="H887" s="120" t="s">
        <v>470</v>
      </c>
      <c r="I887" s="120" t="s">
        <v>183</v>
      </c>
      <c r="J887" s="120" t="s">
        <v>92</v>
      </c>
      <c r="K887" s="120" t="s">
        <v>2950</v>
      </c>
      <c r="L887" s="121">
        <v>10</v>
      </c>
      <c r="M887" s="122">
        <v>2016</v>
      </c>
      <c r="N887" s="180">
        <v>136.19999999999999</v>
      </c>
      <c r="O887" s="59"/>
      <c r="P887" s="60"/>
      <c r="Q887" s="61"/>
      <c r="R887" s="61"/>
      <c r="S887" s="510"/>
    </row>
    <row r="888" spans="1:19" s="31" customFormat="1" ht="45.75" customHeight="1" x14ac:dyDescent="0.25">
      <c r="A888" s="119">
        <v>880</v>
      </c>
      <c r="B888" s="119" t="s">
        <v>4577</v>
      </c>
      <c r="C888" s="119" t="s">
        <v>4576</v>
      </c>
      <c r="D888" s="120" t="s">
        <v>261</v>
      </c>
      <c r="E888" s="120" t="s">
        <v>391</v>
      </c>
      <c r="F888" s="120" t="s">
        <v>261</v>
      </c>
      <c r="G888" s="120" t="s">
        <v>440</v>
      </c>
      <c r="H888" s="120" t="s">
        <v>470</v>
      </c>
      <c r="I888" s="120" t="s">
        <v>183</v>
      </c>
      <c r="J888" s="120" t="s">
        <v>92</v>
      </c>
      <c r="K888" s="120" t="s">
        <v>2950</v>
      </c>
      <c r="L888" s="121">
        <v>10</v>
      </c>
      <c r="M888" s="122">
        <v>2016</v>
      </c>
      <c r="N888" s="180">
        <v>153.63999999999999</v>
      </c>
      <c r="O888" s="59"/>
      <c r="P888" s="60"/>
      <c r="Q888" s="61"/>
      <c r="R888" s="61"/>
      <c r="S888" s="510"/>
    </row>
    <row r="889" spans="1:19" s="31" customFormat="1" ht="45.75" customHeight="1" x14ac:dyDescent="0.25">
      <c r="A889" s="119">
        <v>881</v>
      </c>
      <c r="B889" s="119" t="s">
        <v>1642</v>
      </c>
      <c r="C889" s="119" t="s">
        <v>3029</v>
      </c>
      <c r="D889" s="120" t="s">
        <v>1622</v>
      </c>
      <c r="E889" s="120" t="s">
        <v>4578</v>
      </c>
      <c r="F889" s="120">
        <v>7740</v>
      </c>
      <c r="G889" s="120" t="s">
        <v>4579</v>
      </c>
      <c r="H889" s="120" t="s">
        <v>470</v>
      </c>
      <c r="I889" s="120" t="s">
        <v>183</v>
      </c>
      <c r="J889" s="120" t="s">
        <v>92</v>
      </c>
      <c r="K889" s="120" t="s">
        <v>2950</v>
      </c>
      <c r="L889" s="121">
        <v>1</v>
      </c>
      <c r="M889" s="122">
        <v>2017</v>
      </c>
      <c r="N889" s="180">
        <v>4628.3999999999996</v>
      </c>
      <c r="O889" s="59"/>
      <c r="P889" s="60"/>
      <c r="Q889" s="61"/>
      <c r="R889" s="61"/>
      <c r="S889" s="510"/>
    </row>
    <row r="890" spans="1:19" s="31" customFormat="1" ht="45.75" customHeight="1" x14ac:dyDescent="0.25">
      <c r="A890" s="119">
        <v>882</v>
      </c>
      <c r="B890" s="119" t="s">
        <v>1652</v>
      </c>
      <c r="C890" s="119" t="s">
        <v>3029</v>
      </c>
      <c r="D890" s="120" t="s">
        <v>1622</v>
      </c>
      <c r="E890" s="120" t="s">
        <v>3176</v>
      </c>
      <c r="F890" s="120" t="s">
        <v>4580</v>
      </c>
      <c r="G890" s="120" t="s">
        <v>4581</v>
      </c>
      <c r="H890" s="120" t="s">
        <v>470</v>
      </c>
      <c r="I890" s="120" t="s">
        <v>183</v>
      </c>
      <c r="J890" s="120" t="s">
        <v>92</v>
      </c>
      <c r="K890" s="120" t="s">
        <v>2950</v>
      </c>
      <c r="L890" s="121">
        <v>4</v>
      </c>
      <c r="M890" s="122">
        <v>2017</v>
      </c>
      <c r="N890" s="180">
        <v>1505.68</v>
      </c>
      <c r="O890" s="59"/>
      <c r="P890" s="60"/>
      <c r="Q890" s="61"/>
      <c r="R890" s="61"/>
      <c r="S890" s="510"/>
    </row>
    <row r="891" spans="1:19" s="31" customFormat="1" ht="45.75" customHeight="1" x14ac:dyDescent="0.25">
      <c r="A891" s="119">
        <v>883</v>
      </c>
      <c r="B891" s="119" t="s">
        <v>4582</v>
      </c>
      <c r="C891" s="119" t="s">
        <v>4583</v>
      </c>
      <c r="D891" s="120" t="s">
        <v>3388</v>
      </c>
      <c r="E891" s="120" t="s">
        <v>391</v>
      </c>
      <c r="F891" s="120" t="s">
        <v>261</v>
      </c>
      <c r="G891" s="123">
        <v>940990009570</v>
      </c>
      <c r="H891" s="120" t="s">
        <v>470</v>
      </c>
      <c r="I891" s="120" t="s">
        <v>183</v>
      </c>
      <c r="J891" s="120" t="s">
        <v>92</v>
      </c>
      <c r="K891" s="120" t="s">
        <v>2950</v>
      </c>
      <c r="L891" s="121">
        <v>6</v>
      </c>
      <c r="M891" s="122">
        <v>2017</v>
      </c>
      <c r="N891" s="180">
        <v>6670</v>
      </c>
      <c r="O891" s="59"/>
      <c r="P891" s="60"/>
      <c r="Q891" s="61"/>
      <c r="R891" s="61"/>
      <c r="S891" s="510"/>
    </row>
    <row r="892" spans="1:19" s="31" customFormat="1" ht="45.75" customHeight="1" x14ac:dyDescent="0.25">
      <c r="A892" s="119">
        <v>884</v>
      </c>
      <c r="B892" s="119" t="s">
        <v>4584</v>
      </c>
      <c r="C892" s="119" t="s">
        <v>4585</v>
      </c>
      <c r="D892" s="120" t="s">
        <v>3388</v>
      </c>
      <c r="E892" s="120" t="s">
        <v>391</v>
      </c>
      <c r="F892" s="120" t="s">
        <v>261</v>
      </c>
      <c r="G892" s="123">
        <v>940990010537</v>
      </c>
      <c r="H892" s="120" t="s">
        <v>470</v>
      </c>
      <c r="I892" s="120" t="s">
        <v>183</v>
      </c>
      <c r="J892" s="120" t="s">
        <v>92</v>
      </c>
      <c r="K892" s="120" t="s">
        <v>2950</v>
      </c>
      <c r="L892" s="121">
        <v>6</v>
      </c>
      <c r="M892" s="122">
        <v>2017</v>
      </c>
      <c r="N892" s="180">
        <v>6670</v>
      </c>
      <c r="O892" s="59"/>
      <c r="P892" s="60"/>
      <c r="Q892" s="61"/>
      <c r="R892" s="61"/>
      <c r="S892" s="510"/>
    </row>
    <row r="893" spans="1:19" s="31" customFormat="1" ht="45.75" customHeight="1" x14ac:dyDescent="0.25">
      <c r="A893" s="119">
        <v>885</v>
      </c>
      <c r="B893" s="119" t="s">
        <v>4586</v>
      </c>
      <c r="C893" s="119" t="s">
        <v>4585</v>
      </c>
      <c r="D893" s="120" t="s">
        <v>3388</v>
      </c>
      <c r="E893" s="120" t="s">
        <v>391</v>
      </c>
      <c r="F893" s="120" t="s">
        <v>261</v>
      </c>
      <c r="G893" s="123">
        <v>940990010460</v>
      </c>
      <c r="H893" s="120" t="s">
        <v>470</v>
      </c>
      <c r="I893" s="120" t="s">
        <v>183</v>
      </c>
      <c r="J893" s="120" t="s">
        <v>92</v>
      </c>
      <c r="K893" s="120" t="s">
        <v>2950</v>
      </c>
      <c r="L893" s="121">
        <v>6</v>
      </c>
      <c r="M893" s="122">
        <v>2017</v>
      </c>
      <c r="N893" s="180">
        <v>6670</v>
      </c>
      <c r="O893" s="59"/>
      <c r="P893" s="60"/>
      <c r="Q893" s="61"/>
      <c r="R893" s="61"/>
      <c r="S893" s="510"/>
    </row>
    <row r="894" spans="1:19" s="31" customFormat="1" ht="45.75" customHeight="1" x14ac:dyDescent="0.25">
      <c r="A894" s="119">
        <v>886</v>
      </c>
      <c r="B894" s="119" t="s">
        <v>1674</v>
      </c>
      <c r="C894" s="119" t="s">
        <v>4587</v>
      </c>
      <c r="D894" s="120" t="s">
        <v>1622</v>
      </c>
      <c r="E894" s="120" t="s">
        <v>391</v>
      </c>
      <c r="F894" s="120" t="s">
        <v>261</v>
      </c>
      <c r="G894" s="120" t="s">
        <v>440</v>
      </c>
      <c r="H894" s="120" t="s">
        <v>470</v>
      </c>
      <c r="I894" s="120" t="s">
        <v>183</v>
      </c>
      <c r="J894" s="120" t="s">
        <v>92</v>
      </c>
      <c r="K894" s="120" t="s">
        <v>2950</v>
      </c>
      <c r="L894" s="121">
        <v>12</v>
      </c>
      <c r="M894" s="121">
        <v>2013</v>
      </c>
      <c r="N894" s="180">
        <v>42300.56</v>
      </c>
      <c r="O894" s="59"/>
      <c r="P894" s="60"/>
      <c r="Q894" s="61"/>
      <c r="R894" s="61"/>
      <c r="S894" s="510"/>
    </row>
    <row r="895" spans="1:19" s="31" customFormat="1" ht="45.75" customHeight="1" x14ac:dyDescent="0.25">
      <c r="A895" s="119">
        <v>887</v>
      </c>
      <c r="B895" s="119" t="s">
        <v>1676</v>
      </c>
      <c r="C895" s="119" t="s">
        <v>4588</v>
      </c>
      <c r="D895" s="120" t="s">
        <v>261</v>
      </c>
      <c r="E895" s="120" t="s">
        <v>391</v>
      </c>
      <c r="F895" s="120" t="s">
        <v>261</v>
      </c>
      <c r="G895" s="120" t="s">
        <v>440</v>
      </c>
      <c r="H895" s="120" t="s">
        <v>470</v>
      </c>
      <c r="I895" s="120" t="s">
        <v>183</v>
      </c>
      <c r="J895" s="120" t="s">
        <v>92</v>
      </c>
      <c r="K895" s="120" t="s">
        <v>2950</v>
      </c>
      <c r="L895" s="121">
        <v>10</v>
      </c>
      <c r="M895" s="121">
        <v>2018</v>
      </c>
      <c r="N895" s="180">
        <v>7888</v>
      </c>
      <c r="O895" s="59"/>
      <c r="P895" s="60"/>
      <c r="Q895" s="61"/>
      <c r="R895" s="61"/>
      <c r="S895" s="510"/>
    </row>
    <row r="896" spans="1:19" s="31" customFormat="1" ht="45.75" customHeight="1" x14ac:dyDescent="0.25">
      <c r="A896" s="119">
        <v>888</v>
      </c>
      <c r="B896" s="119" t="s">
        <v>4589</v>
      </c>
      <c r="C896" s="119" t="s">
        <v>4590</v>
      </c>
      <c r="D896" s="120" t="s">
        <v>261</v>
      </c>
      <c r="E896" s="120" t="s">
        <v>391</v>
      </c>
      <c r="F896" s="120" t="s">
        <v>261</v>
      </c>
      <c r="G896" s="120" t="s">
        <v>440</v>
      </c>
      <c r="H896" s="120" t="s">
        <v>470</v>
      </c>
      <c r="I896" s="120" t="s">
        <v>183</v>
      </c>
      <c r="J896" s="120" t="s">
        <v>92</v>
      </c>
      <c r="K896" s="120" t="s">
        <v>2950</v>
      </c>
      <c r="L896" s="121">
        <v>10</v>
      </c>
      <c r="M896" s="121">
        <v>2018</v>
      </c>
      <c r="N896" s="180">
        <v>5394</v>
      </c>
      <c r="O896" s="59"/>
      <c r="P896" s="60"/>
      <c r="Q896" s="61"/>
      <c r="R896" s="61"/>
      <c r="S896" s="510"/>
    </row>
    <row r="897" spans="1:19" s="31" customFormat="1" ht="45.75" customHeight="1" x14ac:dyDescent="0.25">
      <c r="A897" s="119">
        <v>889</v>
      </c>
      <c r="B897" s="119" t="s">
        <v>4591</v>
      </c>
      <c r="C897" s="119" t="s">
        <v>4592</v>
      </c>
      <c r="D897" s="120" t="s">
        <v>3012</v>
      </c>
      <c r="E897" s="120" t="s">
        <v>4593</v>
      </c>
      <c r="F897" s="120" t="s">
        <v>4594</v>
      </c>
      <c r="G897" s="120" t="s">
        <v>4595</v>
      </c>
      <c r="H897" s="120" t="s">
        <v>292</v>
      </c>
      <c r="I897" s="120" t="s">
        <v>183</v>
      </c>
      <c r="J897" s="120" t="s">
        <v>92</v>
      </c>
      <c r="K897" s="120" t="s">
        <v>2950</v>
      </c>
      <c r="L897" s="121">
        <v>2</v>
      </c>
      <c r="M897" s="121">
        <v>2019</v>
      </c>
      <c r="N897" s="180">
        <v>9164</v>
      </c>
      <c r="O897" s="59"/>
      <c r="P897" s="60"/>
      <c r="Q897" s="61"/>
      <c r="R897" s="61"/>
      <c r="S897" s="510"/>
    </row>
    <row r="898" spans="1:19" s="31" customFormat="1" ht="45.75" customHeight="1" x14ac:dyDescent="0.25">
      <c r="A898" s="119">
        <v>890</v>
      </c>
      <c r="B898" s="119" t="s">
        <v>4596</v>
      </c>
      <c r="C898" s="119" t="s">
        <v>4597</v>
      </c>
      <c r="D898" s="120" t="s">
        <v>1015</v>
      </c>
      <c r="E898" s="120" t="s">
        <v>4598</v>
      </c>
      <c r="F898" s="120" t="s">
        <v>261</v>
      </c>
      <c r="G898" s="120" t="s">
        <v>440</v>
      </c>
      <c r="H898" s="120" t="s">
        <v>470</v>
      </c>
      <c r="I898" s="120" t="s">
        <v>183</v>
      </c>
      <c r="J898" s="120" t="s">
        <v>92</v>
      </c>
      <c r="K898" s="120" t="s">
        <v>2950</v>
      </c>
      <c r="L898" s="121">
        <v>12</v>
      </c>
      <c r="M898" s="121">
        <v>2019</v>
      </c>
      <c r="N898" s="180">
        <v>6879.77</v>
      </c>
      <c r="O898" s="59"/>
      <c r="P898" s="60"/>
      <c r="Q898" s="61"/>
      <c r="R898" s="61"/>
      <c r="S898" s="510"/>
    </row>
    <row r="899" spans="1:19" s="31" customFormat="1" ht="45.75" customHeight="1" x14ac:dyDescent="0.25">
      <c r="A899" s="119">
        <v>891</v>
      </c>
      <c r="B899" s="119" t="s">
        <v>4599</v>
      </c>
      <c r="C899" s="119" t="s">
        <v>4600</v>
      </c>
      <c r="D899" s="120" t="s">
        <v>1622</v>
      </c>
      <c r="E899" s="120" t="s">
        <v>3298</v>
      </c>
      <c r="F899" s="120" t="s">
        <v>4601</v>
      </c>
      <c r="G899" s="120" t="s">
        <v>4602</v>
      </c>
      <c r="H899" s="120" t="s">
        <v>470</v>
      </c>
      <c r="I899" s="120" t="s">
        <v>183</v>
      </c>
      <c r="J899" s="120" t="s">
        <v>92</v>
      </c>
      <c r="K899" s="120" t="s">
        <v>2950</v>
      </c>
      <c r="L899" s="121">
        <v>12</v>
      </c>
      <c r="M899" s="121">
        <v>2019</v>
      </c>
      <c r="N899" s="180">
        <v>6844</v>
      </c>
      <c r="O899" s="59"/>
      <c r="P899" s="60"/>
      <c r="Q899" s="61"/>
      <c r="R899" s="61"/>
      <c r="S899" s="510"/>
    </row>
    <row r="900" spans="1:19" s="31" customFormat="1" ht="45.75" customHeight="1" x14ac:dyDescent="0.25">
      <c r="A900" s="119">
        <v>892</v>
      </c>
      <c r="B900" s="119" t="s">
        <v>4603</v>
      </c>
      <c r="C900" s="119" t="s">
        <v>4604</v>
      </c>
      <c r="D900" s="120" t="s">
        <v>1622</v>
      </c>
      <c r="E900" s="120" t="s">
        <v>3298</v>
      </c>
      <c r="F900" s="120" t="s">
        <v>4601</v>
      </c>
      <c r="G900" s="120" t="s">
        <v>4605</v>
      </c>
      <c r="H900" s="120" t="s">
        <v>470</v>
      </c>
      <c r="I900" s="120" t="s">
        <v>183</v>
      </c>
      <c r="J900" s="120" t="s">
        <v>92</v>
      </c>
      <c r="K900" s="120" t="s">
        <v>2950</v>
      </c>
      <c r="L900" s="121">
        <v>12</v>
      </c>
      <c r="M900" s="121">
        <v>2019</v>
      </c>
      <c r="N900" s="180">
        <v>6844</v>
      </c>
      <c r="O900" s="59"/>
      <c r="P900" s="60"/>
      <c r="Q900" s="61"/>
      <c r="R900" s="61"/>
      <c r="S900" s="510"/>
    </row>
    <row r="901" spans="1:19" s="31" customFormat="1" ht="45.75" customHeight="1" x14ac:dyDescent="0.25">
      <c r="A901" s="119">
        <v>893</v>
      </c>
      <c r="B901" s="119" t="s">
        <v>4606</v>
      </c>
      <c r="C901" s="119" t="s">
        <v>2287</v>
      </c>
      <c r="D901" s="129" t="s">
        <v>1055</v>
      </c>
      <c r="E901" s="129" t="s">
        <v>2412</v>
      </c>
      <c r="F901" s="129" t="s">
        <v>261</v>
      </c>
      <c r="G901" s="129" t="s">
        <v>440</v>
      </c>
      <c r="H901" s="120" t="s">
        <v>470</v>
      </c>
      <c r="I901" s="120" t="s">
        <v>183</v>
      </c>
      <c r="J901" s="120" t="s">
        <v>92</v>
      </c>
      <c r="K901" s="120" t="s">
        <v>2950</v>
      </c>
      <c r="L901" s="121">
        <v>3</v>
      </c>
      <c r="M901" s="121">
        <v>2020</v>
      </c>
      <c r="N901" s="180">
        <v>67860</v>
      </c>
      <c r="O901" s="59"/>
      <c r="P901" s="60"/>
      <c r="Q901" s="61"/>
      <c r="R901" s="61"/>
      <c r="S901" s="510"/>
    </row>
    <row r="902" spans="1:19" s="31" customFormat="1" ht="45.75" customHeight="1" x14ac:dyDescent="0.25">
      <c r="A902" s="119">
        <v>894</v>
      </c>
      <c r="B902" s="119" t="s">
        <v>4607</v>
      </c>
      <c r="C902" s="119" t="s">
        <v>4608</v>
      </c>
      <c r="D902" s="129" t="s">
        <v>3388</v>
      </c>
      <c r="E902" s="129" t="s">
        <v>391</v>
      </c>
      <c r="F902" s="129" t="s">
        <v>261</v>
      </c>
      <c r="G902" s="129" t="s">
        <v>440</v>
      </c>
      <c r="H902" s="120" t="s">
        <v>470</v>
      </c>
      <c r="I902" s="120" t="s">
        <v>183</v>
      </c>
      <c r="J902" s="120" t="s">
        <v>92</v>
      </c>
      <c r="K902" s="120" t="s">
        <v>2950</v>
      </c>
      <c r="L902" s="121">
        <v>3</v>
      </c>
      <c r="M902" s="121">
        <v>2020</v>
      </c>
      <c r="N902" s="180">
        <v>8410</v>
      </c>
      <c r="O902" s="59"/>
      <c r="P902" s="60"/>
      <c r="Q902" s="61"/>
      <c r="R902" s="61"/>
      <c r="S902" s="510"/>
    </row>
    <row r="903" spans="1:19" s="31" customFormat="1" ht="45.75" customHeight="1" x14ac:dyDescent="0.25">
      <c r="A903" s="119">
        <v>895</v>
      </c>
      <c r="B903" s="119" t="s">
        <v>4609</v>
      </c>
      <c r="C903" s="119" t="s">
        <v>4610</v>
      </c>
      <c r="D903" s="129" t="s">
        <v>4611</v>
      </c>
      <c r="E903" s="129" t="s">
        <v>391</v>
      </c>
      <c r="F903" s="129" t="s">
        <v>261</v>
      </c>
      <c r="G903" s="129" t="s">
        <v>440</v>
      </c>
      <c r="H903" s="120" t="s">
        <v>470</v>
      </c>
      <c r="I903" s="120" t="s">
        <v>183</v>
      </c>
      <c r="J903" s="120" t="s">
        <v>92</v>
      </c>
      <c r="K903" s="120" t="s">
        <v>2950</v>
      </c>
      <c r="L903" s="121">
        <v>3</v>
      </c>
      <c r="M903" s="121">
        <v>2020</v>
      </c>
      <c r="N903" s="180">
        <v>32248</v>
      </c>
      <c r="O903" s="59"/>
      <c r="P903" s="60"/>
      <c r="Q903" s="61"/>
      <c r="R903" s="61"/>
      <c r="S903" s="510"/>
    </row>
    <row r="904" spans="1:19" s="31" customFormat="1" ht="45.75" customHeight="1" x14ac:dyDescent="0.25">
      <c r="A904" s="119">
        <v>896</v>
      </c>
      <c r="B904" s="119" t="s">
        <v>4612</v>
      </c>
      <c r="C904" s="119" t="s">
        <v>4613</v>
      </c>
      <c r="D904" s="129" t="s">
        <v>261</v>
      </c>
      <c r="E904" s="129" t="s">
        <v>391</v>
      </c>
      <c r="F904" s="129" t="s">
        <v>261</v>
      </c>
      <c r="G904" s="129" t="s">
        <v>440</v>
      </c>
      <c r="H904" s="120" t="s">
        <v>470</v>
      </c>
      <c r="I904" s="120" t="s">
        <v>183</v>
      </c>
      <c r="J904" s="120" t="s">
        <v>92</v>
      </c>
      <c r="K904" s="120" t="s">
        <v>2950</v>
      </c>
      <c r="L904" s="121">
        <v>3</v>
      </c>
      <c r="M904" s="121">
        <v>2020</v>
      </c>
      <c r="N904" s="180">
        <v>3364</v>
      </c>
      <c r="O904" s="59"/>
      <c r="P904" s="60"/>
      <c r="Q904" s="61"/>
      <c r="R904" s="61"/>
      <c r="S904" s="510"/>
    </row>
    <row r="905" spans="1:19" s="31" customFormat="1" ht="45.75" customHeight="1" x14ac:dyDescent="0.25">
      <c r="A905" s="119">
        <v>897</v>
      </c>
      <c r="B905" s="119" t="s">
        <v>4614</v>
      </c>
      <c r="C905" s="119" t="s">
        <v>4615</v>
      </c>
      <c r="D905" s="129" t="s">
        <v>261</v>
      </c>
      <c r="E905" s="129" t="s">
        <v>391</v>
      </c>
      <c r="F905" s="129" t="s">
        <v>261</v>
      </c>
      <c r="G905" s="129" t="s">
        <v>440</v>
      </c>
      <c r="H905" s="120" t="s">
        <v>470</v>
      </c>
      <c r="I905" s="120" t="s">
        <v>183</v>
      </c>
      <c r="J905" s="120" t="s">
        <v>92</v>
      </c>
      <c r="K905" s="120" t="s">
        <v>2950</v>
      </c>
      <c r="L905" s="121">
        <v>3</v>
      </c>
      <c r="M905" s="121">
        <v>2020</v>
      </c>
      <c r="N905" s="180">
        <v>464</v>
      </c>
      <c r="O905" s="59"/>
      <c r="P905" s="60"/>
      <c r="Q905" s="61"/>
      <c r="R905" s="61"/>
      <c r="S905" s="510"/>
    </row>
    <row r="906" spans="1:19" s="31" customFormat="1" ht="45.75" customHeight="1" x14ac:dyDescent="0.25">
      <c r="A906" s="119">
        <v>898</v>
      </c>
      <c r="B906" s="119" t="s">
        <v>4616</v>
      </c>
      <c r="C906" s="119" t="s">
        <v>4001</v>
      </c>
      <c r="D906" s="129" t="s">
        <v>3095</v>
      </c>
      <c r="E906" s="129" t="s">
        <v>391</v>
      </c>
      <c r="F906" s="129" t="s">
        <v>261</v>
      </c>
      <c r="G906" s="129" t="s">
        <v>440</v>
      </c>
      <c r="H906" s="120" t="s">
        <v>470</v>
      </c>
      <c r="I906" s="120" t="s">
        <v>183</v>
      </c>
      <c r="J906" s="120" t="s">
        <v>92</v>
      </c>
      <c r="K906" s="120" t="s">
        <v>2950</v>
      </c>
      <c r="L906" s="121">
        <v>3</v>
      </c>
      <c r="M906" s="121">
        <v>2020</v>
      </c>
      <c r="N906" s="180">
        <v>162.4</v>
      </c>
      <c r="O906" s="59"/>
      <c r="P906" s="60"/>
      <c r="Q906" s="61"/>
      <c r="R906" s="61"/>
      <c r="S906" s="510"/>
    </row>
    <row r="907" spans="1:19" s="31" customFormat="1" ht="45.75" customHeight="1" x14ac:dyDescent="0.25">
      <c r="A907" s="119">
        <v>899</v>
      </c>
      <c r="B907" s="119" t="s">
        <v>4617</v>
      </c>
      <c r="C907" s="119" t="s">
        <v>4002</v>
      </c>
      <c r="D907" s="129" t="s">
        <v>3095</v>
      </c>
      <c r="E907" s="129" t="s">
        <v>391</v>
      </c>
      <c r="F907" s="129" t="s">
        <v>261</v>
      </c>
      <c r="G907" s="129" t="s">
        <v>440</v>
      </c>
      <c r="H907" s="120" t="s">
        <v>470</v>
      </c>
      <c r="I907" s="120" t="s">
        <v>183</v>
      </c>
      <c r="J907" s="120" t="s">
        <v>92</v>
      </c>
      <c r="K907" s="120" t="s">
        <v>2950</v>
      </c>
      <c r="L907" s="121">
        <v>3</v>
      </c>
      <c r="M907" s="121">
        <v>2020</v>
      </c>
      <c r="N907" s="180">
        <v>92.8</v>
      </c>
      <c r="O907" s="59"/>
      <c r="P907" s="60"/>
      <c r="Q907" s="61"/>
      <c r="R907" s="61"/>
      <c r="S907" s="510"/>
    </row>
    <row r="908" spans="1:19" s="31" customFormat="1" ht="45.75" customHeight="1" x14ac:dyDescent="0.25">
      <c r="A908" s="119">
        <v>900</v>
      </c>
      <c r="B908" s="119" t="s">
        <v>4618</v>
      </c>
      <c r="C908" s="119" t="s">
        <v>4619</v>
      </c>
      <c r="D908" s="129" t="s">
        <v>3397</v>
      </c>
      <c r="E908" s="129" t="s">
        <v>391</v>
      </c>
      <c r="F908" s="129" t="s">
        <v>261</v>
      </c>
      <c r="G908" s="129" t="s">
        <v>440</v>
      </c>
      <c r="H908" s="120" t="s">
        <v>470</v>
      </c>
      <c r="I908" s="120" t="s">
        <v>183</v>
      </c>
      <c r="J908" s="120" t="s">
        <v>92</v>
      </c>
      <c r="K908" s="120" t="s">
        <v>2950</v>
      </c>
      <c r="L908" s="121">
        <v>3</v>
      </c>
      <c r="M908" s="121">
        <v>2020</v>
      </c>
      <c r="N908" s="180">
        <v>406</v>
      </c>
      <c r="O908" s="59"/>
      <c r="P908" s="60"/>
      <c r="Q908" s="61"/>
      <c r="R908" s="61"/>
      <c r="S908" s="510"/>
    </row>
    <row r="909" spans="1:19" s="31" customFormat="1" ht="45.75" customHeight="1" x14ac:dyDescent="0.25">
      <c r="A909" s="119">
        <v>901</v>
      </c>
      <c r="B909" s="119" t="s">
        <v>4620</v>
      </c>
      <c r="C909" s="119" t="s">
        <v>4621</v>
      </c>
      <c r="D909" s="129" t="s">
        <v>261</v>
      </c>
      <c r="E909" s="129" t="s">
        <v>391</v>
      </c>
      <c r="F909" s="129" t="s">
        <v>261</v>
      </c>
      <c r="G909" s="129" t="s">
        <v>440</v>
      </c>
      <c r="H909" s="120" t="s">
        <v>470</v>
      </c>
      <c r="I909" s="120" t="s">
        <v>183</v>
      </c>
      <c r="J909" s="120" t="s">
        <v>92</v>
      </c>
      <c r="K909" s="120" t="s">
        <v>2950</v>
      </c>
      <c r="L909" s="121">
        <v>3</v>
      </c>
      <c r="M909" s="121">
        <v>2020</v>
      </c>
      <c r="N909" s="180">
        <v>116</v>
      </c>
      <c r="O909" s="59"/>
      <c r="P909" s="60"/>
      <c r="Q909" s="61"/>
      <c r="R909" s="61"/>
      <c r="S909" s="510"/>
    </row>
    <row r="910" spans="1:19" s="31" customFormat="1" ht="45.75" customHeight="1" x14ac:dyDescent="0.25">
      <c r="A910" s="119">
        <v>902</v>
      </c>
      <c r="B910" s="119" t="s">
        <v>4622</v>
      </c>
      <c r="C910" s="119" t="s">
        <v>4610</v>
      </c>
      <c r="D910" s="129" t="s">
        <v>4611</v>
      </c>
      <c r="E910" s="129" t="s">
        <v>391</v>
      </c>
      <c r="F910" s="129" t="s">
        <v>261</v>
      </c>
      <c r="G910" s="129" t="s">
        <v>440</v>
      </c>
      <c r="H910" s="120" t="s">
        <v>470</v>
      </c>
      <c r="I910" s="120" t="s">
        <v>183</v>
      </c>
      <c r="J910" s="120" t="s">
        <v>92</v>
      </c>
      <c r="K910" s="120" t="s">
        <v>2950</v>
      </c>
      <c r="L910" s="121">
        <v>3</v>
      </c>
      <c r="M910" s="121">
        <v>2020</v>
      </c>
      <c r="N910" s="180">
        <v>32248</v>
      </c>
      <c r="O910" s="59"/>
      <c r="P910" s="60"/>
      <c r="Q910" s="61"/>
      <c r="R910" s="61"/>
      <c r="S910" s="510"/>
    </row>
    <row r="911" spans="1:19" s="31" customFormat="1" ht="45.75" customHeight="1" x14ac:dyDescent="0.25">
      <c r="A911" s="119">
        <v>903</v>
      </c>
      <c r="B911" s="119" t="s">
        <v>4623</v>
      </c>
      <c r="C911" s="119" t="s">
        <v>4613</v>
      </c>
      <c r="D911" s="129" t="s">
        <v>261</v>
      </c>
      <c r="E911" s="129" t="s">
        <v>391</v>
      </c>
      <c r="F911" s="129" t="s">
        <v>261</v>
      </c>
      <c r="G911" s="129" t="s">
        <v>440</v>
      </c>
      <c r="H911" s="120" t="s">
        <v>470</v>
      </c>
      <c r="I911" s="120" t="s">
        <v>183</v>
      </c>
      <c r="J911" s="120" t="s">
        <v>92</v>
      </c>
      <c r="K911" s="120" t="s">
        <v>2950</v>
      </c>
      <c r="L911" s="121">
        <v>3</v>
      </c>
      <c r="M911" s="121">
        <v>2020</v>
      </c>
      <c r="N911" s="180">
        <v>3364</v>
      </c>
      <c r="O911" s="59"/>
      <c r="P911" s="60"/>
      <c r="Q911" s="61"/>
      <c r="R911" s="61"/>
      <c r="S911" s="510"/>
    </row>
    <row r="912" spans="1:19" s="31" customFormat="1" ht="45.75" customHeight="1" x14ac:dyDescent="0.25">
      <c r="A912" s="119">
        <v>904</v>
      </c>
      <c r="B912" s="119" t="s">
        <v>4624</v>
      </c>
      <c r="C912" s="119" t="s">
        <v>4615</v>
      </c>
      <c r="D912" s="129" t="s">
        <v>261</v>
      </c>
      <c r="E912" s="129" t="s">
        <v>391</v>
      </c>
      <c r="F912" s="129" t="s">
        <v>261</v>
      </c>
      <c r="G912" s="129" t="s">
        <v>440</v>
      </c>
      <c r="H912" s="120" t="s">
        <v>470</v>
      </c>
      <c r="I912" s="120" t="s">
        <v>183</v>
      </c>
      <c r="J912" s="120" t="s">
        <v>92</v>
      </c>
      <c r="K912" s="120" t="s">
        <v>2950</v>
      </c>
      <c r="L912" s="121">
        <v>3</v>
      </c>
      <c r="M912" s="121">
        <v>2020</v>
      </c>
      <c r="N912" s="180">
        <v>464</v>
      </c>
      <c r="O912" s="59"/>
      <c r="P912" s="60"/>
      <c r="Q912" s="61"/>
      <c r="R912" s="61"/>
      <c r="S912" s="510"/>
    </row>
    <row r="913" spans="1:19" s="31" customFormat="1" ht="45.75" customHeight="1" x14ac:dyDescent="0.25">
      <c r="A913" s="119">
        <v>905</v>
      </c>
      <c r="B913" s="119" t="s">
        <v>4625</v>
      </c>
      <c r="C913" s="119" t="s">
        <v>4001</v>
      </c>
      <c r="D913" s="129" t="s">
        <v>3095</v>
      </c>
      <c r="E913" s="129" t="s">
        <v>391</v>
      </c>
      <c r="F913" s="129" t="s">
        <v>261</v>
      </c>
      <c r="G913" s="129" t="s">
        <v>440</v>
      </c>
      <c r="H913" s="120" t="s">
        <v>470</v>
      </c>
      <c r="I913" s="120" t="s">
        <v>183</v>
      </c>
      <c r="J913" s="120" t="s">
        <v>92</v>
      </c>
      <c r="K913" s="120" t="s">
        <v>2950</v>
      </c>
      <c r="L913" s="121">
        <v>3</v>
      </c>
      <c r="M913" s="121">
        <v>2020</v>
      </c>
      <c r="N913" s="180">
        <v>162.4</v>
      </c>
      <c r="O913" s="59"/>
      <c r="P913" s="60"/>
      <c r="Q913" s="61"/>
      <c r="R913" s="61"/>
      <c r="S913" s="510"/>
    </row>
    <row r="914" spans="1:19" s="31" customFormat="1" ht="45.75" customHeight="1" x14ac:dyDescent="0.25">
      <c r="A914" s="119">
        <v>906</v>
      </c>
      <c r="B914" s="119" t="s">
        <v>4626</v>
      </c>
      <c r="C914" s="119" t="s">
        <v>4002</v>
      </c>
      <c r="D914" s="129" t="s">
        <v>3095</v>
      </c>
      <c r="E914" s="129" t="s">
        <v>391</v>
      </c>
      <c r="F914" s="129" t="s">
        <v>261</v>
      </c>
      <c r="G914" s="129" t="s">
        <v>440</v>
      </c>
      <c r="H914" s="120" t="s">
        <v>470</v>
      </c>
      <c r="I914" s="120" t="s">
        <v>183</v>
      </c>
      <c r="J914" s="120" t="s">
        <v>92</v>
      </c>
      <c r="K914" s="120" t="s">
        <v>2950</v>
      </c>
      <c r="L914" s="121">
        <v>3</v>
      </c>
      <c r="M914" s="121">
        <v>2020</v>
      </c>
      <c r="N914" s="180">
        <v>92.8</v>
      </c>
      <c r="O914" s="59"/>
      <c r="P914" s="60"/>
      <c r="Q914" s="61"/>
      <c r="R914" s="61"/>
      <c r="S914" s="510"/>
    </row>
    <row r="915" spans="1:19" s="31" customFormat="1" ht="45.75" customHeight="1" x14ac:dyDescent="0.25">
      <c r="A915" s="119">
        <v>907</v>
      </c>
      <c r="B915" s="119" t="s">
        <v>4627</v>
      </c>
      <c r="C915" s="119" t="s">
        <v>4619</v>
      </c>
      <c r="D915" s="129" t="s">
        <v>3397</v>
      </c>
      <c r="E915" s="129" t="s">
        <v>391</v>
      </c>
      <c r="F915" s="129" t="s">
        <v>261</v>
      </c>
      <c r="G915" s="129" t="s">
        <v>440</v>
      </c>
      <c r="H915" s="120" t="s">
        <v>470</v>
      </c>
      <c r="I915" s="120" t="s">
        <v>183</v>
      </c>
      <c r="J915" s="120" t="s">
        <v>92</v>
      </c>
      <c r="K915" s="120" t="s">
        <v>2950</v>
      </c>
      <c r="L915" s="121">
        <v>3</v>
      </c>
      <c r="M915" s="121">
        <v>2020</v>
      </c>
      <c r="N915" s="180">
        <v>406</v>
      </c>
      <c r="O915" s="59"/>
      <c r="P915" s="60"/>
      <c r="Q915" s="61"/>
      <c r="R915" s="61"/>
      <c r="S915" s="510"/>
    </row>
    <row r="916" spans="1:19" s="31" customFormat="1" ht="45.75" customHeight="1" x14ac:dyDescent="0.25">
      <c r="A916" s="119">
        <v>908</v>
      </c>
      <c r="B916" s="119" t="s">
        <v>4628</v>
      </c>
      <c r="C916" s="119" t="s">
        <v>4621</v>
      </c>
      <c r="D916" s="129" t="s">
        <v>261</v>
      </c>
      <c r="E916" s="129" t="s">
        <v>391</v>
      </c>
      <c r="F916" s="129" t="s">
        <v>261</v>
      </c>
      <c r="G916" s="129" t="s">
        <v>440</v>
      </c>
      <c r="H916" s="120" t="s">
        <v>470</v>
      </c>
      <c r="I916" s="120" t="s">
        <v>183</v>
      </c>
      <c r="J916" s="120" t="s">
        <v>92</v>
      </c>
      <c r="K916" s="120" t="s">
        <v>2950</v>
      </c>
      <c r="L916" s="121">
        <v>3</v>
      </c>
      <c r="M916" s="121">
        <v>2020</v>
      </c>
      <c r="N916" s="180">
        <v>116</v>
      </c>
      <c r="O916" s="59"/>
      <c r="P916" s="60"/>
      <c r="Q916" s="61"/>
      <c r="R916" s="61"/>
      <c r="S916" s="510"/>
    </row>
    <row r="917" spans="1:19" s="31" customFormat="1" ht="45.75" customHeight="1" x14ac:dyDescent="0.25">
      <c r="A917" s="119">
        <v>909</v>
      </c>
      <c r="B917" s="119" t="s">
        <v>4629</v>
      </c>
      <c r="C917" s="119" t="s">
        <v>4630</v>
      </c>
      <c r="D917" s="129" t="s">
        <v>1622</v>
      </c>
      <c r="E917" s="129" t="s">
        <v>1056</v>
      </c>
      <c r="F917" s="129" t="s">
        <v>4631</v>
      </c>
      <c r="G917" s="129" t="s">
        <v>440</v>
      </c>
      <c r="H917" s="120" t="s">
        <v>470</v>
      </c>
      <c r="I917" s="120" t="s">
        <v>183</v>
      </c>
      <c r="J917" s="120" t="s">
        <v>92</v>
      </c>
      <c r="K917" s="120" t="s">
        <v>2950</v>
      </c>
      <c r="L917" s="121">
        <v>4</v>
      </c>
      <c r="M917" s="121">
        <v>2020</v>
      </c>
      <c r="N917" s="180">
        <v>12064</v>
      </c>
      <c r="O917" s="59"/>
      <c r="P917" s="60"/>
      <c r="Q917" s="61"/>
      <c r="R917" s="61"/>
      <c r="S917" s="510"/>
    </row>
    <row r="918" spans="1:19" s="31" customFormat="1" ht="45.75" customHeight="1" x14ac:dyDescent="0.25">
      <c r="A918" s="119">
        <v>910</v>
      </c>
      <c r="B918" s="119" t="s">
        <v>4632</v>
      </c>
      <c r="C918" s="119" t="s">
        <v>4633</v>
      </c>
      <c r="D918" s="129" t="s">
        <v>3388</v>
      </c>
      <c r="E918" s="129" t="s">
        <v>391</v>
      </c>
      <c r="F918" s="129" t="s">
        <v>261</v>
      </c>
      <c r="G918" s="129" t="s">
        <v>440</v>
      </c>
      <c r="H918" s="120" t="s">
        <v>470</v>
      </c>
      <c r="I918" s="120" t="s">
        <v>183</v>
      </c>
      <c r="J918" s="120" t="s">
        <v>92</v>
      </c>
      <c r="K918" s="120" t="s">
        <v>2950</v>
      </c>
      <c r="L918" s="121">
        <v>9</v>
      </c>
      <c r="M918" s="121">
        <v>2020</v>
      </c>
      <c r="N918" s="180">
        <v>9164</v>
      </c>
      <c r="O918" s="59"/>
      <c r="P918" s="60"/>
      <c r="Q918" s="61"/>
      <c r="R918" s="61"/>
      <c r="S918" s="510"/>
    </row>
    <row r="919" spans="1:19" s="31" customFormat="1" ht="45.75" customHeight="1" x14ac:dyDescent="0.25">
      <c r="A919" s="119">
        <v>911</v>
      </c>
      <c r="B919" s="119" t="s">
        <v>4634</v>
      </c>
      <c r="C919" s="119" t="s">
        <v>4635</v>
      </c>
      <c r="D919" s="120" t="s">
        <v>1622</v>
      </c>
      <c r="E919" s="120" t="s">
        <v>391</v>
      </c>
      <c r="F919" s="120" t="s">
        <v>4636</v>
      </c>
      <c r="G919" s="120" t="s">
        <v>440</v>
      </c>
      <c r="H919" s="120" t="s">
        <v>470</v>
      </c>
      <c r="I919" s="120" t="s">
        <v>4637</v>
      </c>
      <c r="J919" s="120" t="s">
        <v>92</v>
      </c>
      <c r="K919" s="120" t="s">
        <v>2950</v>
      </c>
      <c r="L919" s="120">
        <v>12</v>
      </c>
      <c r="M919" s="122">
        <v>2013</v>
      </c>
      <c r="N919" s="180">
        <v>2050.4</v>
      </c>
      <c r="O919" s="59"/>
      <c r="P919" s="60"/>
      <c r="Q919" s="61"/>
      <c r="R919" s="61"/>
      <c r="S919" s="510"/>
    </row>
    <row r="920" spans="1:19" s="31" customFormat="1" ht="45.75" customHeight="1" x14ac:dyDescent="0.25">
      <c r="A920" s="119">
        <v>912</v>
      </c>
      <c r="B920" s="119" t="s">
        <v>4638</v>
      </c>
      <c r="C920" s="119" t="s">
        <v>3268</v>
      </c>
      <c r="D920" s="120" t="s">
        <v>3388</v>
      </c>
      <c r="E920" s="120" t="s">
        <v>391</v>
      </c>
      <c r="F920" s="120" t="s">
        <v>261</v>
      </c>
      <c r="G920" s="123">
        <v>940399164957</v>
      </c>
      <c r="H920" s="120" t="s">
        <v>470</v>
      </c>
      <c r="I920" s="120" t="s">
        <v>4637</v>
      </c>
      <c r="J920" s="120" t="s">
        <v>92</v>
      </c>
      <c r="K920" s="120" t="s">
        <v>2950</v>
      </c>
      <c r="L920" s="120">
        <v>11</v>
      </c>
      <c r="M920" s="122">
        <v>2017</v>
      </c>
      <c r="N920" s="180">
        <v>4782.68</v>
      </c>
      <c r="O920" s="59"/>
      <c r="P920" s="60"/>
      <c r="Q920" s="61"/>
      <c r="R920" s="61"/>
      <c r="S920" s="510"/>
    </row>
    <row r="921" spans="1:19" s="31" customFormat="1" ht="45.75" customHeight="1" x14ac:dyDescent="0.25">
      <c r="A921" s="119">
        <v>913</v>
      </c>
      <c r="B921" s="119" t="s">
        <v>4639</v>
      </c>
      <c r="C921" s="119" t="s">
        <v>2976</v>
      </c>
      <c r="D921" s="120" t="s">
        <v>1136</v>
      </c>
      <c r="E921" s="120" t="s">
        <v>391</v>
      </c>
      <c r="F921" s="120" t="s">
        <v>261</v>
      </c>
      <c r="G921" s="120" t="s">
        <v>4640</v>
      </c>
      <c r="H921" s="120" t="s">
        <v>470</v>
      </c>
      <c r="I921" s="120" t="s">
        <v>4637</v>
      </c>
      <c r="J921" s="120" t="s">
        <v>92</v>
      </c>
      <c r="K921" s="120" t="s">
        <v>2950</v>
      </c>
      <c r="L921" s="120">
        <v>11</v>
      </c>
      <c r="M921" s="122">
        <v>2017</v>
      </c>
      <c r="N921" s="180">
        <v>2468.48</v>
      </c>
      <c r="O921" s="59"/>
      <c r="P921" s="60"/>
      <c r="Q921" s="61"/>
      <c r="R921" s="61"/>
      <c r="S921" s="510"/>
    </row>
    <row r="922" spans="1:19" s="31" customFormat="1" ht="45.75" customHeight="1" x14ac:dyDescent="0.25">
      <c r="A922" s="119">
        <v>914</v>
      </c>
      <c r="B922" s="119" t="s">
        <v>4641</v>
      </c>
      <c r="C922" s="119" t="s">
        <v>2952</v>
      </c>
      <c r="D922" s="120" t="s">
        <v>3005</v>
      </c>
      <c r="E922" s="120" t="s">
        <v>391</v>
      </c>
      <c r="F922" s="120" t="s">
        <v>261</v>
      </c>
      <c r="G922" s="120" t="s">
        <v>3006</v>
      </c>
      <c r="H922" s="120" t="s">
        <v>470</v>
      </c>
      <c r="I922" s="120" t="s">
        <v>4637</v>
      </c>
      <c r="J922" s="120" t="s">
        <v>92</v>
      </c>
      <c r="K922" s="120" t="s">
        <v>2950</v>
      </c>
      <c r="L922" s="120">
        <v>11</v>
      </c>
      <c r="M922" s="122">
        <v>2017</v>
      </c>
      <c r="N922" s="180">
        <v>308.56</v>
      </c>
      <c r="O922" s="59"/>
      <c r="P922" s="60"/>
      <c r="Q922" s="61"/>
      <c r="R922" s="61"/>
      <c r="S922" s="510"/>
    </row>
    <row r="923" spans="1:19" s="31" customFormat="1" ht="45.75" customHeight="1" x14ac:dyDescent="0.25">
      <c r="A923" s="119">
        <v>915</v>
      </c>
      <c r="B923" s="119" t="s">
        <v>4642</v>
      </c>
      <c r="C923" s="119" t="s">
        <v>2971</v>
      </c>
      <c r="D923" s="120" t="s">
        <v>3005</v>
      </c>
      <c r="E923" s="120" t="s">
        <v>391</v>
      </c>
      <c r="F923" s="120" t="s">
        <v>261</v>
      </c>
      <c r="G923" s="120" t="s">
        <v>3006</v>
      </c>
      <c r="H923" s="120" t="s">
        <v>470</v>
      </c>
      <c r="I923" s="120" t="s">
        <v>4637</v>
      </c>
      <c r="J923" s="120" t="s">
        <v>92</v>
      </c>
      <c r="K923" s="120" t="s">
        <v>2950</v>
      </c>
      <c r="L923" s="120">
        <v>11</v>
      </c>
      <c r="M923" s="122">
        <v>2017</v>
      </c>
      <c r="N923" s="180">
        <v>154.28</v>
      </c>
      <c r="O923" s="59"/>
      <c r="P923" s="60"/>
      <c r="Q923" s="61"/>
      <c r="R923" s="61"/>
      <c r="S923" s="510"/>
    </row>
    <row r="924" spans="1:19" s="31" customFormat="1" ht="45.75" customHeight="1" x14ac:dyDescent="0.25">
      <c r="A924" s="119">
        <v>916</v>
      </c>
      <c r="B924" s="119" t="s">
        <v>4643</v>
      </c>
      <c r="C924" s="119" t="s">
        <v>2980</v>
      </c>
      <c r="D924" s="120" t="s">
        <v>3397</v>
      </c>
      <c r="E924" s="120" t="s">
        <v>391</v>
      </c>
      <c r="F924" s="120" t="s">
        <v>261</v>
      </c>
      <c r="G924" s="120" t="s">
        <v>4644</v>
      </c>
      <c r="H924" s="120" t="s">
        <v>470</v>
      </c>
      <c r="I924" s="120" t="s">
        <v>4637</v>
      </c>
      <c r="J924" s="120" t="s">
        <v>92</v>
      </c>
      <c r="K924" s="120" t="s">
        <v>2950</v>
      </c>
      <c r="L924" s="120">
        <v>11</v>
      </c>
      <c r="M924" s="122">
        <v>2017</v>
      </c>
      <c r="N924" s="180">
        <v>290</v>
      </c>
      <c r="O924" s="59"/>
      <c r="P924" s="60"/>
      <c r="Q924" s="61"/>
      <c r="R924" s="61"/>
      <c r="S924" s="510"/>
    </row>
    <row r="925" spans="1:19" s="31" customFormat="1" ht="45.75" customHeight="1" x14ac:dyDescent="0.25">
      <c r="A925" s="119">
        <v>917</v>
      </c>
      <c r="B925" s="119" t="s">
        <v>4645</v>
      </c>
      <c r="C925" s="119" t="s">
        <v>3268</v>
      </c>
      <c r="D925" s="120" t="s">
        <v>3388</v>
      </c>
      <c r="E925" s="120" t="s">
        <v>391</v>
      </c>
      <c r="F925" s="120" t="s">
        <v>261</v>
      </c>
      <c r="G925" s="123">
        <v>940399165062</v>
      </c>
      <c r="H925" s="120" t="s">
        <v>470</v>
      </c>
      <c r="I925" s="120" t="s">
        <v>4637</v>
      </c>
      <c r="J925" s="120" t="s">
        <v>92</v>
      </c>
      <c r="K925" s="120" t="s">
        <v>2950</v>
      </c>
      <c r="L925" s="120">
        <v>11</v>
      </c>
      <c r="M925" s="122">
        <v>2017</v>
      </c>
      <c r="N925" s="180">
        <v>4782.68</v>
      </c>
      <c r="O925" s="59"/>
      <c r="P925" s="60"/>
      <c r="Q925" s="61"/>
      <c r="R925" s="61"/>
      <c r="S925" s="510"/>
    </row>
    <row r="926" spans="1:19" s="31" customFormat="1" ht="45.75" customHeight="1" x14ac:dyDescent="0.25">
      <c r="A926" s="119">
        <v>918</v>
      </c>
      <c r="B926" s="119" t="s">
        <v>4646</v>
      </c>
      <c r="C926" s="119" t="s">
        <v>2976</v>
      </c>
      <c r="D926" s="120" t="s">
        <v>1136</v>
      </c>
      <c r="E926" s="120" t="s">
        <v>391</v>
      </c>
      <c r="F926" s="120" t="s">
        <v>261</v>
      </c>
      <c r="G926" s="120" t="s">
        <v>4647</v>
      </c>
      <c r="H926" s="120" t="s">
        <v>470</v>
      </c>
      <c r="I926" s="120" t="s">
        <v>4637</v>
      </c>
      <c r="J926" s="120" t="s">
        <v>92</v>
      </c>
      <c r="K926" s="120" t="s">
        <v>2950</v>
      </c>
      <c r="L926" s="120">
        <v>11</v>
      </c>
      <c r="M926" s="122">
        <v>2017</v>
      </c>
      <c r="N926" s="180">
        <v>2468.48</v>
      </c>
      <c r="O926" s="59"/>
      <c r="P926" s="60"/>
      <c r="Q926" s="61"/>
      <c r="R926" s="61"/>
      <c r="S926" s="510"/>
    </row>
    <row r="927" spans="1:19" s="31" customFormat="1" ht="45.75" customHeight="1" x14ac:dyDescent="0.25">
      <c r="A927" s="119">
        <v>919</v>
      </c>
      <c r="B927" s="119" t="s">
        <v>4648</v>
      </c>
      <c r="C927" s="119" t="s">
        <v>2952</v>
      </c>
      <c r="D927" s="120" t="s">
        <v>3005</v>
      </c>
      <c r="E927" s="120" t="s">
        <v>391</v>
      </c>
      <c r="F927" s="120" t="s">
        <v>261</v>
      </c>
      <c r="G927" s="120" t="s">
        <v>3006</v>
      </c>
      <c r="H927" s="120" t="s">
        <v>470</v>
      </c>
      <c r="I927" s="120" t="s">
        <v>4637</v>
      </c>
      <c r="J927" s="120" t="s">
        <v>92</v>
      </c>
      <c r="K927" s="120" t="s">
        <v>2950</v>
      </c>
      <c r="L927" s="120">
        <v>11</v>
      </c>
      <c r="M927" s="122">
        <v>2017</v>
      </c>
      <c r="N927" s="180">
        <v>308.56</v>
      </c>
      <c r="O927" s="59"/>
      <c r="P927" s="60"/>
      <c r="Q927" s="61"/>
      <c r="R927" s="61"/>
      <c r="S927" s="510"/>
    </row>
    <row r="928" spans="1:19" s="31" customFormat="1" ht="45.75" customHeight="1" x14ac:dyDescent="0.25">
      <c r="A928" s="119">
        <v>920</v>
      </c>
      <c r="B928" s="119" t="s">
        <v>4649</v>
      </c>
      <c r="C928" s="119" t="s">
        <v>2971</v>
      </c>
      <c r="D928" s="120" t="s">
        <v>3005</v>
      </c>
      <c r="E928" s="120" t="s">
        <v>391</v>
      </c>
      <c r="F928" s="120" t="s">
        <v>261</v>
      </c>
      <c r="G928" s="120" t="s">
        <v>3006</v>
      </c>
      <c r="H928" s="120" t="s">
        <v>470</v>
      </c>
      <c r="I928" s="120" t="s">
        <v>4637</v>
      </c>
      <c r="J928" s="120" t="s">
        <v>92</v>
      </c>
      <c r="K928" s="120" t="s">
        <v>2950</v>
      </c>
      <c r="L928" s="120">
        <v>11</v>
      </c>
      <c r="M928" s="122">
        <v>2017</v>
      </c>
      <c r="N928" s="180">
        <v>154.28</v>
      </c>
      <c r="O928" s="59"/>
      <c r="P928" s="60"/>
      <c r="Q928" s="61"/>
      <c r="R928" s="61"/>
      <c r="S928" s="510"/>
    </row>
    <row r="929" spans="1:19" s="31" customFormat="1" ht="45.75" customHeight="1" x14ac:dyDescent="0.25">
      <c r="A929" s="119">
        <v>921</v>
      </c>
      <c r="B929" s="119" t="s">
        <v>4650</v>
      </c>
      <c r="C929" s="119" t="s">
        <v>2980</v>
      </c>
      <c r="D929" s="120" t="s">
        <v>3397</v>
      </c>
      <c r="E929" s="120" t="s">
        <v>391</v>
      </c>
      <c r="F929" s="120" t="s">
        <v>261</v>
      </c>
      <c r="G929" s="120" t="s">
        <v>4651</v>
      </c>
      <c r="H929" s="120" t="s">
        <v>470</v>
      </c>
      <c r="I929" s="120" t="s">
        <v>4637</v>
      </c>
      <c r="J929" s="120" t="s">
        <v>92</v>
      </c>
      <c r="K929" s="120" t="s">
        <v>2950</v>
      </c>
      <c r="L929" s="120">
        <v>11</v>
      </c>
      <c r="M929" s="122">
        <v>2017</v>
      </c>
      <c r="N929" s="180">
        <v>290</v>
      </c>
      <c r="O929" s="59"/>
      <c r="P929" s="60"/>
      <c r="Q929" s="61"/>
      <c r="R929" s="61"/>
      <c r="S929" s="510"/>
    </row>
    <row r="930" spans="1:19" s="31" customFormat="1" ht="45.75" customHeight="1" x14ac:dyDescent="0.25">
      <c r="A930" s="119">
        <v>922</v>
      </c>
      <c r="B930" s="119" t="s">
        <v>4652</v>
      </c>
      <c r="C930" s="119" t="s">
        <v>3268</v>
      </c>
      <c r="D930" s="120" t="s">
        <v>3388</v>
      </c>
      <c r="E930" s="120" t="s">
        <v>391</v>
      </c>
      <c r="F930" s="120" t="s">
        <v>261</v>
      </c>
      <c r="G930" s="123">
        <v>940399164793</v>
      </c>
      <c r="H930" s="120" t="s">
        <v>470</v>
      </c>
      <c r="I930" s="120" t="s">
        <v>4637</v>
      </c>
      <c r="J930" s="120" t="s">
        <v>92</v>
      </c>
      <c r="K930" s="120" t="s">
        <v>2950</v>
      </c>
      <c r="L930" s="120">
        <v>11</v>
      </c>
      <c r="M930" s="122">
        <v>2017</v>
      </c>
      <c r="N930" s="180">
        <v>4782.68</v>
      </c>
      <c r="O930" s="59"/>
      <c r="P930" s="60"/>
      <c r="Q930" s="61"/>
      <c r="R930" s="61"/>
      <c r="S930" s="510"/>
    </row>
    <row r="931" spans="1:19" s="31" customFormat="1" ht="45.75" customHeight="1" x14ac:dyDescent="0.25">
      <c r="A931" s="119">
        <v>923</v>
      </c>
      <c r="B931" s="119" t="s">
        <v>4653</v>
      </c>
      <c r="C931" s="119" t="s">
        <v>2976</v>
      </c>
      <c r="D931" s="120" t="s">
        <v>1136</v>
      </c>
      <c r="E931" s="120" t="s">
        <v>391</v>
      </c>
      <c r="F931" s="120" t="s">
        <v>261</v>
      </c>
      <c r="G931" s="120" t="s">
        <v>4654</v>
      </c>
      <c r="H931" s="120" t="s">
        <v>470</v>
      </c>
      <c r="I931" s="120" t="s">
        <v>4637</v>
      </c>
      <c r="J931" s="120" t="s">
        <v>92</v>
      </c>
      <c r="K931" s="120" t="s">
        <v>2950</v>
      </c>
      <c r="L931" s="120">
        <v>11</v>
      </c>
      <c r="M931" s="122">
        <v>2017</v>
      </c>
      <c r="N931" s="180">
        <v>2468.48</v>
      </c>
      <c r="O931" s="59"/>
      <c r="P931" s="60"/>
      <c r="Q931" s="61"/>
      <c r="R931" s="61"/>
      <c r="S931" s="510"/>
    </row>
    <row r="932" spans="1:19" s="31" customFormat="1" ht="45.75" customHeight="1" x14ac:dyDescent="0.25">
      <c r="A932" s="119">
        <v>924</v>
      </c>
      <c r="B932" s="119" t="s">
        <v>4655</v>
      </c>
      <c r="C932" s="119" t="s">
        <v>2952</v>
      </c>
      <c r="D932" s="120" t="s">
        <v>3005</v>
      </c>
      <c r="E932" s="120" t="s">
        <v>391</v>
      </c>
      <c r="F932" s="120" t="s">
        <v>261</v>
      </c>
      <c r="G932" s="120" t="s">
        <v>3006</v>
      </c>
      <c r="H932" s="120" t="s">
        <v>470</v>
      </c>
      <c r="I932" s="120" t="s">
        <v>4637</v>
      </c>
      <c r="J932" s="120" t="s">
        <v>92</v>
      </c>
      <c r="K932" s="120" t="s">
        <v>2950</v>
      </c>
      <c r="L932" s="120">
        <v>11</v>
      </c>
      <c r="M932" s="122">
        <v>2017</v>
      </c>
      <c r="N932" s="180">
        <v>308.56</v>
      </c>
      <c r="O932" s="59"/>
      <c r="P932" s="60"/>
      <c r="Q932" s="61"/>
      <c r="R932" s="61"/>
      <c r="S932" s="510"/>
    </row>
    <row r="933" spans="1:19" s="31" customFormat="1" ht="45.75" customHeight="1" x14ac:dyDescent="0.25">
      <c r="A933" s="119">
        <v>925</v>
      </c>
      <c r="B933" s="119" t="s">
        <v>4656</v>
      </c>
      <c r="C933" s="119" t="s">
        <v>2971</v>
      </c>
      <c r="D933" s="120" t="s">
        <v>3005</v>
      </c>
      <c r="E933" s="120" t="s">
        <v>391</v>
      </c>
      <c r="F933" s="120" t="s">
        <v>261</v>
      </c>
      <c r="G933" s="120" t="s">
        <v>3006</v>
      </c>
      <c r="H933" s="120" t="s">
        <v>470</v>
      </c>
      <c r="I933" s="120" t="s">
        <v>4637</v>
      </c>
      <c r="J933" s="120" t="s">
        <v>92</v>
      </c>
      <c r="K933" s="120" t="s">
        <v>2950</v>
      </c>
      <c r="L933" s="120">
        <v>11</v>
      </c>
      <c r="M933" s="122">
        <v>2017</v>
      </c>
      <c r="N933" s="180">
        <v>154.28</v>
      </c>
      <c r="O933" s="59"/>
      <c r="P933" s="60"/>
      <c r="Q933" s="61"/>
      <c r="R933" s="61"/>
      <c r="S933" s="510"/>
    </row>
    <row r="934" spans="1:19" s="31" customFormat="1" ht="45.75" customHeight="1" x14ac:dyDescent="0.25">
      <c r="A934" s="119">
        <v>926</v>
      </c>
      <c r="B934" s="119" t="s">
        <v>4657</v>
      </c>
      <c r="C934" s="119" t="s">
        <v>2980</v>
      </c>
      <c r="D934" s="120" t="s">
        <v>3397</v>
      </c>
      <c r="E934" s="120" t="s">
        <v>391</v>
      </c>
      <c r="F934" s="120" t="s">
        <v>261</v>
      </c>
      <c r="G934" s="120" t="s">
        <v>4658</v>
      </c>
      <c r="H934" s="120" t="s">
        <v>470</v>
      </c>
      <c r="I934" s="120" t="s">
        <v>4637</v>
      </c>
      <c r="J934" s="120" t="s">
        <v>92</v>
      </c>
      <c r="K934" s="120" t="s">
        <v>2950</v>
      </c>
      <c r="L934" s="120">
        <v>11</v>
      </c>
      <c r="M934" s="122">
        <v>2017</v>
      </c>
      <c r="N934" s="180">
        <v>290</v>
      </c>
      <c r="O934" s="59"/>
      <c r="P934" s="60"/>
      <c r="Q934" s="61"/>
      <c r="R934" s="61"/>
      <c r="S934" s="510"/>
    </row>
    <row r="935" spans="1:19" s="31" customFormat="1" ht="45.75" customHeight="1" x14ac:dyDescent="0.25">
      <c r="A935" s="119">
        <v>927</v>
      </c>
      <c r="B935" s="119" t="s">
        <v>4659</v>
      </c>
      <c r="C935" s="125" t="s">
        <v>4660</v>
      </c>
      <c r="D935" s="125" t="s">
        <v>4661</v>
      </c>
      <c r="E935" s="125" t="s">
        <v>391</v>
      </c>
      <c r="F935" s="125" t="s">
        <v>261</v>
      </c>
      <c r="G935" s="125" t="s">
        <v>440</v>
      </c>
      <c r="H935" s="120" t="s">
        <v>470</v>
      </c>
      <c r="I935" s="120" t="s">
        <v>1689</v>
      </c>
      <c r="J935" s="120" t="s">
        <v>92</v>
      </c>
      <c r="K935" s="120" t="s">
        <v>2950</v>
      </c>
      <c r="L935" s="120">
        <v>12</v>
      </c>
      <c r="M935" s="122">
        <v>2019</v>
      </c>
      <c r="N935" s="181">
        <v>6760.48</v>
      </c>
      <c r="O935" s="59"/>
      <c r="P935" s="60"/>
      <c r="Q935" s="61"/>
      <c r="R935" s="61"/>
      <c r="S935" s="510"/>
    </row>
    <row r="936" spans="1:19" s="31" customFormat="1" ht="45.75" customHeight="1" x14ac:dyDescent="0.25">
      <c r="A936" s="119">
        <v>928</v>
      </c>
      <c r="B936" s="119" t="s">
        <v>4662</v>
      </c>
      <c r="C936" s="125" t="s">
        <v>4663</v>
      </c>
      <c r="D936" s="125" t="s">
        <v>1622</v>
      </c>
      <c r="E936" s="125" t="s">
        <v>391</v>
      </c>
      <c r="F936" s="125" t="s">
        <v>261</v>
      </c>
      <c r="G936" s="125" t="s">
        <v>440</v>
      </c>
      <c r="H936" s="120" t="s">
        <v>470</v>
      </c>
      <c r="I936" s="120" t="s">
        <v>1689</v>
      </c>
      <c r="J936" s="120" t="s">
        <v>92</v>
      </c>
      <c r="K936" s="120" t="s">
        <v>2950</v>
      </c>
      <c r="L936" s="120">
        <v>12</v>
      </c>
      <c r="M936" s="122">
        <v>2019</v>
      </c>
      <c r="N936" s="181">
        <v>3489.28</v>
      </c>
      <c r="O936" s="59"/>
      <c r="P936" s="60"/>
      <c r="Q936" s="61"/>
      <c r="R936" s="61"/>
      <c r="S936" s="510"/>
    </row>
    <row r="937" spans="1:19" s="31" customFormat="1" ht="45.75" customHeight="1" x14ac:dyDescent="0.25">
      <c r="A937" s="119">
        <v>929</v>
      </c>
      <c r="B937" s="119" t="s">
        <v>4664</v>
      </c>
      <c r="C937" s="125" t="s">
        <v>2952</v>
      </c>
      <c r="D937" s="125" t="s">
        <v>3095</v>
      </c>
      <c r="E937" s="125" t="s">
        <v>391</v>
      </c>
      <c r="F937" s="125" t="s">
        <v>261</v>
      </c>
      <c r="G937" s="125" t="s">
        <v>440</v>
      </c>
      <c r="H937" s="120" t="s">
        <v>470</v>
      </c>
      <c r="I937" s="120" t="s">
        <v>1689</v>
      </c>
      <c r="J937" s="120" t="s">
        <v>92</v>
      </c>
      <c r="K937" s="120" t="s">
        <v>2950</v>
      </c>
      <c r="L937" s="120">
        <v>12</v>
      </c>
      <c r="M937" s="122">
        <v>2019</v>
      </c>
      <c r="N937" s="181">
        <v>272.60000000000002</v>
      </c>
      <c r="O937" s="59"/>
      <c r="P937" s="60"/>
      <c r="Q937" s="61"/>
      <c r="R937" s="61"/>
      <c r="S937" s="510"/>
    </row>
    <row r="938" spans="1:19" s="31" customFormat="1" ht="45.75" customHeight="1" x14ac:dyDescent="0.25">
      <c r="A938" s="119">
        <v>930</v>
      </c>
      <c r="B938" s="119" t="s">
        <v>4665</v>
      </c>
      <c r="C938" s="125" t="s">
        <v>2971</v>
      </c>
      <c r="D938" s="125" t="s">
        <v>3095</v>
      </c>
      <c r="E938" s="125" t="s">
        <v>391</v>
      </c>
      <c r="F938" s="125" t="s">
        <v>261</v>
      </c>
      <c r="G938" s="125" t="s">
        <v>440</v>
      </c>
      <c r="H938" s="120" t="s">
        <v>470</v>
      </c>
      <c r="I938" s="120" t="s">
        <v>1689</v>
      </c>
      <c r="J938" s="120" t="s">
        <v>92</v>
      </c>
      <c r="K938" s="120" t="s">
        <v>2950</v>
      </c>
      <c r="L938" s="120">
        <v>12</v>
      </c>
      <c r="M938" s="122">
        <v>2019</v>
      </c>
      <c r="N938" s="181">
        <v>109.04</v>
      </c>
      <c r="O938" s="59"/>
      <c r="P938" s="60"/>
      <c r="Q938" s="61"/>
      <c r="R938" s="61"/>
      <c r="S938" s="510"/>
    </row>
    <row r="939" spans="1:19" s="31" customFormat="1" ht="45.75" customHeight="1" x14ac:dyDescent="0.25">
      <c r="A939" s="119">
        <v>931</v>
      </c>
      <c r="B939" s="119" t="s">
        <v>4666</v>
      </c>
      <c r="C939" s="125" t="s">
        <v>2980</v>
      </c>
      <c r="D939" s="125" t="s">
        <v>3397</v>
      </c>
      <c r="E939" s="125" t="s">
        <v>391</v>
      </c>
      <c r="F939" s="125" t="s">
        <v>261</v>
      </c>
      <c r="G939" s="125" t="s">
        <v>440</v>
      </c>
      <c r="H939" s="120" t="s">
        <v>470</v>
      </c>
      <c r="I939" s="120" t="s">
        <v>1689</v>
      </c>
      <c r="J939" s="120" t="s">
        <v>92</v>
      </c>
      <c r="K939" s="120" t="s">
        <v>2950</v>
      </c>
      <c r="L939" s="120">
        <v>12</v>
      </c>
      <c r="M939" s="122">
        <v>2019</v>
      </c>
      <c r="N939" s="181">
        <v>272.60000000000002</v>
      </c>
      <c r="O939" s="59"/>
      <c r="P939" s="60"/>
      <c r="Q939" s="61"/>
      <c r="R939" s="61"/>
      <c r="S939" s="510"/>
    </row>
    <row r="940" spans="1:19" s="31" customFormat="1" ht="45.75" customHeight="1" x14ac:dyDescent="0.25">
      <c r="A940" s="119">
        <v>932</v>
      </c>
      <c r="B940" s="119" t="s">
        <v>4667</v>
      </c>
      <c r="C940" s="125" t="s">
        <v>4668</v>
      </c>
      <c r="D940" s="125" t="s">
        <v>4669</v>
      </c>
      <c r="E940" s="125" t="s">
        <v>391</v>
      </c>
      <c r="F940" s="125" t="s">
        <v>261</v>
      </c>
      <c r="G940" s="125" t="s">
        <v>440</v>
      </c>
      <c r="H940" s="120" t="s">
        <v>470</v>
      </c>
      <c r="I940" s="120" t="s">
        <v>1689</v>
      </c>
      <c r="J940" s="120" t="s">
        <v>92</v>
      </c>
      <c r="K940" s="120" t="s">
        <v>2950</v>
      </c>
      <c r="L940" s="120">
        <v>12</v>
      </c>
      <c r="M940" s="122">
        <v>2019</v>
      </c>
      <c r="N940" s="181">
        <v>5220</v>
      </c>
      <c r="O940" s="59"/>
      <c r="P940" s="60"/>
      <c r="Q940" s="61"/>
      <c r="R940" s="61"/>
      <c r="S940" s="510"/>
    </row>
    <row r="941" spans="1:19" s="31" customFormat="1" ht="45.75" customHeight="1" x14ac:dyDescent="0.25">
      <c r="A941" s="119">
        <v>933</v>
      </c>
      <c r="B941" s="119" t="s">
        <v>4670</v>
      </c>
      <c r="C941" s="125" t="s">
        <v>4668</v>
      </c>
      <c r="D941" s="125" t="s">
        <v>4669</v>
      </c>
      <c r="E941" s="125" t="s">
        <v>391</v>
      </c>
      <c r="F941" s="125" t="s">
        <v>261</v>
      </c>
      <c r="G941" s="125" t="s">
        <v>440</v>
      </c>
      <c r="H941" s="120" t="s">
        <v>470</v>
      </c>
      <c r="I941" s="120" t="s">
        <v>1689</v>
      </c>
      <c r="J941" s="120" t="s">
        <v>92</v>
      </c>
      <c r="K941" s="120" t="s">
        <v>2950</v>
      </c>
      <c r="L941" s="120">
        <v>12</v>
      </c>
      <c r="M941" s="122">
        <v>2019</v>
      </c>
      <c r="N941" s="181">
        <v>5220</v>
      </c>
      <c r="O941" s="59"/>
      <c r="P941" s="60"/>
      <c r="Q941" s="61"/>
      <c r="R941" s="61"/>
      <c r="S941" s="510"/>
    </row>
    <row r="942" spans="1:19" s="31" customFormat="1" ht="45.75" customHeight="1" x14ac:dyDescent="0.25">
      <c r="A942" s="119">
        <v>934</v>
      </c>
      <c r="B942" s="119" t="s">
        <v>4671</v>
      </c>
      <c r="C942" s="133" t="s">
        <v>4672</v>
      </c>
      <c r="D942" s="120" t="s">
        <v>261</v>
      </c>
      <c r="E942" s="120" t="s">
        <v>391</v>
      </c>
      <c r="F942" s="120" t="s">
        <v>261</v>
      </c>
      <c r="G942" s="120" t="s">
        <v>440</v>
      </c>
      <c r="H942" s="120" t="s">
        <v>470</v>
      </c>
      <c r="I942" s="120" t="s">
        <v>1689</v>
      </c>
      <c r="J942" s="120" t="s">
        <v>92</v>
      </c>
      <c r="K942" s="120" t="s">
        <v>2950</v>
      </c>
      <c r="L942" s="120">
        <v>5</v>
      </c>
      <c r="M942" s="121">
        <v>2020</v>
      </c>
      <c r="N942" s="181">
        <v>104375.49</v>
      </c>
      <c r="O942" s="59"/>
      <c r="P942" s="60"/>
      <c r="Q942" s="61"/>
      <c r="R942" s="61"/>
      <c r="S942" s="510"/>
    </row>
    <row r="943" spans="1:19" s="31" customFormat="1" ht="45.75" customHeight="1" x14ac:dyDescent="0.25">
      <c r="A943" s="119">
        <v>935</v>
      </c>
      <c r="B943" s="119" t="s">
        <v>4673</v>
      </c>
      <c r="C943" s="119" t="s">
        <v>2952</v>
      </c>
      <c r="D943" s="120" t="s">
        <v>3388</v>
      </c>
      <c r="E943" s="120" t="s">
        <v>391</v>
      </c>
      <c r="F943" s="120" t="s">
        <v>261</v>
      </c>
      <c r="G943" s="120" t="s">
        <v>4674</v>
      </c>
      <c r="H943" s="120" t="s">
        <v>470</v>
      </c>
      <c r="I943" s="120" t="s">
        <v>2834</v>
      </c>
      <c r="J943" s="120" t="s">
        <v>92</v>
      </c>
      <c r="K943" s="120" t="s">
        <v>2950</v>
      </c>
      <c r="L943" s="121">
        <v>12</v>
      </c>
      <c r="M943" s="122">
        <v>2013</v>
      </c>
      <c r="N943" s="180">
        <v>156.4</v>
      </c>
      <c r="O943" s="59"/>
      <c r="P943" s="60"/>
      <c r="Q943" s="61"/>
      <c r="R943" s="61"/>
      <c r="S943" s="510"/>
    </row>
    <row r="944" spans="1:19" s="31" customFormat="1" ht="45.75" customHeight="1" x14ac:dyDescent="0.25">
      <c r="A944" s="119">
        <v>936</v>
      </c>
      <c r="B944" s="119" t="s">
        <v>4675</v>
      </c>
      <c r="C944" s="119" t="s">
        <v>3766</v>
      </c>
      <c r="D944" s="120" t="s">
        <v>3388</v>
      </c>
      <c r="E944" s="120" t="s">
        <v>391</v>
      </c>
      <c r="F944" s="120" t="s">
        <v>261</v>
      </c>
      <c r="G944" s="120">
        <v>60900016010</v>
      </c>
      <c r="H944" s="120" t="s">
        <v>470</v>
      </c>
      <c r="I944" s="120" t="s">
        <v>2834</v>
      </c>
      <c r="J944" s="120" t="s">
        <v>92</v>
      </c>
      <c r="K944" s="120" t="s">
        <v>2950</v>
      </c>
      <c r="L944" s="121">
        <v>12</v>
      </c>
      <c r="M944" s="122">
        <v>2013</v>
      </c>
      <c r="N944" s="180">
        <v>234.6</v>
      </c>
      <c r="O944" s="59"/>
      <c r="P944" s="60"/>
      <c r="Q944" s="61"/>
      <c r="R944" s="61"/>
      <c r="S944" s="510"/>
    </row>
    <row r="945" spans="1:19" s="31" customFormat="1" ht="45.75" customHeight="1" x14ac:dyDescent="0.25">
      <c r="A945" s="119">
        <v>937</v>
      </c>
      <c r="B945" s="119" t="s">
        <v>4676</v>
      </c>
      <c r="C945" s="119" t="s">
        <v>2980</v>
      </c>
      <c r="D945" s="120" t="s">
        <v>4677</v>
      </c>
      <c r="E945" s="120" t="s">
        <v>391</v>
      </c>
      <c r="F945" s="120" t="s">
        <v>261</v>
      </c>
      <c r="G945" s="120" t="s">
        <v>4678</v>
      </c>
      <c r="H945" s="120" t="s">
        <v>470</v>
      </c>
      <c r="I945" s="120" t="s">
        <v>2834</v>
      </c>
      <c r="J945" s="120" t="s">
        <v>92</v>
      </c>
      <c r="K945" s="120" t="s">
        <v>2950</v>
      </c>
      <c r="L945" s="121">
        <v>12</v>
      </c>
      <c r="M945" s="122">
        <v>2013</v>
      </c>
      <c r="N945" s="180">
        <v>253</v>
      </c>
      <c r="O945" s="59"/>
      <c r="P945" s="60"/>
      <c r="Q945" s="61"/>
      <c r="R945" s="61"/>
      <c r="S945" s="510"/>
    </row>
    <row r="946" spans="1:19" s="31" customFormat="1" ht="45.75" customHeight="1" x14ac:dyDescent="0.25">
      <c r="A946" s="119">
        <v>938</v>
      </c>
      <c r="B946" s="119" t="s">
        <v>4679</v>
      </c>
      <c r="C946" s="119" t="s">
        <v>4680</v>
      </c>
      <c r="D946" s="120" t="s">
        <v>4681</v>
      </c>
      <c r="E946" s="120" t="s">
        <v>391</v>
      </c>
      <c r="F946" s="120" t="s">
        <v>261</v>
      </c>
      <c r="G946" s="120" t="s">
        <v>4682</v>
      </c>
      <c r="H946" s="120" t="s">
        <v>470</v>
      </c>
      <c r="I946" s="120" t="s">
        <v>2834</v>
      </c>
      <c r="J946" s="120" t="s">
        <v>92</v>
      </c>
      <c r="K946" s="120" t="s">
        <v>2950</v>
      </c>
      <c r="L946" s="121">
        <v>12</v>
      </c>
      <c r="M946" s="122">
        <v>2013</v>
      </c>
      <c r="N946" s="180">
        <v>1950</v>
      </c>
      <c r="O946" s="59"/>
      <c r="P946" s="60"/>
      <c r="Q946" s="61"/>
      <c r="R946" s="61"/>
      <c r="S946" s="510"/>
    </row>
    <row r="947" spans="1:19" s="31" customFormat="1" ht="45.75" customHeight="1" x14ac:dyDescent="0.25">
      <c r="A947" s="119">
        <v>939</v>
      </c>
      <c r="B947" s="119" t="s">
        <v>4683</v>
      </c>
      <c r="C947" s="119" t="s">
        <v>2971</v>
      </c>
      <c r="D947" s="120" t="s">
        <v>4684</v>
      </c>
      <c r="E947" s="120" t="s">
        <v>391</v>
      </c>
      <c r="F947" s="120" t="s">
        <v>261</v>
      </c>
      <c r="G947" s="120" t="s">
        <v>4685</v>
      </c>
      <c r="H947" s="120" t="s">
        <v>470</v>
      </c>
      <c r="I947" s="120" t="s">
        <v>2834</v>
      </c>
      <c r="J947" s="120" t="s">
        <v>92</v>
      </c>
      <c r="K947" s="120" t="s">
        <v>2950</v>
      </c>
      <c r="L947" s="121">
        <v>12</v>
      </c>
      <c r="M947" s="122">
        <v>2013</v>
      </c>
      <c r="N947" s="180">
        <v>130</v>
      </c>
      <c r="O947" s="59"/>
      <c r="P947" s="60"/>
      <c r="Q947" s="61"/>
      <c r="R947" s="61"/>
      <c r="S947" s="510"/>
    </row>
    <row r="948" spans="1:19" s="31" customFormat="1" ht="45.75" customHeight="1" x14ac:dyDescent="0.25">
      <c r="A948" s="119">
        <v>940</v>
      </c>
      <c r="B948" s="119" t="s">
        <v>4686</v>
      </c>
      <c r="C948" s="119" t="s">
        <v>3766</v>
      </c>
      <c r="D948" s="120" t="s">
        <v>4687</v>
      </c>
      <c r="E948" s="120" t="s">
        <v>391</v>
      </c>
      <c r="F948" s="120" t="s">
        <v>261</v>
      </c>
      <c r="G948" s="128" t="s">
        <v>4688</v>
      </c>
      <c r="H948" s="120" t="s">
        <v>470</v>
      </c>
      <c r="I948" s="120" t="s">
        <v>2834</v>
      </c>
      <c r="J948" s="120" t="s">
        <v>92</v>
      </c>
      <c r="K948" s="120" t="s">
        <v>2950</v>
      </c>
      <c r="L948" s="121">
        <v>12</v>
      </c>
      <c r="M948" s="122">
        <v>2013</v>
      </c>
      <c r="N948" s="180">
        <v>195</v>
      </c>
      <c r="O948" s="59"/>
      <c r="P948" s="60"/>
      <c r="Q948" s="61"/>
      <c r="R948" s="61"/>
      <c r="S948" s="510"/>
    </row>
    <row r="949" spans="1:19" s="31" customFormat="1" ht="45.75" customHeight="1" x14ac:dyDescent="0.25">
      <c r="A949" s="119">
        <v>941</v>
      </c>
      <c r="B949" s="119" t="s">
        <v>4689</v>
      </c>
      <c r="C949" s="119" t="s">
        <v>2952</v>
      </c>
      <c r="D949" s="120" t="s">
        <v>261</v>
      </c>
      <c r="E949" s="120" t="s">
        <v>391</v>
      </c>
      <c r="F949" s="120" t="s">
        <v>261</v>
      </c>
      <c r="G949" s="120" t="s">
        <v>440</v>
      </c>
      <c r="H949" s="120" t="s">
        <v>470</v>
      </c>
      <c r="I949" s="120" t="s">
        <v>2834</v>
      </c>
      <c r="J949" s="120" t="s">
        <v>92</v>
      </c>
      <c r="K949" s="120" t="s">
        <v>2950</v>
      </c>
      <c r="L949" s="121">
        <v>12</v>
      </c>
      <c r="M949" s="122">
        <v>2013</v>
      </c>
      <c r="N949" s="180">
        <v>350.29</v>
      </c>
      <c r="O949" s="59"/>
      <c r="P949" s="60"/>
      <c r="Q949" s="61"/>
      <c r="R949" s="61"/>
      <c r="S949" s="510"/>
    </row>
    <row r="950" spans="1:19" s="31" customFormat="1" ht="45.75" customHeight="1" x14ac:dyDescent="0.25">
      <c r="A950" s="119">
        <v>942</v>
      </c>
      <c r="B950" s="119" t="s">
        <v>4690</v>
      </c>
      <c r="C950" s="119" t="s">
        <v>2971</v>
      </c>
      <c r="D950" s="120" t="s">
        <v>3079</v>
      </c>
      <c r="E950" s="120" t="s">
        <v>391</v>
      </c>
      <c r="F950" s="120" t="s">
        <v>261</v>
      </c>
      <c r="G950" s="120">
        <v>20090719983</v>
      </c>
      <c r="H950" s="120" t="s">
        <v>470</v>
      </c>
      <c r="I950" s="120" t="s">
        <v>2834</v>
      </c>
      <c r="J950" s="120" t="s">
        <v>92</v>
      </c>
      <c r="K950" s="120" t="s">
        <v>2950</v>
      </c>
      <c r="L950" s="121">
        <v>12</v>
      </c>
      <c r="M950" s="122">
        <v>2013</v>
      </c>
      <c r="N950" s="180">
        <v>233.53</v>
      </c>
      <c r="O950" s="59"/>
      <c r="P950" s="60"/>
      <c r="Q950" s="61"/>
      <c r="R950" s="61"/>
      <c r="S950" s="510"/>
    </row>
    <row r="951" spans="1:19" s="31" customFormat="1" ht="45.75" customHeight="1" x14ac:dyDescent="0.25">
      <c r="A951" s="119">
        <v>943</v>
      </c>
      <c r="B951" s="119" t="s">
        <v>4691</v>
      </c>
      <c r="C951" s="119" t="s">
        <v>2971</v>
      </c>
      <c r="D951" s="120" t="s">
        <v>4687</v>
      </c>
      <c r="E951" s="120" t="s">
        <v>391</v>
      </c>
      <c r="F951" s="120" t="s">
        <v>261</v>
      </c>
      <c r="G951" s="120" t="s">
        <v>4692</v>
      </c>
      <c r="H951" s="120" t="s">
        <v>470</v>
      </c>
      <c r="I951" s="120" t="s">
        <v>2834</v>
      </c>
      <c r="J951" s="120" t="s">
        <v>92</v>
      </c>
      <c r="K951" s="120" t="s">
        <v>2950</v>
      </c>
      <c r="L951" s="121">
        <v>12</v>
      </c>
      <c r="M951" s="122">
        <v>2013</v>
      </c>
      <c r="N951" s="180">
        <v>164.82</v>
      </c>
      <c r="O951" s="59"/>
      <c r="P951" s="60"/>
      <c r="Q951" s="61"/>
      <c r="R951" s="61"/>
      <c r="S951" s="510"/>
    </row>
    <row r="952" spans="1:19" s="31" customFormat="1" ht="45.75" customHeight="1" x14ac:dyDescent="0.25">
      <c r="A952" s="119">
        <v>944</v>
      </c>
      <c r="B952" s="119" t="s">
        <v>4693</v>
      </c>
      <c r="C952" s="119" t="s">
        <v>2980</v>
      </c>
      <c r="D952" s="120" t="s">
        <v>4694</v>
      </c>
      <c r="E952" s="120" t="s">
        <v>391</v>
      </c>
      <c r="F952" s="120" t="s">
        <v>261</v>
      </c>
      <c r="G952" s="120">
        <v>5827700040</v>
      </c>
      <c r="H952" s="120" t="s">
        <v>470</v>
      </c>
      <c r="I952" s="120" t="s">
        <v>2834</v>
      </c>
      <c r="J952" s="120" t="s">
        <v>92</v>
      </c>
      <c r="K952" s="120" t="s">
        <v>2950</v>
      </c>
      <c r="L952" s="121">
        <v>12</v>
      </c>
      <c r="M952" s="122">
        <v>2013</v>
      </c>
      <c r="N952" s="180">
        <v>247.25</v>
      </c>
      <c r="O952" s="59"/>
      <c r="P952" s="60"/>
      <c r="Q952" s="61"/>
      <c r="R952" s="61"/>
      <c r="S952" s="510"/>
    </row>
    <row r="953" spans="1:19" s="31" customFormat="1" ht="45.75" customHeight="1" x14ac:dyDescent="0.25">
      <c r="A953" s="119">
        <v>945</v>
      </c>
      <c r="B953" s="119" t="s">
        <v>4695</v>
      </c>
      <c r="C953" s="119" t="s">
        <v>2971</v>
      </c>
      <c r="D953" s="120" t="s">
        <v>3388</v>
      </c>
      <c r="E953" s="120" t="s">
        <v>391</v>
      </c>
      <c r="F953" s="120" t="s">
        <v>261</v>
      </c>
      <c r="G953" s="123">
        <v>1450803002486</v>
      </c>
      <c r="H953" s="120" t="s">
        <v>470</v>
      </c>
      <c r="I953" s="120" t="s">
        <v>2834</v>
      </c>
      <c r="J953" s="120" t="s">
        <v>92</v>
      </c>
      <c r="K953" s="120" t="s">
        <v>2950</v>
      </c>
      <c r="L953" s="121">
        <v>12</v>
      </c>
      <c r="M953" s="122">
        <v>2013</v>
      </c>
      <c r="N953" s="180">
        <v>183.82</v>
      </c>
      <c r="O953" s="59"/>
      <c r="P953" s="60"/>
      <c r="Q953" s="61"/>
      <c r="R953" s="61"/>
      <c r="S953" s="510"/>
    </row>
    <row r="954" spans="1:19" s="31" customFormat="1" ht="45.75" customHeight="1" x14ac:dyDescent="0.25">
      <c r="A954" s="119">
        <v>946</v>
      </c>
      <c r="B954" s="119" t="s">
        <v>4696</v>
      </c>
      <c r="C954" s="119" t="s">
        <v>3766</v>
      </c>
      <c r="D954" s="120" t="s">
        <v>3388</v>
      </c>
      <c r="E954" s="120" t="s">
        <v>391</v>
      </c>
      <c r="F954" s="120" t="s">
        <v>261</v>
      </c>
      <c r="G954" s="120">
        <v>259713</v>
      </c>
      <c r="H954" s="120" t="s">
        <v>470</v>
      </c>
      <c r="I954" s="120" t="s">
        <v>2834</v>
      </c>
      <c r="J954" s="120" t="s">
        <v>92</v>
      </c>
      <c r="K954" s="120" t="s">
        <v>2950</v>
      </c>
      <c r="L954" s="121">
        <v>12</v>
      </c>
      <c r="M954" s="122">
        <v>2013</v>
      </c>
      <c r="N954" s="180">
        <v>275.74</v>
      </c>
      <c r="O954" s="59"/>
      <c r="P954" s="60"/>
      <c r="Q954" s="61"/>
      <c r="R954" s="61"/>
      <c r="S954" s="510"/>
    </row>
    <row r="955" spans="1:19" s="31" customFormat="1" ht="45.75" customHeight="1" x14ac:dyDescent="0.25">
      <c r="A955" s="119">
        <v>947</v>
      </c>
      <c r="B955" s="119" t="s">
        <v>4697</v>
      </c>
      <c r="C955" s="119" t="s">
        <v>2980</v>
      </c>
      <c r="D955" s="120" t="s">
        <v>4698</v>
      </c>
      <c r="E955" s="120" t="s">
        <v>391</v>
      </c>
      <c r="F955" s="120" t="s">
        <v>261</v>
      </c>
      <c r="G955" s="123">
        <v>8032511299227</v>
      </c>
      <c r="H955" s="120" t="s">
        <v>470</v>
      </c>
      <c r="I955" s="120" t="s">
        <v>2834</v>
      </c>
      <c r="J955" s="120" t="s">
        <v>92</v>
      </c>
      <c r="K955" s="120" t="s">
        <v>2950</v>
      </c>
      <c r="L955" s="121">
        <v>12</v>
      </c>
      <c r="M955" s="122">
        <v>2013</v>
      </c>
      <c r="N955" s="180">
        <v>183.82</v>
      </c>
      <c r="O955" s="59"/>
      <c r="P955" s="60"/>
      <c r="Q955" s="61"/>
      <c r="R955" s="61"/>
      <c r="S955" s="510"/>
    </row>
    <row r="956" spans="1:19" s="31" customFormat="1" ht="45.75" customHeight="1" x14ac:dyDescent="0.25">
      <c r="A956" s="119">
        <v>948</v>
      </c>
      <c r="B956" s="119" t="s">
        <v>4699</v>
      </c>
      <c r="C956" s="119" t="s">
        <v>2980</v>
      </c>
      <c r="D956" s="120" t="s">
        <v>4700</v>
      </c>
      <c r="E956" s="120" t="s">
        <v>391</v>
      </c>
      <c r="F956" s="120" t="s">
        <v>261</v>
      </c>
      <c r="G956" s="120" t="s">
        <v>440</v>
      </c>
      <c r="H956" s="120" t="s">
        <v>470</v>
      </c>
      <c r="I956" s="120" t="s">
        <v>2834</v>
      </c>
      <c r="J956" s="120" t="s">
        <v>92</v>
      </c>
      <c r="K956" s="120" t="s">
        <v>2950</v>
      </c>
      <c r="L956" s="121">
        <v>12</v>
      </c>
      <c r="M956" s="122">
        <v>2013</v>
      </c>
      <c r="N956" s="180">
        <v>280</v>
      </c>
      <c r="O956" s="59"/>
      <c r="P956" s="60"/>
      <c r="Q956" s="61"/>
      <c r="R956" s="61"/>
      <c r="S956" s="510"/>
    </row>
    <row r="957" spans="1:19" s="31" customFormat="1" ht="45.75" customHeight="1" x14ac:dyDescent="0.25">
      <c r="A957" s="119">
        <v>949</v>
      </c>
      <c r="B957" s="119" t="s">
        <v>4701</v>
      </c>
      <c r="C957" s="119" t="s">
        <v>4702</v>
      </c>
      <c r="D957" s="120" t="s">
        <v>261</v>
      </c>
      <c r="E957" s="120" t="s">
        <v>391</v>
      </c>
      <c r="F957" s="120" t="s">
        <v>3048</v>
      </c>
      <c r="G957" s="120">
        <v>14202360365</v>
      </c>
      <c r="H957" s="120" t="s">
        <v>470</v>
      </c>
      <c r="I957" s="120" t="s">
        <v>2834</v>
      </c>
      <c r="J957" s="120" t="s">
        <v>92</v>
      </c>
      <c r="K957" s="120" t="s">
        <v>2950</v>
      </c>
      <c r="L957" s="121">
        <v>12</v>
      </c>
      <c r="M957" s="122">
        <v>2013</v>
      </c>
      <c r="N957" s="180">
        <v>6194.4</v>
      </c>
      <c r="O957" s="59"/>
      <c r="P957" s="60"/>
      <c r="Q957" s="61"/>
      <c r="R957" s="61"/>
      <c r="S957" s="510"/>
    </row>
    <row r="958" spans="1:19" s="31" customFormat="1" ht="45.75" customHeight="1" x14ac:dyDescent="0.25">
      <c r="A958" s="119">
        <v>950</v>
      </c>
      <c r="B958" s="119" t="s">
        <v>4703</v>
      </c>
      <c r="C958" s="119" t="s">
        <v>2971</v>
      </c>
      <c r="D958" s="120" t="s">
        <v>4704</v>
      </c>
      <c r="E958" s="120" t="s">
        <v>391</v>
      </c>
      <c r="F958" s="120" t="s">
        <v>261</v>
      </c>
      <c r="G958" s="120" t="s">
        <v>4705</v>
      </c>
      <c r="H958" s="120" t="s">
        <v>470</v>
      </c>
      <c r="I958" s="120" t="s">
        <v>2834</v>
      </c>
      <c r="J958" s="120" t="s">
        <v>92</v>
      </c>
      <c r="K958" s="120" t="s">
        <v>2950</v>
      </c>
      <c r="L958" s="121">
        <v>12</v>
      </c>
      <c r="M958" s="122">
        <v>2013</v>
      </c>
      <c r="N958" s="180">
        <v>208.8</v>
      </c>
      <c r="O958" s="59"/>
      <c r="P958" s="60"/>
      <c r="Q958" s="61"/>
      <c r="R958" s="61"/>
      <c r="S958" s="510"/>
    </row>
    <row r="959" spans="1:19" s="31" customFormat="1" ht="45.75" customHeight="1" x14ac:dyDescent="0.25">
      <c r="A959" s="119">
        <v>951</v>
      </c>
      <c r="B959" s="119" t="s">
        <v>4706</v>
      </c>
      <c r="C959" s="119" t="s">
        <v>2980</v>
      </c>
      <c r="D959" s="120" t="s">
        <v>4707</v>
      </c>
      <c r="E959" s="120" t="s">
        <v>391</v>
      </c>
      <c r="F959" s="120" t="s">
        <v>261</v>
      </c>
      <c r="G959" s="120">
        <v>64916</v>
      </c>
      <c r="H959" s="120" t="s">
        <v>470</v>
      </c>
      <c r="I959" s="120" t="s">
        <v>2834</v>
      </c>
      <c r="J959" s="120" t="s">
        <v>92</v>
      </c>
      <c r="K959" s="120" t="s">
        <v>2950</v>
      </c>
      <c r="L959" s="121">
        <v>12</v>
      </c>
      <c r="M959" s="122">
        <v>2013</v>
      </c>
      <c r="N959" s="180">
        <v>278.39999999999998</v>
      </c>
      <c r="O959" s="59"/>
      <c r="P959" s="60"/>
      <c r="Q959" s="61"/>
      <c r="R959" s="61"/>
      <c r="S959" s="510"/>
    </row>
    <row r="960" spans="1:19" s="31" customFormat="1" ht="45.75" customHeight="1" x14ac:dyDescent="0.25">
      <c r="A960" s="119">
        <v>952</v>
      </c>
      <c r="B960" s="119" t="s">
        <v>4708</v>
      </c>
      <c r="C960" s="119" t="s">
        <v>4709</v>
      </c>
      <c r="D960" s="120" t="s">
        <v>4710</v>
      </c>
      <c r="E960" s="120" t="s">
        <v>391</v>
      </c>
      <c r="F960" s="120" t="s">
        <v>4480</v>
      </c>
      <c r="G960" s="120" t="s">
        <v>4711</v>
      </c>
      <c r="H960" s="120" t="s">
        <v>470</v>
      </c>
      <c r="I960" s="120" t="s">
        <v>2834</v>
      </c>
      <c r="J960" s="120" t="s">
        <v>92</v>
      </c>
      <c r="K960" s="120" t="s">
        <v>2950</v>
      </c>
      <c r="L960" s="121">
        <v>12</v>
      </c>
      <c r="M960" s="122">
        <v>2013</v>
      </c>
      <c r="N960" s="180">
        <v>9048</v>
      </c>
      <c r="O960" s="59"/>
      <c r="P960" s="60"/>
      <c r="Q960" s="61"/>
      <c r="R960" s="61"/>
      <c r="S960" s="510"/>
    </row>
    <row r="961" spans="1:19" s="31" customFormat="1" ht="45.75" customHeight="1" x14ac:dyDescent="0.25">
      <c r="A961" s="119">
        <v>953</v>
      </c>
      <c r="B961" s="119" t="s">
        <v>4712</v>
      </c>
      <c r="C961" s="119" t="s">
        <v>4713</v>
      </c>
      <c r="D961" s="120" t="s">
        <v>1156</v>
      </c>
      <c r="E961" s="120" t="s">
        <v>391</v>
      </c>
      <c r="F961" s="120" t="s">
        <v>261</v>
      </c>
      <c r="G961" s="120" t="s">
        <v>4714</v>
      </c>
      <c r="H961" s="120" t="s">
        <v>470</v>
      </c>
      <c r="I961" s="120" t="s">
        <v>2834</v>
      </c>
      <c r="J961" s="120" t="s">
        <v>92</v>
      </c>
      <c r="K961" s="120" t="s">
        <v>2950</v>
      </c>
      <c r="L961" s="121">
        <v>12</v>
      </c>
      <c r="M961" s="122">
        <v>2013</v>
      </c>
      <c r="N961" s="180">
        <v>2320</v>
      </c>
      <c r="O961" s="59"/>
      <c r="P961" s="60"/>
      <c r="Q961" s="61"/>
      <c r="R961" s="61"/>
      <c r="S961" s="510"/>
    </row>
    <row r="962" spans="1:19" s="31" customFormat="1" ht="45.75" customHeight="1" x14ac:dyDescent="0.25">
      <c r="A962" s="119">
        <v>954</v>
      </c>
      <c r="B962" s="119" t="s">
        <v>4715</v>
      </c>
      <c r="C962" s="119" t="s">
        <v>4716</v>
      </c>
      <c r="D962" s="120" t="s">
        <v>261</v>
      </c>
      <c r="E962" s="120" t="s">
        <v>391</v>
      </c>
      <c r="F962" s="120" t="s">
        <v>2984</v>
      </c>
      <c r="G962" s="120" t="s">
        <v>4717</v>
      </c>
      <c r="H962" s="120" t="s">
        <v>470</v>
      </c>
      <c r="I962" s="120" t="s">
        <v>2834</v>
      </c>
      <c r="J962" s="120" t="s">
        <v>92</v>
      </c>
      <c r="K962" s="120" t="s">
        <v>2950</v>
      </c>
      <c r="L962" s="121">
        <v>12</v>
      </c>
      <c r="M962" s="122">
        <v>2013</v>
      </c>
      <c r="N962" s="180">
        <v>4454.3999999999996</v>
      </c>
      <c r="O962" s="59"/>
      <c r="P962" s="60"/>
      <c r="Q962" s="61"/>
      <c r="R962" s="61"/>
      <c r="S962" s="510"/>
    </row>
    <row r="963" spans="1:19" s="31" customFormat="1" ht="45.75" customHeight="1" x14ac:dyDescent="0.25">
      <c r="A963" s="119">
        <v>955</v>
      </c>
      <c r="B963" s="119" t="s">
        <v>4718</v>
      </c>
      <c r="C963" s="119" t="s">
        <v>4719</v>
      </c>
      <c r="D963" s="120" t="s">
        <v>3042</v>
      </c>
      <c r="E963" s="120" t="s">
        <v>391</v>
      </c>
      <c r="F963" s="120" t="s">
        <v>261</v>
      </c>
      <c r="G963" s="120" t="s">
        <v>4720</v>
      </c>
      <c r="H963" s="120" t="s">
        <v>470</v>
      </c>
      <c r="I963" s="120" t="s">
        <v>2834</v>
      </c>
      <c r="J963" s="120" t="s">
        <v>92</v>
      </c>
      <c r="K963" s="120" t="s">
        <v>2950</v>
      </c>
      <c r="L963" s="121">
        <v>12</v>
      </c>
      <c r="M963" s="122">
        <v>2013</v>
      </c>
      <c r="N963" s="180">
        <v>2227.1999999999998</v>
      </c>
      <c r="O963" s="59"/>
      <c r="P963" s="60"/>
      <c r="Q963" s="61"/>
      <c r="R963" s="61"/>
      <c r="S963" s="510"/>
    </row>
    <row r="964" spans="1:19" s="31" customFormat="1" ht="45.75" customHeight="1" x14ac:dyDescent="0.25">
      <c r="A964" s="119">
        <v>956</v>
      </c>
      <c r="B964" s="119" t="s">
        <v>4721</v>
      </c>
      <c r="C964" s="119" t="s">
        <v>2952</v>
      </c>
      <c r="D964" s="120" t="s">
        <v>3005</v>
      </c>
      <c r="E964" s="120" t="s">
        <v>391</v>
      </c>
      <c r="F964" s="120" t="s">
        <v>261</v>
      </c>
      <c r="G964" s="120" t="s">
        <v>4272</v>
      </c>
      <c r="H964" s="120" t="s">
        <v>470</v>
      </c>
      <c r="I964" s="120" t="s">
        <v>2834</v>
      </c>
      <c r="J964" s="120" t="s">
        <v>92</v>
      </c>
      <c r="K964" s="120" t="s">
        <v>2950</v>
      </c>
      <c r="L964" s="121">
        <v>12</v>
      </c>
      <c r="M964" s="122">
        <v>2013</v>
      </c>
      <c r="N964" s="180">
        <v>222.72</v>
      </c>
      <c r="O964" s="59"/>
      <c r="P964" s="60"/>
      <c r="Q964" s="61"/>
      <c r="R964" s="61"/>
      <c r="S964" s="510"/>
    </row>
    <row r="965" spans="1:19" s="31" customFormat="1" ht="45.75" customHeight="1" x14ac:dyDescent="0.25">
      <c r="A965" s="119">
        <v>957</v>
      </c>
      <c r="B965" s="119" t="s">
        <v>4722</v>
      </c>
      <c r="C965" s="119" t="s">
        <v>2971</v>
      </c>
      <c r="D965" s="120" t="s">
        <v>4684</v>
      </c>
      <c r="E965" s="120" t="s">
        <v>391</v>
      </c>
      <c r="F965" s="120" t="s">
        <v>261</v>
      </c>
      <c r="G965" s="120">
        <v>177795</v>
      </c>
      <c r="H965" s="120" t="s">
        <v>470</v>
      </c>
      <c r="I965" s="120" t="s">
        <v>2834</v>
      </c>
      <c r="J965" s="120" t="s">
        <v>92</v>
      </c>
      <c r="K965" s="120" t="s">
        <v>2950</v>
      </c>
      <c r="L965" s="121">
        <v>12</v>
      </c>
      <c r="M965" s="122">
        <v>2013</v>
      </c>
      <c r="N965" s="180">
        <v>148.47999999999999</v>
      </c>
      <c r="O965" s="59"/>
      <c r="P965" s="60"/>
      <c r="Q965" s="61"/>
      <c r="R965" s="61"/>
      <c r="S965" s="510"/>
    </row>
    <row r="966" spans="1:19" s="31" customFormat="1" ht="45.75" customHeight="1" x14ac:dyDescent="0.25">
      <c r="A966" s="119">
        <v>958</v>
      </c>
      <c r="B966" s="119" t="s">
        <v>4723</v>
      </c>
      <c r="C966" s="119" t="s">
        <v>2980</v>
      </c>
      <c r="D966" s="120" t="s">
        <v>4724</v>
      </c>
      <c r="E966" s="120" t="s">
        <v>391</v>
      </c>
      <c r="F966" s="120" t="s">
        <v>261</v>
      </c>
      <c r="G966" s="120">
        <v>13265280232</v>
      </c>
      <c r="H966" s="120" t="s">
        <v>470</v>
      </c>
      <c r="I966" s="120" t="s">
        <v>2834</v>
      </c>
      <c r="J966" s="120" t="s">
        <v>92</v>
      </c>
      <c r="K966" s="120" t="s">
        <v>2950</v>
      </c>
      <c r="L966" s="121">
        <v>12</v>
      </c>
      <c r="M966" s="122">
        <v>2013</v>
      </c>
      <c r="N966" s="180">
        <v>148.47999999999999</v>
      </c>
      <c r="O966" s="59"/>
      <c r="P966" s="60"/>
      <c r="Q966" s="61"/>
      <c r="R966" s="61"/>
      <c r="S966" s="510"/>
    </row>
    <row r="967" spans="1:19" s="31" customFormat="1" ht="45.75" customHeight="1" x14ac:dyDescent="0.25">
      <c r="A967" s="119">
        <v>959</v>
      </c>
      <c r="B967" s="119" t="s">
        <v>4725</v>
      </c>
      <c r="C967" s="119" t="s">
        <v>3239</v>
      </c>
      <c r="D967" s="120" t="s">
        <v>3843</v>
      </c>
      <c r="E967" s="120" t="s">
        <v>391</v>
      </c>
      <c r="F967" s="120" t="s">
        <v>4726</v>
      </c>
      <c r="G967" s="120" t="s">
        <v>4727</v>
      </c>
      <c r="H967" s="120" t="s">
        <v>470</v>
      </c>
      <c r="I967" s="120" t="s">
        <v>2834</v>
      </c>
      <c r="J967" s="120" t="s">
        <v>92</v>
      </c>
      <c r="K967" s="120" t="s">
        <v>2950</v>
      </c>
      <c r="L967" s="121">
        <v>4</v>
      </c>
      <c r="M967" s="121">
        <v>2014</v>
      </c>
      <c r="N967" s="180">
        <v>6670</v>
      </c>
      <c r="O967" s="59"/>
      <c r="P967" s="60"/>
      <c r="Q967" s="61"/>
      <c r="R967" s="61"/>
      <c r="S967" s="510"/>
    </row>
    <row r="968" spans="1:19" s="31" customFormat="1" ht="45.75" customHeight="1" x14ac:dyDescent="0.25">
      <c r="A968" s="119">
        <v>960</v>
      </c>
      <c r="B968" s="119" t="s">
        <v>4728</v>
      </c>
      <c r="C968" s="119" t="s">
        <v>3239</v>
      </c>
      <c r="D968" s="120" t="s">
        <v>1622</v>
      </c>
      <c r="E968" s="120" t="s">
        <v>391</v>
      </c>
      <c r="F968" s="120" t="s">
        <v>4726</v>
      </c>
      <c r="G968" s="120" t="s">
        <v>4729</v>
      </c>
      <c r="H968" s="120" t="s">
        <v>470</v>
      </c>
      <c r="I968" s="120" t="s">
        <v>2834</v>
      </c>
      <c r="J968" s="120" t="s">
        <v>92</v>
      </c>
      <c r="K968" s="120" t="s">
        <v>2950</v>
      </c>
      <c r="L968" s="121">
        <v>4</v>
      </c>
      <c r="M968" s="121">
        <v>2014</v>
      </c>
      <c r="N968" s="180">
        <v>6670</v>
      </c>
      <c r="O968" s="59"/>
      <c r="P968" s="60"/>
      <c r="Q968" s="61"/>
      <c r="R968" s="61"/>
      <c r="S968" s="510"/>
    </row>
    <row r="969" spans="1:19" s="31" customFormat="1" ht="45.75" customHeight="1" x14ac:dyDescent="0.25">
      <c r="A969" s="119">
        <v>961</v>
      </c>
      <c r="B969" s="119" t="s">
        <v>4730</v>
      </c>
      <c r="C969" s="119" t="s">
        <v>3432</v>
      </c>
      <c r="D969" s="120" t="s">
        <v>1622</v>
      </c>
      <c r="E969" s="120" t="s">
        <v>391</v>
      </c>
      <c r="F969" s="120" t="s">
        <v>4126</v>
      </c>
      <c r="G969" s="120" t="s">
        <v>4731</v>
      </c>
      <c r="H969" s="120" t="s">
        <v>470</v>
      </c>
      <c r="I969" s="120" t="s">
        <v>2834</v>
      </c>
      <c r="J969" s="120" t="s">
        <v>92</v>
      </c>
      <c r="K969" s="120" t="s">
        <v>2950</v>
      </c>
      <c r="L969" s="121">
        <v>4</v>
      </c>
      <c r="M969" s="121">
        <v>2014</v>
      </c>
      <c r="N969" s="180">
        <v>5452</v>
      </c>
      <c r="O969" s="59"/>
      <c r="P969" s="60"/>
      <c r="Q969" s="61"/>
      <c r="R969" s="61"/>
      <c r="S969" s="510"/>
    </row>
    <row r="970" spans="1:19" s="31" customFormat="1" ht="45.75" customHeight="1" x14ac:dyDescent="0.25">
      <c r="A970" s="119">
        <v>962</v>
      </c>
      <c r="B970" s="119" t="s">
        <v>4732</v>
      </c>
      <c r="C970" s="119" t="s">
        <v>4733</v>
      </c>
      <c r="D970" s="120" t="s">
        <v>1622</v>
      </c>
      <c r="E970" s="120" t="s">
        <v>391</v>
      </c>
      <c r="F970" s="120" t="s">
        <v>4734</v>
      </c>
      <c r="G970" s="120" t="s">
        <v>4735</v>
      </c>
      <c r="H970" s="120" t="s">
        <v>470</v>
      </c>
      <c r="I970" s="120" t="s">
        <v>2834</v>
      </c>
      <c r="J970" s="120" t="s">
        <v>92</v>
      </c>
      <c r="K970" s="120" t="s">
        <v>2950</v>
      </c>
      <c r="L970" s="121">
        <v>3</v>
      </c>
      <c r="M970" s="121">
        <v>2018</v>
      </c>
      <c r="N970" s="180">
        <v>9628</v>
      </c>
      <c r="O970" s="59"/>
      <c r="P970" s="60"/>
      <c r="Q970" s="61"/>
      <c r="R970" s="61"/>
      <c r="S970" s="510"/>
    </row>
    <row r="971" spans="1:19" s="31" customFormat="1" ht="45.75" customHeight="1" x14ac:dyDescent="0.25">
      <c r="A971" s="119">
        <v>963</v>
      </c>
      <c r="B971" s="119" t="s">
        <v>4736</v>
      </c>
      <c r="C971" s="119" t="s">
        <v>4737</v>
      </c>
      <c r="D971" s="120" t="s">
        <v>4041</v>
      </c>
      <c r="E971" s="120" t="s">
        <v>391</v>
      </c>
      <c r="F971" s="120" t="s">
        <v>261</v>
      </c>
      <c r="G971" s="120" t="s">
        <v>4738</v>
      </c>
      <c r="H971" s="120" t="s">
        <v>470</v>
      </c>
      <c r="I971" s="120" t="s">
        <v>2834</v>
      </c>
      <c r="J971" s="120" t="s">
        <v>92</v>
      </c>
      <c r="K971" s="120" t="s">
        <v>2950</v>
      </c>
      <c r="L971" s="121">
        <v>4</v>
      </c>
      <c r="M971" s="121">
        <v>2018</v>
      </c>
      <c r="N971" s="180">
        <v>8399.99</v>
      </c>
      <c r="O971" s="59"/>
      <c r="P971" s="60"/>
      <c r="Q971" s="61"/>
      <c r="R971" s="61"/>
      <c r="S971" s="510"/>
    </row>
    <row r="972" spans="1:19" s="31" customFormat="1" ht="45.75" customHeight="1" x14ac:dyDescent="0.25">
      <c r="A972" s="119">
        <v>964</v>
      </c>
      <c r="B972" s="119" t="s">
        <v>4739</v>
      </c>
      <c r="C972" s="133" t="s">
        <v>4740</v>
      </c>
      <c r="D972" s="120" t="s">
        <v>261</v>
      </c>
      <c r="E972" s="120" t="s">
        <v>391</v>
      </c>
      <c r="F972" s="120" t="s">
        <v>261</v>
      </c>
      <c r="G972" s="120" t="s">
        <v>440</v>
      </c>
      <c r="H972" s="120" t="s">
        <v>470</v>
      </c>
      <c r="I972" s="120" t="s">
        <v>2834</v>
      </c>
      <c r="J972" s="120" t="s">
        <v>92</v>
      </c>
      <c r="K972" s="120" t="s">
        <v>2950</v>
      </c>
      <c r="L972" s="120">
        <v>12</v>
      </c>
      <c r="M972" s="121">
        <v>2019</v>
      </c>
      <c r="N972" s="181">
        <v>23240.69</v>
      </c>
      <c r="O972" s="59"/>
      <c r="P972" s="60"/>
      <c r="Q972" s="61"/>
      <c r="R972" s="61"/>
      <c r="S972" s="510"/>
    </row>
    <row r="973" spans="1:19" s="31" customFormat="1" ht="45.75" customHeight="1" x14ac:dyDescent="0.25">
      <c r="A973" s="119">
        <v>965</v>
      </c>
      <c r="B973" s="119" t="s">
        <v>4741</v>
      </c>
      <c r="C973" s="133" t="s">
        <v>4742</v>
      </c>
      <c r="D973" s="120" t="s">
        <v>261</v>
      </c>
      <c r="E973" s="120" t="s">
        <v>391</v>
      </c>
      <c r="F973" s="120" t="s">
        <v>261</v>
      </c>
      <c r="G973" s="120" t="s">
        <v>440</v>
      </c>
      <c r="H973" s="120" t="s">
        <v>470</v>
      </c>
      <c r="I973" s="120" t="s">
        <v>2834</v>
      </c>
      <c r="J973" s="120" t="s">
        <v>92</v>
      </c>
      <c r="K973" s="120" t="s">
        <v>2950</v>
      </c>
      <c r="L973" s="120">
        <v>12</v>
      </c>
      <c r="M973" s="121">
        <v>2019</v>
      </c>
      <c r="N973" s="181">
        <v>11024.8</v>
      </c>
      <c r="O973" s="59"/>
      <c r="P973" s="60"/>
      <c r="Q973" s="61"/>
      <c r="R973" s="61"/>
      <c r="S973" s="510"/>
    </row>
    <row r="974" spans="1:19" s="31" customFormat="1" ht="45.75" customHeight="1" x14ac:dyDescent="0.25">
      <c r="A974" s="119">
        <v>966</v>
      </c>
      <c r="B974" s="119" t="s">
        <v>4743</v>
      </c>
      <c r="C974" s="133" t="s">
        <v>4744</v>
      </c>
      <c r="D974" s="120" t="s">
        <v>3388</v>
      </c>
      <c r="E974" s="120" t="s">
        <v>391</v>
      </c>
      <c r="F974" s="120" t="s">
        <v>261</v>
      </c>
      <c r="G974" s="120" t="s">
        <v>440</v>
      </c>
      <c r="H974" s="120" t="s">
        <v>470</v>
      </c>
      <c r="I974" s="120" t="s">
        <v>2834</v>
      </c>
      <c r="J974" s="120" t="s">
        <v>92</v>
      </c>
      <c r="K974" s="120" t="s">
        <v>2950</v>
      </c>
      <c r="L974" s="120">
        <v>12</v>
      </c>
      <c r="M974" s="121">
        <v>2019</v>
      </c>
      <c r="N974" s="181">
        <v>6974.5</v>
      </c>
      <c r="O974" s="59"/>
      <c r="P974" s="60"/>
      <c r="Q974" s="61"/>
      <c r="R974" s="61"/>
      <c r="S974" s="510"/>
    </row>
    <row r="975" spans="1:19" s="31" customFormat="1" ht="45.75" customHeight="1" x14ac:dyDescent="0.25">
      <c r="A975" s="119">
        <v>967</v>
      </c>
      <c r="B975" s="119" t="s">
        <v>4745</v>
      </c>
      <c r="C975" s="133" t="s">
        <v>3312</v>
      </c>
      <c r="D975" s="120" t="s">
        <v>1622</v>
      </c>
      <c r="E975" s="120" t="s">
        <v>391</v>
      </c>
      <c r="F975" s="120" t="s">
        <v>261</v>
      </c>
      <c r="G975" s="120" t="s">
        <v>440</v>
      </c>
      <c r="H975" s="120" t="s">
        <v>470</v>
      </c>
      <c r="I975" s="120" t="s">
        <v>2834</v>
      </c>
      <c r="J975" s="120" t="s">
        <v>92</v>
      </c>
      <c r="K975" s="120" t="s">
        <v>2950</v>
      </c>
      <c r="L975" s="120">
        <v>12</v>
      </c>
      <c r="M975" s="121">
        <v>2019</v>
      </c>
      <c r="N975" s="181">
        <v>3219</v>
      </c>
      <c r="O975" s="59"/>
      <c r="P975" s="60"/>
      <c r="Q975" s="61"/>
      <c r="R975" s="61"/>
      <c r="S975" s="510"/>
    </row>
    <row r="976" spans="1:19" s="31" customFormat="1" ht="45.75" customHeight="1" x14ac:dyDescent="0.25">
      <c r="A976" s="119">
        <v>968</v>
      </c>
      <c r="B976" s="119" t="s">
        <v>4746</v>
      </c>
      <c r="C976" s="133" t="s">
        <v>2952</v>
      </c>
      <c r="D976" s="120" t="s">
        <v>261</v>
      </c>
      <c r="E976" s="120" t="s">
        <v>391</v>
      </c>
      <c r="F976" s="120" t="s">
        <v>261</v>
      </c>
      <c r="G976" s="120" t="s">
        <v>440</v>
      </c>
      <c r="H976" s="120" t="s">
        <v>470</v>
      </c>
      <c r="I976" s="120" t="s">
        <v>2834</v>
      </c>
      <c r="J976" s="120" t="s">
        <v>92</v>
      </c>
      <c r="K976" s="120" t="s">
        <v>2950</v>
      </c>
      <c r="L976" s="120">
        <v>12</v>
      </c>
      <c r="M976" s="121">
        <v>2019</v>
      </c>
      <c r="N976" s="181">
        <v>321.89999999999998</v>
      </c>
      <c r="O976" s="59"/>
      <c r="P976" s="60"/>
      <c r="Q976" s="61"/>
      <c r="R976" s="61"/>
      <c r="S976" s="510"/>
    </row>
    <row r="977" spans="1:19" s="31" customFormat="1" ht="45.75" customHeight="1" x14ac:dyDescent="0.25">
      <c r="A977" s="119">
        <v>969</v>
      </c>
      <c r="B977" s="119" t="s">
        <v>4747</v>
      </c>
      <c r="C977" s="133" t="s">
        <v>2971</v>
      </c>
      <c r="D977" s="120" t="s">
        <v>261</v>
      </c>
      <c r="E977" s="120" t="s">
        <v>391</v>
      </c>
      <c r="F977" s="120" t="s">
        <v>261</v>
      </c>
      <c r="G977" s="120" t="s">
        <v>440</v>
      </c>
      <c r="H977" s="120" t="s">
        <v>470</v>
      </c>
      <c r="I977" s="120" t="s">
        <v>2834</v>
      </c>
      <c r="J977" s="120" t="s">
        <v>92</v>
      </c>
      <c r="K977" s="120" t="s">
        <v>2950</v>
      </c>
      <c r="L977" s="120">
        <v>12</v>
      </c>
      <c r="M977" s="121">
        <v>2019</v>
      </c>
      <c r="N977" s="181">
        <v>214.6</v>
      </c>
      <c r="O977" s="59"/>
      <c r="P977" s="60"/>
      <c r="Q977" s="61"/>
      <c r="R977" s="61"/>
      <c r="S977" s="510"/>
    </row>
    <row r="978" spans="1:19" s="31" customFormat="1" ht="45.75" customHeight="1" x14ac:dyDescent="0.25">
      <c r="A978" s="119">
        <v>970</v>
      </c>
      <c r="B978" s="119" t="s">
        <v>4748</v>
      </c>
      <c r="C978" s="133" t="s">
        <v>3118</v>
      </c>
      <c r="D978" s="120" t="s">
        <v>3397</v>
      </c>
      <c r="E978" s="120" t="s">
        <v>391</v>
      </c>
      <c r="F978" s="120" t="s">
        <v>261</v>
      </c>
      <c r="G978" s="120" t="s">
        <v>440</v>
      </c>
      <c r="H978" s="120" t="s">
        <v>470</v>
      </c>
      <c r="I978" s="120" t="s">
        <v>2834</v>
      </c>
      <c r="J978" s="120" t="s">
        <v>92</v>
      </c>
      <c r="K978" s="120" t="s">
        <v>2950</v>
      </c>
      <c r="L978" s="120">
        <v>12</v>
      </c>
      <c r="M978" s="121">
        <v>2019</v>
      </c>
      <c r="N978" s="181">
        <v>382.8</v>
      </c>
      <c r="O978" s="59"/>
      <c r="P978" s="60"/>
      <c r="Q978" s="61"/>
      <c r="R978" s="61"/>
      <c r="S978" s="510"/>
    </row>
    <row r="979" spans="1:19" s="31" customFormat="1" ht="45.75" customHeight="1" x14ac:dyDescent="0.25">
      <c r="A979" s="119">
        <v>971</v>
      </c>
      <c r="B979" s="119" t="s">
        <v>4749</v>
      </c>
      <c r="C979" s="133" t="s">
        <v>4750</v>
      </c>
      <c r="D979" s="120" t="s">
        <v>1622</v>
      </c>
      <c r="E979" s="120" t="s">
        <v>3176</v>
      </c>
      <c r="F979" s="120" t="s">
        <v>3177</v>
      </c>
      <c r="G979" s="120" t="s">
        <v>4605</v>
      </c>
      <c r="H979" s="120" t="s">
        <v>4751</v>
      </c>
      <c r="I979" s="120" t="s">
        <v>2834</v>
      </c>
      <c r="J979" s="120" t="s">
        <v>92</v>
      </c>
      <c r="K979" s="120" t="s">
        <v>2950</v>
      </c>
      <c r="L979" s="120">
        <v>12</v>
      </c>
      <c r="M979" s="121">
        <v>2019</v>
      </c>
      <c r="N979" s="181">
        <v>6844</v>
      </c>
      <c r="O979" s="59"/>
      <c r="P979" s="60"/>
      <c r="Q979" s="61"/>
      <c r="R979" s="61"/>
      <c r="S979" s="510"/>
    </row>
    <row r="980" spans="1:19" s="31" customFormat="1" ht="45.75" customHeight="1" x14ac:dyDescent="0.25">
      <c r="A980" s="119">
        <v>972</v>
      </c>
      <c r="B980" s="119" t="s">
        <v>4752</v>
      </c>
      <c r="C980" s="133" t="s">
        <v>4753</v>
      </c>
      <c r="D980" s="120" t="s">
        <v>261</v>
      </c>
      <c r="E980" s="120" t="s">
        <v>391</v>
      </c>
      <c r="F980" s="120" t="s">
        <v>261</v>
      </c>
      <c r="G980" s="120" t="s">
        <v>440</v>
      </c>
      <c r="H980" s="120" t="s">
        <v>470</v>
      </c>
      <c r="I980" s="120" t="s">
        <v>2834</v>
      </c>
      <c r="J980" s="120" t="s">
        <v>92</v>
      </c>
      <c r="K980" s="120" t="s">
        <v>2950</v>
      </c>
      <c r="L980" s="120">
        <v>12</v>
      </c>
      <c r="M980" s="121">
        <v>2019</v>
      </c>
      <c r="N980" s="181">
        <v>58000</v>
      </c>
      <c r="O980" s="59"/>
      <c r="P980" s="60"/>
      <c r="Q980" s="61"/>
      <c r="R980" s="61"/>
      <c r="S980" s="510"/>
    </row>
    <row r="981" spans="1:19" s="31" customFormat="1" ht="45.75" customHeight="1" x14ac:dyDescent="0.25">
      <c r="A981" s="119">
        <v>973</v>
      </c>
      <c r="B981" s="119" t="s">
        <v>4754</v>
      </c>
      <c r="C981" s="133" t="s">
        <v>3921</v>
      </c>
      <c r="D981" s="120" t="s">
        <v>1055</v>
      </c>
      <c r="E981" s="120" t="s">
        <v>4755</v>
      </c>
      <c r="F981" s="120" t="s">
        <v>2413</v>
      </c>
      <c r="G981" s="120" t="s">
        <v>4756</v>
      </c>
      <c r="H981" s="120" t="s">
        <v>470</v>
      </c>
      <c r="I981" s="120" t="s">
        <v>2834</v>
      </c>
      <c r="J981" s="120" t="s">
        <v>92</v>
      </c>
      <c r="K981" s="120" t="s">
        <v>2950</v>
      </c>
      <c r="L981" s="120">
        <v>2</v>
      </c>
      <c r="M981" s="121">
        <v>2020</v>
      </c>
      <c r="N981" s="181">
        <v>21576</v>
      </c>
      <c r="O981" s="59"/>
      <c r="P981" s="60"/>
      <c r="Q981" s="61"/>
      <c r="R981" s="61"/>
      <c r="S981" s="510"/>
    </row>
    <row r="982" spans="1:19" s="31" customFormat="1" ht="45.75" customHeight="1" x14ac:dyDescent="0.25">
      <c r="A982" s="119">
        <v>974</v>
      </c>
      <c r="B982" s="119" t="s">
        <v>4757</v>
      </c>
      <c r="C982" s="133" t="s">
        <v>4758</v>
      </c>
      <c r="D982" s="120" t="s">
        <v>3012</v>
      </c>
      <c r="E982" s="120" t="s">
        <v>391</v>
      </c>
      <c r="F982" s="120" t="s">
        <v>261</v>
      </c>
      <c r="G982" s="120" t="s">
        <v>440</v>
      </c>
      <c r="H982" s="120" t="s">
        <v>470</v>
      </c>
      <c r="I982" s="120" t="s">
        <v>2834</v>
      </c>
      <c r="J982" s="120" t="s">
        <v>92</v>
      </c>
      <c r="K982" s="120" t="s">
        <v>2950</v>
      </c>
      <c r="L982" s="120">
        <v>6</v>
      </c>
      <c r="M982" s="121">
        <v>2020</v>
      </c>
      <c r="N982" s="181">
        <f>10161.67/2</f>
        <v>5080.835</v>
      </c>
      <c r="O982" s="59"/>
      <c r="P982" s="60"/>
      <c r="Q982" s="61"/>
      <c r="R982" s="61"/>
      <c r="S982" s="510"/>
    </row>
    <row r="983" spans="1:19" s="31" customFormat="1" ht="45.75" customHeight="1" x14ac:dyDescent="0.25">
      <c r="A983" s="119">
        <v>975</v>
      </c>
      <c r="B983" s="119" t="s">
        <v>4759</v>
      </c>
      <c r="C983" s="133" t="s">
        <v>4760</v>
      </c>
      <c r="D983" s="120" t="s">
        <v>3012</v>
      </c>
      <c r="E983" s="120" t="s">
        <v>391</v>
      </c>
      <c r="F983" s="120" t="s">
        <v>261</v>
      </c>
      <c r="G983" s="120" t="s">
        <v>440</v>
      </c>
      <c r="H983" s="120" t="s">
        <v>470</v>
      </c>
      <c r="I983" s="120" t="s">
        <v>2834</v>
      </c>
      <c r="J983" s="120" t="s">
        <v>92</v>
      </c>
      <c r="K983" s="120" t="s">
        <v>2950</v>
      </c>
      <c r="L983" s="120">
        <v>6</v>
      </c>
      <c r="M983" s="121">
        <v>2020</v>
      </c>
      <c r="N983" s="181">
        <v>5080.83</v>
      </c>
      <c r="O983" s="59"/>
      <c r="P983" s="60"/>
      <c r="Q983" s="61"/>
      <c r="R983" s="61"/>
      <c r="S983" s="510"/>
    </row>
    <row r="984" spans="1:19" s="31" customFormat="1" ht="45.75" customHeight="1" x14ac:dyDescent="0.25">
      <c r="A984" s="119">
        <v>976</v>
      </c>
      <c r="B984" s="119" t="s">
        <v>4761</v>
      </c>
      <c r="C984" s="133" t="s">
        <v>4270</v>
      </c>
      <c r="D984" s="120" t="s">
        <v>261</v>
      </c>
      <c r="E984" s="120" t="s">
        <v>391</v>
      </c>
      <c r="F984" s="120" t="s">
        <v>261</v>
      </c>
      <c r="G984" s="120" t="s">
        <v>440</v>
      </c>
      <c r="H984" s="120" t="s">
        <v>470</v>
      </c>
      <c r="I984" s="120" t="s">
        <v>2834</v>
      </c>
      <c r="J984" s="120" t="s">
        <v>92</v>
      </c>
      <c r="K984" s="120" t="s">
        <v>2950</v>
      </c>
      <c r="L984" s="120">
        <v>9</v>
      </c>
      <c r="M984" s="121">
        <v>2020</v>
      </c>
      <c r="N984" s="181">
        <v>6836.43</v>
      </c>
      <c r="O984" s="59"/>
      <c r="P984" s="60"/>
      <c r="Q984" s="61"/>
      <c r="R984" s="61"/>
      <c r="S984" s="510"/>
    </row>
    <row r="985" spans="1:19" s="31" customFormat="1" ht="45.75" customHeight="1" x14ac:dyDescent="0.25">
      <c r="A985" s="119">
        <v>977</v>
      </c>
      <c r="B985" s="119" t="s">
        <v>4762</v>
      </c>
      <c r="C985" s="133" t="s">
        <v>2976</v>
      </c>
      <c r="D985" s="120" t="s">
        <v>261</v>
      </c>
      <c r="E985" s="120" t="s">
        <v>391</v>
      </c>
      <c r="F985" s="120" t="s">
        <v>261</v>
      </c>
      <c r="G985" s="120" t="s">
        <v>440</v>
      </c>
      <c r="H985" s="120" t="s">
        <v>470</v>
      </c>
      <c r="I985" s="120" t="s">
        <v>2834</v>
      </c>
      <c r="J985" s="120" t="s">
        <v>92</v>
      </c>
      <c r="K985" s="120" t="s">
        <v>2950</v>
      </c>
      <c r="L985" s="120">
        <v>9</v>
      </c>
      <c r="M985" s="121">
        <v>2020</v>
      </c>
      <c r="N985" s="181">
        <v>3638.75</v>
      </c>
      <c r="O985" s="59"/>
      <c r="P985" s="60"/>
      <c r="Q985" s="61"/>
      <c r="R985" s="61"/>
      <c r="S985" s="510"/>
    </row>
    <row r="986" spans="1:19" s="31" customFormat="1" ht="45.75" customHeight="1" x14ac:dyDescent="0.25">
      <c r="A986" s="119">
        <v>978</v>
      </c>
      <c r="B986" s="119" t="s">
        <v>4763</v>
      </c>
      <c r="C986" s="133" t="s">
        <v>2952</v>
      </c>
      <c r="D986" s="120" t="s">
        <v>261</v>
      </c>
      <c r="E986" s="120" t="s">
        <v>391</v>
      </c>
      <c r="F986" s="120" t="s">
        <v>261</v>
      </c>
      <c r="G986" s="120" t="s">
        <v>440</v>
      </c>
      <c r="H986" s="120" t="s">
        <v>470</v>
      </c>
      <c r="I986" s="120" t="s">
        <v>2834</v>
      </c>
      <c r="J986" s="120" t="s">
        <v>92</v>
      </c>
      <c r="K986" s="120" t="s">
        <v>2950</v>
      </c>
      <c r="L986" s="120">
        <v>9</v>
      </c>
      <c r="M986" s="121">
        <v>2020</v>
      </c>
      <c r="N986" s="181">
        <v>330.8</v>
      </c>
      <c r="O986" s="59"/>
      <c r="P986" s="60"/>
      <c r="Q986" s="61"/>
      <c r="R986" s="61"/>
      <c r="S986" s="510"/>
    </row>
    <row r="987" spans="1:19" s="31" customFormat="1" ht="45.75" customHeight="1" x14ac:dyDescent="0.25">
      <c r="A987" s="119">
        <v>979</v>
      </c>
      <c r="B987" s="119" t="s">
        <v>4764</v>
      </c>
      <c r="C987" s="133" t="s">
        <v>2971</v>
      </c>
      <c r="D987" s="120" t="s">
        <v>261</v>
      </c>
      <c r="E987" s="120" t="s">
        <v>391</v>
      </c>
      <c r="F987" s="120" t="s">
        <v>261</v>
      </c>
      <c r="G987" s="120" t="s">
        <v>440</v>
      </c>
      <c r="H987" s="120" t="s">
        <v>470</v>
      </c>
      <c r="I987" s="120" t="s">
        <v>2834</v>
      </c>
      <c r="J987" s="120" t="s">
        <v>92</v>
      </c>
      <c r="K987" s="120" t="s">
        <v>2950</v>
      </c>
      <c r="L987" s="120">
        <v>9</v>
      </c>
      <c r="M987" s="121">
        <v>2020</v>
      </c>
      <c r="N987" s="181">
        <v>220.52</v>
      </c>
      <c r="O987" s="59"/>
      <c r="P987" s="60"/>
      <c r="Q987" s="61"/>
      <c r="R987" s="61"/>
      <c r="S987" s="510"/>
    </row>
    <row r="988" spans="1:19" s="31" customFormat="1" ht="45.75" customHeight="1" x14ac:dyDescent="0.25">
      <c r="A988" s="119">
        <v>980</v>
      </c>
      <c r="B988" s="119" t="s">
        <v>4765</v>
      </c>
      <c r="C988" s="133" t="s">
        <v>2980</v>
      </c>
      <c r="D988" s="120" t="s">
        <v>261</v>
      </c>
      <c r="E988" s="120" t="s">
        <v>391</v>
      </c>
      <c r="F988" s="120" t="s">
        <v>261</v>
      </c>
      <c r="G988" s="120" t="s">
        <v>440</v>
      </c>
      <c r="H988" s="120" t="s">
        <v>470</v>
      </c>
      <c r="I988" s="120" t="s">
        <v>2834</v>
      </c>
      <c r="J988" s="120" t="s">
        <v>92</v>
      </c>
      <c r="K988" s="120" t="s">
        <v>2950</v>
      </c>
      <c r="L988" s="120">
        <v>9</v>
      </c>
      <c r="M988" s="121">
        <v>2020</v>
      </c>
      <c r="N988" s="181">
        <v>155.9</v>
      </c>
      <c r="O988" s="59"/>
      <c r="P988" s="60"/>
      <c r="Q988" s="61"/>
      <c r="R988" s="61"/>
      <c r="S988" s="510"/>
    </row>
    <row r="989" spans="1:19" s="31" customFormat="1" ht="45.75" customHeight="1" x14ac:dyDescent="0.25">
      <c r="A989" s="119">
        <v>981</v>
      </c>
      <c r="B989" s="119" t="s">
        <v>4766</v>
      </c>
      <c r="C989" s="133" t="s">
        <v>4270</v>
      </c>
      <c r="D989" s="120" t="s">
        <v>261</v>
      </c>
      <c r="E989" s="120" t="s">
        <v>391</v>
      </c>
      <c r="F989" s="120" t="s">
        <v>261</v>
      </c>
      <c r="G989" s="120" t="s">
        <v>440</v>
      </c>
      <c r="H989" s="120" t="s">
        <v>470</v>
      </c>
      <c r="I989" s="120" t="s">
        <v>2834</v>
      </c>
      <c r="J989" s="120" t="s">
        <v>92</v>
      </c>
      <c r="K989" s="120" t="s">
        <v>2950</v>
      </c>
      <c r="L989" s="120">
        <v>9</v>
      </c>
      <c r="M989" s="121">
        <v>2020</v>
      </c>
      <c r="N989" s="181">
        <v>6836.43</v>
      </c>
      <c r="O989" s="59"/>
      <c r="P989" s="60"/>
      <c r="Q989" s="61"/>
      <c r="R989" s="61"/>
      <c r="S989" s="510"/>
    </row>
    <row r="990" spans="1:19" s="31" customFormat="1" ht="45.75" customHeight="1" x14ac:dyDescent="0.25">
      <c r="A990" s="119">
        <v>982</v>
      </c>
      <c r="B990" s="119" t="s">
        <v>4767</v>
      </c>
      <c r="C990" s="133" t="s">
        <v>2976</v>
      </c>
      <c r="D990" s="120" t="s">
        <v>261</v>
      </c>
      <c r="E990" s="120" t="s">
        <v>391</v>
      </c>
      <c r="F990" s="120" t="s">
        <v>261</v>
      </c>
      <c r="G990" s="120" t="s">
        <v>440</v>
      </c>
      <c r="H990" s="120" t="s">
        <v>470</v>
      </c>
      <c r="I990" s="120" t="s">
        <v>2834</v>
      </c>
      <c r="J990" s="120" t="s">
        <v>92</v>
      </c>
      <c r="K990" s="120" t="s">
        <v>2950</v>
      </c>
      <c r="L990" s="120">
        <v>9</v>
      </c>
      <c r="M990" s="121">
        <v>2020</v>
      </c>
      <c r="N990" s="181">
        <v>3638.75</v>
      </c>
      <c r="O990" s="59"/>
      <c r="P990" s="60"/>
      <c r="Q990" s="61"/>
      <c r="R990" s="61"/>
      <c r="S990" s="510"/>
    </row>
    <row r="991" spans="1:19" s="31" customFormat="1" ht="45.75" customHeight="1" x14ac:dyDescent="0.25">
      <c r="A991" s="119">
        <v>983</v>
      </c>
      <c r="B991" s="119" t="s">
        <v>4768</v>
      </c>
      <c r="C991" s="133" t="s">
        <v>2952</v>
      </c>
      <c r="D991" s="120" t="s">
        <v>261</v>
      </c>
      <c r="E991" s="120" t="s">
        <v>391</v>
      </c>
      <c r="F991" s="120" t="s">
        <v>261</v>
      </c>
      <c r="G991" s="120" t="s">
        <v>440</v>
      </c>
      <c r="H991" s="120" t="s">
        <v>470</v>
      </c>
      <c r="I991" s="120" t="s">
        <v>2834</v>
      </c>
      <c r="J991" s="120" t="s">
        <v>92</v>
      </c>
      <c r="K991" s="120" t="s">
        <v>2950</v>
      </c>
      <c r="L991" s="120">
        <v>9</v>
      </c>
      <c r="M991" s="121">
        <v>2020</v>
      </c>
      <c r="N991" s="181">
        <v>330.8</v>
      </c>
      <c r="O991" s="59"/>
      <c r="P991" s="60"/>
      <c r="Q991" s="61"/>
      <c r="R991" s="61"/>
      <c r="S991" s="510"/>
    </row>
    <row r="992" spans="1:19" s="31" customFormat="1" ht="45.75" customHeight="1" x14ac:dyDescent="0.25">
      <c r="A992" s="119">
        <v>984</v>
      </c>
      <c r="B992" s="119" t="s">
        <v>4769</v>
      </c>
      <c r="C992" s="133" t="s">
        <v>2971</v>
      </c>
      <c r="D992" s="120" t="s">
        <v>261</v>
      </c>
      <c r="E992" s="120" t="s">
        <v>391</v>
      </c>
      <c r="F992" s="120" t="s">
        <v>261</v>
      </c>
      <c r="G992" s="120" t="s">
        <v>440</v>
      </c>
      <c r="H992" s="120" t="s">
        <v>470</v>
      </c>
      <c r="I992" s="120" t="s">
        <v>2834</v>
      </c>
      <c r="J992" s="120" t="s">
        <v>92</v>
      </c>
      <c r="K992" s="120" t="s">
        <v>2950</v>
      </c>
      <c r="L992" s="120">
        <v>9</v>
      </c>
      <c r="M992" s="121">
        <v>2020</v>
      </c>
      <c r="N992" s="181">
        <v>220.52</v>
      </c>
      <c r="O992" s="59"/>
      <c r="P992" s="60"/>
      <c r="Q992" s="61"/>
      <c r="R992" s="61"/>
      <c r="S992" s="510"/>
    </row>
    <row r="993" spans="1:19" s="31" customFormat="1" ht="45.75" customHeight="1" x14ac:dyDescent="0.25">
      <c r="A993" s="119">
        <v>985</v>
      </c>
      <c r="B993" s="119" t="s">
        <v>4770</v>
      </c>
      <c r="C993" s="133" t="s">
        <v>2980</v>
      </c>
      <c r="D993" s="120" t="s">
        <v>261</v>
      </c>
      <c r="E993" s="120" t="s">
        <v>391</v>
      </c>
      <c r="F993" s="120" t="s">
        <v>261</v>
      </c>
      <c r="G993" s="120" t="s">
        <v>440</v>
      </c>
      <c r="H993" s="120" t="s">
        <v>470</v>
      </c>
      <c r="I993" s="120" t="s">
        <v>2834</v>
      </c>
      <c r="J993" s="120" t="s">
        <v>92</v>
      </c>
      <c r="K993" s="120" t="s">
        <v>2950</v>
      </c>
      <c r="L993" s="120">
        <v>9</v>
      </c>
      <c r="M993" s="121">
        <v>2020</v>
      </c>
      <c r="N993" s="181">
        <v>155.9</v>
      </c>
      <c r="O993" s="59"/>
      <c r="P993" s="60"/>
      <c r="Q993" s="61"/>
      <c r="R993" s="61"/>
      <c r="S993" s="510"/>
    </row>
    <row r="994" spans="1:19" s="31" customFormat="1" ht="45.75" customHeight="1" x14ac:dyDescent="0.25">
      <c r="A994" s="119">
        <v>986</v>
      </c>
      <c r="B994" s="119" t="s">
        <v>4771</v>
      </c>
      <c r="C994" s="133" t="s">
        <v>4270</v>
      </c>
      <c r="D994" s="120" t="s">
        <v>261</v>
      </c>
      <c r="E994" s="120" t="s">
        <v>391</v>
      </c>
      <c r="F994" s="120" t="s">
        <v>261</v>
      </c>
      <c r="G994" s="120" t="s">
        <v>440</v>
      </c>
      <c r="H994" s="120" t="s">
        <v>470</v>
      </c>
      <c r="I994" s="120" t="s">
        <v>2834</v>
      </c>
      <c r="J994" s="120" t="s">
        <v>92</v>
      </c>
      <c r="K994" s="120" t="s">
        <v>2950</v>
      </c>
      <c r="L994" s="120">
        <v>9</v>
      </c>
      <c r="M994" s="121">
        <v>2020</v>
      </c>
      <c r="N994" s="181">
        <v>6836.43</v>
      </c>
      <c r="O994" s="59"/>
      <c r="P994" s="60"/>
      <c r="Q994" s="61"/>
      <c r="R994" s="61"/>
      <c r="S994" s="510"/>
    </row>
    <row r="995" spans="1:19" s="31" customFormat="1" ht="45.75" customHeight="1" x14ac:dyDescent="0.25">
      <c r="A995" s="119">
        <v>987</v>
      </c>
      <c r="B995" s="119" t="s">
        <v>4772</v>
      </c>
      <c r="C995" s="133" t="s">
        <v>2976</v>
      </c>
      <c r="D995" s="120" t="s">
        <v>261</v>
      </c>
      <c r="E995" s="120" t="s">
        <v>391</v>
      </c>
      <c r="F995" s="120" t="s">
        <v>261</v>
      </c>
      <c r="G995" s="120" t="s">
        <v>440</v>
      </c>
      <c r="H995" s="120" t="s">
        <v>470</v>
      </c>
      <c r="I995" s="120" t="s">
        <v>2834</v>
      </c>
      <c r="J995" s="120" t="s">
        <v>92</v>
      </c>
      <c r="K995" s="120" t="s">
        <v>2950</v>
      </c>
      <c r="L995" s="120">
        <v>9</v>
      </c>
      <c r="M995" s="121">
        <v>2020</v>
      </c>
      <c r="N995" s="181">
        <v>3638.75</v>
      </c>
      <c r="O995" s="59"/>
      <c r="P995" s="60"/>
      <c r="Q995" s="61"/>
      <c r="R995" s="61"/>
      <c r="S995" s="510"/>
    </row>
    <row r="996" spans="1:19" s="31" customFormat="1" ht="45.75" customHeight="1" x14ac:dyDescent="0.25">
      <c r="A996" s="119">
        <v>988</v>
      </c>
      <c r="B996" s="119" t="s">
        <v>4773</v>
      </c>
      <c r="C996" s="133" t="s">
        <v>2952</v>
      </c>
      <c r="D996" s="120" t="s">
        <v>261</v>
      </c>
      <c r="E996" s="120" t="s">
        <v>391</v>
      </c>
      <c r="F996" s="120" t="s">
        <v>261</v>
      </c>
      <c r="G996" s="120" t="s">
        <v>440</v>
      </c>
      <c r="H996" s="120" t="s">
        <v>470</v>
      </c>
      <c r="I996" s="120" t="s">
        <v>2834</v>
      </c>
      <c r="J996" s="120" t="s">
        <v>92</v>
      </c>
      <c r="K996" s="120" t="s">
        <v>2950</v>
      </c>
      <c r="L996" s="120">
        <v>9</v>
      </c>
      <c r="M996" s="121">
        <v>2020</v>
      </c>
      <c r="N996" s="181">
        <v>330.8</v>
      </c>
      <c r="O996" s="59"/>
      <c r="P996" s="60"/>
      <c r="Q996" s="61"/>
      <c r="R996" s="61"/>
      <c r="S996" s="510"/>
    </row>
    <row r="997" spans="1:19" s="31" customFormat="1" ht="45.75" customHeight="1" x14ac:dyDescent="0.25">
      <c r="A997" s="119">
        <v>989</v>
      </c>
      <c r="B997" s="119" t="s">
        <v>4774</v>
      </c>
      <c r="C997" s="133" t="s">
        <v>2971</v>
      </c>
      <c r="D997" s="120" t="s">
        <v>261</v>
      </c>
      <c r="E997" s="120" t="s">
        <v>391</v>
      </c>
      <c r="F997" s="120" t="s">
        <v>261</v>
      </c>
      <c r="G997" s="120" t="s">
        <v>440</v>
      </c>
      <c r="H997" s="120" t="s">
        <v>470</v>
      </c>
      <c r="I997" s="120" t="s">
        <v>2834</v>
      </c>
      <c r="J997" s="120" t="s">
        <v>92</v>
      </c>
      <c r="K997" s="120" t="s">
        <v>2950</v>
      </c>
      <c r="L997" s="120">
        <v>9</v>
      </c>
      <c r="M997" s="121">
        <v>2020</v>
      </c>
      <c r="N997" s="181">
        <v>220.52</v>
      </c>
      <c r="O997" s="59"/>
      <c r="P997" s="60"/>
      <c r="Q997" s="61"/>
      <c r="R997" s="61"/>
      <c r="S997" s="510"/>
    </row>
    <row r="998" spans="1:19" s="31" customFormat="1" ht="45.75" customHeight="1" x14ac:dyDescent="0.25">
      <c r="A998" s="119">
        <v>990</v>
      </c>
      <c r="B998" s="119" t="s">
        <v>4775</v>
      </c>
      <c r="C998" s="133" t="s">
        <v>2980</v>
      </c>
      <c r="D998" s="120" t="s">
        <v>261</v>
      </c>
      <c r="E998" s="120" t="s">
        <v>391</v>
      </c>
      <c r="F998" s="120" t="s">
        <v>261</v>
      </c>
      <c r="G998" s="120" t="s">
        <v>440</v>
      </c>
      <c r="H998" s="120" t="s">
        <v>470</v>
      </c>
      <c r="I998" s="120" t="s">
        <v>2834</v>
      </c>
      <c r="J998" s="120" t="s">
        <v>92</v>
      </c>
      <c r="K998" s="120" t="s">
        <v>2950</v>
      </c>
      <c r="L998" s="120">
        <v>9</v>
      </c>
      <c r="M998" s="121">
        <v>2020</v>
      </c>
      <c r="N998" s="181">
        <v>155.9</v>
      </c>
      <c r="O998" s="59"/>
      <c r="P998" s="60"/>
      <c r="Q998" s="61"/>
      <c r="R998" s="61"/>
      <c r="S998" s="510"/>
    </row>
    <row r="999" spans="1:19" s="31" customFormat="1" ht="45.75" customHeight="1" x14ac:dyDescent="0.25">
      <c r="A999" s="119">
        <v>991</v>
      </c>
      <c r="B999" s="119" t="s">
        <v>4776</v>
      </c>
      <c r="C999" s="133" t="s">
        <v>4270</v>
      </c>
      <c r="D999" s="120" t="s">
        <v>261</v>
      </c>
      <c r="E999" s="120" t="s">
        <v>391</v>
      </c>
      <c r="F999" s="120" t="s">
        <v>261</v>
      </c>
      <c r="G999" s="120" t="s">
        <v>440</v>
      </c>
      <c r="H999" s="120" t="s">
        <v>470</v>
      </c>
      <c r="I999" s="120" t="s">
        <v>2834</v>
      </c>
      <c r="J999" s="120" t="s">
        <v>92</v>
      </c>
      <c r="K999" s="120" t="s">
        <v>2950</v>
      </c>
      <c r="L999" s="120">
        <v>9</v>
      </c>
      <c r="M999" s="121">
        <v>2020</v>
      </c>
      <c r="N999" s="181">
        <v>6836.43</v>
      </c>
      <c r="O999" s="59"/>
      <c r="P999" s="60"/>
      <c r="Q999" s="61"/>
      <c r="R999" s="61"/>
      <c r="S999" s="510"/>
    </row>
    <row r="1000" spans="1:19" s="31" customFormat="1" ht="45.75" customHeight="1" x14ac:dyDescent="0.25">
      <c r="A1000" s="119">
        <v>992</v>
      </c>
      <c r="B1000" s="119" t="s">
        <v>4777</v>
      </c>
      <c r="C1000" s="133" t="s">
        <v>2976</v>
      </c>
      <c r="D1000" s="120" t="s">
        <v>261</v>
      </c>
      <c r="E1000" s="120" t="s">
        <v>391</v>
      </c>
      <c r="F1000" s="120" t="s">
        <v>261</v>
      </c>
      <c r="G1000" s="120" t="s">
        <v>440</v>
      </c>
      <c r="H1000" s="120" t="s">
        <v>470</v>
      </c>
      <c r="I1000" s="120" t="s">
        <v>2834</v>
      </c>
      <c r="J1000" s="120" t="s">
        <v>92</v>
      </c>
      <c r="K1000" s="120" t="s">
        <v>2950</v>
      </c>
      <c r="L1000" s="120">
        <v>9</v>
      </c>
      <c r="M1000" s="121">
        <v>2020</v>
      </c>
      <c r="N1000" s="181">
        <v>3638.75</v>
      </c>
      <c r="O1000" s="59"/>
      <c r="P1000" s="60"/>
      <c r="Q1000" s="61"/>
      <c r="R1000" s="61"/>
      <c r="S1000" s="510"/>
    </row>
    <row r="1001" spans="1:19" s="31" customFormat="1" ht="45.75" customHeight="1" x14ac:dyDescent="0.25">
      <c r="A1001" s="119">
        <v>993</v>
      </c>
      <c r="B1001" s="119" t="s">
        <v>4778</v>
      </c>
      <c r="C1001" s="133" t="s">
        <v>2952</v>
      </c>
      <c r="D1001" s="120" t="s">
        <v>261</v>
      </c>
      <c r="E1001" s="120" t="s">
        <v>391</v>
      </c>
      <c r="F1001" s="120" t="s">
        <v>261</v>
      </c>
      <c r="G1001" s="120" t="s">
        <v>440</v>
      </c>
      <c r="H1001" s="120" t="s">
        <v>470</v>
      </c>
      <c r="I1001" s="120" t="s">
        <v>2834</v>
      </c>
      <c r="J1001" s="120" t="s">
        <v>92</v>
      </c>
      <c r="K1001" s="120" t="s">
        <v>2950</v>
      </c>
      <c r="L1001" s="120">
        <v>9</v>
      </c>
      <c r="M1001" s="121">
        <v>2020</v>
      </c>
      <c r="N1001" s="181">
        <v>330.8</v>
      </c>
      <c r="O1001" s="59"/>
      <c r="P1001" s="60"/>
      <c r="Q1001" s="61"/>
      <c r="R1001" s="61"/>
      <c r="S1001" s="510"/>
    </row>
    <row r="1002" spans="1:19" s="31" customFormat="1" ht="45.75" customHeight="1" x14ac:dyDescent="0.25">
      <c r="A1002" s="119">
        <v>994</v>
      </c>
      <c r="B1002" s="119" t="s">
        <v>4779</v>
      </c>
      <c r="C1002" s="133" t="s">
        <v>2971</v>
      </c>
      <c r="D1002" s="120" t="s">
        <v>261</v>
      </c>
      <c r="E1002" s="120" t="s">
        <v>391</v>
      </c>
      <c r="F1002" s="120" t="s">
        <v>261</v>
      </c>
      <c r="G1002" s="120" t="s">
        <v>440</v>
      </c>
      <c r="H1002" s="120" t="s">
        <v>470</v>
      </c>
      <c r="I1002" s="120" t="s">
        <v>2834</v>
      </c>
      <c r="J1002" s="120" t="s">
        <v>92</v>
      </c>
      <c r="K1002" s="120" t="s">
        <v>2950</v>
      </c>
      <c r="L1002" s="120">
        <v>9</v>
      </c>
      <c r="M1002" s="121">
        <v>2020</v>
      </c>
      <c r="N1002" s="181">
        <v>220.52</v>
      </c>
      <c r="O1002" s="59"/>
      <c r="P1002" s="60"/>
      <c r="Q1002" s="61"/>
      <c r="R1002" s="61"/>
      <c r="S1002" s="510"/>
    </row>
    <row r="1003" spans="1:19" s="31" customFormat="1" ht="45.75" customHeight="1" x14ac:dyDescent="0.25">
      <c r="A1003" s="119">
        <v>995</v>
      </c>
      <c r="B1003" s="119" t="s">
        <v>4780</v>
      </c>
      <c r="C1003" s="133" t="s">
        <v>2980</v>
      </c>
      <c r="D1003" s="120" t="s">
        <v>261</v>
      </c>
      <c r="E1003" s="120" t="s">
        <v>391</v>
      </c>
      <c r="F1003" s="120" t="s">
        <v>261</v>
      </c>
      <c r="G1003" s="120" t="s">
        <v>440</v>
      </c>
      <c r="H1003" s="120" t="s">
        <v>470</v>
      </c>
      <c r="I1003" s="120" t="s">
        <v>2834</v>
      </c>
      <c r="J1003" s="120" t="s">
        <v>92</v>
      </c>
      <c r="K1003" s="120" t="s">
        <v>2950</v>
      </c>
      <c r="L1003" s="120">
        <v>9</v>
      </c>
      <c r="M1003" s="121">
        <v>2020</v>
      </c>
      <c r="N1003" s="181">
        <v>155.9</v>
      </c>
      <c r="O1003" s="59"/>
      <c r="P1003" s="60"/>
      <c r="Q1003" s="61"/>
      <c r="R1003" s="61"/>
      <c r="S1003" s="510"/>
    </row>
    <row r="1004" spans="1:19" s="31" customFormat="1" ht="45.75" customHeight="1" x14ac:dyDescent="0.25">
      <c r="A1004" s="119">
        <v>996</v>
      </c>
      <c r="B1004" s="119" t="s">
        <v>4781</v>
      </c>
      <c r="C1004" s="133" t="s">
        <v>4270</v>
      </c>
      <c r="D1004" s="120" t="s">
        <v>261</v>
      </c>
      <c r="E1004" s="120" t="s">
        <v>391</v>
      </c>
      <c r="F1004" s="120" t="s">
        <v>261</v>
      </c>
      <c r="G1004" s="120" t="s">
        <v>440</v>
      </c>
      <c r="H1004" s="120" t="s">
        <v>470</v>
      </c>
      <c r="I1004" s="120" t="s">
        <v>2834</v>
      </c>
      <c r="J1004" s="120" t="s">
        <v>92</v>
      </c>
      <c r="K1004" s="120" t="s">
        <v>2950</v>
      </c>
      <c r="L1004" s="120">
        <v>9</v>
      </c>
      <c r="M1004" s="121">
        <v>2020</v>
      </c>
      <c r="N1004" s="181">
        <v>6836.43</v>
      </c>
      <c r="O1004" s="59"/>
      <c r="P1004" s="60"/>
      <c r="Q1004" s="61"/>
      <c r="R1004" s="61"/>
      <c r="S1004" s="510"/>
    </row>
    <row r="1005" spans="1:19" s="31" customFormat="1" ht="45.75" customHeight="1" x14ac:dyDescent="0.25">
      <c r="A1005" s="119">
        <v>997</v>
      </c>
      <c r="B1005" s="119" t="s">
        <v>4782</v>
      </c>
      <c r="C1005" s="133" t="s">
        <v>2976</v>
      </c>
      <c r="D1005" s="120" t="s">
        <v>261</v>
      </c>
      <c r="E1005" s="120" t="s">
        <v>391</v>
      </c>
      <c r="F1005" s="120" t="s">
        <v>261</v>
      </c>
      <c r="G1005" s="120" t="s">
        <v>440</v>
      </c>
      <c r="H1005" s="120" t="s">
        <v>470</v>
      </c>
      <c r="I1005" s="120" t="s">
        <v>2834</v>
      </c>
      <c r="J1005" s="120" t="s">
        <v>92</v>
      </c>
      <c r="K1005" s="120" t="s">
        <v>2950</v>
      </c>
      <c r="L1005" s="120">
        <v>9</v>
      </c>
      <c r="M1005" s="121">
        <v>2020</v>
      </c>
      <c r="N1005" s="181">
        <v>3638.75</v>
      </c>
      <c r="O1005" s="59"/>
      <c r="P1005" s="60"/>
      <c r="Q1005" s="61"/>
      <c r="R1005" s="61"/>
      <c r="S1005" s="510"/>
    </row>
    <row r="1006" spans="1:19" s="31" customFormat="1" ht="45.75" customHeight="1" x14ac:dyDescent="0.25">
      <c r="A1006" s="119">
        <v>998</v>
      </c>
      <c r="B1006" s="119" t="s">
        <v>4783</v>
      </c>
      <c r="C1006" s="133" t="s">
        <v>2952</v>
      </c>
      <c r="D1006" s="120" t="s">
        <v>261</v>
      </c>
      <c r="E1006" s="120" t="s">
        <v>391</v>
      </c>
      <c r="F1006" s="120" t="s">
        <v>261</v>
      </c>
      <c r="G1006" s="120" t="s">
        <v>440</v>
      </c>
      <c r="H1006" s="120" t="s">
        <v>470</v>
      </c>
      <c r="I1006" s="120" t="s">
        <v>2834</v>
      </c>
      <c r="J1006" s="120" t="s">
        <v>92</v>
      </c>
      <c r="K1006" s="120" t="s">
        <v>2950</v>
      </c>
      <c r="L1006" s="120">
        <v>9</v>
      </c>
      <c r="M1006" s="121">
        <v>2020</v>
      </c>
      <c r="N1006" s="181">
        <v>330.8</v>
      </c>
      <c r="O1006" s="59"/>
      <c r="P1006" s="60"/>
      <c r="Q1006" s="61"/>
      <c r="R1006" s="61"/>
      <c r="S1006" s="510"/>
    </row>
    <row r="1007" spans="1:19" s="31" customFormat="1" ht="45.75" customHeight="1" x14ac:dyDescent="0.25">
      <c r="A1007" s="119">
        <v>999</v>
      </c>
      <c r="B1007" s="119" t="s">
        <v>4784</v>
      </c>
      <c r="C1007" s="133" t="s">
        <v>2971</v>
      </c>
      <c r="D1007" s="120" t="s">
        <v>261</v>
      </c>
      <c r="E1007" s="120" t="s">
        <v>391</v>
      </c>
      <c r="F1007" s="120" t="s">
        <v>261</v>
      </c>
      <c r="G1007" s="120" t="s">
        <v>440</v>
      </c>
      <c r="H1007" s="120" t="s">
        <v>470</v>
      </c>
      <c r="I1007" s="120" t="s">
        <v>2834</v>
      </c>
      <c r="J1007" s="120" t="s">
        <v>92</v>
      </c>
      <c r="K1007" s="120" t="s">
        <v>2950</v>
      </c>
      <c r="L1007" s="120">
        <v>9</v>
      </c>
      <c r="M1007" s="121">
        <v>2020</v>
      </c>
      <c r="N1007" s="181">
        <v>220.52</v>
      </c>
      <c r="O1007" s="59"/>
      <c r="P1007" s="60"/>
      <c r="Q1007" s="61"/>
      <c r="R1007" s="61"/>
      <c r="S1007" s="510"/>
    </row>
    <row r="1008" spans="1:19" s="31" customFormat="1" ht="45.75" customHeight="1" x14ac:dyDescent="0.25">
      <c r="A1008" s="119">
        <v>1000</v>
      </c>
      <c r="B1008" s="119" t="s">
        <v>4785</v>
      </c>
      <c r="C1008" s="133" t="s">
        <v>2980</v>
      </c>
      <c r="D1008" s="120" t="s">
        <v>261</v>
      </c>
      <c r="E1008" s="120" t="s">
        <v>391</v>
      </c>
      <c r="F1008" s="120" t="s">
        <v>261</v>
      </c>
      <c r="G1008" s="120" t="s">
        <v>440</v>
      </c>
      <c r="H1008" s="120" t="s">
        <v>470</v>
      </c>
      <c r="I1008" s="120" t="s">
        <v>2834</v>
      </c>
      <c r="J1008" s="120" t="s">
        <v>92</v>
      </c>
      <c r="K1008" s="120" t="s">
        <v>2950</v>
      </c>
      <c r="L1008" s="120">
        <v>9</v>
      </c>
      <c r="M1008" s="121">
        <v>2020</v>
      </c>
      <c r="N1008" s="181">
        <v>155.9</v>
      </c>
      <c r="O1008" s="59"/>
      <c r="P1008" s="60"/>
      <c r="Q1008" s="61"/>
      <c r="R1008" s="61"/>
      <c r="S1008" s="510"/>
    </row>
    <row r="1009" spans="1:19" s="31" customFormat="1" ht="45.75" customHeight="1" x14ac:dyDescent="0.25">
      <c r="A1009" s="119">
        <v>1001</v>
      </c>
      <c r="B1009" s="119" t="s">
        <v>4786</v>
      </c>
      <c r="C1009" s="119" t="s">
        <v>3766</v>
      </c>
      <c r="D1009" s="120" t="s">
        <v>3388</v>
      </c>
      <c r="E1009" s="128" t="s">
        <v>391</v>
      </c>
      <c r="F1009" s="120" t="s">
        <v>261</v>
      </c>
      <c r="G1009" s="128" t="s">
        <v>4787</v>
      </c>
      <c r="H1009" s="120" t="s">
        <v>470</v>
      </c>
      <c r="I1009" s="120" t="s">
        <v>4788</v>
      </c>
      <c r="J1009" s="120" t="s">
        <v>92</v>
      </c>
      <c r="K1009" s="120" t="s">
        <v>2950</v>
      </c>
      <c r="L1009" s="121">
        <v>12</v>
      </c>
      <c r="M1009" s="122">
        <v>2013</v>
      </c>
      <c r="N1009" s="180">
        <v>167.47</v>
      </c>
      <c r="O1009" s="59"/>
      <c r="P1009" s="60"/>
      <c r="Q1009" s="61"/>
      <c r="R1009" s="61"/>
      <c r="S1009" s="510"/>
    </row>
    <row r="1010" spans="1:19" s="31" customFormat="1" ht="45.75" customHeight="1" x14ac:dyDescent="0.25">
      <c r="A1010" s="119">
        <v>1002</v>
      </c>
      <c r="B1010" s="119" t="s">
        <v>4789</v>
      </c>
      <c r="C1010" s="119" t="s">
        <v>2980</v>
      </c>
      <c r="D1010" s="120" t="s">
        <v>3092</v>
      </c>
      <c r="E1010" s="128" t="s">
        <v>391</v>
      </c>
      <c r="F1010" s="120" t="s">
        <v>261</v>
      </c>
      <c r="G1010" s="120" t="s">
        <v>4790</v>
      </c>
      <c r="H1010" s="120" t="s">
        <v>470</v>
      </c>
      <c r="I1010" s="120" t="s">
        <v>4788</v>
      </c>
      <c r="J1010" s="120" t="s">
        <v>92</v>
      </c>
      <c r="K1010" s="120" t="s">
        <v>2950</v>
      </c>
      <c r="L1010" s="121">
        <v>12</v>
      </c>
      <c r="M1010" s="122">
        <v>2013</v>
      </c>
      <c r="N1010" s="180">
        <v>280</v>
      </c>
      <c r="O1010" s="59"/>
      <c r="P1010" s="60"/>
      <c r="Q1010" s="61"/>
      <c r="R1010" s="61"/>
      <c r="S1010" s="510"/>
    </row>
    <row r="1011" spans="1:19" s="31" customFormat="1" ht="45.75" customHeight="1" x14ac:dyDescent="0.25">
      <c r="A1011" s="119">
        <v>1003</v>
      </c>
      <c r="B1011" s="119" t="s">
        <v>4791</v>
      </c>
      <c r="C1011" s="119" t="s">
        <v>4792</v>
      </c>
      <c r="D1011" s="120" t="s">
        <v>261</v>
      </c>
      <c r="E1011" s="128" t="s">
        <v>391</v>
      </c>
      <c r="F1011" s="120" t="s">
        <v>3048</v>
      </c>
      <c r="G1011" s="123">
        <v>1420236036411</v>
      </c>
      <c r="H1011" s="120" t="s">
        <v>470</v>
      </c>
      <c r="I1011" s="120" t="s">
        <v>4788</v>
      </c>
      <c r="J1011" s="120" t="s">
        <v>92</v>
      </c>
      <c r="K1011" s="120" t="s">
        <v>2950</v>
      </c>
      <c r="L1011" s="121">
        <v>12</v>
      </c>
      <c r="M1011" s="122">
        <v>2013</v>
      </c>
      <c r="N1011" s="180">
        <v>3967.2</v>
      </c>
      <c r="O1011" s="59"/>
      <c r="P1011" s="60"/>
      <c r="Q1011" s="61"/>
      <c r="R1011" s="61"/>
      <c r="S1011" s="510"/>
    </row>
    <row r="1012" spans="1:19" s="31" customFormat="1" ht="45.75" customHeight="1" x14ac:dyDescent="0.25">
      <c r="A1012" s="119">
        <v>1004</v>
      </c>
      <c r="B1012" s="119" t="s">
        <v>4793</v>
      </c>
      <c r="C1012" s="119" t="s">
        <v>4794</v>
      </c>
      <c r="D1012" s="120" t="s">
        <v>1156</v>
      </c>
      <c r="E1012" s="128" t="s">
        <v>391</v>
      </c>
      <c r="F1012" s="120" t="s">
        <v>261</v>
      </c>
      <c r="G1012" s="120" t="s">
        <v>4795</v>
      </c>
      <c r="H1012" s="120" t="s">
        <v>470</v>
      </c>
      <c r="I1012" s="120" t="s">
        <v>4788</v>
      </c>
      <c r="J1012" s="120" t="s">
        <v>92</v>
      </c>
      <c r="K1012" s="120" t="s">
        <v>2950</v>
      </c>
      <c r="L1012" s="121">
        <v>12</v>
      </c>
      <c r="M1012" s="122">
        <v>2013</v>
      </c>
      <c r="N1012" s="180">
        <v>2115.84</v>
      </c>
      <c r="O1012" s="59"/>
      <c r="P1012" s="60"/>
      <c r="Q1012" s="61"/>
      <c r="R1012" s="61"/>
      <c r="S1012" s="510"/>
    </row>
    <row r="1013" spans="1:19" s="31" customFormat="1" ht="45.75" customHeight="1" x14ac:dyDescent="0.25">
      <c r="A1013" s="119">
        <v>1005</v>
      </c>
      <c r="B1013" s="119" t="s">
        <v>4796</v>
      </c>
      <c r="C1013" s="119" t="s">
        <v>2952</v>
      </c>
      <c r="D1013" s="120" t="s">
        <v>3079</v>
      </c>
      <c r="E1013" s="128" t="s">
        <v>391</v>
      </c>
      <c r="F1013" s="120" t="s">
        <v>261</v>
      </c>
      <c r="G1013" s="120" t="s">
        <v>4797</v>
      </c>
      <c r="H1013" s="120" t="s">
        <v>470</v>
      </c>
      <c r="I1013" s="120" t="s">
        <v>4788</v>
      </c>
      <c r="J1013" s="120" t="s">
        <v>92</v>
      </c>
      <c r="K1013" s="120" t="s">
        <v>2950</v>
      </c>
      <c r="L1013" s="121">
        <v>12</v>
      </c>
      <c r="M1013" s="122">
        <v>2013</v>
      </c>
      <c r="N1013" s="180">
        <v>198.36</v>
      </c>
      <c r="O1013" s="59"/>
      <c r="P1013" s="60"/>
      <c r="Q1013" s="61"/>
      <c r="R1013" s="61"/>
      <c r="S1013" s="510"/>
    </row>
    <row r="1014" spans="1:19" s="31" customFormat="1" ht="45.75" customHeight="1" x14ac:dyDescent="0.25">
      <c r="A1014" s="119">
        <v>1006</v>
      </c>
      <c r="B1014" s="119" t="s">
        <v>4798</v>
      </c>
      <c r="C1014" s="119" t="s">
        <v>2971</v>
      </c>
      <c r="D1014" s="120" t="s">
        <v>4687</v>
      </c>
      <c r="E1014" s="128" t="s">
        <v>391</v>
      </c>
      <c r="F1014" s="120" t="s">
        <v>261</v>
      </c>
      <c r="G1014" s="120" t="s">
        <v>4799</v>
      </c>
      <c r="H1014" s="120" t="s">
        <v>470</v>
      </c>
      <c r="I1014" s="120" t="s">
        <v>4788</v>
      </c>
      <c r="J1014" s="120" t="s">
        <v>92</v>
      </c>
      <c r="K1014" s="120" t="s">
        <v>2950</v>
      </c>
      <c r="L1014" s="121">
        <v>12</v>
      </c>
      <c r="M1014" s="122">
        <v>2013</v>
      </c>
      <c r="N1014" s="180">
        <v>132.24</v>
      </c>
      <c r="O1014" s="59"/>
      <c r="P1014" s="60"/>
      <c r="Q1014" s="61"/>
      <c r="R1014" s="61"/>
      <c r="S1014" s="510"/>
    </row>
    <row r="1015" spans="1:19" s="31" customFormat="1" ht="45.75" customHeight="1" x14ac:dyDescent="0.25">
      <c r="A1015" s="119">
        <v>1007</v>
      </c>
      <c r="B1015" s="119" t="s">
        <v>4800</v>
      </c>
      <c r="C1015" s="119" t="s">
        <v>2980</v>
      </c>
      <c r="D1015" s="120" t="s">
        <v>4801</v>
      </c>
      <c r="E1015" s="128" t="s">
        <v>391</v>
      </c>
      <c r="F1015" s="120" t="s">
        <v>261</v>
      </c>
      <c r="G1015" s="120">
        <v>12123509559</v>
      </c>
      <c r="H1015" s="120" t="s">
        <v>470</v>
      </c>
      <c r="I1015" s="120" t="s">
        <v>4788</v>
      </c>
      <c r="J1015" s="120" t="s">
        <v>92</v>
      </c>
      <c r="K1015" s="120" t="s">
        <v>2950</v>
      </c>
      <c r="L1015" s="121">
        <v>12</v>
      </c>
      <c r="M1015" s="122">
        <v>2013</v>
      </c>
      <c r="N1015" s="180">
        <v>198.36</v>
      </c>
      <c r="O1015" s="59"/>
      <c r="P1015" s="60"/>
      <c r="Q1015" s="61"/>
      <c r="R1015" s="61"/>
      <c r="S1015" s="510"/>
    </row>
    <row r="1016" spans="1:19" s="31" customFormat="1" ht="45.75" customHeight="1" x14ac:dyDescent="0.25">
      <c r="A1016" s="119">
        <v>1008</v>
      </c>
      <c r="B1016" s="119" t="s">
        <v>4802</v>
      </c>
      <c r="C1016" s="119" t="s">
        <v>4803</v>
      </c>
      <c r="D1016" s="120" t="s">
        <v>4804</v>
      </c>
      <c r="E1016" s="128" t="s">
        <v>391</v>
      </c>
      <c r="F1016" s="120" t="s">
        <v>4805</v>
      </c>
      <c r="G1016" s="120" t="s">
        <v>4806</v>
      </c>
      <c r="H1016" s="120" t="s">
        <v>470</v>
      </c>
      <c r="I1016" s="120" t="s">
        <v>4788</v>
      </c>
      <c r="J1016" s="120" t="s">
        <v>92</v>
      </c>
      <c r="K1016" s="120" t="s">
        <v>2950</v>
      </c>
      <c r="L1016" s="121">
        <v>12</v>
      </c>
      <c r="M1016" s="122">
        <v>2013</v>
      </c>
      <c r="N1016" s="180">
        <v>928</v>
      </c>
      <c r="O1016" s="59"/>
      <c r="P1016" s="60"/>
      <c r="Q1016" s="61"/>
      <c r="R1016" s="61"/>
      <c r="S1016" s="510"/>
    </row>
    <row r="1017" spans="1:19" s="31" customFormat="1" ht="45.75" customHeight="1" x14ac:dyDescent="0.25">
      <c r="A1017" s="119">
        <v>1009</v>
      </c>
      <c r="B1017" s="119" t="s">
        <v>4807</v>
      </c>
      <c r="C1017" s="119" t="s">
        <v>4808</v>
      </c>
      <c r="D1017" s="120" t="s">
        <v>4809</v>
      </c>
      <c r="E1017" s="128" t="s">
        <v>391</v>
      </c>
      <c r="F1017" s="120" t="s">
        <v>3048</v>
      </c>
      <c r="G1017" s="120" t="s">
        <v>4810</v>
      </c>
      <c r="H1017" s="120" t="s">
        <v>470</v>
      </c>
      <c r="I1017" s="120" t="s">
        <v>4788</v>
      </c>
      <c r="J1017" s="120" t="s">
        <v>92</v>
      </c>
      <c r="K1017" s="120" t="s">
        <v>2950</v>
      </c>
      <c r="L1017" s="121">
        <v>12</v>
      </c>
      <c r="M1017" s="122">
        <v>2013</v>
      </c>
      <c r="N1017" s="180">
        <v>6380</v>
      </c>
      <c r="O1017" s="59"/>
      <c r="P1017" s="60"/>
      <c r="Q1017" s="61"/>
      <c r="R1017" s="61"/>
      <c r="S1017" s="510"/>
    </row>
    <row r="1018" spans="1:19" s="31" customFormat="1" ht="45.75" customHeight="1" x14ac:dyDescent="0.25">
      <c r="A1018" s="119">
        <v>1010</v>
      </c>
      <c r="B1018" s="119" t="s">
        <v>4811</v>
      </c>
      <c r="C1018" s="119" t="s">
        <v>2952</v>
      </c>
      <c r="D1018" s="120" t="s">
        <v>3005</v>
      </c>
      <c r="E1018" s="128" t="s">
        <v>391</v>
      </c>
      <c r="F1018" s="120" t="s">
        <v>261</v>
      </c>
      <c r="G1018" s="120" t="s">
        <v>4812</v>
      </c>
      <c r="H1018" s="120" t="s">
        <v>470</v>
      </c>
      <c r="I1018" s="120" t="s">
        <v>4788</v>
      </c>
      <c r="J1018" s="120" t="s">
        <v>92</v>
      </c>
      <c r="K1018" s="120" t="s">
        <v>2950</v>
      </c>
      <c r="L1018" s="121">
        <v>12</v>
      </c>
      <c r="M1018" s="122">
        <v>2013</v>
      </c>
      <c r="N1018" s="180">
        <v>87</v>
      </c>
      <c r="O1018" s="59"/>
      <c r="P1018" s="60"/>
      <c r="Q1018" s="61"/>
      <c r="R1018" s="61"/>
      <c r="S1018" s="510"/>
    </row>
    <row r="1019" spans="1:19" s="31" customFormat="1" ht="45.75" customHeight="1" x14ac:dyDescent="0.25">
      <c r="A1019" s="119">
        <v>1011</v>
      </c>
      <c r="B1019" s="119" t="s">
        <v>4813</v>
      </c>
      <c r="C1019" s="119" t="s">
        <v>2971</v>
      </c>
      <c r="D1019" s="120" t="s">
        <v>2949</v>
      </c>
      <c r="E1019" s="128" t="s">
        <v>391</v>
      </c>
      <c r="F1019" s="120" t="s">
        <v>261</v>
      </c>
      <c r="G1019" s="120" t="s">
        <v>4814</v>
      </c>
      <c r="H1019" s="120" t="s">
        <v>470</v>
      </c>
      <c r="I1019" s="120" t="s">
        <v>4788</v>
      </c>
      <c r="J1019" s="120" t="s">
        <v>92</v>
      </c>
      <c r="K1019" s="120" t="s">
        <v>2950</v>
      </c>
      <c r="L1019" s="121">
        <v>12</v>
      </c>
      <c r="M1019" s="122">
        <v>2013</v>
      </c>
      <c r="N1019" s="180">
        <v>87</v>
      </c>
      <c r="O1019" s="59"/>
      <c r="P1019" s="60"/>
      <c r="Q1019" s="61"/>
      <c r="R1019" s="61"/>
      <c r="S1019" s="510"/>
    </row>
    <row r="1020" spans="1:19" s="31" customFormat="1" ht="45.75" customHeight="1" x14ac:dyDescent="0.25">
      <c r="A1020" s="119">
        <v>1012</v>
      </c>
      <c r="B1020" s="119" t="s">
        <v>4815</v>
      </c>
      <c r="C1020" s="119" t="s">
        <v>4816</v>
      </c>
      <c r="D1020" s="120" t="s">
        <v>3042</v>
      </c>
      <c r="E1020" s="128" t="s">
        <v>391</v>
      </c>
      <c r="F1020" s="120" t="s">
        <v>261</v>
      </c>
      <c r="G1020" s="120" t="s">
        <v>4817</v>
      </c>
      <c r="H1020" s="120" t="s">
        <v>470</v>
      </c>
      <c r="I1020" s="120" t="s">
        <v>4788</v>
      </c>
      <c r="J1020" s="120" t="s">
        <v>92</v>
      </c>
      <c r="K1020" s="120" t="s">
        <v>2950</v>
      </c>
      <c r="L1020" s="121">
        <v>12</v>
      </c>
      <c r="M1020" s="122">
        <v>2013</v>
      </c>
      <c r="N1020" s="181">
        <v>2192.4</v>
      </c>
      <c r="O1020" s="59"/>
      <c r="P1020" s="60"/>
      <c r="Q1020" s="61"/>
      <c r="R1020" s="61"/>
      <c r="S1020" s="510"/>
    </row>
    <row r="1021" spans="1:19" s="31" customFormat="1" ht="45.75" customHeight="1" x14ac:dyDescent="0.25">
      <c r="A1021" s="119">
        <v>1013</v>
      </c>
      <c r="B1021" s="119" t="s">
        <v>4818</v>
      </c>
      <c r="C1021" s="125" t="s">
        <v>4819</v>
      </c>
      <c r="D1021" s="120" t="s">
        <v>4820</v>
      </c>
      <c r="E1021" s="128" t="s">
        <v>391</v>
      </c>
      <c r="F1021" s="120" t="s">
        <v>4821</v>
      </c>
      <c r="G1021" s="120" t="s">
        <v>4822</v>
      </c>
      <c r="H1021" s="120" t="s">
        <v>470</v>
      </c>
      <c r="I1021" s="120" t="s">
        <v>4788</v>
      </c>
      <c r="J1021" s="120" t="s">
        <v>92</v>
      </c>
      <c r="K1021" s="120" t="s">
        <v>2950</v>
      </c>
      <c r="L1021" s="121">
        <v>10</v>
      </c>
      <c r="M1021" s="122">
        <v>2016</v>
      </c>
      <c r="N1021" s="181">
        <v>5452</v>
      </c>
      <c r="O1021" s="59"/>
      <c r="P1021" s="60"/>
      <c r="Q1021" s="61"/>
      <c r="R1021" s="61"/>
      <c r="S1021" s="510"/>
    </row>
    <row r="1022" spans="1:19" s="31" customFormat="1" ht="45.75" customHeight="1" x14ac:dyDescent="0.25">
      <c r="A1022" s="119">
        <v>1014</v>
      </c>
      <c r="B1022" s="119" t="s">
        <v>4823</v>
      </c>
      <c r="C1022" s="125" t="s">
        <v>4824</v>
      </c>
      <c r="D1022" s="120" t="s">
        <v>3030</v>
      </c>
      <c r="E1022" s="128" t="s">
        <v>391</v>
      </c>
      <c r="F1022" s="120" t="s">
        <v>261</v>
      </c>
      <c r="G1022" s="120" t="s">
        <v>4825</v>
      </c>
      <c r="H1022" s="120" t="s">
        <v>470</v>
      </c>
      <c r="I1022" s="120" t="s">
        <v>4788</v>
      </c>
      <c r="J1022" s="120" t="s">
        <v>92</v>
      </c>
      <c r="K1022" s="120" t="s">
        <v>2950</v>
      </c>
      <c r="L1022" s="121">
        <v>11</v>
      </c>
      <c r="M1022" s="122">
        <v>2018</v>
      </c>
      <c r="N1022" s="181">
        <v>8004</v>
      </c>
      <c r="O1022" s="59"/>
      <c r="P1022" s="60"/>
      <c r="Q1022" s="61"/>
      <c r="R1022" s="61"/>
      <c r="S1022" s="510"/>
    </row>
    <row r="1023" spans="1:19" s="31" customFormat="1" ht="45.75" customHeight="1" x14ac:dyDescent="0.25">
      <c r="A1023" s="119">
        <v>1015</v>
      </c>
      <c r="B1023" s="119" t="s">
        <v>4826</v>
      </c>
      <c r="C1023" s="125" t="s">
        <v>4827</v>
      </c>
      <c r="D1023" s="120" t="s">
        <v>4174</v>
      </c>
      <c r="E1023" s="128" t="s">
        <v>391</v>
      </c>
      <c r="F1023" s="120" t="s">
        <v>261</v>
      </c>
      <c r="G1023" s="120" t="s">
        <v>440</v>
      </c>
      <c r="H1023" s="120" t="s">
        <v>470</v>
      </c>
      <c r="I1023" s="120" t="s">
        <v>4788</v>
      </c>
      <c r="J1023" s="120" t="s">
        <v>92</v>
      </c>
      <c r="K1023" s="120" t="s">
        <v>2950</v>
      </c>
      <c r="L1023" s="121">
        <v>12</v>
      </c>
      <c r="M1023" s="122">
        <v>2019</v>
      </c>
      <c r="N1023" s="181">
        <v>6652.6</v>
      </c>
      <c r="O1023" s="59"/>
      <c r="P1023" s="60"/>
      <c r="Q1023" s="61"/>
      <c r="R1023" s="61"/>
      <c r="S1023" s="510"/>
    </row>
    <row r="1024" spans="1:19" s="31" customFormat="1" ht="45.75" customHeight="1" x14ac:dyDescent="0.25">
      <c r="A1024" s="119">
        <v>1016</v>
      </c>
      <c r="B1024" s="119" t="s">
        <v>4828</v>
      </c>
      <c r="C1024" s="125" t="s">
        <v>4000</v>
      </c>
      <c r="D1024" s="120" t="s">
        <v>4176</v>
      </c>
      <c r="E1024" s="128" t="s">
        <v>391</v>
      </c>
      <c r="F1024" s="120" t="s">
        <v>261</v>
      </c>
      <c r="G1024" s="120" t="s">
        <v>440</v>
      </c>
      <c r="H1024" s="120" t="s">
        <v>470</v>
      </c>
      <c r="I1024" s="120" t="s">
        <v>4788</v>
      </c>
      <c r="J1024" s="120" t="s">
        <v>92</v>
      </c>
      <c r="K1024" s="120" t="s">
        <v>2950</v>
      </c>
      <c r="L1024" s="121">
        <v>12</v>
      </c>
      <c r="M1024" s="122">
        <v>2019</v>
      </c>
      <c r="N1024" s="181">
        <v>3433.6</v>
      </c>
      <c r="O1024" s="59"/>
      <c r="P1024" s="60"/>
      <c r="Q1024" s="61"/>
      <c r="R1024" s="61"/>
      <c r="S1024" s="510"/>
    </row>
    <row r="1025" spans="1:19" s="31" customFormat="1" ht="45.75" customHeight="1" x14ac:dyDescent="0.25">
      <c r="A1025" s="119">
        <v>1017</v>
      </c>
      <c r="B1025" s="119" t="s">
        <v>4829</v>
      </c>
      <c r="C1025" s="125" t="s">
        <v>4001</v>
      </c>
      <c r="D1025" s="120" t="s">
        <v>4178</v>
      </c>
      <c r="E1025" s="128" t="s">
        <v>391</v>
      </c>
      <c r="F1025" s="120" t="s">
        <v>261</v>
      </c>
      <c r="G1025" s="120" t="s">
        <v>440</v>
      </c>
      <c r="H1025" s="120" t="s">
        <v>470</v>
      </c>
      <c r="I1025" s="120" t="s">
        <v>4788</v>
      </c>
      <c r="J1025" s="120" t="s">
        <v>92</v>
      </c>
      <c r="K1025" s="120" t="s">
        <v>2950</v>
      </c>
      <c r="L1025" s="121">
        <v>12</v>
      </c>
      <c r="M1025" s="122">
        <v>2019</v>
      </c>
      <c r="N1025" s="181">
        <v>268.25</v>
      </c>
      <c r="O1025" s="59"/>
      <c r="P1025" s="60"/>
      <c r="Q1025" s="61"/>
      <c r="R1025" s="61"/>
      <c r="S1025" s="510"/>
    </row>
    <row r="1026" spans="1:19" s="31" customFormat="1" ht="45.75" customHeight="1" x14ac:dyDescent="0.25">
      <c r="A1026" s="119">
        <v>1018</v>
      </c>
      <c r="B1026" s="119" t="s">
        <v>4830</v>
      </c>
      <c r="C1026" s="125" t="s">
        <v>4002</v>
      </c>
      <c r="D1026" s="120" t="s">
        <v>4176</v>
      </c>
      <c r="E1026" s="128" t="s">
        <v>391</v>
      </c>
      <c r="F1026" s="120" t="s">
        <v>261</v>
      </c>
      <c r="G1026" s="120" t="s">
        <v>440</v>
      </c>
      <c r="H1026" s="120" t="s">
        <v>470</v>
      </c>
      <c r="I1026" s="120" t="s">
        <v>4788</v>
      </c>
      <c r="J1026" s="120" t="s">
        <v>92</v>
      </c>
      <c r="K1026" s="120" t="s">
        <v>2950</v>
      </c>
      <c r="L1026" s="121">
        <v>12</v>
      </c>
      <c r="M1026" s="122">
        <v>2019</v>
      </c>
      <c r="N1026" s="181">
        <v>107.3</v>
      </c>
      <c r="O1026" s="59"/>
      <c r="P1026" s="60"/>
      <c r="Q1026" s="61"/>
      <c r="R1026" s="61"/>
      <c r="S1026" s="510"/>
    </row>
    <row r="1027" spans="1:19" s="31" customFormat="1" ht="45.75" customHeight="1" x14ac:dyDescent="0.25">
      <c r="A1027" s="119">
        <v>1019</v>
      </c>
      <c r="B1027" s="119" t="s">
        <v>4831</v>
      </c>
      <c r="C1027" s="125" t="s">
        <v>3375</v>
      </c>
      <c r="D1027" s="120" t="s">
        <v>4181</v>
      </c>
      <c r="E1027" s="128" t="s">
        <v>391</v>
      </c>
      <c r="F1027" s="120" t="s">
        <v>261</v>
      </c>
      <c r="G1027" s="120" t="s">
        <v>440</v>
      </c>
      <c r="H1027" s="120" t="s">
        <v>470</v>
      </c>
      <c r="I1027" s="120" t="s">
        <v>4788</v>
      </c>
      <c r="J1027" s="120" t="s">
        <v>92</v>
      </c>
      <c r="K1027" s="120" t="s">
        <v>2950</v>
      </c>
      <c r="L1027" s="121">
        <v>12</v>
      </c>
      <c r="M1027" s="122">
        <v>2019</v>
      </c>
      <c r="N1027" s="181">
        <v>268.25</v>
      </c>
      <c r="O1027" s="59"/>
      <c r="P1027" s="60"/>
      <c r="Q1027" s="61"/>
      <c r="R1027" s="61"/>
      <c r="S1027" s="510"/>
    </row>
    <row r="1028" spans="1:19" s="31" customFormat="1" ht="45.75" customHeight="1" x14ac:dyDescent="0.25">
      <c r="A1028" s="119">
        <v>1020</v>
      </c>
      <c r="B1028" s="119" t="s">
        <v>4832</v>
      </c>
      <c r="C1028" s="119" t="s">
        <v>4833</v>
      </c>
      <c r="D1028" s="120" t="s">
        <v>1136</v>
      </c>
      <c r="E1028" s="120" t="s">
        <v>391</v>
      </c>
      <c r="F1028" s="120" t="s">
        <v>3501</v>
      </c>
      <c r="G1028" s="120" t="s">
        <v>440</v>
      </c>
      <c r="H1028" s="120" t="s">
        <v>470</v>
      </c>
      <c r="I1028" s="120" t="s">
        <v>1946</v>
      </c>
      <c r="J1028" s="120" t="s">
        <v>92</v>
      </c>
      <c r="K1028" s="120" t="s">
        <v>2950</v>
      </c>
      <c r="L1028" s="121">
        <v>12</v>
      </c>
      <c r="M1028" s="122">
        <v>2013</v>
      </c>
      <c r="N1028" s="180">
        <v>5433.54</v>
      </c>
      <c r="O1028" s="59"/>
      <c r="P1028" s="60"/>
      <c r="Q1028" s="61"/>
      <c r="R1028" s="61"/>
      <c r="S1028" s="510"/>
    </row>
    <row r="1029" spans="1:19" s="31" customFormat="1" ht="45.75" customHeight="1" x14ac:dyDescent="0.25">
      <c r="A1029" s="119">
        <v>1021</v>
      </c>
      <c r="B1029" s="119" t="s">
        <v>4834</v>
      </c>
      <c r="C1029" s="119" t="s">
        <v>4392</v>
      </c>
      <c r="D1029" s="120" t="s">
        <v>1156</v>
      </c>
      <c r="E1029" s="120" t="s">
        <v>391</v>
      </c>
      <c r="F1029" s="120" t="s">
        <v>261</v>
      </c>
      <c r="G1029" s="120" t="s">
        <v>440</v>
      </c>
      <c r="H1029" s="120" t="s">
        <v>470</v>
      </c>
      <c r="I1029" s="120" t="s">
        <v>1946</v>
      </c>
      <c r="J1029" s="120" t="s">
        <v>92</v>
      </c>
      <c r="K1029" s="120" t="s">
        <v>2950</v>
      </c>
      <c r="L1029" s="121">
        <v>12</v>
      </c>
      <c r="M1029" s="122">
        <v>2013</v>
      </c>
      <c r="N1029" s="180">
        <v>2587.39</v>
      </c>
      <c r="O1029" s="59"/>
      <c r="P1029" s="60"/>
      <c r="Q1029" s="61"/>
      <c r="R1029" s="61"/>
      <c r="S1029" s="510"/>
    </row>
    <row r="1030" spans="1:19" s="31" customFormat="1" ht="45.75" customHeight="1" x14ac:dyDescent="0.25">
      <c r="A1030" s="119">
        <v>1022</v>
      </c>
      <c r="B1030" s="119" t="s">
        <v>4835</v>
      </c>
      <c r="C1030" s="119" t="s">
        <v>4836</v>
      </c>
      <c r="D1030" s="120" t="s">
        <v>1156</v>
      </c>
      <c r="E1030" s="120" t="s">
        <v>391</v>
      </c>
      <c r="F1030" s="120" t="s">
        <v>261</v>
      </c>
      <c r="G1030" s="120" t="s">
        <v>440</v>
      </c>
      <c r="H1030" s="120" t="s">
        <v>470</v>
      </c>
      <c r="I1030" s="120" t="s">
        <v>1946</v>
      </c>
      <c r="J1030" s="120" t="s">
        <v>92</v>
      </c>
      <c r="K1030" s="120" t="s">
        <v>2950</v>
      </c>
      <c r="L1030" s="121">
        <v>12</v>
      </c>
      <c r="M1030" s="122">
        <v>2013</v>
      </c>
      <c r="N1030" s="180">
        <v>292.52</v>
      </c>
      <c r="O1030" s="59"/>
      <c r="P1030" s="60"/>
      <c r="Q1030" s="61"/>
      <c r="R1030" s="61"/>
      <c r="S1030" s="510"/>
    </row>
    <row r="1031" spans="1:19" s="31" customFormat="1" ht="45.75" customHeight="1" x14ac:dyDescent="0.25">
      <c r="A1031" s="119">
        <v>1023</v>
      </c>
      <c r="B1031" s="119" t="s">
        <v>4837</v>
      </c>
      <c r="C1031" s="119" t="s">
        <v>4838</v>
      </c>
      <c r="D1031" s="120" t="s">
        <v>1156</v>
      </c>
      <c r="E1031" s="120" t="s">
        <v>391</v>
      </c>
      <c r="F1031" s="120" t="s">
        <v>261</v>
      </c>
      <c r="G1031" s="120" t="s">
        <v>440</v>
      </c>
      <c r="H1031" s="120" t="s">
        <v>470</v>
      </c>
      <c r="I1031" s="120" t="s">
        <v>1946</v>
      </c>
      <c r="J1031" s="120" t="s">
        <v>92</v>
      </c>
      <c r="K1031" s="120" t="s">
        <v>2950</v>
      </c>
      <c r="L1031" s="121">
        <v>12</v>
      </c>
      <c r="M1031" s="122">
        <v>2013</v>
      </c>
      <c r="N1031" s="180">
        <v>195.02</v>
      </c>
      <c r="O1031" s="59"/>
      <c r="P1031" s="60"/>
      <c r="Q1031" s="61"/>
      <c r="R1031" s="61"/>
      <c r="S1031" s="510"/>
    </row>
    <row r="1032" spans="1:19" s="31" customFormat="1" ht="45.75" customHeight="1" x14ac:dyDescent="0.25">
      <c r="A1032" s="119">
        <v>1024</v>
      </c>
      <c r="B1032" s="119" t="s">
        <v>4839</v>
      </c>
      <c r="C1032" s="119" t="s">
        <v>4840</v>
      </c>
      <c r="D1032" s="120" t="s">
        <v>1156</v>
      </c>
      <c r="E1032" s="120" t="s">
        <v>391</v>
      </c>
      <c r="F1032" s="120" t="s">
        <v>261</v>
      </c>
      <c r="G1032" s="120" t="s">
        <v>440</v>
      </c>
      <c r="H1032" s="120" t="s">
        <v>470</v>
      </c>
      <c r="I1032" s="120" t="s">
        <v>1946</v>
      </c>
      <c r="J1032" s="120" t="s">
        <v>92</v>
      </c>
      <c r="K1032" s="120" t="s">
        <v>2950</v>
      </c>
      <c r="L1032" s="121">
        <v>12</v>
      </c>
      <c r="M1032" s="122">
        <v>2013</v>
      </c>
      <c r="N1032" s="180">
        <v>455.17</v>
      </c>
      <c r="O1032" s="59"/>
      <c r="P1032" s="60"/>
      <c r="Q1032" s="61"/>
      <c r="R1032" s="61"/>
      <c r="S1032" s="510"/>
    </row>
    <row r="1033" spans="1:19" s="31" customFormat="1" ht="45.75" customHeight="1" x14ac:dyDescent="0.25">
      <c r="A1033" s="119">
        <v>1025</v>
      </c>
      <c r="B1033" s="119" t="s">
        <v>4841</v>
      </c>
      <c r="C1033" s="119" t="s">
        <v>4842</v>
      </c>
      <c r="D1033" s="120" t="s">
        <v>4843</v>
      </c>
      <c r="E1033" s="120" t="s">
        <v>391</v>
      </c>
      <c r="F1033" s="120" t="s">
        <v>261</v>
      </c>
      <c r="G1033" s="120" t="s">
        <v>440</v>
      </c>
      <c r="H1033" s="120" t="s">
        <v>470</v>
      </c>
      <c r="I1033" s="120" t="s">
        <v>1946</v>
      </c>
      <c r="J1033" s="120" t="s">
        <v>92</v>
      </c>
      <c r="K1033" s="120" t="s">
        <v>2950</v>
      </c>
      <c r="L1033" s="121">
        <v>12</v>
      </c>
      <c r="M1033" s="122">
        <v>2013</v>
      </c>
      <c r="N1033" s="180">
        <v>296</v>
      </c>
      <c r="O1033" s="59"/>
      <c r="P1033" s="60"/>
      <c r="Q1033" s="61"/>
      <c r="R1033" s="61"/>
      <c r="S1033" s="510"/>
    </row>
    <row r="1034" spans="1:19" s="31" customFormat="1" ht="45.75" customHeight="1" x14ac:dyDescent="0.25">
      <c r="A1034" s="119">
        <v>1026</v>
      </c>
      <c r="B1034" s="119" t="s">
        <v>4844</v>
      </c>
      <c r="C1034" s="119" t="s">
        <v>4845</v>
      </c>
      <c r="D1034" s="120" t="s">
        <v>1622</v>
      </c>
      <c r="E1034" s="120" t="s">
        <v>391</v>
      </c>
      <c r="F1034" s="120" t="s">
        <v>4846</v>
      </c>
      <c r="G1034" s="120" t="s">
        <v>4847</v>
      </c>
      <c r="H1034" s="120" t="s">
        <v>470</v>
      </c>
      <c r="I1034" s="120" t="s">
        <v>1946</v>
      </c>
      <c r="J1034" s="120" t="s">
        <v>92</v>
      </c>
      <c r="K1034" s="120" t="s">
        <v>2950</v>
      </c>
      <c r="L1034" s="121">
        <v>12</v>
      </c>
      <c r="M1034" s="122">
        <v>2013</v>
      </c>
      <c r="N1034" s="180">
        <v>8313.2000000000007</v>
      </c>
      <c r="O1034" s="59"/>
      <c r="P1034" s="60"/>
      <c r="Q1034" s="61"/>
      <c r="R1034" s="61"/>
      <c r="S1034" s="510"/>
    </row>
    <row r="1035" spans="1:19" s="31" customFormat="1" ht="45.75" customHeight="1" x14ac:dyDescent="0.25">
      <c r="A1035" s="119">
        <v>1027</v>
      </c>
      <c r="B1035" s="119" t="s">
        <v>4848</v>
      </c>
      <c r="C1035" s="124" t="s">
        <v>4849</v>
      </c>
      <c r="D1035" s="120" t="s">
        <v>261</v>
      </c>
      <c r="E1035" s="120" t="s">
        <v>391</v>
      </c>
      <c r="F1035" s="120" t="s">
        <v>3048</v>
      </c>
      <c r="G1035" s="120" t="s">
        <v>440</v>
      </c>
      <c r="H1035" s="120" t="s">
        <v>470</v>
      </c>
      <c r="I1035" s="120" t="s">
        <v>1946</v>
      </c>
      <c r="J1035" s="120" t="s">
        <v>92</v>
      </c>
      <c r="K1035" s="120" t="s">
        <v>2950</v>
      </c>
      <c r="L1035" s="121">
        <v>12</v>
      </c>
      <c r="M1035" s="122">
        <v>2013</v>
      </c>
      <c r="N1035" s="181">
        <v>3758.4</v>
      </c>
      <c r="O1035" s="59"/>
      <c r="P1035" s="60"/>
      <c r="Q1035" s="61"/>
      <c r="R1035" s="61"/>
      <c r="S1035" s="510"/>
    </row>
    <row r="1036" spans="1:19" s="31" customFormat="1" ht="45.75" customHeight="1" x14ac:dyDescent="0.25">
      <c r="A1036" s="119">
        <v>1028</v>
      </c>
      <c r="B1036" s="119" t="s">
        <v>4850</v>
      </c>
      <c r="C1036" s="119" t="s">
        <v>3432</v>
      </c>
      <c r="D1036" s="120" t="s">
        <v>1622</v>
      </c>
      <c r="E1036" s="120" t="s">
        <v>391</v>
      </c>
      <c r="F1036" s="120" t="s">
        <v>4126</v>
      </c>
      <c r="G1036" s="120" t="s">
        <v>440</v>
      </c>
      <c r="H1036" s="120" t="s">
        <v>470</v>
      </c>
      <c r="I1036" s="120" t="s">
        <v>1946</v>
      </c>
      <c r="J1036" s="120" t="s">
        <v>92</v>
      </c>
      <c r="K1036" s="120" t="s">
        <v>2950</v>
      </c>
      <c r="L1036" s="121">
        <v>12</v>
      </c>
      <c r="M1036" s="122">
        <v>2013</v>
      </c>
      <c r="N1036" s="180">
        <v>7200</v>
      </c>
      <c r="O1036" s="59"/>
      <c r="P1036" s="60"/>
      <c r="Q1036" s="61"/>
      <c r="R1036" s="61"/>
      <c r="S1036" s="510"/>
    </row>
    <row r="1037" spans="1:19" s="31" customFormat="1" ht="45.75" customHeight="1" x14ac:dyDescent="0.25">
      <c r="A1037" s="119">
        <v>1029</v>
      </c>
      <c r="B1037" s="119" t="s">
        <v>4851</v>
      </c>
      <c r="C1037" s="119" t="s">
        <v>4852</v>
      </c>
      <c r="D1037" s="120" t="s">
        <v>1622</v>
      </c>
      <c r="E1037" s="120" t="s">
        <v>391</v>
      </c>
      <c r="F1037" s="120" t="s">
        <v>4726</v>
      </c>
      <c r="G1037" s="120" t="s">
        <v>440</v>
      </c>
      <c r="H1037" s="120" t="s">
        <v>470</v>
      </c>
      <c r="I1037" s="120" t="s">
        <v>1946</v>
      </c>
      <c r="J1037" s="120" t="s">
        <v>92</v>
      </c>
      <c r="K1037" s="120" t="s">
        <v>2950</v>
      </c>
      <c r="L1037" s="121">
        <v>1</v>
      </c>
      <c r="M1037" s="122">
        <v>2015</v>
      </c>
      <c r="N1037" s="180">
        <v>5220</v>
      </c>
      <c r="O1037" s="59"/>
      <c r="P1037" s="60"/>
      <c r="Q1037" s="61"/>
      <c r="R1037" s="61"/>
      <c r="S1037" s="510"/>
    </row>
    <row r="1038" spans="1:19" s="31" customFormat="1" ht="45.75" customHeight="1" x14ac:dyDescent="0.25">
      <c r="A1038" s="119">
        <v>1030</v>
      </c>
      <c r="B1038" s="119" t="s">
        <v>4853</v>
      </c>
      <c r="C1038" s="119" t="s">
        <v>3087</v>
      </c>
      <c r="D1038" s="120" t="s">
        <v>261</v>
      </c>
      <c r="E1038" s="120" t="s">
        <v>391</v>
      </c>
      <c r="F1038" s="120" t="s">
        <v>261</v>
      </c>
      <c r="G1038" s="120" t="s">
        <v>4854</v>
      </c>
      <c r="H1038" s="120" t="s">
        <v>470</v>
      </c>
      <c r="I1038" s="120" t="s">
        <v>1963</v>
      </c>
      <c r="J1038" s="120" t="s">
        <v>92</v>
      </c>
      <c r="K1038" s="120" t="s">
        <v>2950</v>
      </c>
      <c r="L1038" s="121">
        <v>12</v>
      </c>
      <c r="M1038" s="122">
        <v>2013</v>
      </c>
      <c r="N1038" s="180">
        <v>295</v>
      </c>
      <c r="O1038" s="59"/>
      <c r="P1038" s="60"/>
      <c r="Q1038" s="61"/>
      <c r="R1038" s="61"/>
      <c r="S1038" s="510"/>
    </row>
    <row r="1039" spans="1:19" s="31" customFormat="1" ht="45.75" customHeight="1" x14ac:dyDescent="0.25">
      <c r="A1039" s="119">
        <v>1031</v>
      </c>
      <c r="B1039" s="119" t="s">
        <v>4855</v>
      </c>
      <c r="C1039" s="119" t="s">
        <v>4449</v>
      </c>
      <c r="D1039" s="120" t="s">
        <v>261</v>
      </c>
      <c r="E1039" s="120" t="s">
        <v>391</v>
      </c>
      <c r="F1039" s="120" t="s">
        <v>3048</v>
      </c>
      <c r="G1039" s="123">
        <v>1420544019294</v>
      </c>
      <c r="H1039" s="120" t="s">
        <v>470</v>
      </c>
      <c r="I1039" s="120" t="s">
        <v>1963</v>
      </c>
      <c r="J1039" s="120" t="s">
        <v>92</v>
      </c>
      <c r="K1039" s="120" t="s">
        <v>2950</v>
      </c>
      <c r="L1039" s="121">
        <v>12</v>
      </c>
      <c r="M1039" s="122">
        <v>2013</v>
      </c>
      <c r="N1039" s="180">
        <v>4732.8</v>
      </c>
      <c r="O1039" s="59"/>
      <c r="P1039" s="60"/>
      <c r="Q1039" s="61"/>
      <c r="R1039" s="61"/>
      <c r="S1039" s="510"/>
    </row>
    <row r="1040" spans="1:19" s="31" customFormat="1" ht="45.75" customHeight="1" x14ac:dyDescent="0.25">
      <c r="A1040" s="119">
        <v>1032</v>
      </c>
      <c r="B1040" s="119" t="s">
        <v>4856</v>
      </c>
      <c r="C1040" s="119" t="s">
        <v>4857</v>
      </c>
      <c r="D1040" s="120" t="s">
        <v>3042</v>
      </c>
      <c r="E1040" s="120" t="s">
        <v>391</v>
      </c>
      <c r="F1040" s="120" t="s">
        <v>261</v>
      </c>
      <c r="G1040" s="120" t="s">
        <v>4858</v>
      </c>
      <c r="H1040" s="120" t="s">
        <v>470</v>
      </c>
      <c r="I1040" s="120" t="s">
        <v>1963</v>
      </c>
      <c r="J1040" s="120" t="s">
        <v>92</v>
      </c>
      <c r="K1040" s="120" t="s">
        <v>2950</v>
      </c>
      <c r="L1040" s="121">
        <v>12</v>
      </c>
      <c r="M1040" s="122">
        <v>2013</v>
      </c>
      <c r="N1040" s="180">
        <v>2524.15</v>
      </c>
      <c r="O1040" s="59"/>
      <c r="P1040" s="60"/>
      <c r="Q1040" s="61"/>
      <c r="R1040" s="61"/>
      <c r="S1040" s="510"/>
    </row>
    <row r="1041" spans="1:19" s="31" customFormat="1" ht="45.75" customHeight="1" x14ac:dyDescent="0.25">
      <c r="A1041" s="119">
        <v>1033</v>
      </c>
      <c r="B1041" s="119" t="s">
        <v>4859</v>
      </c>
      <c r="C1041" s="119" t="s">
        <v>3004</v>
      </c>
      <c r="D1041" s="120" t="s">
        <v>261</v>
      </c>
      <c r="E1041" s="120" t="s">
        <v>391</v>
      </c>
      <c r="F1041" s="120" t="s">
        <v>261</v>
      </c>
      <c r="G1041" s="120" t="s">
        <v>4456</v>
      </c>
      <c r="H1041" s="120" t="s">
        <v>470</v>
      </c>
      <c r="I1041" s="120" t="s">
        <v>1963</v>
      </c>
      <c r="J1041" s="120" t="s">
        <v>92</v>
      </c>
      <c r="K1041" s="120" t="s">
        <v>2950</v>
      </c>
      <c r="L1041" s="121">
        <v>12</v>
      </c>
      <c r="M1041" s="122">
        <v>2013</v>
      </c>
      <c r="N1041" s="180">
        <v>236.64</v>
      </c>
      <c r="O1041" s="59"/>
      <c r="P1041" s="60"/>
      <c r="Q1041" s="61"/>
      <c r="R1041" s="61"/>
      <c r="S1041" s="510"/>
    </row>
    <row r="1042" spans="1:19" s="31" customFormat="1" ht="45.75" customHeight="1" x14ac:dyDescent="0.25">
      <c r="A1042" s="119">
        <v>1034</v>
      </c>
      <c r="B1042" s="119" t="s">
        <v>4860</v>
      </c>
      <c r="C1042" s="119" t="s">
        <v>4129</v>
      </c>
      <c r="D1042" s="120" t="s">
        <v>1156</v>
      </c>
      <c r="E1042" s="120" t="s">
        <v>391</v>
      </c>
      <c r="F1042" s="120" t="s">
        <v>261</v>
      </c>
      <c r="G1042" s="120" t="s">
        <v>4861</v>
      </c>
      <c r="H1042" s="120" t="s">
        <v>470</v>
      </c>
      <c r="I1042" s="120" t="s">
        <v>1963</v>
      </c>
      <c r="J1042" s="120" t="s">
        <v>92</v>
      </c>
      <c r="K1042" s="120" t="s">
        <v>2950</v>
      </c>
      <c r="L1042" s="121">
        <v>12</v>
      </c>
      <c r="M1042" s="122">
        <v>2013</v>
      </c>
      <c r="N1042" s="180">
        <v>1740</v>
      </c>
      <c r="O1042" s="59"/>
      <c r="P1042" s="60"/>
      <c r="Q1042" s="61"/>
      <c r="R1042" s="61"/>
      <c r="S1042" s="510"/>
    </row>
    <row r="1043" spans="1:19" s="31" customFormat="1" ht="45.75" customHeight="1" x14ac:dyDescent="0.25">
      <c r="A1043" s="119">
        <v>1035</v>
      </c>
      <c r="B1043" s="119" t="s">
        <v>4862</v>
      </c>
      <c r="C1043" s="119" t="s">
        <v>4863</v>
      </c>
      <c r="D1043" s="120" t="s">
        <v>261</v>
      </c>
      <c r="E1043" s="120" t="s">
        <v>391</v>
      </c>
      <c r="F1043" s="120" t="s">
        <v>3048</v>
      </c>
      <c r="G1043" s="123">
        <v>321304007777</v>
      </c>
      <c r="H1043" s="120" t="s">
        <v>470</v>
      </c>
      <c r="I1043" s="120" t="s">
        <v>1963</v>
      </c>
      <c r="J1043" s="120" t="s">
        <v>92</v>
      </c>
      <c r="K1043" s="120" t="s">
        <v>2950</v>
      </c>
      <c r="L1043" s="121">
        <v>12</v>
      </c>
      <c r="M1043" s="122">
        <v>2013</v>
      </c>
      <c r="N1043" s="180">
        <v>4774.8</v>
      </c>
      <c r="O1043" s="59"/>
      <c r="P1043" s="60"/>
      <c r="Q1043" s="61"/>
      <c r="R1043" s="61"/>
      <c r="S1043" s="510"/>
    </row>
    <row r="1044" spans="1:19" s="31" customFormat="1" ht="45.75" customHeight="1" x14ac:dyDescent="0.25">
      <c r="A1044" s="119">
        <v>1036</v>
      </c>
      <c r="B1044" s="119" t="s">
        <v>4864</v>
      </c>
      <c r="C1044" s="119" t="s">
        <v>4865</v>
      </c>
      <c r="D1044" s="120" t="s">
        <v>261</v>
      </c>
      <c r="E1044" s="120" t="s">
        <v>391</v>
      </c>
      <c r="F1044" s="120" t="s">
        <v>261</v>
      </c>
      <c r="G1044" s="120" t="s">
        <v>4866</v>
      </c>
      <c r="H1044" s="120" t="s">
        <v>470</v>
      </c>
      <c r="I1044" s="120" t="s">
        <v>1963</v>
      </c>
      <c r="J1044" s="120" t="s">
        <v>92</v>
      </c>
      <c r="K1044" s="120" t="s">
        <v>2950</v>
      </c>
      <c r="L1044" s="121">
        <v>12</v>
      </c>
      <c r="M1044" s="122">
        <v>2013</v>
      </c>
      <c r="N1044" s="180">
        <v>2488.1999999999998</v>
      </c>
      <c r="O1044" s="59"/>
      <c r="P1044" s="60"/>
      <c r="Q1044" s="61"/>
      <c r="R1044" s="61"/>
      <c r="S1044" s="510"/>
    </row>
    <row r="1045" spans="1:19" s="31" customFormat="1" ht="45.75" customHeight="1" x14ac:dyDescent="0.25">
      <c r="A1045" s="119">
        <v>1037</v>
      </c>
      <c r="B1045" s="119" t="s">
        <v>4867</v>
      </c>
      <c r="C1045" s="119" t="s">
        <v>3004</v>
      </c>
      <c r="D1045" s="120" t="s">
        <v>261</v>
      </c>
      <c r="E1045" s="120" t="s">
        <v>391</v>
      </c>
      <c r="F1045" s="120" t="s">
        <v>261</v>
      </c>
      <c r="G1045" s="123">
        <v>7668206421966</v>
      </c>
      <c r="H1045" s="120" t="s">
        <v>470</v>
      </c>
      <c r="I1045" s="120" t="s">
        <v>1963</v>
      </c>
      <c r="J1045" s="120" t="s">
        <v>92</v>
      </c>
      <c r="K1045" s="120" t="s">
        <v>2950</v>
      </c>
      <c r="L1045" s="121">
        <v>12</v>
      </c>
      <c r="M1045" s="122">
        <v>2013</v>
      </c>
      <c r="N1045" s="180">
        <v>226.2</v>
      </c>
      <c r="O1045" s="59"/>
      <c r="P1045" s="60"/>
      <c r="Q1045" s="61"/>
      <c r="R1045" s="61"/>
      <c r="S1045" s="510"/>
    </row>
    <row r="1046" spans="1:19" s="31" customFormat="1" ht="45.75" customHeight="1" x14ac:dyDescent="0.25">
      <c r="A1046" s="119">
        <v>1038</v>
      </c>
      <c r="B1046" s="119" t="s">
        <v>4868</v>
      </c>
      <c r="C1046" s="119" t="s">
        <v>4863</v>
      </c>
      <c r="D1046" s="120" t="s">
        <v>261</v>
      </c>
      <c r="E1046" s="120" t="s">
        <v>391</v>
      </c>
      <c r="F1046" s="120" t="s">
        <v>3048</v>
      </c>
      <c r="G1046" s="123">
        <v>210053900940</v>
      </c>
      <c r="H1046" s="120" t="s">
        <v>470</v>
      </c>
      <c r="I1046" s="120" t="s">
        <v>1963</v>
      </c>
      <c r="J1046" s="120" t="s">
        <v>92</v>
      </c>
      <c r="K1046" s="120" t="s">
        <v>2950</v>
      </c>
      <c r="L1046" s="121">
        <v>12</v>
      </c>
      <c r="M1046" s="122">
        <v>2013</v>
      </c>
      <c r="N1046" s="180">
        <v>4799.3999999999996</v>
      </c>
      <c r="O1046" s="59"/>
      <c r="P1046" s="60"/>
      <c r="Q1046" s="61"/>
      <c r="R1046" s="61"/>
      <c r="S1046" s="510"/>
    </row>
    <row r="1047" spans="1:19" s="31" customFormat="1" ht="45.75" customHeight="1" x14ac:dyDescent="0.25">
      <c r="A1047" s="119">
        <v>1039</v>
      </c>
      <c r="B1047" s="119" t="s">
        <v>4869</v>
      </c>
      <c r="C1047" s="119" t="s">
        <v>3766</v>
      </c>
      <c r="D1047" s="120" t="s">
        <v>261</v>
      </c>
      <c r="E1047" s="120" t="s">
        <v>391</v>
      </c>
      <c r="F1047" s="120" t="s">
        <v>261</v>
      </c>
      <c r="G1047" s="120" t="s">
        <v>440</v>
      </c>
      <c r="H1047" s="120" t="s">
        <v>470</v>
      </c>
      <c r="I1047" s="120" t="s">
        <v>1963</v>
      </c>
      <c r="J1047" s="120" t="s">
        <v>92</v>
      </c>
      <c r="K1047" s="120" t="s">
        <v>2950</v>
      </c>
      <c r="L1047" s="121">
        <v>12</v>
      </c>
      <c r="M1047" s="122">
        <v>2013</v>
      </c>
      <c r="N1047" s="180">
        <v>295</v>
      </c>
      <c r="O1047" s="59"/>
      <c r="P1047" s="60"/>
      <c r="Q1047" s="61"/>
      <c r="R1047" s="61"/>
      <c r="S1047" s="510"/>
    </row>
    <row r="1048" spans="1:19" s="31" customFormat="1" ht="45.75" customHeight="1" x14ac:dyDescent="0.25">
      <c r="A1048" s="119">
        <v>1040</v>
      </c>
      <c r="B1048" s="119" t="s">
        <v>4870</v>
      </c>
      <c r="C1048" s="119" t="s">
        <v>2971</v>
      </c>
      <c r="D1048" s="120" t="s">
        <v>2949</v>
      </c>
      <c r="E1048" s="120" t="s">
        <v>391</v>
      </c>
      <c r="F1048" s="120" t="s">
        <v>261</v>
      </c>
      <c r="G1048" s="120" t="s">
        <v>3143</v>
      </c>
      <c r="H1048" s="120" t="s">
        <v>470</v>
      </c>
      <c r="I1048" s="120" t="s">
        <v>1963</v>
      </c>
      <c r="J1048" s="120" t="s">
        <v>92</v>
      </c>
      <c r="K1048" s="120" t="s">
        <v>2950</v>
      </c>
      <c r="L1048" s="121">
        <v>6</v>
      </c>
      <c r="M1048" s="122">
        <v>2016</v>
      </c>
      <c r="N1048" s="180">
        <v>210</v>
      </c>
      <c r="O1048" s="59"/>
      <c r="P1048" s="60"/>
      <c r="Q1048" s="61"/>
      <c r="R1048" s="61"/>
      <c r="S1048" s="510"/>
    </row>
    <row r="1049" spans="1:19" s="31" customFormat="1" ht="45.75" customHeight="1" x14ac:dyDescent="0.25">
      <c r="A1049" s="119">
        <v>1041</v>
      </c>
      <c r="B1049" s="119" t="s">
        <v>4871</v>
      </c>
      <c r="C1049" s="119" t="s">
        <v>3118</v>
      </c>
      <c r="D1049" s="120" t="s">
        <v>2990</v>
      </c>
      <c r="E1049" s="120" t="s">
        <v>391</v>
      </c>
      <c r="F1049" s="120" t="s">
        <v>261</v>
      </c>
      <c r="G1049" s="120">
        <v>1620193742</v>
      </c>
      <c r="H1049" s="120" t="s">
        <v>470</v>
      </c>
      <c r="I1049" s="120" t="s">
        <v>1963</v>
      </c>
      <c r="J1049" s="120" t="s">
        <v>92</v>
      </c>
      <c r="K1049" s="120" t="s">
        <v>2950</v>
      </c>
      <c r="L1049" s="121">
        <v>6</v>
      </c>
      <c r="M1049" s="122">
        <v>2016</v>
      </c>
      <c r="N1049" s="180">
        <v>280</v>
      </c>
      <c r="O1049" s="59"/>
      <c r="P1049" s="60"/>
      <c r="Q1049" s="61"/>
      <c r="R1049" s="61"/>
      <c r="S1049" s="510"/>
    </row>
    <row r="1050" spans="1:19" s="31" customFormat="1" ht="45.75" customHeight="1" x14ac:dyDescent="0.25">
      <c r="A1050" s="119">
        <v>1042</v>
      </c>
      <c r="B1050" s="119" t="s">
        <v>4872</v>
      </c>
      <c r="C1050" s="119" t="s">
        <v>4873</v>
      </c>
      <c r="D1050" s="120" t="s">
        <v>261</v>
      </c>
      <c r="E1050" s="120" t="s">
        <v>391</v>
      </c>
      <c r="F1050" s="120" t="s">
        <v>2969</v>
      </c>
      <c r="G1050" s="120" t="s">
        <v>440</v>
      </c>
      <c r="H1050" s="120" t="s">
        <v>470</v>
      </c>
      <c r="I1050" s="120" t="s">
        <v>1963</v>
      </c>
      <c r="J1050" s="120" t="s">
        <v>92</v>
      </c>
      <c r="K1050" s="120" t="s">
        <v>2950</v>
      </c>
      <c r="L1050" s="121">
        <v>12</v>
      </c>
      <c r="M1050" s="122">
        <v>2013</v>
      </c>
      <c r="N1050" s="180">
        <v>5892.96</v>
      </c>
      <c r="O1050" s="59"/>
      <c r="P1050" s="60"/>
      <c r="Q1050" s="61"/>
      <c r="R1050" s="61"/>
      <c r="S1050" s="510"/>
    </row>
    <row r="1051" spans="1:19" s="31" customFormat="1" ht="45.75" customHeight="1" x14ac:dyDescent="0.25">
      <c r="A1051" s="119">
        <v>1043</v>
      </c>
      <c r="B1051" s="119" t="s">
        <v>4874</v>
      </c>
      <c r="C1051" s="119" t="s">
        <v>3118</v>
      </c>
      <c r="D1051" s="120" t="s">
        <v>4875</v>
      </c>
      <c r="E1051" s="120" t="s">
        <v>391</v>
      </c>
      <c r="F1051" s="120" t="s">
        <v>261</v>
      </c>
      <c r="G1051" s="120" t="s">
        <v>4876</v>
      </c>
      <c r="H1051" s="120" t="s">
        <v>470</v>
      </c>
      <c r="I1051" s="120" t="s">
        <v>1963</v>
      </c>
      <c r="J1051" s="120" t="s">
        <v>92</v>
      </c>
      <c r="K1051" s="120" t="s">
        <v>2950</v>
      </c>
      <c r="L1051" s="121">
        <v>6</v>
      </c>
      <c r="M1051" s="122">
        <v>2016</v>
      </c>
      <c r="N1051" s="180">
        <v>280</v>
      </c>
      <c r="O1051" s="59"/>
      <c r="P1051" s="60"/>
      <c r="Q1051" s="61"/>
      <c r="R1051" s="61"/>
      <c r="S1051" s="510"/>
    </row>
    <row r="1052" spans="1:19" s="31" customFormat="1" ht="45.75" customHeight="1" x14ac:dyDescent="0.25">
      <c r="A1052" s="119">
        <v>1044</v>
      </c>
      <c r="B1052" s="119" t="s">
        <v>4877</v>
      </c>
      <c r="C1052" s="119" t="s">
        <v>2971</v>
      </c>
      <c r="D1052" s="120" t="s">
        <v>3005</v>
      </c>
      <c r="E1052" s="120" t="s">
        <v>391</v>
      </c>
      <c r="F1052" s="120" t="s">
        <v>261</v>
      </c>
      <c r="G1052" s="120" t="s">
        <v>4878</v>
      </c>
      <c r="H1052" s="120" t="s">
        <v>470</v>
      </c>
      <c r="I1052" s="120" t="s">
        <v>1963</v>
      </c>
      <c r="J1052" s="120" t="s">
        <v>92</v>
      </c>
      <c r="K1052" s="120" t="s">
        <v>2950</v>
      </c>
      <c r="L1052" s="121">
        <v>6</v>
      </c>
      <c r="M1052" s="122">
        <v>2016</v>
      </c>
      <c r="N1052" s="180">
        <v>210</v>
      </c>
      <c r="O1052" s="59"/>
      <c r="P1052" s="60"/>
      <c r="Q1052" s="61"/>
      <c r="R1052" s="61"/>
      <c r="S1052" s="510"/>
    </row>
    <row r="1053" spans="1:19" s="31" customFormat="1" ht="45.75" customHeight="1" x14ac:dyDescent="0.25">
      <c r="A1053" s="119">
        <v>1045</v>
      </c>
      <c r="B1053" s="119" t="s">
        <v>4879</v>
      </c>
      <c r="C1053" s="119" t="s">
        <v>3004</v>
      </c>
      <c r="D1053" s="120" t="s">
        <v>3005</v>
      </c>
      <c r="E1053" s="120" t="s">
        <v>391</v>
      </c>
      <c r="F1053" s="120" t="s">
        <v>261</v>
      </c>
      <c r="G1053" s="120" t="s">
        <v>4878</v>
      </c>
      <c r="H1053" s="120" t="s">
        <v>470</v>
      </c>
      <c r="I1053" s="120" t="s">
        <v>1963</v>
      </c>
      <c r="J1053" s="120" t="s">
        <v>92</v>
      </c>
      <c r="K1053" s="120" t="s">
        <v>2950</v>
      </c>
      <c r="L1053" s="121">
        <v>6</v>
      </c>
      <c r="M1053" s="122">
        <v>2016</v>
      </c>
      <c r="N1053" s="180">
        <v>260</v>
      </c>
      <c r="O1053" s="59"/>
      <c r="P1053" s="60"/>
      <c r="Q1053" s="61"/>
      <c r="R1053" s="61"/>
      <c r="S1053" s="510"/>
    </row>
    <row r="1054" spans="1:19" s="31" customFormat="1" ht="45.75" customHeight="1" x14ac:dyDescent="0.25">
      <c r="A1054" s="119">
        <v>1046</v>
      </c>
      <c r="B1054" s="119" t="s">
        <v>4880</v>
      </c>
      <c r="C1054" s="119" t="s">
        <v>3118</v>
      </c>
      <c r="D1054" s="120" t="s">
        <v>4881</v>
      </c>
      <c r="E1054" s="120" t="s">
        <v>391</v>
      </c>
      <c r="F1054" s="120" t="s">
        <v>261</v>
      </c>
      <c r="G1054" s="120" t="s">
        <v>440</v>
      </c>
      <c r="H1054" s="120" t="s">
        <v>470</v>
      </c>
      <c r="I1054" s="120" t="s">
        <v>1963</v>
      </c>
      <c r="J1054" s="120" t="s">
        <v>92</v>
      </c>
      <c r="K1054" s="120" t="s">
        <v>2950</v>
      </c>
      <c r="L1054" s="121">
        <v>6</v>
      </c>
      <c r="M1054" s="122">
        <v>2016</v>
      </c>
      <c r="N1054" s="180">
        <v>280</v>
      </c>
      <c r="O1054" s="59"/>
      <c r="P1054" s="60"/>
      <c r="Q1054" s="61"/>
      <c r="R1054" s="61"/>
      <c r="S1054" s="510"/>
    </row>
    <row r="1055" spans="1:19" s="31" customFormat="1" ht="45.75" customHeight="1" x14ac:dyDescent="0.25">
      <c r="A1055" s="119">
        <v>1047</v>
      </c>
      <c r="B1055" s="119" t="s">
        <v>4882</v>
      </c>
      <c r="C1055" s="119" t="s">
        <v>3118</v>
      </c>
      <c r="D1055" s="120" t="s">
        <v>4677</v>
      </c>
      <c r="E1055" s="120" t="s">
        <v>391</v>
      </c>
      <c r="F1055" s="120" t="s">
        <v>261</v>
      </c>
      <c r="G1055" s="120" t="s">
        <v>4883</v>
      </c>
      <c r="H1055" s="120" t="s">
        <v>470</v>
      </c>
      <c r="I1055" s="120" t="s">
        <v>1963</v>
      </c>
      <c r="J1055" s="120" t="s">
        <v>92</v>
      </c>
      <c r="K1055" s="120" t="s">
        <v>2950</v>
      </c>
      <c r="L1055" s="121">
        <v>6</v>
      </c>
      <c r="M1055" s="122">
        <v>2016</v>
      </c>
      <c r="N1055" s="180">
        <v>280</v>
      </c>
      <c r="O1055" s="59"/>
      <c r="P1055" s="60"/>
      <c r="Q1055" s="61"/>
      <c r="R1055" s="61"/>
      <c r="S1055" s="510"/>
    </row>
    <row r="1056" spans="1:19" s="31" customFormat="1" ht="45.75" customHeight="1" x14ac:dyDescent="0.25">
      <c r="A1056" s="119">
        <v>1048</v>
      </c>
      <c r="B1056" s="119" t="s">
        <v>4884</v>
      </c>
      <c r="C1056" s="119" t="s">
        <v>3037</v>
      </c>
      <c r="D1056" s="120" t="s">
        <v>1156</v>
      </c>
      <c r="E1056" s="120" t="s">
        <v>391</v>
      </c>
      <c r="F1056" s="120" t="s">
        <v>261</v>
      </c>
      <c r="G1056" s="120" t="s">
        <v>4885</v>
      </c>
      <c r="H1056" s="120" t="s">
        <v>470</v>
      </c>
      <c r="I1056" s="120" t="s">
        <v>1963</v>
      </c>
      <c r="J1056" s="120" t="s">
        <v>92</v>
      </c>
      <c r="K1056" s="120" t="s">
        <v>2950</v>
      </c>
      <c r="L1056" s="121">
        <v>12</v>
      </c>
      <c r="M1056" s="121">
        <v>2013</v>
      </c>
      <c r="N1056" s="180">
        <v>2777.25</v>
      </c>
      <c r="O1056" s="59"/>
      <c r="P1056" s="60"/>
      <c r="Q1056" s="61"/>
      <c r="R1056" s="61"/>
      <c r="S1056" s="510"/>
    </row>
    <row r="1057" spans="1:19" s="31" customFormat="1" ht="45.75" customHeight="1" x14ac:dyDescent="0.25">
      <c r="A1057" s="119">
        <v>1049</v>
      </c>
      <c r="B1057" s="119" t="s">
        <v>4886</v>
      </c>
      <c r="C1057" s="119" t="s">
        <v>2952</v>
      </c>
      <c r="D1057" s="120" t="s">
        <v>3005</v>
      </c>
      <c r="E1057" s="120" t="s">
        <v>391</v>
      </c>
      <c r="F1057" s="120" t="s">
        <v>261</v>
      </c>
      <c r="G1057" s="120" t="s">
        <v>4887</v>
      </c>
      <c r="H1057" s="120" t="s">
        <v>470</v>
      </c>
      <c r="I1057" s="120" t="s">
        <v>1963</v>
      </c>
      <c r="J1057" s="120" t="s">
        <v>92</v>
      </c>
      <c r="K1057" s="120" t="s">
        <v>2950</v>
      </c>
      <c r="L1057" s="121">
        <v>12</v>
      </c>
      <c r="M1057" s="121">
        <v>2013</v>
      </c>
      <c r="N1057" s="180">
        <v>260</v>
      </c>
      <c r="O1057" s="59"/>
      <c r="P1057" s="60"/>
      <c r="Q1057" s="61"/>
      <c r="R1057" s="61"/>
      <c r="S1057" s="510"/>
    </row>
    <row r="1058" spans="1:19" s="31" customFormat="1" ht="45.75" customHeight="1" x14ac:dyDescent="0.25">
      <c r="A1058" s="119">
        <v>1050</v>
      </c>
      <c r="B1058" s="119" t="s">
        <v>4888</v>
      </c>
      <c r="C1058" s="119" t="s">
        <v>2971</v>
      </c>
      <c r="D1058" s="120" t="s">
        <v>3005</v>
      </c>
      <c r="E1058" s="120" t="s">
        <v>391</v>
      </c>
      <c r="F1058" s="120" t="s">
        <v>261</v>
      </c>
      <c r="G1058" s="120" t="s">
        <v>4887</v>
      </c>
      <c r="H1058" s="120" t="s">
        <v>470</v>
      </c>
      <c r="I1058" s="120" t="s">
        <v>1963</v>
      </c>
      <c r="J1058" s="120" t="s">
        <v>92</v>
      </c>
      <c r="K1058" s="120" t="s">
        <v>2950</v>
      </c>
      <c r="L1058" s="121">
        <v>12</v>
      </c>
      <c r="M1058" s="121">
        <v>2013</v>
      </c>
      <c r="N1058" s="180">
        <v>210</v>
      </c>
      <c r="O1058" s="59"/>
      <c r="P1058" s="60"/>
      <c r="Q1058" s="61"/>
      <c r="R1058" s="61"/>
      <c r="S1058" s="510"/>
    </row>
    <row r="1059" spans="1:19" s="31" customFormat="1" ht="45.75" customHeight="1" x14ac:dyDescent="0.25">
      <c r="A1059" s="119">
        <v>1051</v>
      </c>
      <c r="B1059" s="119" t="s">
        <v>4889</v>
      </c>
      <c r="C1059" s="119" t="s">
        <v>2980</v>
      </c>
      <c r="D1059" s="120" t="s">
        <v>4801</v>
      </c>
      <c r="E1059" s="120" t="s">
        <v>391</v>
      </c>
      <c r="F1059" s="120" t="s">
        <v>261</v>
      </c>
      <c r="G1059" s="120">
        <v>11332739520</v>
      </c>
      <c r="H1059" s="120" t="s">
        <v>470</v>
      </c>
      <c r="I1059" s="120" t="s">
        <v>1963</v>
      </c>
      <c r="J1059" s="120" t="s">
        <v>92</v>
      </c>
      <c r="K1059" s="120" t="s">
        <v>2950</v>
      </c>
      <c r="L1059" s="121">
        <v>12</v>
      </c>
      <c r="M1059" s="121">
        <v>2013</v>
      </c>
      <c r="N1059" s="180">
        <v>280</v>
      </c>
      <c r="O1059" s="59"/>
      <c r="P1059" s="60"/>
      <c r="Q1059" s="61"/>
      <c r="R1059" s="61"/>
      <c r="S1059" s="510"/>
    </row>
    <row r="1060" spans="1:19" s="31" customFormat="1" ht="45.75" customHeight="1" x14ac:dyDescent="0.25">
      <c r="A1060" s="119">
        <v>1052</v>
      </c>
      <c r="B1060" s="119" t="s">
        <v>4890</v>
      </c>
      <c r="C1060" s="119" t="s">
        <v>4891</v>
      </c>
      <c r="D1060" s="120" t="s">
        <v>3067</v>
      </c>
      <c r="E1060" s="120" t="s">
        <v>391</v>
      </c>
      <c r="F1060" s="120" t="s">
        <v>261</v>
      </c>
      <c r="G1060" s="120" t="s">
        <v>440</v>
      </c>
      <c r="H1060" s="120" t="s">
        <v>470</v>
      </c>
      <c r="I1060" s="120" t="s">
        <v>1963</v>
      </c>
      <c r="J1060" s="120" t="s">
        <v>92</v>
      </c>
      <c r="K1060" s="120" t="s">
        <v>2950</v>
      </c>
      <c r="L1060" s="121">
        <v>12</v>
      </c>
      <c r="M1060" s="121">
        <v>2013</v>
      </c>
      <c r="N1060" s="180">
        <v>5500</v>
      </c>
      <c r="O1060" s="59"/>
      <c r="P1060" s="60"/>
      <c r="Q1060" s="61"/>
      <c r="R1060" s="61"/>
      <c r="S1060" s="510"/>
    </row>
    <row r="1061" spans="1:19" s="31" customFormat="1" ht="45.75" customHeight="1" x14ac:dyDescent="0.25">
      <c r="A1061" s="119">
        <v>1053</v>
      </c>
      <c r="B1061" s="119" t="s">
        <v>4892</v>
      </c>
      <c r="C1061" s="119" t="s">
        <v>4893</v>
      </c>
      <c r="D1061" s="120" t="s">
        <v>4894</v>
      </c>
      <c r="E1061" s="120" t="s">
        <v>391</v>
      </c>
      <c r="F1061" s="120" t="s">
        <v>261</v>
      </c>
      <c r="G1061" s="120" t="s">
        <v>14551</v>
      </c>
      <c r="H1061" s="120" t="s">
        <v>470</v>
      </c>
      <c r="I1061" s="120" t="s">
        <v>1963</v>
      </c>
      <c r="J1061" s="120" t="s">
        <v>92</v>
      </c>
      <c r="K1061" s="120" t="s">
        <v>2950</v>
      </c>
      <c r="L1061" s="121">
        <v>11</v>
      </c>
      <c r="M1061" s="121">
        <v>2016</v>
      </c>
      <c r="N1061" s="180">
        <v>6371.3</v>
      </c>
      <c r="O1061" s="59"/>
      <c r="P1061" s="60"/>
      <c r="Q1061" s="61"/>
      <c r="R1061" s="61"/>
      <c r="S1061" s="510"/>
    </row>
    <row r="1062" spans="1:19" s="31" customFormat="1" ht="45.75" customHeight="1" x14ac:dyDescent="0.25">
      <c r="A1062" s="119">
        <v>1054</v>
      </c>
      <c r="B1062" s="119" t="s">
        <v>4895</v>
      </c>
      <c r="C1062" s="119" t="s">
        <v>3791</v>
      </c>
      <c r="D1062" s="120" t="s">
        <v>1156</v>
      </c>
      <c r="E1062" s="120" t="s">
        <v>391</v>
      </c>
      <c r="F1062" s="120" t="s">
        <v>261</v>
      </c>
      <c r="G1062" s="120" t="s">
        <v>4896</v>
      </c>
      <c r="H1062" s="120" t="s">
        <v>470</v>
      </c>
      <c r="I1062" s="120" t="s">
        <v>1963</v>
      </c>
      <c r="J1062" s="120" t="s">
        <v>92</v>
      </c>
      <c r="K1062" s="120" t="s">
        <v>2950</v>
      </c>
      <c r="L1062" s="121">
        <v>11</v>
      </c>
      <c r="M1062" s="121">
        <v>2016</v>
      </c>
      <c r="N1062" s="180">
        <v>2940.6</v>
      </c>
      <c r="O1062" s="59"/>
      <c r="P1062" s="60"/>
      <c r="Q1062" s="61"/>
      <c r="R1062" s="61"/>
      <c r="S1062" s="510"/>
    </row>
    <row r="1063" spans="1:19" s="31" customFormat="1" ht="45.75" customHeight="1" x14ac:dyDescent="0.25">
      <c r="A1063" s="119">
        <v>1055</v>
      </c>
      <c r="B1063" s="119" t="s">
        <v>4897</v>
      </c>
      <c r="C1063" s="119" t="s">
        <v>2952</v>
      </c>
      <c r="D1063" s="120" t="s">
        <v>261</v>
      </c>
      <c r="E1063" s="120" t="s">
        <v>391</v>
      </c>
      <c r="F1063" s="120" t="s">
        <v>261</v>
      </c>
      <c r="G1063" s="120" t="s">
        <v>4898</v>
      </c>
      <c r="H1063" s="120" t="s">
        <v>470</v>
      </c>
      <c r="I1063" s="120" t="s">
        <v>1963</v>
      </c>
      <c r="J1063" s="120" t="s">
        <v>92</v>
      </c>
      <c r="K1063" s="120" t="s">
        <v>2950</v>
      </c>
      <c r="L1063" s="121">
        <v>11</v>
      </c>
      <c r="M1063" s="121">
        <v>2016</v>
      </c>
      <c r="N1063" s="180">
        <v>294.06</v>
      </c>
      <c r="O1063" s="59"/>
      <c r="P1063" s="60"/>
      <c r="Q1063" s="61"/>
      <c r="R1063" s="61"/>
      <c r="S1063" s="510"/>
    </row>
    <row r="1064" spans="1:19" s="31" customFormat="1" ht="45.75" customHeight="1" x14ac:dyDescent="0.25">
      <c r="A1064" s="119">
        <v>1056</v>
      </c>
      <c r="B1064" s="119" t="s">
        <v>4899</v>
      </c>
      <c r="C1064" s="119" t="s">
        <v>2971</v>
      </c>
      <c r="D1064" s="120" t="s">
        <v>261</v>
      </c>
      <c r="E1064" s="120" t="s">
        <v>391</v>
      </c>
      <c r="F1064" s="120" t="s">
        <v>261</v>
      </c>
      <c r="G1064" s="120" t="s">
        <v>440</v>
      </c>
      <c r="H1064" s="120" t="s">
        <v>470</v>
      </c>
      <c r="I1064" s="120" t="s">
        <v>1963</v>
      </c>
      <c r="J1064" s="120" t="s">
        <v>92</v>
      </c>
      <c r="K1064" s="120" t="s">
        <v>2950</v>
      </c>
      <c r="L1064" s="121">
        <v>11</v>
      </c>
      <c r="M1064" s="121">
        <v>2016</v>
      </c>
      <c r="N1064" s="180">
        <v>196.04</v>
      </c>
      <c r="O1064" s="59"/>
      <c r="P1064" s="60"/>
      <c r="Q1064" s="61"/>
      <c r="R1064" s="61"/>
      <c r="S1064" s="510"/>
    </row>
    <row r="1065" spans="1:19" s="31" customFormat="1" ht="45.75" customHeight="1" x14ac:dyDescent="0.25">
      <c r="A1065" s="119">
        <v>1057</v>
      </c>
      <c r="B1065" s="119" t="s">
        <v>4895</v>
      </c>
      <c r="C1065" s="119" t="s">
        <v>3921</v>
      </c>
      <c r="D1065" s="120" t="s">
        <v>1622</v>
      </c>
      <c r="E1065" s="120" t="s">
        <v>391</v>
      </c>
      <c r="F1065" s="120" t="s">
        <v>4900</v>
      </c>
      <c r="G1065" s="120" t="s">
        <v>4901</v>
      </c>
      <c r="H1065" s="120" t="s">
        <v>470</v>
      </c>
      <c r="I1065" s="120" t="s">
        <v>1963</v>
      </c>
      <c r="J1065" s="120" t="s">
        <v>92</v>
      </c>
      <c r="K1065" s="120" t="s">
        <v>2950</v>
      </c>
      <c r="L1065" s="121">
        <v>11</v>
      </c>
      <c r="M1065" s="121">
        <v>2016</v>
      </c>
      <c r="N1065" s="180">
        <v>4060</v>
      </c>
      <c r="O1065" s="59"/>
      <c r="P1065" s="60"/>
      <c r="Q1065" s="61"/>
      <c r="R1065" s="61"/>
      <c r="S1065" s="510"/>
    </row>
    <row r="1066" spans="1:19" s="31" customFormat="1" ht="45.75" customHeight="1" x14ac:dyDescent="0.25">
      <c r="A1066" s="119">
        <v>1058</v>
      </c>
      <c r="B1066" s="119" t="s">
        <v>4902</v>
      </c>
      <c r="C1066" s="119" t="s">
        <v>4903</v>
      </c>
      <c r="D1066" s="120" t="s">
        <v>261</v>
      </c>
      <c r="E1066" s="120" t="s">
        <v>391</v>
      </c>
      <c r="F1066" s="120" t="s">
        <v>261</v>
      </c>
      <c r="G1066" s="120"/>
      <c r="H1066" s="120" t="s">
        <v>470</v>
      </c>
      <c r="I1066" s="120" t="s">
        <v>1963</v>
      </c>
      <c r="J1066" s="120" t="s">
        <v>92</v>
      </c>
      <c r="K1066" s="120" t="s">
        <v>2950</v>
      </c>
      <c r="L1066" s="121">
        <v>6</v>
      </c>
      <c r="M1066" s="121">
        <v>2017</v>
      </c>
      <c r="N1066" s="180">
        <v>7308</v>
      </c>
      <c r="O1066" s="59"/>
      <c r="P1066" s="60"/>
      <c r="Q1066" s="61"/>
      <c r="R1066" s="61"/>
      <c r="S1066" s="510"/>
    </row>
    <row r="1067" spans="1:19" s="31" customFormat="1" ht="45.75" customHeight="1" x14ac:dyDescent="0.25">
      <c r="A1067" s="119">
        <v>1059</v>
      </c>
      <c r="B1067" s="119" t="s">
        <v>4904</v>
      </c>
      <c r="C1067" s="125" t="s">
        <v>3268</v>
      </c>
      <c r="D1067" s="120" t="s">
        <v>3388</v>
      </c>
      <c r="E1067" s="120" t="s">
        <v>391</v>
      </c>
      <c r="F1067" s="120" t="s">
        <v>261</v>
      </c>
      <c r="G1067" s="123">
        <v>940399167315</v>
      </c>
      <c r="H1067" s="120" t="s">
        <v>470</v>
      </c>
      <c r="I1067" s="120" t="s">
        <v>1963</v>
      </c>
      <c r="J1067" s="120" t="s">
        <v>92</v>
      </c>
      <c r="K1067" s="120" t="s">
        <v>2950</v>
      </c>
      <c r="L1067" s="122">
        <v>11</v>
      </c>
      <c r="M1067" s="122">
        <v>2017</v>
      </c>
      <c r="N1067" s="180">
        <v>4782.68</v>
      </c>
      <c r="O1067" s="59"/>
      <c r="P1067" s="60"/>
      <c r="Q1067" s="61"/>
      <c r="R1067" s="61"/>
      <c r="S1067" s="510"/>
    </row>
    <row r="1068" spans="1:19" s="31" customFormat="1" ht="45.75" customHeight="1" x14ac:dyDescent="0.25">
      <c r="A1068" s="119">
        <v>1060</v>
      </c>
      <c r="B1068" s="119" t="s">
        <v>4905</v>
      </c>
      <c r="C1068" s="125" t="s">
        <v>2976</v>
      </c>
      <c r="D1068" s="120" t="s">
        <v>1136</v>
      </c>
      <c r="E1068" s="120" t="s">
        <v>391</v>
      </c>
      <c r="F1068" s="120" t="s">
        <v>261</v>
      </c>
      <c r="G1068" s="120" t="s">
        <v>4906</v>
      </c>
      <c r="H1068" s="120" t="s">
        <v>470</v>
      </c>
      <c r="I1068" s="120" t="s">
        <v>1963</v>
      </c>
      <c r="J1068" s="120" t="s">
        <v>92</v>
      </c>
      <c r="K1068" s="120" t="s">
        <v>2950</v>
      </c>
      <c r="L1068" s="122">
        <v>11</v>
      </c>
      <c r="M1068" s="122">
        <v>2017</v>
      </c>
      <c r="N1068" s="180">
        <v>2468.48</v>
      </c>
      <c r="O1068" s="59"/>
      <c r="P1068" s="60"/>
      <c r="Q1068" s="61"/>
      <c r="R1068" s="61"/>
      <c r="S1068" s="510"/>
    </row>
    <row r="1069" spans="1:19" s="31" customFormat="1" ht="45.75" customHeight="1" x14ac:dyDescent="0.25">
      <c r="A1069" s="119">
        <v>1061</v>
      </c>
      <c r="B1069" s="119" t="s">
        <v>4907</v>
      </c>
      <c r="C1069" s="125" t="s">
        <v>2952</v>
      </c>
      <c r="D1069" s="120" t="s">
        <v>3005</v>
      </c>
      <c r="E1069" s="120" t="s">
        <v>391</v>
      </c>
      <c r="F1069" s="120" t="s">
        <v>261</v>
      </c>
      <c r="G1069" s="120" t="s">
        <v>3822</v>
      </c>
      <c r="H1069" s="120" t="s">
        <v>470</v>
      </c>
      <c r="I1069" s="120" t="s">
        <v>1963</v>
      </c>
      <c r="J1069" s="120" t="s">
        <v>92</v>
      </c>
      <c r="K1069" s="120" t="s">
        <v>2950</v>
      </c>
      <c r="L1069" s="122">
        <v>11</v>
      </c>
      <c r="M1069" s="122">
        <v>2017</v>
      </c>
      <c r="N1069" s="180">
        <v>308.56</v>
      </c>
      <c r="O1069" s="59"/>
      <c r="P1069" s="60"/>
      <c r="Q1069" s="61"/>
      <c r="R1069" s="61"/>
      <c r="S1069" s="510"/>
    </row>
    <row r="1070" spans="1:19" s="31" customFormat="1" ht="45.75" customHeight="1" x14ac:dyDescent="0.25">
      <c r="A1070" s="119">
        <v>1062</v>
      </c>
      <c r="B1070" s="119" t="s">
        <v>4908</v>
      </c>
      <c r="C1070" s="125" t="s">
        <v>2971</v>
      </c>
      <c r="D1070" s="120" t="s">
        <v>3005</v>
      </c>
      <c r="E1070" s="120" t="s">
        <v>391</v>
      </c>
      <c r="F1070" s="120" t="s">
        <v>261</v>
      </c>
      <c r="G1070" s="120" t="s">
        <v>3822</v>
      </c>
      <c r="H1070" s="120" t="s">
        <v>470</v>
      </c>
      <c r="I1070" s="120" t="s">
        <v>1963</v>
      </c>
      <c r="J1070" s="120" t="s">
        <v>92</v>
      </c>
      <c r="K1070" s="120" t="s">
        <v>2950</v>
      </c>
      <c r="L1070" s="122">
        <v>11</v>
      </c>
      <c r="M1070" s="122">
        <v>2017</v>
      </c>
      <c r="N1070" s="180">
        <v>154.28</v>
      </c>
      <c r="O1070" s="59"/>
      <c r="P1070" s="60"/>
      <c r="Q1070" s="61"/>
      <c r="R1070" s="61"/>
      <c r="S1070" s="510"/>
    </row>
    <row r="1071" spans="1:19" s="31" customFormat="1" ht="45.75" customHeight="1" x14ac:dyDescent="0.25">
      <c r="A1071" s="119">
        <v>1063</v>
      </c>
      <c r="B1071" s="119" t="s">
        <v>4909</v>
      </c>
      <c r="C1071" s="125" t="s">
        <v>2980</v>
      </c>
      <c r="D1071" s="120" t="s">
        <v>4910</v>
      </c>
      <c r="E1071" s="120" t="s">
        <v>391</v>
      </c>
      <c r="F1071" s="120" t="s">
        <v>261</v>
      </c>
      <c r="G1071" s="120" t="s">
        <v>4911</v>
      </c>
      <c r="H1071" s="120" t="s">
        <v>470</v>
      </c>
      <c r="I1071" s="120" t="s">
        <v>1963</v>
      </c>
      <c r="J1071" s="120" t="s">
        <v>92</v>
      </c>
      <c r="K1071" s="120" t="s">
        <v>2950</v>
      </c>
      <c r="L1071" s="122">
        <v>11</v>
      </c>
      <c r="M1071" s="122">
        <v>2017</v>
      </c>
      <c r="N1071" s="180">
        <v>290</v>
      </c>
      <c r="O1071" s="59"/>
      <c r="P1071" s="60"/>
      <c r="Q1071" s="61"/>
      <c r="R1071" s="61"/>
      <c r="S1071" s="510"/>
    </row>
    <row r="1072" spans="1:19" s="31" customFormat="1" ht="45.75" customHeight="1" x14ac:dyDescent="0.25">
      <c r="A1072" s="119">
        <v>1064</v>
      </c>
      <c r="B1072" s="119" t="s">
        <v>4912</v>
      </c>
      <c r="C1072" s="125" t="s">
        <v>3268</v>
      </c>
      <c r="D1072" s="120" t="s">
        <v>3388</v>
      </c>
      <c r="E1072" s="120" t="s">
        <v>391</v>
      </c>
      <c r="F1072" s="120" t="s">
        <v>261</v>
      </c>
      <c r="G1072" s="126">
        <v>940399167979</v>
      </c>
      <c r="H1072" s="120" t="s">
        <v>470</v>
      </c>
      <c r="I1072" s="120" t="s">
        <v>1963</v>
      </c>
      <c r="J1072" s="120" t="s">
        <v>92</v>
      </c>
      <c r="K1072" s="120" t="s">
        <v>2950</v>
      </c>
      <c r="L1072" s="121">
        <v>11</v>
      </c>
      <c r="M1072" s="121">
        <v>2017</v>
      </c>
      <c r="N1072" s="180">
        <v>4782.68</v>
      </c>
      <c r="O1072" s="59"/>
      <c r="P1072" s="60"/>
      <c r="Q1072" s="61"/>
      <c r="R1072" s="61"/>
      <c r="S1072" s="510"/>
    </row>
    <row r="1073" spans="1:19" s="31" customFormat="1" ht="45.75" customHeight="1" x14ac:dyDescent="0.25">
      <c r="A1073" s="119">
        <v>1065</v>
      </c>
      <c r="B1073" s="119" t="s">
        <v>4913</v>
      </c>
      <c r="C1073" s="125" t="s">
        <v>2976</v>
      </c>
      <c r="D1073" s="120" t="s">
        <v>1136</v>
      </c>
      <c r="E1073" s="120" t="s">
        <v>391</v>
      </c>
      <c r="F1073" s="120" t="s">
        <v>261</v>
      </c>
      <c r="G1073" s="126" t="s">
        <v>4914</v>
      </c>
      <c r="H1073" s="120" t="s">
        <v>470</v>
      </c>
      <c r="I1073" s="120" t="s">
        <v>1963</v>
      </c>
      <c r="J1073" s="120" t="s">
        <v>92</v>
      </c>
      <c r="K1073" s="120" t="s">
        <v>2950</v>
      </c>
      <c r="L1073" s="121">
        <v>11</v>
      </c>
      <c r="M1073" s="121">
        <v>2017</v>
      </c>
      <c r="N1073" s="180">
        <v>2468.48</v>
      </c>
      <c r="O1073" s="59"/>
      <c r="P1073" s="60"/>
      <c r="Q1073" s="61"/>
      <c r="R1073" s="61"/>
      <c r="S1073" s="510"/>
    </row>
    <row r="1074" spans="1:19" s="31" customFormat="1" ht="45.75" customHeight="1" x14ac:dyDescent="0.25">
      <c r="A1074" s="119">
        <v>1066</v>
      </c>
      <c r="B1074" s="119" t="s">
        <v>4915</v>
      </c>
      <c r="C1074" s="125" t="s">
        <v>2952</v>
      </c>
      <c r="D1074" s="120" t="s">
        <v>3005</v>
      </c>
      <c r="E1074" s="120" t="s">
        <v>391</v>
      </c>
      <c r="F1074" s="120" t="s">
        <v>261</v>
      </c>
      <c r="G1074" s="126" t="s">
        <v>3822</v>
      </c>
      <c r="H1074" s="120" t="s">
        <v>470</v>
      </c>
      <c r="I1074" s="120" t="s">
        <v>1963</v>
      </c>
      <c r="J1074" s="120" t="s">
        <v>92</v>
      </c>
      <c r="K1074" s="120" t="s">
        <v>2950</v>
      </c>
      <c r="L1074" s="121">
        <v>11</v>
      </c>
      <c r="M1074" s="121">
        <v>2017</v>
      </c>
      <c r="N1074" s="180">
        <v>308.56</v>
      </c>
      <c r="O1074" s="59"/>
      <c r="P1074" s="60"/>
      <c r="Q1074" s="61"/>
      <c r="R1074" s="61"/>
      <c r="S1074" s="510"/>
    </row>
    <row r="1075" spans="1:19" s="31" customFormat="1" ht="45.75" customHeight="1" x14ac:dyDescent="0.25">
      <c r="A1075" s="119">
        <v>1067</v>
      </c>
      <c r="B1075" s="119" t="s">
        <v>4916</v>
      </c>
      <c r="C1075" s="125" t="s">
        <v>2971</v>
      </c>
      <c r="D1075" s="120" t="s">
        <v>3005</v>
      </c>
      <c r="E1075" s="120" t="s">
        <v>391</v>
      </c>
      <c r="F1075" s="120" t="s">
        <v>261</v>
      </c>
      <c r="G1075" s="126" t="s">
        <v>3822</v>
      </c>
      <c r="H1075" s="120" t="s">
        <v>470</v>
      </c>
      <c r="I1075" s="120" t="s">
        <v>1963</v>
      </c>
      <c r="J1075" s="120" t="s">
        <v>92</v>
      </c>
      <c r="K1075" s="120" t="s">
        <v>2950</v>
      </c>
      <c r="L1075" s="121">
        <v>11</v>
      </c>
      <c r="M1075" s="121">
        <v>2017</v>
      </c>
      <c r="N1075" s="180">
        <v>154.28</v>
      </c>
      <c r="O1075" s="59"/>
      <c r="P1075" s="60"/>
      <c r="Q1075" s="61"/>
      <c r="R1075" s="61"/>
      <c r="S1075" s="510"/>
    </row>
    <row r="1076" spans="1:19" s="31" customFormat="1" ht="45.75" customHeight="1" x14ac:dyDescent="0.25">
      <c r="A1076" s="119">
        <v>1068</v>
      </c>
      <c r="B1076" s="119" t="s">
        <v>4917</v>
      </c>
      <c r="C1076" s="125" t="s">
        <v>2980</v>
      </c>
      <c r="D1076" s="120" t="s">
        <v>4910</v>
      </c>
      <c r="E1076" s="120" t="s">
        <v>391</v>
      </c>
      <c r="F1076" s="120" t="s">
        <v>261</v>
      </c>
      <c r="G1076" s="126" t="s">
        <v>4918</v>
      </c>
      <c r="H1076" s="120" t="s">
        <v>470</v>
      </c>
      <c r="I1076" s="120" t="s">
        <v>1963</v>
      </c>
      <c r="J1076" s="120" t="s">
        <v>92</v>
      </c>
      <c r="K1076" s="120" t="s">
        <v>2950</v>
      </c>
      <c r="L1076" s="121">
        <v>11</v>
      </c>
      <c r="M1076" s="121">
        <v>2017</v>
      </c>
      <c r="N1076" s="180">
        <v>290</v>
      </c>
      <c r="O1076" s="59"/>
      <c r="P1076" s="60"/>
      <c r="Q1076" s="61"/>
      <c r="R1076" s="61"/>
      <c r="S1076" s="510"/>
    </row>
    <row r="1077" spans="1:19" s="31" customFormat="1" ht="45.75" customHeight="1" x14ac:dyDescent="0.25">
      <c r="A1077" s="119">
        <v>1069</v>
      </c>
      <c r="B1077" s="119" t="s">
        <v>4919</v>
      </c>
      <c r="C1077" s="125" t="s">
        <v>4920</v>
      </c>
      <c r="D1077" s="120" t="s">
        <v>261</v>
      </c>
      <c r="E1077" s="120" t="s">
        <v>391</v>
      </c>
      <c r="F1077" s="120" t="s">
        <v>261</v>
      </c>
      <c r="G1077" s="126" t="s">
        <v>440</v>
      </c>
      <c r="H1077" s="120" t="s">
        <v>470</v>
      </c>
      <c r="I1077" s="120" t="s">
        <v>1963</v>
      </c>
      <c r="J1077" s="120" t="s">
        <v>92</v>
      </c>
      <c r="K1077" s="120" t="s">
        <v>2950</v>
      </c>
      <c r="L1077" s="121">
        <v>9</v>
      </c>
      <c r="M1077" s="121">
        <v>2018</v>
      </c>
      <c r="N1077" s="180">
        <v>7018</v>
      </c>
      <c r="O1077" s="59"/>
      <c r="P1077" s="60"/>
      <c r="Q1077" s="61"/>
      <c r="R1077" s="61"/>
      <c r="S1077" s="510"/>
    </row>
    <row r="1078" spans="1:19" s="31" customFormat="1" ht="45.75" customHeight="1" x14ac:dyDescent="0.25">
      <c r="A1078" s="119">
        <v>1070</v>
      </c>
      <c r="B1078" s="119" t="s">
        <v>4921</v>
      </c>
      <c r="C1078" s="125" t="s">
        <v>4922</v>
      </c>
      <c r="D1078" s="120" t="s">
        <v>3012</v>
      </c>
      <c r="E1078" s="120" t="s">
        <v>391</v>
      </c>
      <c r="F1078" s="120" t="s">
        <v>261</v>
      </c>
      <c r="G1078" s="126" t="s">
        <v>440</v>
      </c>
      <c r="H1078" s="120" t="s">
        <v>890</v>
      </c>
      <c r="I1078" s="120" t="s">
        <v>1963</v>
      </c>
      <c r="J1078" s="120" t="s">
        <v>92</v>
      </c>
      <c r="K1078" s="120" t="s">
        <v>2950</v>
      </c>
      <c r="L1078" s="121">
        <v>12</v>
      </c>
      <c r="M1078" s="121">
        <v>2019</v>
      </c>
      <c r="N1078" s="180">
        <f>9127.23/2</f>
        <v>4563.6149999999998</v>
      </c>
      <c r="O1078" s="59"/>
      <c r="P1078" s="60"/>
      <c r="Q1078" s="61"/>
      <c r="R1078" s="61"/>
      <c r="S1078" s="510"/>
    </row>
    <row r="1079" spans="1:19" s="31" customFormat="1" ht="45.75" customHeight="1" x14ac:dyDescent="0.25">
      <c r="A1079" s="119">
        <v>1071</v>
      </c>
      <c r="B1079" s="119" t="s">
        <v>4923</v>
      </c>
      <c r="C1079" s="125" t="s">
        <v>4922</v>
      </c>
      <c r="D1079" s="120" t="s">
        <v>3012</v>
      </c>
      <c r="E1079" s="120" t="s">
        <v>391</v>
      </c>
      <c r="F1079" s="120" t="s">
        <v>261</v>
      </c>
      <c r="G1079" s="126" t="s">
        <v>440</v>
      </c>
      <c r="H1079" s="120" t="s">
        <v>890</v>
      </c>
      <c r="I1079" s="120" t="s">
        <v>1963</v>
      </c>
      <c r="J1079" s="120" t="s">
        <v>92</v>
      </c>
      <c r="K1079" s="120" t="s">
        <v>2950</v>
      </c>
      <c r="L1079" s="121">
        <v>12</v>
      </c>
      <c r="M1079" s="121">
        <v>2019</v>
      </c>
      <c r="N1079" s="180">
        <v>4563.62</v>
      </c>
      <c r="O1079" s="59"/>
      <c r="P1079" s="60"/>
      <c r="Q1079" s="61"/>
      <c r="R1079" s="61"/>
      <c r="S1079" s="510"/>
    </row>
    <row r="1080" spans="1:19" s="31" customFormat="1" ht="45.75" customHeight="1" x14ac:dyDescent="0.25">
      <c r="A1080" s="119">
        <v>1072</v>
      </c>
      <c r="B1080" s="119" t="s">
        <v>4924</v>
      </c>
      <c r="C1080" s="125" t="s">
        <v>4925</v>
      </c>
      <c r="D1080" s="120" t="s">
        <v>1622</v>
      </c>
      <c r="E1080" s="120" t="s">
        <v>391</v>
      </c>
      <c r="F1080" s="120" t="s">
        <v>261</v>
      </c>
      <c r="G1080" s="126" t="s">
        <v>440</v>
      </c>
      <c r="H1080" s="120" t="s">
        <v>890</v>
      </c>
      <c r="I1080" s="120" t="s">
        <v>1963</v>
      </c>
      <c r="J1080" s="120" t="s">
        <v>92</v>
      </c>
      <c r="K1080" s="120" t="s">
        <v>2950</v>
      </c>
      <c r="L1080" s="121">
        <v>12</v>
      </c>
      <c r="M1080" s="121">
        <v>2019</v>
      </c>
      <c r="N1080" s="180">
        <v>6380</v>
      </c>
      <c r="O1080" s="59"/>
      <c r="P1080" s="60"/>
      <c r="Q1080" s="61"/>
      <c r="R1080" s="61"/>
      <c r="S1080" s="510"/>
    </row>
    <row r="1081" spans="1:19" s="31" customFormat="1" ht="45.75" customHeight="1" x14ac:dyDescent="0.25">
      <c r="A1081" s="119">
        <v>1073</v>
      </c>
      <c r="B1081" s="119" t="s">
        <v>4926</v>
      </c>
      <c r="C1081" s="119" t="s">
        <v>3766</v>
      </c>
      <c r="D1081" s="120" t="s">
        <v>261</v>
      </c>
      <c r="E1081" s="120" t="s">
        <v>391</v>
      </c>
      <c r="F1081" s="120" t="s">
        <v>261</v>
      </c>
      <c r="G1081" s="120" t="s">
        <v>440</v>
      </c>
      <c r="H1081" s="120" t="s">
        <v>470</v>
      </c>
      <c r="I1081" s="120" t="s">
        <v>2011</v>
      </c>
      <c r="J1081" s="120" t="s">
        <v>92</v>
      </c>
      <c r="K1081" s="120" t="s">
        <v>2950</v>
      </c>
      <c r="L1081" s="121">
        <v>12</v>
      </c>
      <c r="M1081" s="122">
        <v>2013</v>
      </c>
      <c r="N1081" s="180">
        <v>164.22</v>
      </c>
      <c r="O1081" s="59"/>
      <c r="P1081" s="60"/>
      <c r="Q1081" s="61"/>
      <c r="R1081" s="61"/>
      <c r="S1081" s="510"/>
    </row>
    <row r="1082" spans="1:19" s="31" customFormat="1" ht="45.75" customHeight="1" x14ac:dyDescent="0.25">
      <c r="A1082" s="119">
        <v>1074</v>
      </c>
      <c r="B1082" s="119" t="s">
        <v>4927</v>
      </c>
      <c r="C1082" s="119" t="s">
        <v>4928</v>
      </c>
      <c r="D1082" s="120" t="s">
        <v>3079</v>
      </c>
      <c r="E1082" s="120" t="s">
        <v>391</v>
      </c>
      <c r="F1082" s="120" t="s">
        <v>261</v>
      </c>
      <c r="G1082" s="120" t="s">
        <v>440</v>
      </c>
      <c r="H1082" s="120" t="s">
        <v>470</v>
      </c>
      <c r="I1082" s="120" t="s">
        <v>2011</v>
      </c>
      <c r="J1082" s="120" t="s">
        <v>92</v>
      </c>
      <c r="K1082" s="120" t="s">
        <v>2950</v>
      </c>
      <c r="L1082" s="121">
        <v>12</v>
      </c>
      <c r="M1082" s="122">
        <v>2013</v>
      </c>
      <c r="N1082" s="180">
        <v>296</v>
      </c>
      <c r="O1082" s="59"/>
      <c r="P1082" s="60"/>
      <c r="Q1082" s="61"/>
      <c r="R1082" s="61"/>
      <c r="S1082" s="510"/>
    </row>
    <row r="1083" spans="1:19" s="31" customFormat="1" ht="45.75" customHeight="1" x14ac:dyDescent="0.25">
      <c r="A1083" s="119">
        <v>1075</v>
      </c>
      <c r="B1083" s="119" t="s">
        <v>4929</v>
      </c>
      <c r="C1083" s="119" t="s">
        <v>2980</v>
      </c>
      <c r="D1083" s="120" t="s">
        <v>261</v>
      </c>
      <c r="E1083" s="120" t="s">
        <v>391</v>
      </c>
      <c r="F1083" s="120" t="s">
        <v>261</v>
      </c>
      <c r="G1083" s="120" t="s">
        <v>440</v>
      </c>
      <c r="H1083" s="120" t="s">
        <v>470</v>
      </c>
      <c r="I1083" s="120" t="s">
        <v>2011</v>
      </c>
      <c r="J1083" s="120" t="s">
        <v>92</v>
      </c>
      <c r="K1083" s="120" t="s">
        <v>2950</v>
      </c>
      <c r="L1083" s="121">
        <v>12</v>
      </c>
      <c r="M1083" s="122">
        <v>2013</v>
      </c>
      <c r="N1083" s="180">
        <v>280</v>
      </c>
      <c r="O1083" s="59"/>
      <c r="P1083" s="60"/>
      <c r="Q1083" s="61"/>
      <c r="R1083" s="61"/>
      <c r="S1083" s="510"/>
    </row>
    <row r="1084" spans="1:19" s="31" customFormat="1" ht="45.75" customHeight="1" x14ac:dyDescent="0.25">
      <c r="A1084" s="119">
        <v>1076</v>
      </c>
      <c r="B1084" s="119" t="s">
        <v>4930</v>
      </c>
      <c r="C1084" s="119" t="s">
        <v>2980</v>
      </c>
      <c r="D1084" s="120" t="s">
        <v>261</v>
      </c>
      <c r="E1084" s="120" t="s">
        <v>391</v>
      </c>
      <c r="F1084" s="120" t="s">
        <v>261</v>
      </c>
      <c r="G1084" s="120" t="s">
        <v>440</v>
      </c>
      <c r="H1084" s="120" t="s">
        <v>470</v>
      </c>
      <c r="I1084" s="120" t="s">
        <v>2011</v>
      </c>
      <c r="J1084" s="120" t="s">
        <v>92</v>
      </c>
      <c r="K1084" s="120" t="s">
        <v>2950</v>
      </c>
      <c r="L1084" s="121">
        <v>12</v>
      </c>
      <c r="M1084" s="122">
        <v>2013</v>
      </c>
      <c r="N1084" s="180">
        <v>280</v>
      </c>
      <c r="O1084" s="59"/>
      <c r="P1084" s="60"/>
      <c r="Q1084" s="61"/>
      <c r="R1084" s="61"/>
      <c r="S1084" s="510"/>
    </row>
    <row r="1085" spans="1:19" s="31" customFormat="1" ht="45.75" customHeight="1" x14ac:dyDescent="0.25">
      <c r="A1085" s="119">
        <v>1077</v>
      </c>
      <c r="B1085" s="119" t="s">
        <v>4931</v>
      </c>
      <c r="C1085" s="119" t="s">
        <v>4932</v>
      </c>
      <c r="D1085" s="120" t="s">
        <v>261</v>
      </c>
      <c r="E1085" s="120" t="s">
        <v>391</v>
      </c>
      <c r="F1085" s="120" t="s">
        <v>3048</v>
      </c>
      <c r="G1085" s="120" t="s">
        <v>440</v>
      </c>
      <c r="H1085" s="120" t="s">
        <v>470</v>
      </c>
      <c r="I1085" s="120" t="s">
        <v>2011</v>
      </c>
      <c r="J1085" s="120" t="s">
        <v>92</v>
      </c>
      <c r="K1085" s="120" t="s">
        <v>2950</v>
      </c>
      <c r="L1085" s="121">
        <v>12</v>
      </c>
      <c r="M1085" s="122">
        <v>2013</v>
      </c>
      <c r="N1085" s="180">
        <v>4920</v>
      </c>
      <c r="O1085" s="59"/>
      <c r="P1085" s="60"/>
      <c r="Q1085" s="61"/>
      <c r="R1085" s="61"/>
      <c r="S1085" s="510"/>
    </row>
    <row r="1086" spans="1:19" s="31" customFormat="1" ht="45.75" customHeight="1" x14ac:dyDescent="0.25">
      <c r="A1086" s="119">
        <v>1078</v>
      </c>
      <c r="B1086" s="119" t="s">
        <v>4933</v>
      </c>
      <c r="C1086" s="119" t="s">
        <v>4934</v>
      </c>
      <c r="D1086" s="120" t="s">
        <v>1156</v>
      </c>
      <c r="E1086" s="120" t="s">
        <v>391</v>
      </c>
      <c r="F1086" s="120" t="s">
        <v>261</v>
      </c>
      <c r="G1086" s="120" t="s">
        <v>4935</v>
      </c>
      <c r="H1086" s="120" t="s">
        <v>470</v>
      </c>
      <c r="I1086" s="120" t="s">
        <v>2011</v>
      </c>
      <c r="J1086" s="120" t="s">
        <v>92</v>
      </c>
      <c r="K1086" s="120" t="s">
        <v>2950</v>
      </c>
      <c r="L1086" s="121">
        <v>12</v>
      </c>
      <c r="M1086" s="122">
        <v>2013</v>
      </c>
      <c r="N1086" s="180">
        <v>2624</v>
      </c>
      <c r="O1086" s="59"/>
      <c r="P1086" s="60"/>
      <c r="Q1086" s="61"/>
      <c r="R1086" s="61"/>
      <c r="S1086" s="510"/>
    </row>
    <row r="1087" spans="1:19" s="31" customFormat="1" ht="45.75" customHeight="1" x14ac:dyDescent="0.25">
      <c r="A1087" s="119">
        <v>1079</v>
      </c>
      <c r="B1087" s="119" t="s">
        <v>4936</v>
      </c>
      <c r="C1087" s="119" t="s">
        <v>4485</v>
      </c>
      <c r="D1087" s="120" t="s">
        <v>261</v>
      </c>
      <c r="E1087" s="120" t="s">
        <v>391</v>
      </c>
      <c r="F1087" s="120" t="s">
        <v>261</v>
      </c>
      <c r="G1087" s="120" t="s">
        <v>440</v>
      </c>
      <c r="H1087" s="120" t="s">
        <v>470</v>
      </c>
      <c r="I1087" s="120" t="s">
        <v>2011</v>
      </c>
      <c r="J1087" s="120" t="s">
        <v>92</v>
      </c>
      <c r="K1087" s="120" t="s">
        <v>2950</v>
      </c>
      <c r="L1087" s="121">
        <v>12</v>
      </c>
      <c r="M1087" s="122">
        <v>2013</v>
      </c>
      <c r="N1087" s="180">
        <v>246</v>
      </c>
      <c r="O1087" s="59"/>
      <c r="P1087" s="60"/>
      <c r="Q1087" s="61"/>
      <c r="R1087" s="61"/>
      <c r="S1087" s="510"/>
    </row>
    <row r="1088" spans="1:19" s="31" customFormat="1" ht="45.75" customHeight="1" x14ac:dyDescent="0.25">
      <c r="A1088" s="119">
        <v>1080</v>
      </c>
      <c r="B1088" s="119" t="s">
        <v>4937</v>
      </c>
      <c r="C1088" s="119" t="s">
        <v>4938</v>
      </c>
      <c r="D1088" s="120" t="s">
        <v>261</v>
      </c>
      <c r="E1088" s="120" t="s">
        <v>391</v>
      </c>
      <c r="F1088" s="120" t="s">
        <v>261</v>
      </c>
      <c r="G1088" s="120" t="s">
        <v>440</v>
      </c>
      <c r="H1088" s="120" t="s">
        <v>470</v>
      </c>
      <c r="I1088" s="120" t="s">
        <v>2011</v>
      </c>
      <c r="J1088" s="120" t="s">
        <v>92</v>
      </c>
      <c r="K1088" s="120" t="s">
        <v>2950</v>
      </c>
      <c r="L1088" s="121">
        <v>12</v>
      </c>
      <c r="M1088" s="122">
        <v>2013</v>
      </c>
      <c r="N1088" s="180">
        <v>164</v>
      </c>
      <c r="O1088" s="59"/>
      <c r="P1088" s="60"/>
      <c r="Q1088" s="61"/>
      <c r="R1088" s="61"/>
      <c r="S1088" s="510"/>
    </row>
    <row r="1089" spans="1:19" s="31" customFormat="1" ht="45.75" customHeight="1" x14ac:dyDescent="0.25">
      <c r="A1089" s="119">
        <v>1081</v>
      </c>
      <c r="B1089" s="119" t="s">
        <v>4939</v>
      </c>
      <c r="C1089" s="119" t="s">
        <v>4488</v>
      </c>
      <c r="D1089" s="120" t="s">
        <v>261</v>
      </c>
      <c r="E1089" s="120" t="s">
        <v>391</v>
      </c>
      <c r="F1089" s="120" t="s">
        <v>261</v>
      </c>
      <c r="G1089" s="120" t="s">
        <v>440</v>
      </c>
      <c r="H1089" s="120" t="s">
        <v>470</v>
      </c>
      <c r="I1089" s="120" t="s">
        <v>2011</v>
      </c>
      <c r="J1089" s="120" t="s">
        <v>92</v>
      </c>
      <c r="K1089" s="120" t="s">
        <v>2950</v>
      </c>
      <c r="L1089" s="121">
        <v>12</v>
      </c>
      <c r="M1089" s="122">
        <v>2013</v>
      </c>
      <c r="N1089" s="180">
        <v>246</v>
      </c>
      <c r="O1089" s="59"/>
      <c r="P1089" s="60"/>
      <c r="Q1089" s="61"/>
      <c r="R1089" s="61"/>
      <c r="S1089" s="510"/>
    </row>
    <row r="1090" spans="1:19" s="31" customFormat="1" ht="45.75" customHeight="1" x14ac:dyDescent="0.25">
      <c r="A1090" s="119">
        <v>1082</v>
      </c>
      <c r="B1090" s="119" t="s">
        <v>4940</v>
      </c>
      <c r="C1090" s="119" t="s">
        <v>4863</v>
      </c>
      <c r="D1090" s="120" t="s">
        <v>261</v>
      </c>
      <c r="E1090" s="120" t="s">
        <v>391</v>
      </c>
      <c r="F1090" s="120" t="s">
        <v>3048</v>
      </c>
      <c r="G1090" s="120" t="s">
        <v>440</v>
      </c>
      <c r="H1090" s="120" t="s">
        <v>470</v>
      </c>
      <c r="I1090" s="120" t="s">
        <v>2011</v>
      </c>
      <c r="J1090" s="120" t="s">
        <v>92</v>
      </c>
      <c r="K1090" s="120" t="s">
        <v>2950</v>
      </c>
      <c r="L1090" s="121">
        <v>12</v>
      </c>
      <c r="M1090" s="122">
        <v>2013</v>
      </c>
      <c r="N1090" s="180">
        <v>4674.8</v>
      </c>
      <c r="O1090" s="59"/>
      <c r="P1090" s="60"/>
      <c r="Q1090" s="61"/>
      <c r="R1090" s="61"/>
      <c r="S1090" s="510"/>
    </row>
    <row r="1091" spans="1:19" s="31" customFormat="1" ht="45.75" customHeight="1" x14ac:dyDescent="0.25">
      <c r="A1091" s="119">
        <v>1083</v>
      </c>
      <c r="B1091" s="119" t="s">
        <v>4941</v>
      </c>
      <c r="C1091" s="119" t="s">
        <v>4865</v>
      </c>
      <c r="D1091" s="120" t="s">
        <v>261</v>
      </c>
      <c r="E1091" s="120" t="s">
        <v>391</v>
      </c>
      <c r="F1091" s="120" t="s">
        <v>261</v>
      </c>
      <c r="G1091" s="120" t="s">
        <v>440</v>
      </c>
      <c r="H1091" s="120" t="s">
        <v>470</v>
      </c>
      <c r="I1091" s="120" t="s">
        <v>2011</v>
      </c>
      <c r="J1091" s="120" t="s">
        <v>92</v>
      </c>
      <c r="K1091" s="120" t="s">
        <v>2950</v>
      </c>
      <c r="L1091" s="121">
        <v>12</v>
      </c>
      <c r="M1091" s="122">
        <v>2013</v>
      </c>
      <c r="N1091" s="180">
        <v>2488.1999999999998</v>
      </c>
      <c r="O1091" s="59"/>
      <c r="P1091" s="60"/>
      <c r="Q1091" s="61"/>
      <c r="R1091" s="61"/>
      <c r="S1091" s="510"/>
    </row>
    <row r="1092" spans="1:19" s="31" customFormat="1" ht="45.75" customHeight="1" x14ac:dyDescent="0.25">
      <c r="A1092" s="119">
        <v>1084</v>
      </c>
      <c r="B1092" s="119" t="s">
        <v>4942</v>
      </c>
      <c r="C1092" s="119" t="s">
        <v>3004</v>
      </c>
      <c r="D1092" s="120" t="s">
        <v>261</v>
      </c>
      <c r="E1092" s="120" t="s">
        <v>391</v>
      </c>
      <c r="F1092" s="120" t="s">
        <v>261</v>
      </c>
      <c r="G1092" s="120" t="s">
        <v>440</v>
      </c>
      <c r="H1092" s="120" t="s">
        <v>470</v>
      </c>
      <c r="I1092" s="120" t="s">
        <v>2011</v>
      </c>
      <c r="J1092" s="120" t="s">
        <v>92</v>
      </c>
      <c r="K1092" s="120" t="s">
        <v>2950</v>
      </c>
      <c r="L1092" s="121">
        <v>12</v>
      </c>
      <c r="M1092" s="122">
        <v>2013</v>
      </c>
      <c r="N1092" s="180">
        <v>226.2</v>
      </c>
      <c r="O1092" s="59"/>
      <c r="P1092" s="60"/>
      <c r="Q1092" s="61"/>
      <c r="R1092" s="61"/>
      <c r="S1092" s="510"/>
    </row>
    <row r="1093" spans="1:19" s="31" customFormat="1" ht="45.75" customHeight="1" x14ac:dyDescent="0.25">
      <c r="A1093" s="119">
        <v>1085</v>
      </c>
      <c r="B1093" s="119" t="s">
        <v>4943</v>
      </c>
      <c r="C1093" s="119" t="s">
        <v>2971</v>
      </c>
      <c r="D1093" s="120" t="s">
        <v>261</v>
      </c>
      <c r="E1093" s="120" t="s">
        <v>391</v>
      </c>
      <c r="F1093" s="120" t="s">
        <v>261</v>
      </c>
      <c r="G1093" s="120" t="s">
        <v>440</v>
      </c>
      <c r="H1093" s="120" t="s">
        <v>470</v>
      </c>
      <c r="I1093" s="120" t="s">
        <v>2011</v>
      </c>
      <c r="J1093" s="120" t="s">
        <v>92</v>
      </c>
      <c r="K1093" s="120" t="s">
        <v>2950</v>
      </c>
      <c r="L1093" s="121">
        <v>12</v>
      </c>
      <c r="M1093" s="122">
        <v>2013</v>
      </c>
      <c r="N1093" s="180">
        <v>150.80000000000001</v>
      </c>
      <c r="O1093" s="59"/>
      <c r="P1093" s="60"/>
      <c r="Q1093" s="61"/>
      <c r="R1093" s="61"/>
      <c r="S1093" s="510"/>
    </row>
    <row r="1094" spans="1:19" s="31" customFormat="1" ht="45.75" customHeight="1" x14ac:dyDescent="0.25">
      <c r="A1094" s="119">
        <v>1086</v>
      </c>
      <c r="B1094" s="119" t="s">
        <v>4944</v>
      </c>
      <c r="C1094" s="119" t="s">
        <v>4945</v>
      </c>
      <c r="D1094" s="120" t="s">
        <v>1622</v>
      </c>
      <c r="E1094" s="120" t="s">
        <v>391</v>
      </c>
      <c r="F1094" s="120" t="s">
        <v>4946</v>
      </c>
      <c r="G1094" s="120" t="s">
        <v>4947</v>
      </c>
      <c r="H1094" s="120" t="s">
        <v>470</v>
      </c>
      <c r="I1094" s="120" t="s">
        <v>2011</v>
      </c>
      <c r="J1094" s="120" t="s">
        <v>92</v>
      </c>
      <c r="K1094" s="120" t="s">
        <v>2950</v>
      </c>
      <c r="L1094" s="121">
        <v>12</v>
      </c>
      <c r="M1094" s="122">
        <v>2013</v>
      </c>
      <c r="N1094" s="180">
        <v>7864</v>
      </c>
      <c r="O1094" s="59"/>
      <c r="P1094" s="60"/>
      <c r="Q1094" s="61"/>
      <c r="R1094" s="61"/>
      <c r="S1094" s="510"/>
    </row>
    <row r="1095" spans="1:19" s="31" customFormat="1" ht="45.75" customHeight="1" x14ac:dyDescent="0.25">
      <c r="A1095" s="119">
        <v>1087</v>
      </c>
      <c r="B1095" s="119" t="s">
        <v>4948</v>
      </c>
      <c r="C1095" s="119" t="s">
        <v>2952</v>
      </c>
      <c r="D1095" s="120" t="s">
        <v>261</v>
      </c>
      <c r="E1095" s="120" t="s">
        <v>391</v>
      </c>
      <c r="F1095" s="120" t="s">
        <v>261</v>
      </c>
      <c r="G1095" s="120" t="s">
        <v>440</v>
      </c>
      <c r="H1095" s="120" t="s">
        <v>470</v>
      </c>
      <c r="I1095" s="120" t="s">
        <v>2011</v>
      </c>
      <c r="J1095" s="120" t="s">
        <v>92</v>
      </c>
      <c r="K1095" s="120" t="s">
        <v>2950</v>
      </c>
      <c r="L1095" s="121">
        <v>12</v>
      </c>
      <c r="M1095" s="122">
        <v>2013</v>
      </c>
      <c r="N1095" s="180">
        <v>163.30000000000001</v>
      </c>
      <c r="O1095" s="59"/>
      <c r="P1095" s="60"/>
      <c r="Q1095" s="61"/>
      <c r="R1095" s="61"/>
      <c r="S1095" s="510"/>
    </row>
    <row r="1096" spans="1:19" s="31" customFormat="1" ht="45.75" customHeight="1" x14ac:dyDescent="0.25">
      <c r="A1096" s="119">
        <v>1088</v>
      </c>
      <c r="B1096" s="119" t="s">
        <v>4949</v>
      </c>
      <c r="C1096" s="119" t="s">
        <v>2971</v>
      </c>
      <c r="D1096" s="120" t="s">
        <v>261</v>
      </c>
      <c r="E1096" s="120" t="s">
        <v>391</v>
      </c>
      <c r="F1096" s="120" t="s">
        <v>261</v>
      </c>
      <c r="G1096" s="120" t="s">
        <v>440</v>
      </c>
      <c r="H1096" s="120" t="s">
        <v>470</v>
      </c>
      <c r="I1096" s="120" t="s">
        <v>2011</v>
      </c>
      <c r="J1096" s="120" t="s">
        <v>92</v>
      </c>
      <c r="K1096" s="120" t="s">
        <v>2950</v>
      </c>
      <c r="L1096" s="121">
        <v>12</v>
      </c>
      <c r="M1096" s="122">
        <v>2013</v>
      </c>
      <c r="N1096" s="180">
        <v>163.30000000000001</v>
      </c>
      <c r="O1096" s="59"/>
      <c r="P1096" s="60"/>
      <c r="Q1096" s="61"/>
      <c r="R1096" s="61"/>
      <c r="S1096" s="510"/>
    </row>
    <row r="1097" spans="1:19" s="31" customFormat="1" ht="45.75" customHeight="1" x14ac:dyDescent="0.25">
      <c r="A1097" s="119">
        <v>1089</v>
      </c>
      <c r="B1097" s="119" t="s">
        <v>4950</v>
      </c>
      <c r="C1097" s="119" t="s">
        <v>4951</v>
      </c>
      <c r="D1097" s="120" t="s">
        <v>261</v>
      </c>
      <c r="E1097" s="120" t="s">
        <v>391</v>
      </c>
      <c r="F1097" s="120" t="s">
        <v>3646</v>
      </c>
      <c r="G1097" s="120" t="s">
        <v>440</v>
      </c>
      <c r="H1097" s="120" t="s">
        <v>470</v>
      </c>
      <c r="I1097" s="120" t="s">
        <v>2011</v>
      </c>
      <c r="J1097" s="120" t="s">
        <v>92</v>
      </c>
      <c r="K1097" s="120" t="s">
        <v>2950</v>
      </c>
      <c r="L1097" s="121">
        <v>12</v>
      </c>
      <c r="M1097" s="122">
        <v>2013</v>
      </c>
      <c r="N1097" s="180">
        <v>5143.95</v>
      </c>
      <c r="O1097" s="59"/>
      <c r="P1097" s="60"/>
      <c r="Q1097" s="61"/>
      <c r="R1097" s="61"/>
      <c r="S1097" s="510"/>
    </row>
    <row r="1098" spans="1:19" s="31" customFormat="1" ht="45.75" customHeight="1" x14ac:dyDescent="0.25">
      <c r="A1098" s="119">
        <v>1090</v>
      </c>
      <c r="B1098" s="119" t="s">
        <v>4952</v>
      </c>
      <c r="C1098" s="119" t="s">
        <v>4953</v>
      </c>
      <c r="D1098" s="120" t="s">
        <v>3042</v>
      </c>
      <c r="E1098" s="120" t="s">
        <v>391</v>
      </c>
      <c r="F1098" s="120" t="s">
        <v>261</v>
      </c>
      <c r="G1098" s="120" t="s">
        <v>440</v>
      </c>
      <c r="H1098" s="120" t="s">
        <v>470</v>
      </c>
      <c r="I1098" s="120" t="s">
        <v>2011</v>
      </c>
      <c r="J1098" s="120" t="s">
        <v>92</v>
      </c>
      <c r="K1098" s="120" t="s">
        <v>2950</v>
      </c>
      <c r="L1098" s="121">
        <v>12</v>
      </c>
      <c r="M1098" s="122">
        <v>2013</v>
      </c>
      <c r="N1098" s="180">
        <v>2779.67</v>
      </c>
      <c r="O1098" s="59"/>
      <c r="P1098" s="60"/>
      <c r="Q1098" s="61"/>
      <c r="R1098" s="61"/>
      <c r="S1098" s="510"/>
    </row>
    <row r="1099" spans="1:19" s="31" customFormat="1" ht="45.75" customHeight="1" x14ac:dyDescent="0.25">
      <c r="A1099" s="119">
        <v>1091</v>
      </c>
      <c r="B1099" s="119" t="s">
        <v>4954</v>
      </c>
      <c r="C1099" s="119" t="s">
        <v>4055</v>
      </c>
      <c r="D1099" s="120" t="s">
        <v>3012</v>
      </c>
      <c r="E1099" s="120" t="s">
        <v>391</v>
      </c>
      <c r="F1099" s="120" t="s">
        <v>3586</v>
      </c>
      <c r="G1099" s="120" t="s">
        <v>4955</v>
      </c>
      <c r="H1099" s="120" t="s">
        <v>470</v>
      </c>
      <c r="I1099" s="120" t="s">
        <v>2011</v>
      </c>
      <c r="J1099" s="120" t="s">
        <v>92</v>
      </c>
      <c r="K1099" s="120" t="s">
        <v>2950</v>
      </c>
      <c r="L1099" s="121">
        <v>5</v>
      </c>
      <c r="M1099" s="122">
        <v>2015</v>
      </c>
      <c r="N1099" s="180">
        <v>3688.8</v>
      </c>
      <c r="O1099" s="59"/>
      <c r="P1099" s="60"/>
      <c r="Q1099" s="61"/>
      <c r="R1099" s="61"/>
      <c r="S1099" s="510"/>
    </row>
    <row r="1100" spans="1:19" s="31" customFormat="1" ht="45.75" customHeight="1" x14ac:dyDescent="0.25">
      <c r="A1100" s="119">
        <v>1092</v>
      </c>
      <c r="B1100" s="119" t="s">
        <v>4956</v>
      </c>
      <c r="C1100" s="119" t="s">
        <v>4957</v>
      </c>
      <c r="D1100" s="120" t="s">
        <v>1622</v>
      </c>
      <c r="E1100" s="120" t="s">
        <v>391</v>
      </c>
      <c r="F1100" s="120" t="s">
        <v>4958</v>
      </c>
      <c r="G1100" s="120" t="s">
        <v>4959</v>
      </c>
      <c r="H1100" s="120" t="s">
        <v>470</v>
      </c>
      <c r="I1100" s="120" t="s">
        <v>2011</v>
      </c>
      <c r="J1100" s="120" t="s">
        <v>92</v>
      </c>
      <c r="K1100" s="120" t="s">
        <v>2950</v>
      </c>
      <c r="L1100" s="121">
        <v>12</v>
      </c>
      <c r="M1100" s="122">
        <v>2013</v>
      </c>
      <c r="N1100" s="180">
        <v>3167.64</v>
      </c>
      <c r="O1100" s="59"/>
      <c r="P1100" s="60"/>
      <c r="Q1100" s="61"/>
      <c r="R1100" s="61"/>
      <c r="S1100" s="510"/>
    </row>
    <row r="1101" spans="1:19" s="31" customFormat="1" ht="45.75" customHeight="1" x14ac:dyDescent="0.25">
      <c r="A1101" s="119">
        <v>1093</v>
      </c>
      <c r="B1101" s="119" t="s">
        <v>4960</v>
      </c>
      <c r="C1101" s="119" t="s">
        <v>3221</v>
      </c>
      <c r="D1101" s="120" t="s">
        <v>261</v>
      </c>
      <c r="E1101" s="120" t="s">
        <v>391</v>
      </c>
      <c r="F1101" s="120" t="s">
        <v>261</v>
      </c>
      <c r="G1101" s="120" t="s">
        <v>440</v>
      </c>
      <c r="H1101" s="120" t="s">
        <v>470</v>
      </c>
      <c r="I1101" s="120" t="s">
        <v>2011</v>
      </c>
      <c r="J1101" s="120" t="s">
        <v>92</v>
      </c>
      <c r="K1101" s="120" t="s">
        <v>2950</v>
      </c>
      <c r="L1101" s="121">
        <v>12</v>
      </c>
      <c r="M1101" s="122">
        <v>2013</v>
      </c>
      <c r="N1101" s="180">
        <v>4920</v>
      </c>
      <c r="O1101" s="59"/>
      <c r="P1101" s="60"/>
      <c r="Q1101" s="61"/>
      <c r="R1101" s="61"/>
      <c r="S1101" s="510"/>
    </row>
    <row r="1102" spans="1:19" s="31" customFormat="1" ht="45.75" customHeight="1" x14ac:dyDescent="0.25">
      <c r="A1102" s="119">
        <v>1094</v>
      </c>
      <c r="B1102" s="119" t="s">
        <v>4961</v>
      </c>
      <c r="C1102" s="119" t="s">
        <v>3223</v>
      </c>
      <c r="D1102" s="120" t="s">
        <v>1156</v>
      </c>
      <c r="E1102" s="120" t="s">
        <v>391</v>
      </c>
      <c r="F1102" s="120" t="s">
        <v>261</v>
      </c>
      <c r="G1102" s="120" t="s">
        <v>440</v>
      </c>
      <c r="H1102" s="120" t="s">
        <v>470</v>
      </c>
      <c r="I1102" s="120" t="s">
        <v>2011</v>
      </c>
      <c r="J1102" s="120" t="s">
        <v>92</v>
      </c>
      <c r="K1102" s="120" t="s">
        <v>2950</v>
      </c>
      <c r="L1102" s="121">
        <v>12</v>
      </c>
      <c r="M1102" s="122">
        <v>2013</v>
      </c>
      <c r="N1102" s="180">
        <v>2624</v>
      </c>
      <c r="O1102" s="59"/>
      <c r="P1102" s="60"/>
      <c r="Q1102" s="61"/>
      <c r="R1102" s="61"/>
      <c r="S1102" s="510"/>
    </row>
    <row r="1103" spans="1:19" s="31" customFormat="1" ht="45.75" customHeight="1" x14ac:dyDescent="0.25">
      <c r="A1103" s="119">
        <v>1095</v>
      </c>
      <c r="B1103" s="119" t="s">
        <v>4962</v>
      </c>
      <c r="C1103" s="119" t="s">
        <v>2952</v>
      </c>
      <c r="D1103" s="120" t="s">
        <v>261</v>
      </c>
      <c r="E1103" s="120" t="s">
        <v>391</v>
      </c>
      <c r="F1103" s="120" t="s">
        <v>261</v>
      </c>
      <c r="G1103" s="120" t="s">
        <v>440</v>
      </c>
      <c r="H1103" s="120" t="s">
        <v>470</v>
      </c>
      <c r="I1103" s="120" t="s">
        <v>2011</v>
      </c>
      <c r="J1103" s="120" t="s">
        <v>92</v>
      </c>
      <c r="K1103" s="120" t="s">
        <v>2950</v>
      </c>
      <c r="L1103" s="121">
        <v>12</v>
      </c>
      <c r="M1103" s="122">
        <v>2013</v>
      </c>
      <c r="N1103" s="180">
        <v>246</v>
      </c>
      <c r="O1103" s="59"/>
      <c r="P1103" s="60"/>
      <c r="Q1103" s="61"/>
      <c r="R1103" s="61"/>
      <c r="S1103" s="510"/>
    </row>
    <row r="1104" spans="1:19" s="31" customFormat="1" ht="45.75" customHeight="1" x14ac:dyDescent="0.25">
      <c r="A1104" s="119">
        <v>1096</v>
      </c>
      <c r="B1104" s="119" t="s">
        <v>4963</v>
      </c>
      <c r="C1104" s="119" t="s">
        <v>2971</v>
      </c>
      <c r="D1104" s="120" t="s">
        <v>261</v>
      </c>
      <c r="E1104" s="120" t="s">
        <v>391</v>
      </c>
      <c r="F1104" s="120" t="s">
        <v>261</v>
      </c>
      <c r="G1104" s="120" t="s">
        <v>440</v>
      </c>
      <c r="H1104" s="120" t="s">
        <v>470</v>
      </c>
      <c r="I1104" s="120" t="s">
        <v>2011</v>
      </c>
      <c r="J1104" s="120" t="s">
        <v>92</v>
      </c>
      <c r="K1104" s="120" t="s">
        <v>2950</v>
      </c>
      <c r="L1104" s="121">
        <v>12</v>
      </c>
      <c r="M1104" s="122">
        <v>2013</v>
      </c>
      <c r="N1104" s="180">
        <v>164</v>
      </c>
      <c r="O1104" s="59"/>
      <c r="P1104" s="60"/>
      <c r="Q1104" s="61"/>
      <c r="R1104" s="61"/>
      <c r="S1104" s="510"/>
    </row>
    <row r="1105" spans="1:19" s="31" customFormat="1" ht="45.75" customHeight="1" x14ac:dyDescent="0.25">
      <c r="A1105" s="119">
        <v>1097</v>
      </c>
      <c r="B1105" s="119" t="s">
        <v>4964</v>
      </c>
      <c r="C1105" s="119" t="s">
        <v>3221</v>
      </c>
      <c r="D1105" s="120" t="s">
        <v>261</v>
      </c>
      <c r="E1105" s="120" t="s">
        <v>391</v>
      </c>
      <c r="F1105" s="120" t="s">
        <v>261</v>
      </c>
      <c r="G1105" s="120" t="s">
        <v>440</v>
      </c>
      <c r="H1105" s="120" t="s">
        <v>470</v>
      </c>
      <c r="I1105" s="120" t="s">
        <v>2011</v>
      </c>
      <c r="J1105" s="120" t="s">
        <v>92</v>
      </c>
      <c r="K1105" s="120" t="s">
        <v>2950</v>
      </c>
      <c r="L1105" s="121">
        <v>12</v>
      </c>
      <c r="M1105" s="122">
        <v>2013</v>
      </c>
      <c r="N1105" s="180">
        <v>4920</v>
      </c>
      <c r="O1105" s="59"/>
      <c r="P1105" s="60"/>
      <c r="Q1105" s="61"/>
      <c r="R1105" s="61"/>
      <c r="S1105" s="510"/>
    </row>
    <row r="1106" spans="1:19" s="31" customFormat="1" ht="45.75" customHeight="1" x14ac:dyDescent="0.25">
      <c r="A1106" s="119">
        <v>1098</v>
      </c>
      <c r="B1106" s="119" t="s">
        <v>4965</v>
      </c>
      <c r="C1106" s="119" t="s">
        <v>3223</v>
      </c>
      <c r="D1106" s="120" t="s">
        <v>1156</v>
      </c>
      <c r="E1106" s="120" t="s">
        <v>391</v>
      </c>
      <c r="F1106" s="120" t="s">
        <v>261</v>
      </c>
      <c r="G1106" s="120" t="s">
        <v>440</v>
      </c>
      <c r="H1106" s="120" t="s">
        <v>470</v>
      </c>
      <c r="I1106" s="120" t="s">
        <v>2011</v>
      </c>
      <c r="J1106" s="120" t="s">
        <v>92</v>
      </c>
      <c r="K1106" s="120" t="s">
        <v>2950</v>
      </c>
      <c r="L1106" s="121">
        <v>12</v>
      </c>
      <c r="M1106" s="122">
        <v>2013</v>
      </c>
      <c r="N1106" s="180">
        <v>2624</v>
      </c>
      <c r="O1106" s="59"/>
      <c r="P1106" s="60"/>
      <c r="Q1106" s="61"/>
      <c r="R1106" s="61"/>
      <c r="S1106" s="510"/>
    </row>
    <row r="1107" spans="1:19" s="31" customFormat="1" ht="45.75" customHeight="1" x14ac:dyDescent="0.25">
      <c r="A1107" s="119">
        <v>1099</v>
      </c>
      <c r="B1107" s="119" t="s">
        <v>4966</v>
      </c>
      <c r="C1107" s="119" t="s">
        <v>2952</v>
      </c>
      <c r="D1107" s="120" t="s">
        <v>261</v>
      </c>
      <c r="E1107" s="120" t="s">
        <v>391</v>
      </c>
      <c r="F1107" s="120" t="s">
        <v>261</v>
      </c>
      <c r="G1107" s="120" t="s">
        <v>440</v>
      </c>
      <c r="H1107" s="120" t="s">
        <v>470</v>
      </c>
      <c r="I1107" s="120" t="s">
        <v>2011</v>
      </c>
      <c r="J1107" s="120" t="s">
        <v>92</v>
      </c>
      <c r="K1107" s="120" t="s">
        <v>2950</v>
      </c>
      <c r="L1107" s="121">
        <v>12</v>
      </c>
      <c r="M1107" s="122">
        <v>2013</v>
      </c>
      <c r="N1107" s="180">
        <v>246</v>
      </c>
      <c r="O1107" s="59"/>
      <c r="P1107" s="60"/>
      <c r="Q1107" s="61"/>
      <c r="R1107" s="61"/>
      <c r="S1107" s="510"/>
    </row>
    <row r="1108" spans="1:19" s="31" customFormat="1" ht="45.75" customHeight="1" x14ac:dyDescent="0.25">
      <c r="A1108" s="119">
        <v>1100</v>
      </c>
      <c r="B1108" s="119" t="s">
        <v>4967</v>
      </c>
      <c r="C1108" s="119" t="s">
        <v>2971</v>
      </c>
      <c r="D1108" s="120" t="s">
        <v>261</v>
      </c>
      <c r="E1108" s="120" t="s">
        <v>391</v>
      </c>
      <c r="F1108" s="120" t="s">
        <v>261</v>
      </c>
      <c r="G1108" s="120" t="s">
        <v>440</v>
      </c>
      <c r="H1108" s="120" t="s">
        <v>470</v>
      </c>
      <c r="I1108" s="120" t="s">
        <v>2011</v>
      </c>
      <c r="J1108" s="120" t="s">
        <v>92</v>
      </c>
      <c r="K1108" s="120" t="s">
        <v>2950</v>
      </c>
      <c r="L1108" s="121">
        <v>12</v>
      </c>
      <c r="M1108" s="122">
        <v>2013</v>
      </c>
      <c r="N1108" s="180">
        <v>164</v>
      </c>
      <c r="O1108" s="59"/>
      <c r="P1108" s="60"/>
      <c r="Q1108" s="61"/>
      <c r="R1108" s="61"/>
      <c r="S1108" s="510"/>
    </row>
    <row r="1109" spans="1:19" s="31" customFormat="1" ht="45.75" customHeight="1" x14ac:dyDescent="0.25">
      <c r="A1109" s="119">
        <v>1101</v>
      </c>
      <c r="B1109" s="119" t="s">
        <v>4968</v>
      </c>
      <c r="C1109" s="119" t="s">
        <v>2980</v>
      </c>
      <c r="D1109" s="120" t="s">
        <v>261</v>
      </c>
      <c r="E1109" s="120" t="s">
        <v>391</v>
      </c>
      <c r="F1109" s="120" t="s">
        <v>261</v>
      </c>
      <c r="G1109" s="120" t="s">
        <v>440</v>
      </c>
      <c r="H1109" s="120" t="s">
        <v>470</v>
      </c>
      <c r="I1109" s="120" t="s">
        <v>2011</v>
      </c>
      <c r="J1109" s="120" t="s">
        <v>92</v>
      </c>
      <c r="K1109" s="120" t="s">
        <v>2950</v>
      </c>
      <c r="L1109" s="121">
        <v>12</v>
      </c>
      <c r="M1109" s="122">
        <v>2013</v>
      </c>
      <c r="N1109" s="180">
        <v>246</v>
      </c>
      <c r="O1109" s="59"/>
      <c r="P1109" s="60"/>
      <c r="Q1109" s="61"/>
      <c r="R1109" s="61"/>
      <c r="S1109" s="510"/>
    </row>
    <row r="1110" spans="1:19" s="31" customFormat="1" ht="45.75" customHeight="1" x14ac:dyDescent="0.25">
      <c r="A1110" s="119">
        <v>1102</v>
      </c>
      <c r="B1110" s="119" t="s">
        <v>4969</v>
      </c>
      <c r="C1110" s="119" t="s">
        <v>2971</v>
      </c>
      <c r="D1110" s="120" t="s">
        <v>261</v>
      </c>
      <c r="E1110" s="120" t="s">
        <v>391</v>
      </c>
      <c r="F1110" s="120" t="s">
        <v>261</v>
      </c>
      <c r="G1110" s="120" t="s">
        <v>440</v>
      </c>
      <c r="H1110" s="120" t="s">
        <v>470</v>
      </c>
      <c r="I1110" s="120" t="s">
        <v>2011</v>
      </c>
      <c r="J1110" s="120" t="s">
        <v>92</v>
      </c>
      <c r="K1110" s="120" t="s">
        <v>2950</v>
      </c>
      <c r="L1110" s="121">
        <v>8</v>
      </c>
      <c r="M1110" s="122">
        <v>2016</v>
      </c>
      <c r="N1110" s="180">
        <v>164</v>
      </c>
      <c r="O1110" s="59"/>
      <c r="P1110" s="60"/>
      <c r="Q1110" s="61"/>
      <c r="R1110" s="61"/>
      <c r="S1110" s="510"/>
    </row>
    <row r="1111" spans="1:19" s="31" customFormat="1" ht="45.75" customHeight="1" x14ac:dyDescent="0.25">
      <c r="A1111" s="119">
        <v>1103</v>
      </c>
      <c r="B1111" s="119" t="s">
        <v>4927</v>
      </c>
      <c r="C1111" s="119" t="s">
        <v>4928</v>
      </c>
      <c r="D1111" s="120" t="s">
        <v>261</v>
      </c>
      <c r="E1111" s="120" t="s">
        <v>391</v>
      </c>
      <c r="F1111" s="120" t="s">
        <v>261</v>
      </c>
      <c r="G1111" s="120" t="s">
        <v>440</v>
      </c>
      <c r="H1111" s="120" t="s">
        <v>470</v>
      </c>
      <c r="I1111" s="120" t="s">
        <v>2011</v>
      </c>
      <c r="J1111" s="120" t="s">
        <v>92</v>
      </c>
      <c r="K1111" s="120" t="s">
        <v>2950</v>
      </c>
      <c r="L1111" s="121">
        <v>8</v>
      </c>
      <c r="M1111" s="122">
        <v>2016</v>
      </c>
      <c r="N1111" s="180">
        <v>296</v>
      </c>
      <c r="O1111" s="59"/>
      <c r="P1111" s="60"/>
      <c r="Q1111" s="61"/>
      <c r="R1111" s="61"/>
      <c r="S1111" s="510"/>
    </row>
    <row r="1112" spans="1:19" s="31" customFormat="1" ht="45.75" customHeight="1" x14ac:dyDescent="0.25">
      <c r="A1112" s="119">
        <v>1104</v>
      </c>
      <c r="B1112" s="119" t="s">
        <v>4970</v>
      </c>
      <c r="C1112" s="119" t="s">
        <v>2980</v>
      </c>
      <c r="D1112" s="120" t="s">
        <v>261</v>
      </c>
      <c r="E1112" s="120" t="s">
        <v>391</v>
      </c>
      <c r="F1112" s="120" t="s">
        <v>261</v>
      </c>
      <c r="G1112" s="120" t="s">
        <v>440</v>
      </c>
      <c r="H1112" s="120" t="s">
        <v>470</v>
      </c>
      <c r="I1112" s="120" t="s">
        <v>2011</v>
      </c>
      <c r="J1112" s="120" t="s">
        <v>92</v>
      </c>
      <c r="K1112" s="120" t="s">
        <v>2950</v>
      </c>
      <c r="L1112" s="121">
        <v>8</v>
      </c>
      <c r="M1112" s="122">
        <v>2016</v>
      </c>
      <c r="N1112" s="180">
        <v>280</v>
      </c>
      <c r="O1112" s="59"/>
      <c r="P1112" s="60"/>
      <c r="Q1112" s="61"/>
      <c r="R1112" s="61"/>
      <c r="S1112" s="510"/>
    </row>
    <row r="1113" spans="1:19" s="31" customFormat="1" ht="45.75" customHeight="1" x14ac:dyDescent="0.25">
      <c r="A1113" s="119">
        <v>1105</v>
      </c>
      <c r="B1113" s="119" t="s">
        <v>4971</v>
      </c>
      <c r="C1113" s="119" t="s">
        <v>4972</v>
      </c>
      <c r="D1113" s="120" t="s">
        <v>261</v>
      </c>
      <c r="E1113" s="120" t="s">
        <v>391</v>
      </c>
      <c r="F1113" s="120" t="s">
        <v>261</v>
      </c>
      <c r="G1113" s="120" t="s">
        <v>440</v>
      </c>
      <c r="H1113" s="120" t="s">
        <v>470</v>
      </c>
      <c r="I1113" s="120" t="s">
        <v>2011</v>
      </c>
      <c r="J1113" s="120" t="s">
        <v>92</v>
      </c>
      <c r="K1113" s="120" t="s">
        <v>2950</v>
      </c>
      <c r="L1113" s="121">
        <v>8</v>
      </c>
      <c r="M1113" s="122">
        <v>2016</v>
      </c>
      <c r="N1113" s="180">
        <v>2435</v>
      </c>
      <c r="O1113" s="59"/>
      <c r="P1113" s="60"/>
      <c r="Q1113" s="61"/>
      <c r="R1113" s="61"/>
      <c r="S1113" s="510"/>
    </row>
    <row r="1114" spans="1:19" s="31" customFormat="1" ht="45.75" customHeight="1" x14ac:dyDescent="0.25">
      <c r="A1114" s="119">
        <v>1106</v>
      </c>
      <c r="B1114" s="119" t="s">
        <v>4973</v>
      </c>
      <c r="C1114" s="119" t="s">
        <v>4974</v>
      </c>
      <c r="D1114" s="120" t="s">
        <v>261</v>
      </c>
      <c r="E1114" s="120" t="s">
        <v>391</v>
      </c>
      <c r="F1114" s="120" t="s">
        <v>261</v>
      </c>
      <c r="G1114" s="120" t="s">
        <v>440</v>
      </c>
      <c r="H1114" s="120" t="s">
        <v>470</v>
      </c>
      <c r="I1114" s="120" t="s">
        <v>2011</v>
      </c>
      <c r="J1114" s="120" t="s">
        <v>92</v>
      </c>
      <c r="K1114" s="120" t="s">
        <v>2950</v>
      </c>
      <c r="L1114" s="121">
        <v>8</v>
      </c>
      <c r="M1114" s="122">
        <v>2016</v>
      </c>
      <c r="N1114" s="180">
        <v>5500</v>
      </c>
      <c r="O1114" s="59"/>
      <c r="P1114" s="60"/>
      <c r="Q1114" s="61"/>
      <c r="R1114" s="61"/>
      <c r="S1114" s="510"/>
    </row>
    <row r="1115" spans="1:19" s="31" customFormat="1" ht="45.75" customHeight="1" x14ac:dyDescent="0.25">
      <c r="A1115" s="119">
        <v>1107</v>
      </c>
      <c r="B1115" s="119" t="s">
        <v>4975</v>
      </c>
      <c r="C1115" s="119" t="s">
        <v>3004</v>
      </c>
      <c r="D1115" s="120" t="s">
        <v>261</v>
      </c>
      <c r="E1115" s="120" t="s">
        <v>391</v>
      </c>
      <c r="F1115" s="120" t="s">
        <v>261</v>
      </c>
      <c r="G1115" s="120" t="s">
        <v>440</v>
      </c>
      <c r="H1115" s="120" t="s">
        <v>470</v>
      </c>
      <c r="I1115" s="120" t="s">
        <v>2011</v>
      </c>
      <c r="J1115" s="120" t="s">
        <v>92</v>
      </c>
      <c r="K1115" s="120" t="s">
        <v>2950</v>
      </c>
      <c r="L1115" s="121">
        <v>2</v>
      </c>
      <c r="M1115" s="122">
        <v>2017</v>
      </c>
      <c r="N1115" s="180">
        <v>226.2</v>
      </c>
      <c r="O1115" s="59"/>
      <c r="P1115" s="60"/>
      <c r="Q1115" s="61"/>
      <c r="R1115" s="61"/>
      <c r="S1115" s="510"/>
    </row>
    <row r="1116" spans="1:19" s="31" customFormat="1" ht="45.75" customHeight="1" x14ac:dyDescent="0.25">
      <c r="A1116" s="119">
        <v>1108</v>
      </c>
      <c r="B1116" s="119" t="s">
        <v>4976</v>
      </c>
      <c r="C1116" s="119" t="s">
        <v>2980</v>
      </c>
      <c r="D1116" s="120" t="s">
        <v>261</v>
      </c>
      <c r="E1116" s="120" t="s">
        <v>391</v>
      </c>
      <c r="F1116" s="120" t="s">
        <v>261</v>
      </c>
      <c r="G1116" s="120" t="s">
        <v>440</v>
      </c>
      <c r="H1116" s="120" t="s">
        <v>470</v>
      </c>
      <c r="I1116" s="120" t="s">
        <v>2011</v>
      </c>
      <c r="J1116" s="120" t="s">
        <v>92</v>
      </c>
      <c r="K1116" s="120" t="s">
        <v>2950</v>
      </c>
      <c r="L1116" s="121">
        <v>8</v>
      </c>
      <c r="M1116" s="122">
        <v>2016</v>
      </c>
      <c r="N1116" s="180">
        <v>246</v>
      </c>
      <c r="O1116" s="59"/>
      <c r="P1116" s="60"/>
      <c r="Q1116" s="61"/>
      <c r="R1116" s="61"/>
      <c r="S1116" s="510"/>
    </row>
    <row r="1117" spans="1:19" s="31" customFormat="1" ht="45.75" customHeight="1" x14ac:dyDescent="0.25">
      <c r="A1117" s="119">
        <v>1109</v>
      </c>
      <c r="B1117" s="119" t="s">
        <v>4977</v>
      </c>
      <c r="C1117" s="119" t="s">
        <v>2980</v>
      </c>
      <c r="D1117" s="120" t="s">
        <v>261</v>
      </c>
      <c r="E1117" s="120" t="s">
        <v>391</v>
      </c>
      <c r="F1117" s="120" t="s">
        <v>261</v>
      </c>
      <c r="G1117" s="120" t="s">
        <v>440</v>
      </c>
      <c r="H1117" s="120" t="s">
        <v>470</v>
      </c>
      <c r="I1117" s="120" t="s">
        <v>2011</v>
      </c>
      <c r="J1117" s="120" t="s">
        <v>92</v>
      </c>
      <c r="K1117" s="120" t="s">
        <v>2950</v>
      </c>
      <c r="L1117" s="121">
        <v>8</v>
      </c>
      <c r="M1117" s="122">
        <v>2016</v>
      </c>
      <c r="N1117" s="180">
        <v>264</v>
      </c>
      <c r="O1117" s="59"/>
      <c r="P1117" s="60"/>
      <c r="Q1117" s="61"/>
      <c r="R1117" s="61"/>
      <c r="S1117" s="510"/>
    </row>
    <row r="1118" spans="1:19" s="31" customFormat="1" ht="45.75" customHeight="1" x14ac:dyDescent="0.25">
      <c r="A1118" s="119">
        <v>1110</v>
      </c>
      <c r="B1118" s="119" t="s">
        <v>4978</v>
      </c>
      <c r="C1118" s="119" t="s">
        <v>2980</v>
      </c>
      <c r="D1118" s="120" t="s">
        <v>261</v>
      </c>
      <c r="E1118" s="120" t="s">
        <v>391</v>
      </c>
      <c r="F1118" s="120" t="s">
        <v>261</v>
      </c>
      <c r="G1118" s="120" t="s">
        <v>440</v>
      </c>
      <c r="H1118" s="120" t="s">
        <v>470</v>
      </c>
      <c r="I1118" s="120" t="s">
        <v>2011</v>
      </c>
      <c r="J1118" s="120" t="s">
        <v>92</v>
      </c>
      <c r="K1118" s="120" t="s">
        <v>2950</v>
      </c>
      <c r="L1118" s="121">
        <v>8</v>
      </c>
      <c r="M1118" s="122">
        <v>2016</v>
      </c>
      <c r="N1118" s="180">
        <v>280</v>
      </c>
      <c r="O1118" s="59"/>
      <c r="P1118" s="60"/>
      <c r="Q1118" s="61"/>
      <c r="R1118" s="61"/>
      <c r="S1118" s="510"/>
    </row>
    <row r="1119" spans="1:19" s="31" customFormat="1" ht="45.75" customHeight="1" x14ac:dyDescent="0.25">
      <c r="A1119" s="119">
        <v>1111</v>
      </c>
      <c r="B1119" s="119" t="s">
        <v>4979</v>
      </c>
      <c r="C1119" s="119" t="s">
        <v>4980</v>
      </c>
      <c r="D1119" s="120" t="s">
        <v>261</v>
      </c>
      <c r="E1119" s="120" t="s">
        <v>391</v>
      </c>
      <c r="F1119" s="120" t="s">
        <v>261</v>
      </c>
      <c r="G1119" s="120" t="s">
        <v>440</v>
      </c>
      <c r="H1119" s="120" t="s">
        <v>470</v>
      </c>
      <c r="I1119" s="120" t="s">
        <v>2011</v>
      </c>
      <c r="J1119" s="120" t="s">
        <v>92</v>
      </c>
      <c r="K1119" s="120" t="s">
        <v>2950</v>
      </c>
      <c r="L1119" s="121">
        <v>2</v>
      </c>
      <c r="M1119" s="122">
        <v>2017</v>
      </c>
      <c r="N1119" s="180">
        <v>9651.2000000000007</v>
      </c>
      <c r="O1119" s="59"/>
      <c r="P1119" s="60"/>
      <c r="Q1119" s="61"/>
      <c r="R1119" s="61"/>
      <c r="S1119" s="510"/>
    </row>
    <row r="1120" spans="1:19" s="31" customFormat="1" ht="45.75" customHeight="1" x14ac:dyDescent="0.25">
      <c r="A1120" s="119">
        <v>1112</v>
      </c>
      <c r="B1120" s="119" t="s">
        <v>4981</v>
      </c>
      <c r="C1120" s="119" t="s">
        <v>4982</v>
      </c>
      <c r="D1120" s="120" t="s">
        <v>261</v>
      </c>
      <c r="E1120" s="120" t="s">
        <v>391</v>
      </c>
      <c r="F1120" s="120" t="s">
        <v>261</v>
      </c>
      <c r="G1120" s="120" t="s">
        <v>440</v>
      </c>
      <c r="H1120" s="120" t="s">
        <v>470</v>
      </c>
      <c r="I1120" s="120" t="s">
        <v>2011</v>
      </c>
      <c r="J1120" s="120" t="s">
        <v>92</v>
      </c>
      <c r="K1120" s="120" t="s">
        <v>2950</v>
      </c>
      <c r="L1120" s="121">
        <v>2</v>
      </c>
      <c r="M1120" s="122">
        <v>2017</v>
      </c>
      <c r="N1120" s="180">
        <v>4825.6000000000004</v>
      </c>
      <c r="O1120" s="59"/>
      <c r="P1120" s="60"/>
      <c r="Q1120" s="61"/>
      <c r="R1120" s="61"/>
      <c r="S1120" s="510"/>
    </row>
    <row r="1121" spans="1:19" s="31" customFormat="1" ht="45.75" customHeight="1" x14ac:dyDescent="0.25">
      <c r="A1121" s="119">
        <v>1113</v>
      </c>
      <c r="B1121" s="119" t="s">
        <v>4983</v>
      </c>
      <c r="C1121" s="119" t="s">
        <v>2971</v>
      </c>
      <c r="D1121" s="120" t="s">
        <v>261</v>
      </c>
      <c r="E1121" s="120" t="s">
        <v>391</v>
      </c>
      <c r="F1121" s="120" t="s">
        <v>261</v>
      </c>
      <c r="G1121" s="120" t="s">
        <v>440</v>
      </c>
      <c r="H1121" s="120" t="s">
        <v>470</v>
      </c>
      <c r="I1121" s="120" t="s">
        <v>2011</v>
      </c>
      <c r="J1121" s="120" t="s">
        <v>92</v>
      </c>
      <c r="K1121" s="120" t="s">
        <v>2950</v>
      </c>
      <c r="L1121" s="121">
        <v>2</v>
      </c>
      <c r="M1121" s="122">
        <v>2017</v>
      </c>
      <c r="N1121" s="180">
        <v>150.80000000000001</v>
      </c>
      <c r="O1121" s="59"/>
      <c r="P1121" s="60"/>
      <c r="Q1121" s="61"/>
      <c r="R1121" s="61"/>
      <c r="S1121" s="510"/>
    </row>
    <row r="1122" spans="1:19" s="31" customFormat="1" ht="45.75" customHeight="1" x14ac:dyDescent="0.25">
      <c r="A1122" s="119">
        <v>1114</v>
      </c>
      <c r="B1122" s="119" t="s">
        <v>4984</v>
      </c>
      <c r="C1122" s="119" t="s">
        <v>2980</v>
      </c>
      <c r="D1122" s="120" t="s">
        <v>261</v>
      </c>
      <c r="E1122" s="120" t="s">
        <v>391</v>
      </c>
      <c r="F1122" s="120" t="s">
        <v>261</v>
      </c>
      <c r="G1122" s="120" t="s">
        <v>440</v>
      </c>
      <c r="H1122" s="120" t="s">
        <v>470</v>
      </c>
      <c r="I1122" s="120" t="s">
        <v>2011</v>
      </c>
      <c r="J1122" s="120" t="s">
        <v>92</v>
      </c>
      <c r="K1122" s="120" t="s">
        <v>2950</v>
      </c>
      <c r="L1122" s="121">
        <v>2</v>
      </c>
      <c r="M1122" s="122">
        <v>2017</v>
      </c>
      <c r="N1122" s="180">
        <v>226.2</v>
      </c>
      <c r="O1122" s="59"/>
      <c r="P1122" s="60"/>
      <c r="Q1122" s="61"/>
      <c r="R1122" s="61"/>
      <c r="S1122" s="510"/>
    </row>
    <row r="1123" spans="1:19" s="31" customFormat="1" ht="45.75" customHeight="1" x14ac:dyDescent="0.25">
      <c r="A1123" s="119">
        <v>1115</v>
      </c>
      <c r="B1123" s="119" t="s">
        <v>4985</v>
      </c>
      <c r="C1123" s="119" t="s">
        <v>4980</v>
      </c>
      <c r="D1123" s="120" t="s">
        <v>261</v>
      </c>
      <c r="E1123" s="120" t="s">
        <v>391</v>
      </c>
      <c r="F1123" s="120" t="s">
        <v>261</v>
      </c>
      <c r="G1123" s="120" t="s">
        <v>440</v>
      </c>
      <c r="H1123" s="120" t="s">
        <v>470</v>
      </c>
      <c r="I1123" s="120" t="s">
        <v>2011</v>
      </c>
      <c r="J1123" s="120" t="s">
        <v>92</v>
      </c>
      <c r="K1123" s="120" t="s">
        <v>2950</v>
      </c>
      <c r="L1123" s="121">
        <v>2</v>
      </c>
      <c r="M1123" s="122">
        <v>2017</v>
      </c>
      <c r="N1123" s="180">
        <v>9651.2000000000007</v>
      </c>
      <c r="O1123" s="59"/>
      <c r="P1123" s="60"/>
      <c r="Q1123" s="61"/>
      <c r="R1123" s="61"/>
      <c r="S1123" s="510"/>
    </row>
    <row r="1124" spans="1:19" s="31" customFormat="1" ht="45.75" customHeight="1" x14ac:dyDescent="0.25">
      <c r="A1124" s="119">
        <v>1116</v>
      </c>
      <c r="B1124" s="119" t="s">
        <v>4986</v>
      </c>
      <c r="C1124" s="119" t="s">
        <v>4982</v>
      </c>
      <c r="D1124" s="120" t="s">
        <v>261</v>
      </c>
      <c r="E1124" s="120" t="s">
        <v>391</v>
      </c>
      <c r="F1124" s="120" t="s">
        <v>261</v>
      </c>
      <c r="G1124" s="120" t="s">
        <v>440</v>
      </c>
      <c r="H1124" s="120" t="s">
        <v>470</v>
      </c>
      <c r="I1124" s="120" t="s">
        <v>2011</v>
      </c>
      <c r="J1124" s="120" t="s">
        <v>92</v>
      </c>
      <c r="K1124" s="120" t="s">
        <v>2950</v>
      </c>
      <c r="L1124" s="121">
        <v>2</v>
      </c>
      <c r="M1124" s="122">
        <v>2017</v>
      </c>
      <c r="N1124" s="180">
        <v>4825.6000000000004</v>
      </c>
      <c r="O1124" s="59"/>
      <c r="P1124" s="60"/>
      <c r="Q1124" s="61"/>
      <c r="R1124" s="61"/>
      <c r="S1124" s="510"/>
    </row>
    <row r="1125" spans="1:19" s="31" customFormat="1" ht="45.75" customHeight="1" x14ac:dyDescent="0.25">
      <c r="A1125" s="119">
        <v>1117</v>
      </c>
      <c r="B1125" s="119" t="s">
        <v>4987</v>
      </c>
      <c r="C1125" s="119" t="s">
        <v>3004</v>
      </c>
      <c r="D1125" s="120" t="s">
        <v>261</v>
      </c>
      <c r="E1125" s="120" t="s">
        <v>391</v>
      </c>
      <c r="F1125" s="120" t="s">
        <v>261</v>
      </c>
      <c r="G1125" s="120" t="s">
        <v>440</v>
      </c>
      <c r="H1125" s="120" t="s">
        <v>470</v>
      </c>
      <c r="I1125" s="120" t="s">
        <v>2011</v>
      </c>
      <c r="J1125" s="120" t="s">
        <v>92</v>
      </c>
      <c r="K1125" s="120" t="s">
        <v>2950</v>
      </c>
      <c r="L1125" s="121">
        <v>2</v>
      </c>
      <c r="M1125" s="122">
        <v>2017</v>
      </c>
      <c r="N1125" s="180">
        <v>226.2</v>
      </c>
      <c r="O1125" s="59"/>
      <c r="P1125" s="60"/>
      <c r="Q1125" s="61"/>
      <c r="R1125" s="61"/>
      <c r="S1125" s="510"/>
    </row>
    <row r="1126" spans="1:19" s="31" customFormat="1" ht="45.75" customHeight="1" x14ac:dyDescent="0.25">
      <c r="A1126" s="119">
        <v>1118</v>
      </c>
      <c r="B1126" s="119" t="s">
        <v>4988</v>
      </c>
      <c r="C1126" s="119" t="s">
        <v>2971</v>
      </c>
      <c r="D1126" s="120" t="s">
        <v>261</v>
      </c>
      <c r="E1126" s="120" t="s">
        <v>391</v>
      </c>
      <c r="F1126" s="120" t="s">
        <v>261</v>
      </c>
      <c r="G1126" s="120" t="s">
        <v>440</v>
      </c>
      <c r="H1126" s="120" t="s">
        <v>470</v>
      </c>
      <c r="I1126" s="120" t="s">
        <v>2011</v>
      </c>
      <c r="J1126" s="120" t="s">
        <v>92</v>
      </c>
      <c r="K1126" s="120" t="s">
        <v>2950</v>
      </c>
      <c r="L1126" s="121">
        <v>2</v>
      </c>
      <c r="M1126" s="122">
        <v>2017</v>
      </c>
      <c r="N1126" s="180">
        <v>150.80000000000001</v>
      </c>
      <c r="O1126" s="59"/>
      <c r="P1126" s="60"/>
      <c r="Q1126" s="61"/>
      <c r="R1126" s="61"/>
      <c r="S1126" s="510"/>
    </row>
    <row r="1127" spans="1:19" s="31" customFormat="1" ht="45.75" customHeight="1" x14ac:dyDescent="0.25">
      <c r="A1127" s="119">
        <v>1119</v>
      </c>
      <c r="B1127" s="119" t="s">
        <v>4989</v>
      </c>
      <c r="C1127" s="119" t="s">
        <v>2980</v>
      </c>
      <c r="D1127" s="120" t="s">
        <v>261</v>
      </c>
      <c r="E1127" s="120" t="s">
        <v>391</v>
      </c>
      <c r="F1127" s="120" t="s">
        <v>261</v>
      </c>
      <c r="G1127" s="120" t="s">
        <v>440</v>
      </c>
      <c r="H1127" s="120" t="s">
        <v>470</v>
      </c>
      <c r="I1127" s="120" t="s">
        <v>2011</v>
      </c>
      <c r="J1127" s="120" t="s">
        <v>92</v>
      </c>
      <c r="K1127" s="120" t="s">
        <v>2950</v>
      </c>
      <c r="L1127" s="121">
        <v>2</v>
      </c>
      <c r="M1127" s="122">
        <v>2017</v>
      </c>
      <c r="N1127" s="180">
        <v>226.2</v>
      </c>
      <c r="O1127" s="59"/>
      <c r="P1127" s="60"/>
      <c r="Q1127" s="61"/>
      <c r="R1127" s="61"/>
      <c r="S1127" s="510"/>
    </row>
    <row r="1128" spans="1:19" s="31" customFormat="1" ht="45.75" customHeight="1" x14ac:dyDescent="0.25">
      <c r="A1128" s="119">
        <v>1120</v>
      </c>
      <c r="B1128" s="119" t="s">
        <v>4990</v>
      </c>
      <c r="C1128" s="119" t="s">
        <v>3680</v>
      </c>
      <c r="D1128" s="120" t="s">
        <v>3079</v>
      </c>
      <c r="E1128" s="120" t="s">
        <v>391</v>
      </c>
      <c r="F1128" s="120" t="s">
        <v>261</v>
      </c>
      <c r="G1128" s="120" t="s">
        <v>440</v>
      </c>
      <c r="H1128" s="120" t="s">
        <v>470</v>
      </c>
      <c r="I1128" s="120" t="s">
        <v>2046</v>
      </c>
      <c r="J1128" s="120" t="s">
        <v>92</v>
      </c>
      <c r="K1128" s="120" t="s">
        <v>2950</v>
      </c>
      <c r="L1128" s="121">
        <v>12</v>
      </c>
      <c r="M1128" s="122">
        <v>2013</v>
      </c>
      <c r="N1128" s="180">
        <v>295</v>
      </c>
      <c r="O1128" s="59"/>
      <c r="P1128" s="60"/>
      <c r="Q1128" s="61"/>
      <c r="R1128" s="61"/>
      <c r="S1128" s="510"/>
    </row>
    <row r="1129" spans="1:19" s="31" customFormat="1" ht="45.75" customHeight="1" x14ac:dyDescent="0.25">
      <c r="A1129" s="119">
        <v>1121</v>
      </c>
      <c r="B1129" s="119" t="s">
        <v>4991</v>
      </c>
      <c r="C1129" s="119" t="s">
        <v>4992</v>
      </c>
      <c r="D1129" s="120" t="s">
        <v>261</v>
      </c>
      <c r="E1129" s="120" t="s">
        <v>391</v>
      </c>
      <c r="F1129" s="120" t="s">
        <v>261</v>
      </c>
      <c r="G1129" s="120" t="s">
        <v>440</v>
      </c>
      <c r="H1129" s="120" t="s">
        <v>470</v>
      </c>
      <c r="I1129" s="120" t="s">
        <v>2046</v>
      </c>
      <c r="J1129" s="120" t="s">
        <v>92</v>
      </c>
      <c r="K1129" s="120" t="s">
        <v>2950</v>
      </c>
      <c r="L1129" s="121">
        <v>12</v>
      </c>
      <c r="M1129" s="122">
        <v>2013</v>
      </c>
      <c r="N1129" s="180">
        <v>280</v>
      </c>
      <c r="O1129" s="59"/>
      <c r="P1129" s="60"/>
      <c r="Q1129" s="61"/>
      <c r="R1129" s="61"/>
      <c r="S1129" s="510"/>
    </row>
    <row r="1130" spans="1:19" s="31" customFormat="1" ht="45.75" customHeight="1" x14ac:dyDescent="0.25">
      <c r="A1130" s="119">
        <v>1122</v>
      </c>
      <c r="B1130" s="119" t="s">
        <v>4993</v>
      </c>
      <c r="C1130" s="119" t="s">
        <v>4330</v>
      </c>
      <c r="D1130" s="120" t="s">
        <v>261</v>
      </c>
      <c r="E1130" s="120" t="s">
        <v>391</v>
      </c>
      <c r="F1130" s="120" t="s">
        <v>261</v>
      </c>
      <c r="G1130" s="120" t="s">
        <v>440</v>
      </c>
      <c r="H1130" s="120" t="s">
        <v>470</v>
      </c>
      <c r="I1130" s="120" t="s">
        <v>2046</v>
      </c>
      <c r="J1130" s="120" t="s">
        <v>92</v>
      </c>
      <c r="K1130" s="120" t="s">
        <v>2950</v>
      </c>
      <c r="L1130" s="121">
        <v>12</v>
      </c>
      <c r="M1130" s="122">
        <v>2013</v>
      </c>
      <c r="N1130" s="180">
        <v>280</v>
      </c>
      <c r="O1130" s="59"/>
      <c r="P1130" s="60"/>
      <c r="Q1130" s="61"/>
      <c r="R1130" s="61"/>
      <c r="S1130" s="510"/>
    </row>
    <row r="1131" spans="1:19" s="31" customFormat="1" ht="45.75" customHeight="1" x14ac:dyDescent="0.25">
      <c r="A1131" s="119">
        <v>1123</v>
      </c>
      <c r="B1131" s="119" t="s">
        <v>4994</v>
      </c>
      <c r="C1131" s="119" t="s">
        <v>4995</v>
      </c>
      <c r="D1131" s="120" t="s">
        <v>261</v>
      </c>
      <c r="E1131" s="120" t="s">
        <v>391</v>
      </c>
      <c r="F1131" s="120" t="s">
        <v>4023</v>
      </c>
      <c r="G1131" s="120">
        <v>20100003878</v>
      </c>
      <c r="H1131" s="120" t="s">
        <v>470</v>
      </c>
      <c r="I1131" s="120" t="s">
        <v>2046</v>
      </c>
      <c r="J1131" s="120" t="s">
        <v>92</v>
      </c>
      <c r="K1131" s="120" t="s">
        <v>2950</v>
      </c>
      <c r="L1131" s="121">
        <v>12</v>
      </c>
      <c r="M1131" s="122">
        <v>2013</v>
      </c>
      <c r="N1131" s="180">
        <v>3041.52</v>
      </c>
      <c r="O1131" s="59"/>
      <c r="P1131" s="60"/>
      <c r="Q1131" s="61"/>
      <c r="R1131" s="61"/>
      <c r="S1131" s="510"/>
    </row>
    <row r="1132" spans="1:19" s="31" customFormat="1" ht="45.75" customHeight="1" x14ac:dyDescent="0.25">
      <c r="A1132" s="119">
        <v>1124</v>
      </c>
      <c r="B1132" s="119" t="s">
        <v>4996</v>
      </c>
      <c r="C1132" s="119" t="s">
        <v>4997</v>
      </c>
      <c r="D1132" s="120" t="s">
        <v>3042</v>
      </c>
      <c r="E1132" s="120" t="s">
        <v>391</v>
      </c>
      <c r="F1132" s="120" t="s">
        <v>261</v>
      </c>
      <c r="G1132" s="120" t="s">
        <v>4998</v>
      </c>
      <c r="H1132" s="120" t="s">
        <v>470</v>
      </c>
      <c r="I1132" s="120" t="s">
        <v>2046</v>
      </c>
      <c r="J1132" s="120" t="s">
        <v>92</v>
      </c>
      <c r="K1132" s="120" t="s">
        <v>2950</v>
      </c>
      <c r="L1132" s="121">
        <v>12</v>
      </c>
      <c r="M1132" s="122">
        <v>2013</v>
      </c>
      <c r="N1132" s="180">
        <v>1520.76</v>
      </c>
      <c r="O1132" s="59"/>
      <c r="P1132" s="60"/>
      <c r="Q1132" s="61"/>
      <c r="R1132" s="61"/>
      <c r="S1132" s="510"/>
    </row>
    <row r="1133" spans="1:19" s="31" customFormat="1" ht="45.75" customHeight="1" x14ac:dyDescent="0.25">
      <c r="A1133" s="119">
        <v>1125</v>
      </c>
      <c r="B1133" s="119" t="s">
        <v>4999</v>
      </c>
      <c r="C1133" s="119" t="s">
        <v>5000</v>
      </c>
      <c r="D1133" s="120" t="s">
        <v>1622</v>
      </c>
      <c r="E1133" s="120" t="s">
        <v>5001</v>
      </c>
      <c r="F1133" s="120" t="s">
        <v>261</v>
      </c>
      <c r="G1133" s="120" t="s">
        <v>5002</v>
      </c>
      <c r="H1133" s="120"/>
      <c r="I1133" s="120" t="s">
        <v>2046</v>
      </c>
      <c r="J1133" s="120" t="s">
        <v>92</v>
      </c>
      <c r="K1133" s="120" t="s">
        <v>2950</v>
      </c>
      <c r="L1133" s="121">
        <v>12</v>
      </c>
      <c r="M1133" s="122">
        <v>2013</v>
      </c>
      <c r="N1133" s="180">
        <v>1191.3800000000001</v>
      </c>
      <c r="O1133" s="59"/>
      <c r="P1133" s="60"/>
      <c r="Q1133" s="61"/>
      <c r="R1133" s="61"/>
      <c r="S1133" s="510"/>
    </row>
    <row r="1134" spans="1:19" s="31" customFormat="1" ht="45.75" customHeight="1" x14ac:dyDescent="0.25">
      <c r="A1134" s="119">
        <v>1126</v>
      </c>
      <c r="B1134" s="119" t="s">
        <v>5003</v>
      </c>
      <c r="C1134" s="119" t="s">
        <v>2971</v>
      </c>
      <c r="D1134" s="120" t="s">
        <v>261</v>
      </c>
      <c r="E1134" s="120" t="s">
        <v>391</v>
      </c>
      <c r="F1134" s="120" t="s">
        <v>261</v>
      </c>
      <c r="G1134" s="120" t="s">
        <v>5004</v>
      </c>
      <c r="H1134" s="120" t="s">
        <v>470</v>
      </c>
      <c r="I1134" s="120" t="s">
        <v>2046</v>
      </c>
      <c r="J1134" s="120" t="s">
        <v>92</v>
      </c>
      <c r="K1134" s="120" t="s">
        <v>2950</v>
      </c>
      <c r="L1134" s="121">
        <v>12</v>
      </c>
      <c r="M1134" s="122">
        <v>2013</v>
      </c>
      <c r="N1134" s="180">
        <v>253.46</v>
      </c>
      <c r="O1134" s="59"/>
      <c r="P1134" s="60"/>
      <c r="Q1134" s="61"/>
      <c r="R1134" s="61"/>
      <c r="S1134" s="510"/>
    </row>
    <row r="1135" spans="1:19" s="31" customFormat="1" ht="45.75" customHeight="1" x14ac:dyDescent="0.25">
      <c r="A1135" s="119">
        <v>1127</v>
      </c>
      <c r="B1135" s="119" t="s">
        <v>5005</v>
      </c>
      <c r="C1135" s="119" t="s">
        <v>2955</v>
      </c>
      <c r="D1135" s="120" t="s">
        <v>261</v>
      </c>
      <c r="E1135" s="120" t="s">
        <v>391</v>
      </c>
      <c r="F1135" s="120" t="s">
        <v>261</v>
      </c>
      <c r="G1135" s="120" t="s">
        <v>440</v>
      </c>
      <c r="H1135" s="120" t="s">
        <v>470</v>
      </c>
      <c r="I1135" s="120" t="s">
        <v>2046</v>
      </c>
      <c r="J1135" s="120" t="s">
        <v>92</v>
      </c>
      <c r="K1135" s="120" t="s">
        <v>2950</v>
      </c>
      <c r="L1135" s="121">
        <v>12</v>
      </c>
      <c r="M1135" s="122">
        <v>2013</v>
      </c>
      <c r="N1135" s="180">
        <v>210</v>
      </c>
      <c r="O1135" s="59"/>
      <c r="P1135" s="60"/>
      <c r="Q1135" s="61"/>
      <c r="R1135" s="61"/>
      <c r="S1135" s="510"/>
    </row>
    <row r="1136" spans="1:19" s="31" customFormat="1" ht="45.75" customHeight="1" x14ac:dyDescent="0.25">
      <c r="A1136" s="119">
        <v>1128</v>
      </c>
      <c r="B1136" s="119" t="s">
        <v>5006</v>
      </c>
      <c r="C1136" s="119" t="s">
        <v>2952</v>
      </c>
      <c r="D1136" s="120" t="s">
        <v>261</v>
      </c>
      <c r="E1136" s="120" t="s">
        <v>391</v>
      </c>
      <c r="F1136" s="120" t="s">
        <v>261</v>
      </c>
      <c r="G1136" s="120" t="s">
        <v>440</v>
      </c>
      <c r="H1136" s="120" t="s">
        <v>470</v>
      </c>
      <c r="I1136" s="120" t="s">
        <v>2046</v>
      </c>
      <c r="J1136" s="120" t="s">
        <v>92</v>
      </c>
      <c r="K1136" s="120" t="s">
        <v>2950</v>
      </c>
      <c r="L1136" s="121">
        <v>12</v>
      </c>
      <c r="M1136" s="122">
        <v>2013</v>
      </c>
      <c r="N1136" s="180">
        <v>260</v>
      </c>
      <c r="O1136" s="59"/>
      <c r="P1136" s="60"/>
      <c r="Q1136" s="61"/>
      <c r="R1136" s="61"/>
      <c r="S1136" s="510"/>
    </row>
    <row r="1137" spans="1:19" s="31" customFormat="1" ht="45.75" customHeight="1" x14ac:dyDescent="0.25">
      <c r="A1137" s="119">
        <v>1129</v>
      </c>
      <c r="B1137" s="119" t="s">
        <v>5007</v>
      </c>
      <c r="C1137" s="119" t="s">
        <v>2971</v>
      </c>
      <c r="D1137" s="120" t="s">
        <v>261</v>
      </c>
      <c r="E1137" s="120" t="s">
        <v>391</v>
      </c>
      <c r="F1137" s="120" t="s">
        <v>261</v>
      </c>
      <c r="G1137" s="120" t="s">
        <v>440</v>
      </c>
      <c r="H1137" s="120" t="s">
        <v>470</v>
      </c>
      <c r="I1137" s="120" t="s">
        <v>2046</v>
      </c>
      <c r="J1137" s="120" t="s">
        <v>92</v>
      </c>
      <c r="K1137" s="120" t="s">
        <v>2950</v>
      </c>
      <c r="L1137" s="121">
        <v>12</v>
      </c>
      <c r="M1137" s="122">
        <v>2013</v>
      </c>
      <c r="N1137" s="180">
        <v>210</v>
      </c>
      <c r="O1137" s="59"/>
      <c r="P1137" s="60"/>
      <c r="Q1137" s="61"/>
      <c r="R1137" s="61"/>
      <c r="S1137" s="510"/>
    </row>
    <row r="1138" spans="1:19" s="31" customFormat="1" ht="45.75" customHeight="1" x14ac:dyDescent="0.25">
      <c r="A1138" s="119">
        <v>1130</v>
      </c>
      <c r="B1138" s="119" t="s">
        <v>5008</v>
      </c>
      <c r="C1138" s="119" t="s">
        <v>2952</v>
      </c>
      <c r="D1138" s="120" t="s">
        <v>261</v>
      </c>
      <c r="E1138" s="120" t="s">
        <v>391</v>
      </c>
      <c r="F1138" s="120" t="s">
        <v>261</v>
      </c>
      <c r="G1138" s="120" t="s">
        <v>440</v>
      </c>
      <c r="H1138" s="120" t="s">
        <v>470</v>
      </c>
      <c r="I1138" s="120" t="s">
        <v>2046</v>
      </c>
      <c r="J1138" s="120" t="s">
        <v>92</v>
      </c>
      <c r="K1138" s="120" t="s">
        <v>2950</v>
      </c>
      <c r="L1138" s="121">
        <v>12</v>
      </c>
      <c r="M1138" s="122">
        <v>2013</v>
      </c>
      <c r="N1138" s="180">
        <v>260</v>
      </c>
      <c r="O1138" s="59"/>
      <c r="P1138" s="60"/>
      <c r="Q1138" s="61"/>
      <c r="R1138" s="61"/>
      <c r="S1138" s="510"/>
    </row>
    <row r="1139" spans="1:19" s="31" customFormat="1" ht="45.75" customHeight="1" x14ac:dyDescent="0.25">
      <c r="A1139" s="119">
        <v>1131</v>
      </c>
      <c r="B1139" s="119" t="s">
        <v>5009</v>
      </c>
      <c r="C1139" s="119" t="s">
        <v>2971</v>
      </c>
      <c r="D1139" s="120" t="s">
        <v>261</v>
      </c>
      <c r="E1139" s="120" t="s">
        <v>391</v>
      </c>
      <c r="F1139" s="120" t="s">
        <v>261</v>
      </c>
      <c r="G1139" s="120" t="s">
        <v>440</v>
      </c>
      <c r="H1139" s="120" t="s">
        <v>470</v>
      </c>
      <c r="I1139" s="120" t="s">
        <v>2046</v>
      </c>
      <c r="J1139" s="120" t="s">
        <v>92</v>
      </c>
      <c r="K1139" s="120" t="s">
        <v>2950</v>
      </c>
      <c r="L1139" s="121">
        <v>12</v>
      </c>
      <c r="M1139" s="122">
        <v>2013</v>
      </c>
      <c r="N1139" s="180">
        <v>172.49</v>
      </c>
      <c r="O1139" s="59"/>
      <c r="P1139" s="60"/>
      <c r="Q1139" s="61"/>
      <c r="R1139" s="61"/>
      <c r="S1139" s="510"/>
    </row>
    <row r="1140" spans="1:19" s="31" customFormat="1" ht="45.75" customHeight="1" x14ac:dyDescent="0.25">
      <c r="A1140" s="119">
        <v>1132</v>
      </c>
      <c r="B1140" s="119" t="s">
        <v>5010</v>
      </c>
      <c r="C1140" s="119" t="s">
        <v>5011</v>
      </c>
      <c r="D1140" s="120" t="s">
        <v>3079</v>
      </c>
      <c r="E1140" s="120" t="s">
        <v>391</v>
      </c>
      <c r="F1140" s="120" t="s">
        <v>261</v>
      </c>
      <c r="G1140" s="120" t="s">
        <v>5012</v>
      </c>
      <c r="H1140" s="120" t="s">
        <v>470</v>
      </c>
      <c r="I1140" s="120" t="s">
        <v>2046</v>
      </c>
      <c r="J1140" s="120" t="s">
        <v>92</v>
      </c>
      <c r="K1140" s="120" t="s">
        <v>2950</v>
      </c>
      <c r="L1140" s="121">
        <v>12</v>
      </c>
      <c r="M1140" s="122">
        <v>2013</v>
      </c>
      <c r="N1140" s="180">
        <v>1725</v>
      </c>
      <c r="O1140" s="59"/>
      <c r="P1140" s="60"/>
      <c r="Q1140" s="61"/>
      <c r="R1140" s="61"/>
      <c r="S1140" s="510"/>
    </row>
    <row r="1141" spans="1:19" s="31" customFormat="1" ht="45.75" customHeight="1" x14ac:dyDescent="0.25">
      <c r="A1141" s="119">
        <v>1133</v>
      </c>
      <c r="B1141" s="119" t="s">
        <v>5013</v>
      </c>
      <c r="C1141" s="119" t="s">
        <v>5014</v>
      </c>
      <c r="D1141" s="120" t="s">
        <v>1622</v>
      </c>
      <c r="E1141" s="120" t="s">
        <v>391</v>
      </c>
      <c r="F1141" s="120" t="s">
        <v>2959</v>
      </c>
      <c r="G1141" s="120" t="s">
        <v>440</v>
      </c>
      <c r="H1141" s="120" t="s">
        <v>470</v>
      </c>
      <c r="I1141" s="120" t="s">
        <v>2046</v>
      </c>
      <c r="J1141" s="120" t="s">
        <v>92</v>
      </c>
      <c r="K1141" s="120" t="s">
        <v>2950</v>
      </c>
      <c r="L1141" s="121">
        <v>12</v>
      </c>
      <c r="M1141" s="122">
        <v>2013</v>
      </c>
      <c r="N1141" s="180">
        <v>1740</v>
      </c>
      <c r="O1141" s="59"/>
      <c r="P1141" s="60"/>
      <c r="Q1141" s="61"/>
      <c r="R1141" s="61"/>
      <c r="S1141" s="510"/>
    </row>
    <row r="1142" spans="1:19" s="31" customFormat="1" ht="45.75" customHeight="1" x14ac:dyDescent="0.25">
      <c r="A1142" s="119">
        <v>1134</v>
      </c>
      <c r="B1142" s="119" t="s">
        <v>5015</v>
      </c>
      <c r="C1142" s="119" t="s">
        <v>5014</v>
      </c>
      <c r="D1142" s="120" t="s">
        <v>1622</v>
      </c>
      <c r="E1142" s="120" t="s">
        <v>391</v>
      </c>
      <c r="F1142" s="120" t="s">
        <v>2959</v>
      </c>
      <c r="G1142" s="120" t="s">
        <v>440</v>
      </c>
      <c r="H1142" s="120" t="s">
        <v>470</v>
      </c>
      <c r="I1142" s="120" t="s">
        <v>2046</v>
      </c>
      <c r="J1142" s="120" t="s">
        <v>92</v>
      </c>
      <c r="K1142" s="120" t="s">
        <v>2950</v>
      </c>
      <c r="L1142" s="121">
        <v>12</v>
      </c>
      <c r="M1142" s="122">
        <v>2013</v>
      </c>
      <c r="N1142" s="180">
        <v>1740</v>
      </c>
      <c r="O1142" s="59"/>
      <c r="P1142" s="60"/>
      <c r="Q1142" s="61"/>
      <c r="R1142" s="61"/>
      <c r="S1142" s="510"/>
    </row>
    <row r="1143" spans="1:19" s="31" customFormat="1" ht="45.75" customHeight="1" x14ac:dyDescent="0.25">
      <c r="A1143" s="119">
        <v>1135</v>
      </c>
      <c r="B1143" s="119" t="s">
        <v>5016</v>
      </c>
      <c r="C1143" s="119" t="s">
        <v>5017</v>
      </c>
      <c r="D1143" s="120" t="s">
        <v>3042</v>
      </c>
      <c r="E1143" s="120" t="s">
        <v>391</v>
      </c>
      <c r="F1143" s="120" t="s">
        <v>261</v>
      </c>
      <c r="G1143" s="120" t="s">
        <v>440</v>
      </c>
      <c r="H1143" s="120" t="s">
        <v>470</v>
      </c>
      <c r="I1143" s="120" t="s">
        <v>2046</v>
      </c>
      <c r="J1143" s="120" t="s">
        <v>92</v>
      </c>
      <c r="K1143" s="120" t="s">
        <v>2950</v>
      </c>
      <c r="L1143" s="121">
        <v>12</v>
      </c>
      <c r="M1143" s="122">
        <v>2013</v>
      </c>
      <c r="N1143" s="180">
        <v>2524.16</v>
      </c>
      <c r="O1143" s="59"/>
      <c r="P1143" s="60"/>
      <c r="Q1143" s="61"/>
      <c r="R1143" s="61"/>
      <c r="S1143" s="510"/>
    </row>
    <row r="1144" spans="1:19" s="31" customFormat="1" ht="45.75" customHeight="1" x14ac:dyDescent="0.25">
      <c r="A1144" s="119">
        <v>1136</v>
      </c>
      <c r="B1144" s="119" t="s">
        <v>5018</v>
      </c>
      <c r="C1144" s="119" t="s">
        <v>2952</v>
      </c>
      <c r="D1144" s="120" t="s">
        <v>261</v>
      </c>
      <c r="E1144" s="120" t="s">
        <v>391</v>
      </c>
      <c r="F1144" s="120" t="s">
        <v>261</v>
      </c>
      <c r="G1144" s="120" t="s">
        <v>440</v>
      </c>
      <c r="H1144" s="120" t="s">
        <v>470</v>
      </c>
      <c r="I1144" s="120" t="s">
        <v>2046</v>
      </c>
      <c r="J1144" s="120" t="s">
        <v>92</v>
      </c>
      <c r="K1144" s="120" t="s">
        <v>2950</v>
      </c>
      <c r="L1144" s="121">
        <v>12</v>
      </c>
      <c r="M1144" s="122">
        <v>2013</v>
      </c>
      <c r="N1144" s="180">
        <v>236.64</v>
      </c>
      <c r="O1144" s="59"/>
      <c r="P1144" s="60"/>
      <c r="Q1144" s="61"/>
      <c r="R1144" s="61"/>
      <c r="S1144" s="510"/>
    </row>
    <row r="1145" spans="1:19" s="31" customFormat="1" ht="45.75" customHeight="1" x14ac:dyDescent="0.25">
      <c r="A1145" s="119">
        <v>1137</v>
      </c>
      <c r="B1145" s="119" t="s">
        <v>5019</v>
      </c>
      <c r="C1145" s="119" t="s">
        <v>2971</v>
      </c>
      <c r="D1145" s="120" t="s">
        <v>261</v>
      </c>
      <c r="E1145" s="120" t="s">
        <v>391</v>
      </c>
      <c r="F1145" s="120" t="s">
        <v>261</v>
      </c>
      <c r="G1145" s="120" t="s">
        <v>5020</v>
      </c>
      <c r="H1145" s="120" t="s">
        <v>470</v>
      </c>
      <c r="I1145" s="120" t="s">
        <v>2046</v>
      </c>
      <c r="J1145" s="120" t="s">
        <v>92</v>
      </c>
      <c r="K1145" s="120" t="s">
        <v>2950</v>
      </c>
      <c r="L1145" s="121">
        <v>12</v>
      </c>
      <c r="M1145" s="122">
        <v>2013</v>
      </c>
      <c r="N1145" s="180">
        <v>157.76</v>
      </c>
      <c r="O1145" s="59"/>
      <c r="P1145" s="60"/>
      <c r="Q1145" s="61"/>
      <c r="R1145" s="61"/>
      <c r="S1145" s="510"/>
    </row>
    <row r="1146" spans="1:19" s="31" customFormat="1" ht="45.75" customHeight="1" x14ac:dyDescent="0.25">
      <c r="A1146" s="119">
        <v>1138</v>
      </c>
      <c r="B1146" s="119" t="s">
        <v>5021</v>
      </c>
      <c r="C1146" s="119" t="s">
        <v>2980</v>
      </c>
      <c r="D1146" s="120" t="s">
        <v>261</v>
      </c>
      <c r="E1146" s="120" t="s">
        <v>391</v>
      </c>
      <c r="F1146" s="120" t="s">
        <v>261</v>
      </c>
      <c r="G1146" s="120" t="s">
        <v>440</v>
      </c>
      <c r="H1146" s="120" t="s">
        <v>470</v>
      </c>
      <c r="I1146" s="120" t="s">
        <v>2046</v>
      </c>
      <c r="J1146" s="120" t="s">
        <v>92</v>
      </c>
      <c r="K1146" s="120" t="s">
        <v>2950</v>
      </c>
      <c r="L1146" s="121">
        <v>12</v>
      </c>
      <c r="M1146" s="122">
        <v>2013</v>
      </c>
      <c r="N1146" s="180">
        <v>236.64</v>
      </c>
      <c r="O1146" s="59"/>
      <c r="P1146" s="60"/>
      <c r="Q1146" s="61"/>
      <c r="R1146" s="61"/>
      <c r="S1146" s="510"/>
    </row>
    <row r="1147" spans="1:19" s="31" customFormat="1" ht="45.75" customHeight="1" x14ac:dyDescent="0.25">
      <c r="A1147" s="119">
        <v>1139</v>
      </c>
      <c r="B1147" s="119" t="s">
        <v>5022</v>
      </c>
      <c r="C1147" s="119" t="s">
        <v>5023</v>
      </c>
      <c r="D1147" s="120" t="s">
        <v>261</v>
      </c>
      <c r="E1147" s="120" t="s">
        <v>391</v>
      </c>
      <c r="F1147" s="120" t="s">
        <v>3048</v>
      </c>
      <c r="G1147" s="123">
        <v>1420544015184</v>
      </c>
      <c r="H1147" s="120" t="s">
        <v>470</v>
      </c>
      <c r="I1147" s="120" t="s">
        <v>2046</v>
      </c>
      <c r="J1147" s="120" t="s">
        <v>92</v>
      </c>
      <c r="K1147" s="120" t="s">
        <v>2950</v>
      </c>
      <c r="L1147" s="121">
        <v>12</v>
      </c>
      <c r="M1147" s="122">
        <v>2013</v>
      </c>
      <c r="N1147" s="180">
        <v>4920</v>
      </c>
      <c r="O1147" s="59"/>
      <c r="P1147" s="60"/>
      <c r="Q1147" s="61"/>
      <c r="R1147" s="61"/>
      <c r="S1147" s="510"/>
    </row>
    <row r="1148" spans="1:19" s="31" customFormat="1" ht="45.75" customHeight="1" x14ac:dyDescent="0.25">
      <c r="A1148" s="119">
        <v>1140</v>
      </c>
      <c r="B1148" s="119" t="s">
        <v>5024</v>
      </c>
      <c r="C1148" s="119" t="s">
        <v>5025</v>
      </c>
      <c r="D1148" s="120" t="s">
        <v>1156</v>
      </c>
      <c r="E1148" s="120" t="s">
        <v>391</v>
      </c>
      <c r="F1148" s="120" t="s">
        <v>261</v>
      </c>
      <c r="G1148" s="120" t="s">
        <v>5026</v>
      </c>
      <c r="H1148" s="120" t="s">
        <v>470</v>
      </c>
      <c r="I1148" s="120" t="s">
        <v>2046</v>
      </c>
      <c r="J1148" s="120" t="s">
        <v>92</v>
      </c>
      <c r="K1148" s="120" t="s">
        <v>2950</v>
      </c>
      <c r="L1148" s="121">
        <v>12</v>
      </c>
      <c r="M1148" s="122">
        <v>2013</v>
      </c>
      <c r="N1148" s="180">
        <v>2624</v>
      </c>
      <c r="O1148" s="59"/>
      <c r="P1148" s="60"/>
      <c r="Q1148" s="61"/>
      <c r="R1148" s="61"/>
      <c r="S1148" s="510"/>
    </row>
    <row r="1149" spans="1:19" s="31" customFormat="1" ht="45.75" customHeight="1" x14ac:dyDescent="0.25">
      <c r="A1149" s="119">
        <v>1141</v>
      </c>
      <c r="B1149" s="119" t="s">
        <v>5027</v>
      </c>
      <c r="C1149" s="119" t="s">
        <v>2952</v>
      </c>
      <c r="D1149" s="120" t="s">
        <v>261</v>
      </c>
      <c r="E1149" s="120" t="s">
        <v>391</v>
      </c>
      <c r="F1149" s="120" t="s">
        <v>261</v>
      </c>
      <c r="G1149" s="120" t="s">
        <v>5028</v>
      </c>
      <c r="H1149" s="120" t="s">
        <v>470</v>
      </c>
      <c r="I1149" s="120" t="s">
        <v>2046</v>
      </c>
      <c r="J1149" s="120" t="s">
        <v>92</v>
      </c>
      <c r="K1149" s="120" t="s">
        <v>2950</v>
      </c>
      <c r="L1149" s="121">
        <v>12</v>
      </c>
      <c r="M1149" s="122">
        <v>2013</v>
      </c>
      <c r="N1149" s="180">
        <v>246</v>
      </c>
      <c r="O1149" s="59"/>
      <c r="P1149" s="60"/>
      <c r="Q1149" s="61"/>
      <c r="R1149" s="61"/>
      <c r="S1149" s="510"/>
    </row>
    <row r="1150" spans="1:19" s="31" customFormat="1" ht="45.75" customHeight="1" x14ac:dyDescent="0.25">
      <c r="A1150" s="119">
        <v>1142</v>
      </c>
      <c r="B1150" s="119" t="s">
        <v>5029</v>
      </c>
      <c r="C1150" s="119" t="s">
        <v>2971</v>
      </c>
      <c r="D1150" s="120" t="s">
        <v>261</v>
      </c>
      <c r="E1150" s="120" t="s">
        <v>391</v>
      </c>
      <c r="F1150" s="120" t="s">
        <v>261</v>
      </c>
      <c r="G1150" s="120" t="s">
        <v>5028</v>
      </c>
      <c r="H1150" s="120" t="s">
        <v>470</v>
      </c>
      <c r="I1150" s="120" t="s">
        <v>2046</v>
      </c>
      <c r="J1150" s="120" t="s">
        <v>92</v>
      </c>
      <c r="K1150" s="120" t="s">
        <v>2950</v>
      </c>
      <c r="L1150" s="121">
        <v>12</v>
      </c>
      <c r="M1150" s="122">
        <v>2013</v>
      </c>
      <c r="N1150" s="180">
        <v>164</v>
      </c>
      <c r="O1150" s="59"/>
      <c r="P1150" s="60"/>
      <c r="Q1150" s="61"/>
      <c r="R1150" s="61"/>
      <c r="S1150" s="510"/>
    </row>
    <row r="1151" spans="1:19" s="31" customFormat="1" ht="45.75" customHeight="1" x14ac:dyDescent="0.25">
      <c r="A1151" s="119">
        <v>1143</v>
      </c>
      <c r="B1151" s="119" t="s">
        <v>5030</v>
      </c>
      <c r="C1151" s="119" t="s">
        <v>3087</v>
      </c>
      <c r="D1151" s="120" t="s">
        <v>261</v>
      </c>
      <c r="E1151" s="120" t="s">
        <v>391</v>
      </c>
      <c r="F1151" s="120" t="s">
        <v>261</v>
      </c>
      <c r="G1151" s="123">
        <v>1760053007089</v>
      </c>
      <c r="H1151" s="120" t="s">
        <v>470</v>
      </c>
      <c r="I1151" s="120" t="s">
        <v>2046</v>
      </c>
      <c r="J1151" s="120" t="s">
        <v>92</v>
      </c>
      <c r="K1151" s="120" t="s">
        <v>2950</v>
      </c>
      <c r="L1151" s="121">
        <v>12</v>
      </c>
      <c r="M1151" s="122">
        <v>2013</v>
      </c>
      <c r="N1151" s="180">
        <v>123</v>
      </c>
      <c r="O1151" s="59"/>
      <c r="P1151" s="60"/>
      <c r="Q1151" s="61"/>
      <c r="R1151" s="61"/>
      <c r="S1151" s="510"/>
    </row>
    <row r="1152" spans="1:19" s="31" customFormat="1" ht="45.75" customHeight="1" x14ac:dyDescent="0.25">
      <c r="A1152" s="119">
        <v>1144</v>
      </c>
      <c r="B1152" s="119" t="s">
        <v>5031</v>
      </c>
      <c r="C1152" s="119" t="s">
        <v>3087</v>
      </c>
      <c r="D1152" s="120" t="s">
        <v>261</v>
      </c>
      <c r="E1152" s="120" t="s">
        <v>391</v>
      </c>
      <c r="F1152" s="120" t="s">
        <v>261</v>
      </c>
      <c r="G1152" s="123" t="s">
        <v>440</v>
      </c>
      <c r="H1152" s="120" t="s">
        <v>470</v>
      </c>
      <c r="I1152" s="120" t="s">
        <v>2046</v>
      </c>
      <c r="J1152" s="120" t="s">
        <v>92</v>
      </c>
      <c r="K1152" s="120" t="s">
        <v>2950</v>
      </c>
      <c r="L1152" s="121">
        <v>8</v>
      </c>
      <c r="M1152" s="122">
        <v>2016</v>
      </c>
      <c r="N1152" s="180">
        <v>123</v>
      </c>
      <c r="O1152" s="59"/>
      <c r="P1152" s="60"/>
      <c r="Q1152" s="61"/>
      <c r="R1152" s="61"/>
      <c r="S1152" s="510"/>
    </row>
    <row r="1153" spans="1:19" s="31" customFormat="1" ht="45.75" customHeight="1" x14ac:dyDescent="0.25">
      <c r="A1153" s="119">
        <v>1145</v>
      </c>
      <c r="B1153" s="119" t="s">
        <v>5032</v>
      </c>
      <c r="C1153" s="119" t="s">
        <v>5033</v>
      </c>
      <c r="D1153" s="120" t="s">
        <v>5034</v>
      </c>
      <c r="E1153" s="120" t="s">
        <v>391</v>
      </c>
      <c r="F1153" s="120" t="s">
        <v>261</v>
      </c>
      <c r="G1153" s="120" t="s">
        <v>440</v>
      </c>
      <c r="H1153" s="120" t="s">
        <v>470</v>
      </c>
      <c r="I1153" s="120" t="s">
        <v>2046</v>
      </c>
      <c r="J1153" s="120" t="s">
        <v>92</v>
      </c>
      <c r="K1153" s="120" t="s">
        <v>2950</v>
      </c>
      <c r="L1153" s="121">
        <v>12</v>
      </c>
      <c r="M1153" s="122">
        <v>2013</v>
      </c>
      <c r="N1153" s="180">
        <v>1674.7</v>
      </c>
      <c r="O1153" s="59"/>
      <c r="P1153" s="60"/>
      <c r="Q1153" s="61"/>
      <c r="R1153" s="61"/>
      <c r="S1153" s="510"/>
    </row>
    <row r="1154" spans="1:19" s="31" customFormat="1" ht="45.75" customHeight="1" x14ac:dyDescent="0.25">
      <c r="A1154" s="119">
        <v>1146</v>
      </c>
      <c r="B1154" s="119" t="s">
        <v>5035</v>
      </c>
      <c r="C1154" s="125" t="s">
        <v>5036</v>
      </c>
      <c r="D1154" s="120" t="s">
        <v>1622</v>
      </c>
      <c r="E1154" s="120" t="s">
        <v>391</v>
      </c>
      <c r="F1154" s="120" t="s">
        <v>5037</v>
      </c>
      <c r="G1154" s="120" t="s">
        <v>5038</v>
      </c>
      <c r="H1154" s="120" t="s">
        <v>470</v>
      </c>
      <c r="I1154" s="120" t="s">
        <v>2046</v>
      </c>
      <c r="J1154" s="120" t="s">
        <v>92</v>
      </c>
      <c r="K1154" s="120" t="s">
        <v>2950</v>
      </c>
      <c r="L1154" s="121">
        <v>1</v>
      </c>
      <c r="M1154" s="122">
        <v>2014</v>
      </c>
      <c r="N1154" s="181">
        <v>3248</v>
      </c>
      <c r="O1154" s="59"/>
      <c r="P1154" s="60"/>
      <c r="Q1154" s="61"/>
      <c r="R1154" s="61"/>
      <c r="S1154" s="510"/>
    </row>
    <row r="1155" spans="1:19" s="31" customFormat="1" ht="45.75" customHeight="1" x14ac:dyDescent="0.25">
      <c r="A1155" s="119">
        <v>1147</v>
      </c>
      <c r="B1155" s="119" t="s">
        <v>5039</v>
      </c>
      <c r="C1155" s="125" t="s">
        <v>5040</v>
      </c>
      <c r="D1155" s="120" t="s">
        <v>261</v>
      </c>
      <c r="E1155" s="120" t="s">
        <v>391</v>
      </c>
      <c r="F1155" s="120" t="s">
        <v>1358</v>
      </c>
      <c r="G1155" s="123">
        <v>940399079267</v>
      </c>
      <c r="H1155" s="120" t="s">
        <v>470</v>
      </c>
      <c r="I1155" s="120" t="s">
        <v>2046</v>
      </c>
      <c r="J1155" s="120" t="s">
        <v>92</v>
      </c>
      <c r="K1155" s="120" t="s">
        <v>2950</v>
      </c>
      <c r="L1155" s="121">
        <v>6</v>
      </c>
      <c r="M1155" s="122">
        <v>2014</v>
      </c>
      <c r="N1155" s="181">
        <v>3900</v>
      </c>
      <c r="O1155" s="59"/>
      <c r="P1155" s="60"/>
      <c r="Q1155" s="61"/>
      <c r="R1155" s="61"/>
      <c r="S1155" s="510"/>
    </row>
    <row r="1156" spans="1:19" s="31" customFormat="1" ht="45.75" customHeight="1" x14ac:dyDescent="0.25">
      <c r="A1156" s="119">
        <v>1148</v>
      </c>
      <c r="B1156" s="119" t="s">
        <v>5041</v>
      </c>
      <c r="C1156" s="125" t="s">
        <v>2976</v>
      </c>
      <c r="D1156" s="120" t="s">
        <v>261</v>
      </c>
      <c r="E1156" s="120" t="s">
        <v>391</v>
      </c>
      <c r="F1156" s="120" t="s">
        <v>261</v>
      </c>
      <c r="G1156" s="120" t="s">
        <v>440</v>
      </c>
      <c r="H1156" s="120" t="s">
        <v>470</v>
      </c>
      <c r="I1156" s="120" t="s">
        <v>2046</v>
      </c>
      <c r="J1156" s="120" t="s">
        <v>92</v>
      </c>
      <c r="K1156" s="120" t="s">
        <v>2950</v>
      </c>
      <c r="L1156" s="121">
        <v>6</v>
      </c>
      <c r="M1156" s="122">
        <v>2014</v>
      </c>
      <c r="N1156" s="181">
        <v>1800</v>
      </c>
      <c r="O1156" s="59"/>
      <c r="P1156" s="60"/>
      <c r="Q1156" s="61"/>
      <c r="R1156" s="61"/>
      <c r="S1156" s="510"/>
    </row>
    <row r="1157" spans="1:19" s="31" customFormat="1" ht="45.75" customHeight="1" x14ac:dyDescent="0.25">
      <c r="A1157" s="119">
        <v>1149</v>
      </c>
      <c r="B1157" s="119" t="s">
        <v>5042</v>
      </c>
      <c r="C1157" s="125" t="s">
        <v>2952</v>
      </c>
      <c r="D1157" s="120" t="s">
        <v>261</v>
      </c>
      <c r="E1157" s="120" t="s">
        <v>391</v>
      </c>
      <c r="F1157" s="120" t="s">
        <v>261</v>
      </c>
      <c r="G1157" s="123">
        <v>1760053007089</v>
      </c>
      <c r="H1157" s="120" t="s">
        <v>470</v>
      </c>
      <c r="I1157" s="120" t="s">
        <v>2046</v>
      </c>
      <c r="J1157" s="120" t="s">
        <v>92</v>
      </c>
      <c r="K1157" s="120" t="s">
        <v>2950</v>
      </c>
      <c r="L1157" s="121">
        <v>6</v>
      </c>
      <c r="M1157" s="122">
        <v>2014</v>
      </c>
      <c r="N1157" s="181">
        <v>150</v>
      </c>
      <c r="O1157" s="59"/>
      <c r="P1157" s="60"/>
      <c r="Q1157" s="61"/>
      <c r="R1157" s="61"/>
      <c r="S1157" s="510"/>
    </row>
    <row r="1158" spans="1:19" s="31" customFormat="1" ht="45.75" customHeight="1" x14ac:dyDescent="0.25">
      <c r="A1158" s="119">
        <v>1150</v>
      </c>
      <c r="B1158" s="119" t="s">
        <v>5043</v>
      </c>
      <c r="C1158" s="125" t="s">
        <v>2971</v>
      </c>
      <c r="D1158" s="120" t="s">
        <v>261</v>
      </c>
      <c r="E1158" s="120" t="s">
        <v>391</v>
      </c>
      <c r="F1158" s="120" t="s">
        <v>261</v>
      </c>
      <c r="G1158" s="123">
        <v>1760053007089</v>
      </c>
      <c r="H1158" s="120" t="s">
        <v>470</v>
      </c>
      <c r="I1158" s="120" t="s">
        <v>2046</v>
      </c>
      <c r="J1158" s="120" t="s">
        <v>92</v>
      </c>
      <c r="K1158" s="120" t="s">
        <v>2950</v>
      </c>
      <c r="L1158" s="121">
        <v>6</v>
      </c>
      <c r="M1158" s="122">
        <v>2014</v>
      </c>
      <c r="N1158" s="181">
        <v>150</v>
      </c>
      <c r="O1158" s="59"/>
      <c r="P1158" s="60"/>
      <c r="Q1158" s="61"/>
      <c r="R1158" s="61"/>
      <c r="S1158" s="510"/>
    </row>
    <row r="1159" spans="1:19" s="31" customFormat="1" ht="45.75" customHeight="1" x14ac:dyDescent="0.25">
      <c r="A1159" s="119">
        <v>1151</v>
      </c>
      <c r="B1159" s="119" t="s">
        <v>5044</v>
      </c>
      <c r="C1159" s="125" t="s">
        <v>4903</v>
      </c>
      <c r="D1159" s="120" t="s">
        <v>261</v>
      </c>
      <c r="E1159" s="120" t="s">
        <v>391</v>
      </c>
      <c r="F1159" s="120" t="s">
        <v>3048</v>
      </c>
      <c r="G1159" s="120" t="s">
        <v>440</v>
      </c>
      <c r="H1159" s="120" t="s">
        <v>470</v>
      </c>
      <c r="I1159" s="120" t="s">
        <v>2046</v>
      </c>
      <c r="J1159" s="120" t="s">
        <v>92</v>
      </c>
      <c r="K1159" s="120" t="s">
        <v>2950</v>
      </c>
      <c r="L1159" s="121">
        <v>9</v>
      </c>
      <c r="M1159" s="122">
        <v>2014</v>
      </c>
      <c r="N1159" s="181">
        <v>4848.8</v>
      </c>
      <c r="O1159" s="59"/>
      <c r="P1159" s="60"/>
      <c r="Q1159" s="61"/>
      <c r="R1159" s="61"/>
      <c r="S1159" s="510"/>
    </row>
    <row r="1160" spans="1:19" s="31" customFormat="1" ht="45.75" customHeight="1" x14ac:dyDescent="0.25">
      <c r="A1160" s="119">
        <v>1152</v>
      </c>
      <c r="B1160" s="119" t="s">
        <v>5045</v>
      </c>
      <c r="C1160" s="125" t="s">
        <v>2958</v>
      </c>
      <c r="D1160" s="120" t="s">
        <v>1622</v>
      </c>
      <c r="E1160" s="120" t="s">
        <v>391</v>
      </c>
      <c r="F1160" s="120" t="s">
        <v>2959</v>
      </c>
      <c r="G1160" s="120" t="s">
        <v>440</v>
      </c>
      <c r="H1160" s="120" t="s">
        <v>470</v>
      </c>
      <c r="I1160" s="120" t="s">
        <v>2046</v>
      </c>
      <c r="J1160" s="120" t="s">
        <v>92</v>
      </c>
      <c r="K1160" s="120" t="s">
        <v>2950</v>
      </c>
      <c r="L1160" s="121">
        <v>11</v>
      </c>
      <c r="M1160" s="122">
        <v>2015</v>
      </c>
      <c r="N1160" s="181">
        <v>1276</v>
      </c>
      <c r="O1160" s="59"/>
      <c r="P1160" s="60"/>
      <c r="Q1160" s="61"/>
      <c r="R1160" s="61"/>
      <c r="S1160" s="510"/>
    </row>
    <row r="1161" spans="1:19" s="31" customFormat="1" ht="45.75" customHeight="1" x14ac:dyDescent="0.25">
      <c r="A1161" s="119">
        <v>1153</v>
      </c>
      <c r="B1161" s="119" t="s">
        <v>5046</v>
      </c>
      <c r="C1161" s="125" t="s">
        <v>5047</v>
      </c>
      <c r="D1161" s="120" t="s">
        <v>261</v>
      </c>
      <c r="E1161" s="120" t="s">
        <v>391</v>
      </c>
      <c r="F1161" s="120" t="s">
        <v>261</v>
      </c>
      <c r="G1161" s="120" t="s">
        <v>440</v>
      </c>
      <c r="H1161" s="120" t="s">
        <v>470</v>
      </c>
      <c r="I1161" s="120" t="s">
        <v>2046</v>
      </c>
      <c r="J1161" s="120" t="s">
        <v>92</v>
      </c>
      <c r="K1161" s="120" t="s">
        <v>2950</v>
      </c>
      <c r="L1161" s="121">
        <v>12</v>
      </c>
      <c r="M1161" s="122">
        <v>2015</v>
      </c>
      <c r="N1161" s="181">
        <v>1508</v>
      </c>
      <c r="O1161" s="59"/>
      <c r="P1161" s="60"/>
      <c r="Q1161" s="61"/>
      <c r="R1161" s="61"/>
      <c r="S1161" s="510"/>
    </row>
    <row r="1162" spans="1:19" s="31" customFormat="1" ht="45.75" customHeight="1" x14ac:dyDescent="0.25">
      <c r="A1162" s="119">
        <v>1154</v>
      </c>
      <c r="B1162" s="119" t="s">
        <v>5048</v>
      </c>
      <c r="C1162" s="119" t="s">
        <v>5049</v>
      </c>
      <c r="D1162" s="120" t="s">
        <v>1622</v>
      </c>
      <c r="E1162" s="120" t="s">
        <v>391</v>
      </c>
      <c r="F1162" s="120" t="s">
        <v>261</v>
      </c>
      <c r="G1162" s="120" t="s">
        <v>440</v>
      </c>
      <c r="H1162" s="120" t="s">
        <v>470</v>
      </c>
      <c r="I1162" s="120" t="s">
        <v>2046</v>
      </c>
      <c r="J1162" s="120" t="s">
        <v>92</v>
      </c>
      <c r="K1162" s="120" t="s">
        <v>2950</v>
      </c>
      <c r="L1162" s="121">
        <v>12</v>
      </c>
      <c r="M1162" s="121">
        <v>2013</v>
      </c>
      <c r="N1162" s="180">
        <v>8584</v>
      </c>
      <c r="O1162" s="59"/>
      <c r="P1162" s="60"/>
      <c r="Q1162" s="61"/>
      <c r="R1162" s="61"/>
      <c r="S1162" s="510"/>
    </row>
    <row r="1163" spans="1:19" s="31" customFormat="1" ht="45.75" customHeight="1" x14ac:dyDescent="0.25">
      <c r="A1163" s="119">
        <v>1155</v>
      </c>
      <c r="B1163" s="119" t="s">
        <v>5050</v>
      </c>
      <c r="C1163" s="119" t="s">
        <v>3084</v>
      </c>
      <c r="D1163" s="120" t="s">
        <v>3167</v>
      </c>
      <c r="E1163" s="120" t="s">
        <v>391</v>
      </c>
      <c r="F1163" s="120" t="s">
        <v>261</v>
      </c>
      <c r="G1163" s="120" t="s">
        <v>440</v>
      </c>
      <c r="H1163" s="120" t="s">
        <v>470</v>
      </c>
      <c r="I1163" s="120" t="s">
        <v>2046</v>
      </c>
      <c r="J1163" s="120" t="s">
        <v>92</v>
      </c>
      <c r="K1163" s="120" t="s">
        <v>2950</v>
      </c>
      <c r="L1163" s="120">
        <v>12</v>
      </c>
      <c r="M1163" s="121">
        <v>2013</v>
      </c>
      <c r="N1163" s="180">
        <v>4402.2</v>
      </c>
      <c r="O1163" s="59"/>
      <c r="P1163" s="60"/>
      <c r="Q1163" s="61"/>
      <c r="R1163" s="61"/>
      <c r="S1163" s="510"/>
    </row>
    <row r="1164" spans="1:19" s="31" customFormat="1" ht="45.75" customHeight="1" x14ac:dyDescent="0.25">
      <c r="A1164" s="119">
        <v>1156</v>
      </c>
      <c r="B1164" s="119" t="s">
        <v>5051</v>
      </c>
      <c r="C1164" s="119" t="s">
        <v>2952</v>
      </c>
      <c r="D1164" s="120" t="s">
        <v>3167</v>
      </c>
      <c r="E1164" s="120" t="s">
        <v>391</v>
      </c>
      <c r="F1164" s="120" t="s">
        <v>261</v>
      </c>
      <c r="G1164" s="120" t="s">
        <v>440</v>
      </c>
      <c r="H1164" s="120" t="s">
        <v>470</v>
      </c>
      <c r="I1164" s="120" t="s">
        <v>2046</v>
      </c>
      <c r="J1164" s="120" t="s">
        <v>92</v>
      </c>
      <c r="K1164" s="120" t="s">
        <v>2950</v>
      </c>
      <c r="L1164" s="120">
        <v>12</v>
      </c>
      <c r="M1164" s="121">
        <v>2013</v>
      </c>
      <c r="N1164" s="180">
        <v>440.22</v>
      </c>
      <c r="O1164" s="59"/>
      <c r="P1164" s="60"/>
      <c r="Q1164" s="61"/>
      <c r="R1164" s="61"/>
      <c r="S1164" s="510"/>
    </row>
    <row r="1165" spans="1:19" s="31" customFormat="1" ht="45.75" customHeight="1" x14ac:dyDescent="0.25">
      <c r="A1165" s="119">
        <v>1157</v>
      </c>
      <c r="B1165" s="119" t="s">
        <v>5052</v>
      </c>
      <c r="C1165" s="119" t="s">
        <v>2971</v>
      </c>
      <c r="D1165" s="120" t="s">
        <v>5053</v>
      </c>
      <c r="E1165" s="120" t="s">
        <v>391</v>
      </c>
      <c r="F1165" s="120" t="s">
        <v>261</v>
      </c>
      <c r="G1165" s="120" t="s">
        <v>440</v>
      </c>
      <c r="H1165" s="120" t="s">
        <v>470</v>
      </c>
      <c r="I1165" s="120" t="s">
        <v>2046</v>
      </c>
      <c r="J1165" s="120" t="s">
        <v>92</v>
      </c>
      <c r="K1165" s="120" t="s">
        <v>2950</v>
      </c>
      <c r="L1165" s="120">
        <v>12</v>
      </c>
      <c r="M1165" s="121">
        <v>2013</v>
      </c>
      <c r="N1165" s="180">
        <v>293.48</v>
      </c>
      <c r="O1165" s="59"/>
      <c r="P1165" s="60"/>
      <c r="Q1165" s="61"/>
      <c r="R1165" s="61"/>
      <c r="S1165" s="510"/>
    </row>
    <row r="1166" spans="1:19" s="31" customFormat="1" ht="45.75" customHeight="1" x14ac:dyDescent="0.25">
      <c r="A1166" s="119">
        <v>1158</v>
      </c>
      <c r="B1166" s="119" t="s">
        <v>5054</v>
      </c>
      <c r="C1166" s="119" t="s">
        <v>2980</v>
      </c>
      <c r="D1166" s="120" t="s">
        <v>261</v>
      </c>
      <c r="E1166" s="120" t="s">
        <v>391</v>
      </c>
      <c r="F1166" s="120" t="s">
        <v>261</v>
      </c>
      <c r="G1166" s="120" t="s">
        <v>440</v>
      </c>
      <c r="H1166" s="120" t="s">
        <v>470</v>
      </c>
      <c r="I1166" s="120" t="s">
        <v>2046</v>
      </c>
      <c r="J1166" s="120" t="s">
        <v>92</v>
      </c>
      <c r="K1166" s="120" t="s">
        <v>2950</v>
      </c>
      <c r="L1166" s="120">
        <v>8</v>
      </c>
      <c r="M1166" s="121">
        <v>2016</v>
      </c>
      <c r="N1166" s="180">
        <v>280</v>
      </c>
      <c r="O1166" s="59"/>
      <c r="P1166" s="60"/>
      <c r="Q1166" s="61"/>
      <c r="R1166" s="61"/>
      <c r="S1166" s="510"/>
    </row>
    <row r="1167" spans="1:19" s="31" customFormat="1" ht="45.75" customHeight="1" x14ac:dyDescent="0.25">
      <c r="A1167" s="119">
        <v>1159</v>
      </c>
      <c r="B1167" s="119" t="s">
        <v>5031</v>
      </c>
      <c r="C1167" s="119" t="s">
        <v>3921</v>
      </c>
      <c r="D1167" s="120" t="s">
        <v>1622</v>
      </c>
      <c r="E1167" s="120" t="s">
        <v>3298</v>
      </c>
      <c r="F1167" s="120" t="s">
        <v>4251</v>
      </c>
      <c r="G1167" s="120" t="s">
        <v>440</v>
      </c>
      <c r="H1167" s="120" t="s">
        <v>470</v>
      </c>
      <c r="I1167" s="120" t="s">
        <v>2046</v>
      </c>
      <c r="J1167" s="120" t="s">
        <v>92</v>
      </c>
      <c r="K1167" s="120" t="s">
        <v>2950</v>
      </c>
      <c r="L1167" s="120">
        <v>11</v>
      </c>
      <c r="M1167" s="121">
        <v>2016</v>
      </c>
      <c r="N1167" s="180">
        <v>2552</v>
      </c>
      <c r="O1167" s="59"/>
      <c r="P1167" s="60"/>
      <c r="Q1167" s="61"/>
      <c r="R1167" s="61"/>
      <c r="S1167" s="510"/>
    </row>
    <row r="1168" spans="1:19" s="31" customFormat="1" ht="45.75" customHeight="1" x14ac:dyDescent="0.25">
      <c r="A1168" s="119">
        <v>1160</v>
      </c>
      <c r="B1168" s="119" t="s">
        <v>5055</v>
      </c>
      <c r="C1168" s="125" t="s">
        <v>3268</v>
      </c>
      <c r="D1168" s="120" t="s">
        <v>261</v>
      </c>
      <c r="E1168" s="120" t="s">
        <v>391</v>
      </c>
      <c r="F1168" s="120" t="s">
        <v>261</v>
      </c>
      <c r="G1168" s="120" t="s">
        <v>440</v>
      </c>
      <c r="H1168" s="120" t="s">
        <v>470</v>
      </c>
      <c r="I1168" s="120" t="s">
        <v>2046</v>
      </c>
      <c r="J1168" s="120" t="s">
        <v>92</v>
      </c>
      <c r="K1168" s="120" t="s">
        <v>2950</v>
      </c>
      <c r="L1168" s="122">
        <v>10</v>
      </c>
      <c r="M1168" s="122">
        <v>2015</v>
      </c>
      <c r="N1168" s="180">
        <v>7149.99</v>
      </c>
      <c r="O1168" s="59"/>
      <c r="P1168" s="60"/>
      <c r="Q1168" s="61"/>
      <c r="R1168" s="61"/>
      <c r="S1168" s="510"/>
    </row>
    <row r="1169" spans="1:19" s="31" customFormat="1" ht="45.75" customHeight="1" x14ac:dyDescent="0.25">
      <c r="A1169" s="119">
        <v>1161</v>
      </c>
      <c r="B1169" s="119" t="s">
        <v>5056</v>
      </c>
      <c r="C1169" s="125" t="s">
        <v>3791</v>
      </c>
      <c r="D1169" s="120" t="s">
        <v>261</v>
      </c>
      <c r="E1169" s="120" t="s">
        <v>391</v>
      </c>
      <c r="F1169" s="120" t="s">
        <v>261</v>
      </c>
      <c r="G1169" s="120" t="s">
        <v>440</v>
      </c>
      <c r="H1169" s="120" t="s">
        <v>470</v>
      </c>
      <c r="I1169" s="120" t="s">
        <v>2046</v>
      </c>
      <c r="J1169" s="120" t="s">
        <v>92</v>
      </c>
      <c r="K1169" s="120" t="s">
        <v>2950</v>
      </c>
      <c r="L1169" s="122">
        <v>10</v>
      </c>
      <c r="M1169" s="122">
        <v>2015</v>
      </c>
      <c r="N1169" s="180">
        <v>3300</v>
      </c>
      <c r="O1169" s="59"/>
      <c r="P1169" s="60"/>
      <c r="Q1169" s="61"/>
      <c r="R1169" s="61"/>
      <c r="S1169" s="510"/>
    </row>
    <row r="1170" spans="1:19" s="31" customFormat="1" ht="45.75" customHeight="1" x14ac:dyDescent="0.25">
      <c r="A1170" s="119">
        <v>1162</v>
      </c>
      <c r="B1170" s="119" t="s">
        <v>5057</v>
      </c>
      <c r="C1170" s="125" t="s">
        <v>2952</v>
      </c>
      <c r="D1170" s="120" t="s">
        <v>261</v>
      </c>
      <c r="E1170" s="120" t="s">
        <v>391</v>
      </c>
      <c r="F1170" s="120" t="s">
        <v>261</v>
      </c>
      <c r="G1170" s="120" t="s">
        <v>440</v>
      </c>
      <c r="H1170" s="120" t="s">
        <v>470</v>
      </c>
      <c r="I1170" s="120" t="s">
        <v>2046</v>
      </c>
      <c r="J1170" s="120" t="s">
        <v>92</v>
      </c>
      <c r="K1170" s="120" t="s">
        <v>2950</v>
      </c>
      <c r="L1170" s="122">
        <v>10</v>
      </c>
      <c r="M1170" s="122">
        <v>2015</v>
      </c>
      <c r="N1170" s="180">
        <v>220</v>
      </c>
      <c r="O1170" s="59"/>
      <c r="P1170" s="60"/>
      <c r="Q1170" s="61"/>
      <c r="R1170" s="61"/>
      <c r="S1170" s="510"/>
    </row>
    <row r="1171" spans="1:19" s="31" customFormat="1" ht="45.75" customHeight="1" x14ac:dyDescent="0.25">
      <c r="A1171" s="119">
        <v>1163</v>
      </c>
      <c r="B1171" s="119" t="s">
        <v>5058</v>
      </c>
      <c r="C1171" s="125" t="s">
        <v>2971</v>
      </c>
      <c r="D1171" s="120" t="s">
        <v>261</v>
      </c>
      <c r="E1171" s="120" t="s">
        <v>391</v>
      </c>
      <c r="F1171" s="120" t="s">
        <v>261</v>
      </c>
      <c r="G1171" s="120" t="s">
        <v>440</v>
      </c>
      <c r="H1171" s="120" t="s">
        <v>470</v>
      </c>
      <c r="I1171" s="120" t="s">
        <v>2046</v>
      </c>
      <c r="J1171" s="120" t="s">
        <v>92</v>
      </c>
      <c r="K1171" s="120" t="s">
        <v>2950</v>
      </c>
      <c r="L1171" s="122">
        <v>10</v>
      </c>
      <c r="M1171" s="122">
        <v>2015</v>
      </c>
      <c r="N1171" s="180">
        <v>110</v>
      </c>
      <c r="O1171" s="59"/>
      <c r="P1171" s="60"/>
      <c r="Q1171" s="61"/>
      <c r="R1171" s="61"/>
      <c r="S1171" s="510"/>
    </row>
    <row r="1172" spans="1:19" s="31" customFormat="1" ht="45.75" customHeight="1" x14ac:dyDescent="0.25">
      <c r="A1172" s="119">
        <v>1164</v>
      </c>
      <c r="B1172" s="119" t="s">
        <v>5059</v>
      </c>
      <c r="C1172" s="125" t="s">
        <v>2980</v>
      </c>
      <c r="D1172" s="120" t="s">
        <v>261</v>
      </c>
      <c r="E1172" s="120" t="s">
        <v>391</v>
      </c>
      <c r="F1172" s="120" t="s">
        <v>261</v>
      </c>
      <c r="G1172" s="120" t="s">
        <v>440</v>
      </c>
      <c r="H1172" s="120" t="s">
        <v>470</v>
      </c>
      <c r="I1172" s="120" t="s">
        <v>2046</v>
      </c>
      <c r="J1172" s="120" t="s">
        <v>92</v>
      </c>
      <c r="K1172" s="120" t="s">
        <v>2950</v>
      </c>
      <c r="L1172" s="122">
        <v>10</v>
      </c>
      <c r="M1172" s="122">
        <v>2015</v>
      </c>
      <c r="N1172" s="180">
        <v>220</v>
      </c>
      <c r="O1172" s="59"/>
      <c r="P1172" s="60"/>
      <c r="Q1172" s="61"/>
      <c r="R1172" s="61"/>
      <c r="S1172" s="510"/>
    </row>
    <row r="1173" spans="1:19" s="31" customFormat="1" ht="45.75" customHeight="1" x14ac:dyDescent="0.25">
      <c r="A1173" s="119">
        <v>1165</v>
      </c>
      <c r="B1173" s="119" t="s">
        <v>5060</v>
      </c>
      <c r="C1173" s="125" t="s">
        <v>3268</v>
      </c>
      <c r="D1173" s="120" t="s">
        <v>3388</v>
      </c>
      <c r="E1173" s="120" t="s">
        <v>391</v>
      </c>
      <c r="F1173" s="120" t="s">
        <v>261</v>
      </c>
      <c r="G1173" s="123">
        <v>940399170602</v>
      </c>
      <c r="H1173" s="120" t="s">
        <v>470</v>
      </c>
      <c r="I1173" s="120" t="s">
        <v>2046</v>
      </c>
      <c r="J1173" s="120" t="s">
        <v>92</v>
      </c>
      <c r="K1173" s="120" t="s">
        <v>2950</v>
      </c>
      <c r="L1173" s="122">
        <v>11</v>
      </c>
      <c r="M1173" s="122">
        <v>2017</v>
      </c>
      <c r="N1173" s="180">
        <v>4780.68</v>
      </c>
      <c r="O1173" s="59"/>
      <c r="P1173" s="60"/>
      <c r="Q1173" s="61"/>
      <c r="R1173" s="61"/>
      <c r="S1173" s="510"/>
    </row>
    <row r="1174" spans="1:19" s="31" customFormat="1" ht="45.75" customHeight="1" x14ac:dyDescent="0.25">
      <c r="A1174" s="119">
        <v>1166</v>
      </c>
      <c r="B1174" s="119" t="s">
        <v>5061</v>
      </c>
      <c r="C1174" s="125" t="s">
        <v>2976</v>
      </c>
      <c r="D1174" s="120" t="s">
        <v>1136</v>
      </c>
      <c r="E1174" s="120" t="s">
        <v>391</v>
      </c>
      <c r="F1174" s="120" t="s">
        <v>261</v>
      </c>
      <c r="G1174" s="120" t="s">
        <v>5062</v>
      </c>
      <c r="H1174" s="120" t="s">
        <v>470</v>
      </c>
      <c r="I1174" s="120" t="s">
        <v>2046</v>
      </c>
      <c r="J1174" s="120" t="s">
        <v>92</v>
      </c>
      <c r="K1174" s="120" t="s">
        <v>2950</v>
      </c>
      <c r="L1174" s="122">
        <v>11</v>
      </c>
      <c r="M1174" s="122">
        <v>2017</v>
      </c>
      <c r="N1174" s="180">
        <v>2468.48</v>
      </c>
      <c r="O1174" s="59"/>
      <c r="P1174" s="60"/>
      <c r="Q1174" s="61"/>
      <c r="R1174" s="61"/>
      <c r="S1174" s="510"/>
    </row>
    <row r="1175" spans="1:19" s="31" customFormat="1" ht="45.75" customHeight="1" x14ac:dyDescent="0.25">
      <c r="A1175" s="119">
        <v>1167</v>
      </c>
      <c r="B1175" s="119" t="s">
        <v>5063</v>
      </c>
      <c r="C1175" s="125" t="s">
        <v>2952</v>
      </c>
      <c r="D1175" s="120" t="s">
        <v>3005</v>
      </c>
      <c r="E1175" s="120" t="s">
        <v>391</v>
      </c>
      <c r="F1175" s="120" t="s">
        <v>261</v>
      </c>
      <c r="G1175" s="120" t="s">
        <v>3006</v>
      </c>
      <c r="H1175" s="120" t="s">
        <v>470</v>
      </c>
      <c r="I1175" s="120" t="s">
        <v>2046</v>
      </c>
      <c r="J1175" s="120" t="s">
        <v>92</v>
      </c>
      <c r="K1175" s="120" t="s">
        <v>2950</v>
      </c>
      <c r="L1175" s="122">
        <v>11</v>
      </c>
      <c r="M1175" s="122">
        <v>2017</v>
      </c>
      <c r="N1175" s="180">
        <v>308.56</v>
      </c>
      <c r="O1175" s="59"/>
      <c r="P1175" s="60"/>
      <c r="Q1175" s="61"/>
      <c r="R1175" s="61"/>
      <c r="S1175" s="510"/>
    </row>
    <row r="1176" spans="1:19" s="31" customFormat="1" ht="45.75" customHeight="1" x14ac:dyDescent="0.25">
      <c r="A1176" s="119">
        <v>1168</v>
      </c>
      <c r="B1176" s="119" t="s">
        <v>5064</v>
      </c>
      <c r="C1176" s="125" t="s">
        <v>2971</v>
      </c>
      <c r="D1176" s="120" t="s">
        <v>3005</v>
      </c>
      <c r="E1176" s="120" t="s">
        <v>391</v>
      </c>
      <c r="F1176" s="120" t="s">
        <v>261</v>
      </c>
      <c r="G1176" s="120" t="s">
        <v>3006</v>
      </c>
      <c r="H1176" s="120" t="s">
        <v>470</v>
      </c>
      <c r="I1176" s="120" t="s">
        <v>2046</v>
      </c>
      <c r="J1176" s="120" t="s">
        <v>92</v>
      </c>
      <c r="K1176" s="120" t="s">
        <v>2950</v>
      </c>
      <c r="L1176" s="122">
        <v>11</v>
      </c>
      <c r="M1176" s="122">
        <v>2017</v>
      </c>
      <c r="N1176" s="180">
        <v>154.28</v>
      </c>
      <c r="O1176" s="59"/>
      <c r="P1176" s="60"/>
      <c r="Q1176" s="61"/>
      <c r="R1176" s="61"/>
      <c r="S1176" s="510"/>
    </row>
    <row r="1177" spans="1:19" s="31" customFormat="1" ht="45.75" customHeight="1" x14ac:dyDescent="0.25">
      <c r="A1177" s="119">
        <v>1169</v>
      </c>
      <c r="B1177" s="119" t="s">
        <v>5065</v>
      </c>
      <c r="C1177" s="125" t="s">
        <v>2980</v>
      </c>
      <c r="D1177" s="120" t="s">
        <v>4910</v>
      </c>
      <c r="E1177" s="120" t="s">
        <v>391</v>
      </c>
      <c r="F1177" s="120" t="s">
        <v>261</v>
      </c>
      <c r="G1177" s="120" t="s">
        <v>5066</v>
      </c>
      <c r="H1177" s="120" t="s">
        <v>470</v>
      </c>
      <c r="I1177" s="120" t="s">
        <v>2046</v>
      </c>
      <c r="J1177" s="120" t="s">
        <v>92</v>
      </c>
      <c r="K1177" s="120" t="s">
        <v>2950</v>
      </c>
      <c r="L1177" s="122">
        <v>11</v>
      </c>
      <c r="M1177" s="122">
        <v>2017</v>
      </c>
      <c r="N1177" s="180">
        <v>290</v>
      </c>
      <c r="O1177" s="59"/>
      <c r="P1177" s="60"/>
      <c r="Q1177" s="61"/>
      <c r="R1177" s="61"/>
      <c r="S1177" s="510"/>
    </row>
    <row r="1178" spans="1:19" s="31" customFormat="1" ht="45.75" customHeight="1" x14ac:dyDescent="0.25">
      <c r="A1178" s="119">
        <v>1170</v>
      </c>
      <c r="B1178" s="119" t="s">
        <v>5067</v>
      </c>
      <c r="C1178" s="125" t="s">
        <v>4827</v>
      </c>
      <c r="D1178" s="120" t="s">
        <v>3388</v>
      </c>
      <c r="E1178" s="120" t="s">
        <v>391</v>
      </c>
      <c r="F1178" s="120" t="s">
        <v>261</v>
      </c>
      <c r="G1178" s="120" t="s">
        <v>440</v>
      </c>
      <c r="H1178" s="120" t="s">
        <v>470</v>
      </c>
      <c r="I1178" s="120" t="s">
        <v>2046</v>
      </c>
      <c r="J1178" s="120" t="s">
        <v>92</v>
      </c>
      <c r="K1178" s="120" t="s">
        <v>2950</v>
      </c>
      <c r="L1178" s="122">
        <v>12</v>
      </c>
      <c r="M1178" s="122">
        <v>2019</v>
      </c>
      <c r="N1178" s="180">
        <v>6652.6</v>
      </c>
      <c r="O1178" s="59"/>
      <c r="P1178" s="60"/>
      <c r="Q1178" s="61"/>
      <c r="R1178" s="61"/>
      <c r="S1178" s="510"/>
    </row>
    <row r="1179" spans="1:19" s="31" customFormat="1" ht="45.75" customHeight="1" x14ac:dyDescent="0.25">
      <c r="A1179" s="119">
        <v>1171</v>
      </c>
      <c r="B1179" s="119" t="s">
        <v>5068</v>
      </c>
      <c r="C1179" s="125" t="s">
        <v>2986</v>
      </c>
      <c r="D1179" s="120" t="s">
        <v>1622</v>
      </c>
      <c r="E1179" s="120" t="s">
        <v>391</v>
      </c>
      <c r="F1179" s="120" t="s">
        <v>261</v>
      </c>
      <c r="G1179" s="120" t="s">
        <v>440</v>
      </c>
      <c r="H1179" s="120" t="s">
        <v>470</v>
      </c>
      <c r="I1179" s="120" t="s">
        <v>2046</v>
      </c>
      <c r="J1179" s="120" t="s">
        <v>92</v>
      </c>
      <c r="K1179" s="120" t="s">
        <v>2950</v>
      </c>
      <c r="L1179" s="122">
        <v>12</v>
      </c>
      <c r="M1179" s="122">
        <v>2019</v>
      </c>
      <c r="N1179" s="180">
        <v>3433.6</v>
      </c>
      <c r="O1179" s="59"/>
      <c r="P1179" s="60"/>
      <c r="Q1179" s="61"/>
      <c r="R1179" s="61"/>
      <c r="S1179" s="510"/>
    </row>
    <row r="1180" spans="1:19" s="31" customFormat="1" ht="45.75" customHeight="1" x14ac:dyDescent="0.25">
      <c r="A1180" s="119">
        <v>1172</v>
      </c>
      <c r="B1180" s="119" t="s">
        <v>5069</v>
      </c>
      <c r="C1180" s="125" t="s">
        <v>4001</v>
      </c>
      <c r="D1180" s="120" t="s">
        <v>3095</v>
      </c>
      <c r="E1180" s="120" t="s">
        <v>391</v>
      </c>
      <c r="F1180" s="120" t="s">
        <v>261</v>
      </c>
      <c r="G1180" s="120" t="s">
        <v>440</v>
      </c>
      <c r="H1180" s="120" t="s">
        <v>470</v>
      </c>
      <c r="I1180" s="120" t="s">
        <v>2046</v>
      </c>
      <c r="J1180" s="120" t="s">
        <v>92</v>
      </c>
      <c r="K1180" s="120" t="s">
        <v>2950</v>
      </c>
      <c r="L1180" s="122">
        <v>12</v>
      </c>
      <c r="M1180" s="122">
        <v>2019</v>
      </c>
      <c r="N1180" s="180">
        <v>268.25</v>
      </c>
      <c r="O1180" s="59"/>
      <c r="P1180" s="60"/>
      <c r="Q1180" s="61"/>
      <c r="R1180" s="61"/>
      <c r="S1180" s="510"/>
    </row>
    <row r="1181" spans="1:19" s="31" customFormat="1" ht="45.75" customHeight="1" x14ac:dyDescent="0.25">
      <c r="A1181" s="119">
        <v>1173</v>
      </c>
      <c r="B1181" s="119" t="s">
        <v>5070</v>
      </c>
      <c r="C1181" s="125" t="s">
        <v>4002</v>
      </c>
      <c r="D1181" s="120" t="s">
        <v>3095</v>
      </c>
      <c r="E1181" s="120" t="s">
        <v>391</v>
      </c>
      <c r="F1181" s="120" t="s">
        <v>261</v>
      </c>
      <c r="G1181" s="120" t="s">
        <v>440</v>
      </c>
      <c r="H1181" s="120" t="s">
        <v>470</v>
      </c>
      <c r="I1181" s="120" t="s">
        <v>2046</v>
      </c>
      <c r="J1181" s="120" t="s">
        <v>92</v>
      </c>
      <c r="K1181" s="120" t="s">
        <v>2950</v>
      </c>
      <c r="L1181" s="122">
        <v>12</v>
      </c>
      <c r="M1181" s="122">
        <v>2019</v>
      </c>
      <c r="N1181" s="180">
        <v>109.3</v>
      </c>
      <c r="O1181" s="59"/>
      <c r="P1181" s="60"/>
      <c r="Q1181" s="61"/>
      <c r="R1181" s="61"/>
      <c r="S1181" s="510"/>
    </row>
    <row r="1182" spans="1:19" s="31" customFormat="1" ht="45.75" customHeight="1" x14ac:dyDescent="0.25">
      <c r="A1182" s="119">
        <v>1174</v>
      </c>
      <c r="B1182" s="119" t="s">
        <v>5071</v>
      </c>
      <c r="C1182" s="125" t="s">
        <v>3375</v>
      </c>
      <c r="D1182" s="120" t="s">
        <v>3397</v>
      </c>
      <c r="E1182" s="120" t="s">
        <v>391</v>
      </c>
      <c r="F1182" s="120" t="s">
        <v>261</v>
      </c>
      <c r="G1182" s="120" t="s">
        <v>440</v>
      </c>
      <c r="H1182" s="120" t="s">
        <v>470</v>
      </c>
      <c r="I1182" s="120" t="s">
        <v>2046</v>
      </c>
      <c r="J1182" s="120" t="s">
        <v>92</v>
      </c>
      <c r="K1182" s="120" t="s">
        <v>2950</v>
      </c>
      <c r="L1182" s="122">
        <v>12</v>
      </c>
      <c r="M1182" s="122">
        <v>2019</v>
      </c>
      <c r="N1182" s="180">
        <v>268.25</v>
      </c>
      <c r="O1182" s="59"/>
      <c r="P1182" s="60"/>
      <c r="Q1182" s="61"/>
      <c r="R1182" s="61"/>
      <c r="S1182" s="510"/>
    </row>
    <row r="1183" spans="1:19" s="31" customFormat="1" ht="45.75" customHeight="1" x14ac:dyDescent="0.25">
      <c r="A1183" s="119">
        <v>1175</v>
      </c>
      <c r="B1183" s="119" t="s">
        <v>5068</v>
      </c>
      <c r="C1183" s="125" t="s">
        <v>5072</v>
      </c>
      <c r="D1183" s="120" t="s">
        <v>1622</v>
      </c>
      <c r="E1183" s="120" t="s">
        <v>391</v>
      </c>
      <c r="F1183" s="120" t="s">
        <v>261</v>
      </c>
      <c r="G1183" s="120" t="s">
        <v>5073</v>
      </c>
      <c r="H1183" s="120" t="s">
        <v>890</v>
      </c>
      <c r="I1183" s="120" t="s">
        <v>2046</v>
      </c>
      <c r="J1183" s="120" t="s">
        <v>92</v>
      </c>
      <c r="K1183" s="120" t="s">
        <v>2950</v>
      </c>
      <c r="L1183" s="122">
        <v>12</v>
      </c>
      <c r="M1183" s="122">
        <v>2019</v>
      </c>
      <c r="N1183" s="180">
        <v>11020</v>
      </c>
      <c r="O1183" s="59"/>
      <c r="P1183" s="60"/>
      <c r="Q1183" s="61"/>
      <c r="R1183" s="61"/>
      <c r="S1183" s="510"/>
    </row>
    <row r="1184" spans="1:19" s="31" customFormat="1" ht="45.75" customHeight="1" x14ac:dyDescent="0.25">
      <c r="A1184" s="119">
        <v>1176</v>
      </c>
      <c r="B1184" s="119" t="s">
        <v>5074</v>
      </c>
      <c r="C1184" s="125" t="s">
        <v>5075</v>
      </c>
      <c r="D1184" s="125" t="s">
        <v>1622</v>
      </c>
      <c r="E1184" s="120" t="s">
        <v>391</v>
      </c>
      <c r="F1184" s="120" t="s">
        <v>261</v>
      </c>
      <c r="G1184" s="120" t="s">
        <v>440</v>
      </c>
      <c r="H1184" s="120" t="s">
        <v>470</v>
      </c>
      <c r="I1184" s="120" t="s">
        <v>2046</v>
      </c>
      <c r="J1184" s="120" t="s">
        <v>92</v>
      </c>
      <c r="K1184" s="120" t="s">
        <v>2950</v>
      </c>
      <c r="L1184" s="122">
        <v>12</v>
      </c>
      <c r="M1184" s="122">
        <v>2019</v>
      </c>
      <c r="N1184" s="180">
        <v>11020</v>
      </c>
      <c r="O1184" s="59"/>
      <c r="P1184" s="60"/>
      <c r="Q1184" s="61"/>
      <c r="R1184" s="61"/>
      <c r="S1184" s="510"/>
    </row>
    <row r="1185" spans="1:19" s="31" customFormat="1" ht="45.75" customHeight="1" x14ac:dyDescent="0.25">
      <c r="A1185" s="119">
        <v>1177</v>
      </c>
      <c r="B1185" s="119" t="s">
        <v>5076</v>
      </c>
      <c r="C1185" s="125" t="s">
        <v>5075</v>
      </c>
      <c r="D1185" s="120" t="s">
        <v>1622</v>
      </c>
      <c r="E1185" s="120" t="s">
        <v>391</v>
      </c>
      <c r="F1185" s="120" t="s">
        <v>261</v>
      </c>
      <c r="G1185" s="120" t="s">
        <v>440</v>
      </c>
      <c r="H1185" s="120" t="s">
        <v>470</v>
      </c>
      <c r="I1185" s="120" t="s">
        <v>2046</v>
      </c>
      <c r="J1185" s="120" t="s">
        <v>92</v>
      </c>
      <c r="K1185" s="120" t="s">
        <v>2950</v>
      </c>
      <c r="L1185" s="122">
        <v>12</v>
      </c>
      <c r="M1185" s="122">
        <v>2019</v>
      </c>
      <c r="N1185" s="180">
        <v>11020</v>
      </c>
      <c r="O1185" s="59"/>
      <c r="P1185" s="60"/>
      <c r="Q1185" s="61"/>
      <c r="R1185" s="61"/>
      <c r="S1185" s="510"/>
    </row>
    <row r="1186" spans="1:19" s="31" customFormat="1" ht="45.75" customHeight="1" x14ac:dyDescent="0.25">
      <c r="A1186" s="119">
        <v>1178</v>
      </c>
      <c r="B1186" s="119" t="s">
        <v>5077</v>
      </c>
      <c r="C1186" s="125" t="s">
        <v>5078</v>
      </c>
      <c r="D1186" s="120" t="s">
        <v>3012</v>
      </c>
      <c r="E1186" s="120" t="s">
        <v>391</v>
      </c>
      <c r="F1186" s="120" t="s">
        <v>261</v>
      </c>
      <c r="G1186" s="120" t="s">
        <v>440</v>
      </c>
      <c r="H1186" s="120" t="s">
        <v>890</v>
      </c>
      <c r="I1186" s="120" t="s">
        <v>2046</v>
      </c>
      <c r="J1186" s="120" t="s">
        <v>92</v>
      </c>
      <c r="K1186" s="120" t="s">
        <v>2950</v>
      </c>
      <c r="L1186" s="122">
        <v>12</v>
      </c>
      <c r="M1186" s="122">
        <v>2019</v>
      </c>
      <c r="N1186" s="180">
        <v>4649.78</v>
      </c>
      <c r="O1186" s="59"/>
      <c r="P1186" s="60"/>
      <c r="Q1186" s="61"/>
      <c r="R1186" s="61"/>
      <c r="S1186" s="510"/>
    </row>
    <row r="1187" spans="1:19" s="31" customFormat="1" ht="45.75" customHeight="1" x14ac:dyDescent="0.25">
      <c r="A1187" s="119">
        <v>1179</v>
      </c>
      <c r="B1187" s="119" t="s">
        <v>5079</v>
      </c>
      <c r="C1187" s="125" t="s">
        <v>5078</v>
      </c>
      <c r="D1187" s="120" t="s">
        <v>3012</v>
      </c>
      <c r="E1187" s="120" t="s">
        <v>391</v>
      </c>
      <c r="F1187" s="120" t="s">
        <v>261</v>
      </c>
      <c r="G1187" s="120" t="s">
        <v>440</v>
      </c>
      <c r="H1187" s="120" t="s">
        <v>890</v>
      </c>
      <c r="I1187" s="120" t="s">
        <v>2046</v>
      </c>
      <c r="J1187" s="120" t="s">
        <v>92</v>
      </c>
      <c r="K1187" s="120" t="s">
        <v>2950</v>
      </c>
      <c r="L1187" s="122">
        <v>12</v>
      </c>
      <c r="M1187" s="122">
        <v>2019</v>
      </c>
      <c r="N1187" s="180">
        <v>4649.78</v>
      </c>
      <c r="O1187" s="59"/>
      <c r="P1187" s="60"/>
      <c r="Q1187" s="61"/>
      <c r="R1187" s="61"/>
      <c r="S1187" s="510"/>
    </row>
    <row r="1188" spans="1:19" s="31" customFormat="1" ht="45.75" customHeight="1" x14ac:dyDescent="0.25">
      <c r="A1188" s="119">
        <v>1180</v>
      </c>
      <c r="B1188" s="119" t="s">
        <v>5080</v>
      </c>
      <c r="C1188" s="125" t="s">
        <v>5081</v>
      </c>
      <c r="D1188" s="120" t="s">
        <v>261</v>
      </c>
      <c r="E1188" s="120" t="s">
        <v>391</v>
      </c>
      <c r="F1188" s="120" t="s">
        <v>261</v>
      </c>
      <c r="G1188" s="120" t="s">
        <v>440</v>
      </c>
      <c r="H1188" s="120" t="s">
        <v>470</v>
      </c>
      <c r="I1188" s="120" t="s">
        <v>2046</v>
      </c>
      <c r="J1188" s="120" t="s">
        <v>92</v>
      </c>
      <c r="K1188" s="120" t="s">
        <v>2950</v>
      </c>
      <c r="L1188" s="122">
        <v>12</v>
      </c>
      <c r="M1188" s="122">
        <v>2019</v>
      </c>
      <c r="N1188" s="180">
        <v>6808.96</v>
      </c>
      <c r="O1188" s="59"/>
      <c r="P1188" s="60"/>
      <c r="Q1188" s="61"/>
      <c r="R1188" s="61"/>
      <c r="S1188" s="510"/>
    </row>
    <row r="1189" spans="1:19" s="31" customFormat="1" ht="45.75" customHeight="1" x14ac:dyDescent="0.25">
      <c r="A1189" s="119">
        <v>1181</v>
      </c>
      <c r="B1189" s="119" t="s">
        <v>5082</v>
      </c>
      <c r="C1189" s="125" t="s">
        <v>5083</v>
      </c>
      <c r="D1189" s="120" t="s">
        <v>261</v>
      </c>
      <c r="E1189" s="120" t="s">
        <v>391</v>
      </c>
      <c r="F1189" s="120" t="s">
        <v>261</v>
      </c>
      <c r="G1189" s="120" t="s">
        <v>440</v>
      </c>
      <c r="H1189" s="120" t="s">
        <v>470</v>
      </c>
      <c r="I1189" s="120" t="s">
        <v>2046</v>
      </c>
      <c r="J1189" s="120" t="s">
        <v>92</v>
      </c>
      <c r="K1189" s="120" t="s">
        <v>2950</v>
      </c>
      <c r="L1189" s="122">
        <v>12</v>
      </c>
      <c r="M1189" s="122">
        <v>2019</v>
      </c>
      <c r="N1189" s="180">
        <v>3142.6</v>
      </c>
      <c r="O1189" s="59"/>
      <c r="P1189" s="60"/>
      <c r="Q1189" s="61"/>
      <c r="R1189" s="61"/>
      <c r="S1189" s="510"/>
    </row>
    <row r="1190" spans="1:19" s="31" customFormat="1" ht="45.75" customHeight="1" x14ac:dyDescent="0.25">
      <c r="A1190" s="119">
        <v>1182</v>
      </c>
      <c r="B1190" s="119" t="s">
        <v>5084</v>
      </c>
      <c r="C1190" s="125" t="s">
        <v>3004</v>
      </c>
      <c r="D1190" s="120" t="s">
        <v>261</v>
      </c>
      <c r="E1190" s="120" t="s">
        <v>391</v>
      </c>
      <c r="F1190" s="120" t="s">
        <v>261</v>
      </c>
      <c r="G1190" s="120" t="s">
        <v>440</v>
      </c>
      <c r="H1190" s="120" t="s">
        <v>470</v>
      </c>
      <c r="I1190" s="120" t="s">
        <v>2046</v>
      </c>
      <c r="J1190" s="120" t="s">
        <v>92</v>
      </c>
      <c r="K1190" s="120" t="s">
        <v>2950</v>
      </c>
      <c r="L1190" s="122">
        <v>12</v>
      </c>
      <c r="M1190" s="122">
        <v>2019</v>
      </c>
      <c r="N1190" s="180">
        <v>314.26</v>
      </c>
      <c r="O1190" s="59"/>
      <c r="P1190" s="60"/>
      <c r="Q1190" s="61"/>
      <c r="R1190" s="61"/>
      <c r="S1190" s="510"/>
    </row>
    <row r="1191" spans="1:19" s="31" customFormat="1" ht="45.75" customHeight="1" x14ac:dyDescent="0.25">
      <c r="A1191" s="119">
        <v>1183</v>
      </c>
      <c r="B1191" s="119" t="s">
        <v>5085</v>
      </c>
      <c r="C1191" s="125" t="s">
        <v>2971</v>
      </c>
      <c r="D1191" s="120" t="s">
        <v>261</v>
      </c>
      <c r="E1191" s="120" t="s">
        <v>391</v>
      </c>
      <c r="F1191" s="120" t="s">
        <v>261</v>
      </c>
      <c r="G1191" s="120" t="s">
        <v>440</v>
      </c>
      <c r="H1191" s="120" t="s">
        <v>470</v>
      </c>
      <c r="I1191" s="120" t="s">
        <v>2046</v>
      </c>
      <c r="J1191" s="120" t="s">
        <v>92</v>
      </c>
      <c r="K1191" s="120" t="s">
        <v>2950</v>
      </c>
      <c r="L1191" s="122">
        <v>12</v>
      </c>
      <c r="M1191" s="122">
        <v>2019</v>
      </c>
      <c r="N1191" s="180">
        <v>209.51</v>
      </c>
      <c r="O1191" s="59"/>
      <c r="P1191" s="60"/>
      <c r="Q1191" s="61"/>
      <c r="R1191" s="61"/>
      <c r="S1191" s="510"/>
    </row>
    <row r="1192" spans="1:19" s="31" customFormat="1" ht="45.75" customHeight="1" x14ac:dyDescent="0.25">
      <c r="A1192" s="119">
        <v>1184</v>
      </c>
      <c r="B1192" s="119" t="s">
        <v>5086</v>
      </c>
      <c r="C1192" s="125" t="s">
        <v>5081</v>
      </c>
      <c r="D1192" s="120" t="s">
        <v>261</v>
      </c>
      <c r="E1192" s="120" t="s">
        <v>391</v>
      </c>
      <c r="F1192" s="120" t="s">
        <v>261</v>
      </c>
      <c r="G1192" s="120" t="s">
        <v>440</v>
      </c>
      <c r="H1192" s="120" t="s">
        <v>470</v>
      </c>
      <c r="I1192" s="120" t="s">
        <v>2046</v>
      </c>
      <c r="J1192" s="120" t="s">
        <v>92</v>
      </c>
      <c r="K1192" s="120" t="s">
        <v>2950</v>
      </c>
      <c r="L1192" s="122">
        <v>12</v>
      </c>
      <c r="M1192" s="122">
        <v>2019</v>
      </c>
      <c r="N1192" s="180">
        <v>6808.96</v>
      </c>
      <c r="O1192" s="59"/>
      <c r="P1192" s="60"/>
      <c r="Q1192" s="61"/>
      <c r="R1192" s="61"/>
      <c r="S1192" s="510"/>
    </row>
    <row r="1193" spans="1:19" s="31" customFormat="1" ht="45.75" customHeight="1" x14ac:dyDescent="0.25">
      <c r="A1193" s="119">
        <v>1185</v>
      </c>
      <c r="B1193" s="119" t="s">
        <v>5087</v>
      </c>
      <c r="C1193" s="125" t="s">
        <v>5083</v>
      </c>
      <c r="D1193" s="120" t="s">
        <v>261</v>
      </c>
      <c r="E1193" s="120" t="s">
        <v>391</v>
      </c>
      <c r="F1193" s="120" t="s">
        <v>261</v>
      </c>
      <c r="G1193" s="120" t="s">
        <v>440</v>
      </c>
      <c r="H1193" s="120" t="s">
        <v>470</v>
      </c>
      <c r="I1193" s="120" t="s">
        <v>2046</v>
      </c>
      <c r="J1193" s="120" t="s">
        <v>92</v>
      </c>
      <c r="K1193" s="120" t="s">
        <v>2950</v>
      </c>
      <c r="L1193" s="122">
        <v>12</v>
      </c>
      <c r="M1193" s="122">
        <v>2019</v>
      </c>
      <c r="N1193" s="180">
        <v>3142.6</v>
      </c>
      <c r="O1193" s="59"/>
      <c r="P1193" s="60"/>
      <c r="Q1193" s="61"/>
      <c r="R1193" s="61"/>
      <c r="S1193" s="510"/>
    </row>
    <row r="1194" spans="1:19" s="31" customFormat="1" ht="45.75" customHeight="1" x14ac:dyDescent="0.25">
      <c r="A1194" s="119">
        <v>1186</v>
      </c>
      <c r="B1194" s="119" t="s">
        <v>5088</v>
      </c>
      <c r="C1194" s="125" t="s">
        <v>3004</v>
      </c>
      <c r="D1194" s="120" t="s">
        <v>261</v>
      </c>
      <c r="E1194" s="120" t="s">
        <v>391</v>
      </c>
      <c r="F1194" s="120" t="s">
        <v>261</v>
      </c>
      <c r="G1194" s="120" t="s">
        <v>440</v>
      </c>
      <c r="H1194" s="120" t="s">
        <v>470</v>
      </c>
      <c r="I1194" s="120" t="s">
        <v>2046</v>
      </c>
      <c r="J1194" s="120" t="s">
        <v>92</v>
      </c>
      <c r="K1194" s="120" t="s">
        <v>2950</v>
      </c>
      <c r="L1194" s="122">
        <v>12</v>
      </c>
      <c r="M1194" s="122">
        <v>2019</v>
      </c>
      <c r="N1194" s="180">
        <v>314.26</v>
      </c>
      <c r="O1194" s="59"/>
      <c r="P1194" s="60"/>
      <c r="Q1194" s="61"/>
      <c r="R1194" s="61"/>
      <c r="S1194" s="510"/>
    </row>
    <row r="1195" spans="1:19" s="31" customFormat="1" ht="45.75" customHeight="1" x14ac:dyDescent="0.25">
      <c r="A1195" s="119">
        <v>1187</v>
      </c>
      <c r="B1195" s="119" t="s">
        <v>5089</v>
      </c>
      <c r="C1195" s="125" t="s">
        <v>2971</v>
      </c>
      <c r="D1195" s="120" t="s">
        <v>261</v>
      </c>
      <c r="E1195" s="120" t="s">
        <v>391</v>
      </c>
      <c r="F1195" s="120" t="s">
        <v>261</v>
      </c>
      <c r="G1195" s="120" t="s">
        <v>440</v>
      </c>
      <c r="H1195" s="120" t="s">
        <v>470</v>
      </c>
      <c r="I1195" s="120" t="s">
        <v>2046</v>
      </c>
      <c r="J1195" s="120" t="s">
        <v>92</v>
      </c>
      <c r="K1195" s="120" t="s">
        <v>2950</v>
      </c>
      <c r="L1195" s="122">
        <v>12</v>
      </c>
      <c r="M1195" s="122">
        <v>2019</v>
      </c>
      <c r="N1195" s="180">
        <v>209.51</v>
      </c>
      <c r="O1195" s="59"/>
      <c r="P1195" s="60"/>
      <c r="Q1195" s="61"/>
      <c r="R1195" s="61"/>
      <c r="S1195" s="510"/>
    </row>
    <row r="1196" spans="1:19" s="31" customFormat="1" ht="45.75" customHeight="1" x14ac:dyDescent="0.25">
      <c r="A1196" s="119">
        <v>1188</v>
      </c>
      <c r="B1196" s="119" t="s">
        <v>5090</v>
      </c>
      <c r="C1196" s="125" t="s">
        <v>5081</v>
      </c>
      <c r="D1196" s="120" t="s">
        <v>261</v>
      </c>
      <c r="E1196" s="120" t="s">
        <v>391</v>
      </c>
      <c r="F1196" s="120" t="s">
        <v>261</v>
      </c>
      <c r="G1196" s="120" t="s">
        <v>440</v>
      </c>
      <c r="H1196" s="120" t="s">
        <v>470</v>
      </c>
      <c r="I1196" s="120" t="s">
        <v>2046</v>
      </c>
      <c r="J1196" s="120" t="s">
        <v>92</v>
      </c>
      <c r="K1196" s="120" t="s">
        <v>2950</v>
      </c>
      <c r="L1196" s="122">
        <v>12</v>
      </c>
      <c r="M1196" s="122">
        <v>2019</v>
      </c>
      <c r="N1196" s="180">
        <v>6652.6</v>
      </c>
      <c r="O1196" s="59"/>
      <c r="P1196" s="60"/>
      <c r="Q1196" s="61"/>
      <c r="R1196" s="61"/>
      <c r="S1196" s="510"/>
    </row>
    <row r="1197" spans="1:19" s="31" customFormat="1" ht="45.75" customHeight="1" x14ac:dyDescent="0.25">
      <c r="A1197" s="119">
        <v>1189</v>
      </c>
      <c r="B1197" s="119" t="s">
        <v>5091</v>
      </c>
      <c r="C1197" s="125" t="s">
        <v>5083</v>
      </c>
      <c r="D1197" s="120" t="s">
        <v>261</v>
      </c>
      <c r="E1197" s="120" t="s">
        <v>391</v>
      </c>
      <c r="F1197" s="120" t="s">
        <v>261</v>
      </c>
      <c r="G1197" s="120" t="s">
        <v>440</v>
      </c>
      <c r="H1197" s="120" t="s">
        <v>470</v>
      </c>
      <c r="I1197" s="120" t="s">
        <v>2046</v>
      </c>
      <c r="J1197" s="120" t="s">
        <v>92</v>
      </c>
      <c r="K1197" s="120" t="s">
        <v>2950</v>
      </c>
      <c r="L1197" s="122">
        <v>12</v>
      </c>
      <c r="M1197" s="122">
        <v>2019</v>
      </c>
      <c r="N1197" s="180">
        <v>3433.6</v>
      </c>
      <c r="O1197" s="59"/>
      <c r="P1197" s="60"/>
      <c r="Q1197" s="61"/>
      <c r="R1197" s="61"/>
      <c r="S1197" s="510"/>
    </row>
    <row r="1198" spans="1:19" s="31" customFormat="1" ht="45.75" customHeight="1" x14ac:dyDescent="0.25">
      <c r="A1198" s="119">
        <v>1190</v>
      </c>
      <c r="B1198" s="119" t="s">
        <v>5092</v>
      </c>
      <c r="C1198" s="125" t="s">
        <v>3004</v>
      </c>
      <c r="D1198" s="120" t="s">
        <v>261</v>
      </c>
      <c r="E1198" s="120" t="s">
        <v>391</v>
      </c>
      <c r="F1198" s="120" t="s">
        <v>261</v>
      </c>
      <c r="G1198" s="120" t="s">
        <v>440</v>
      </c>
      <c r="H1198" s="120" t="s">
        <v>470</v>
      </c>
      <c r="I1198" s="120" t="s">
        <v>2046</v>
      </c>
      <c r="J1198" s="120" t="s">
        <v>92</v>
      </c>
      <c r="K1198" s="120" t="s">
        <v>2950</v>
      </c>
      <c r="L1198" s="122">
        <v>12</v>
      </c>
      <c r="M1198" s="122">
        <v>2019</v>
      </c>
      <c r="N1198" s="180">
        <v>268.25</v>
      </c>
      <c r="O1198" s="59"/>
      <c r="P1198" s="60"/>
      <c r="Q1198" s="61"/>
      <c r="R1198" s="61"/>
      <c r="S1198" s="510"/>
    </row>
    <row r="1199" spans="1:19" s="31" customFormat="1" ht="45.75" customHeight="1" x14ac:dyDescent="0.25">
      <c r="A1199" s="119">
        <v>1191</v>
      </c>
      <c r="B1199" s="119" t="s">
        <v>5093</v>
      </c>
      <c r="C1199" s="125" t="s">
        <v>2971</v>
      </c>
      <c r="D1199" s="120" t="s">
        <v>261</v>
      </c>
      <c r="E1199" s="120" t="s">
        <v>391</v>
      </c>
      <c r="F1199" s="120" t="s">
        <v>261</v>
      </c>
      <c r="G1199" s="120" t="s">
        <v>440</v>
      </c>
      <c r="H1199" s="120" t="s">
        <v>470</v>
      </c>
      <c r="I1199" s="120" t="s">
        <v>2046</v>
      </c>
      <c r="J1199" s="120" t="s">
        <v>92</v>
      </c>
      <c r="K1199" s="120" t="s">
        <v>2950</v>
      </c>
      <c r="L1199" s="122">
        <v>12</v>
      </c>
      <c r="M1199" s="122">
        <v>2019</v>
      </c>
      <c r="N1199" s="180">
        <v>107.3</v>
      </c>
      <c r="O1199" s="59"/>
      <c r="P1199" s="60"/>
      <c r="Q1199" s="61"/>
      <c r="R1199" s="61"/>
      <c r="S1199" s="510"/>
    </row>
    <row r="1200" spans="1:19" s="31" customFormat="1" ht="45.75" customHeight="1" x14ac:dyDescent="0.25">
      <c r="A1200" s="119">
        <v>1192</v>
      </c>
      <c r="B1200" s="119" t="s">
        <v>5094</v>
      </c>
      <c r="C1200" s="125" t="s">
        <v>3766</v>
      </c>
      <c r="D1200" s="120" t="s">
        <v>261</v>
      </c>
      <c r="E1200" s="120" t="s">
        <v>391</v>
      </c>
      <c r="F1200" s="120" t="s">
        <v>261</v>
      </c>
      <c r="G1200" s="120" t="s">
        <v>440</v>
      </c>
      <c r="H1200" s="120" t="s">
        <v>470</v>
      </c>
      <c r="I1200" s="120" t="s">
        <v>2046</v>
      </c>
      <c r="J1200" s="120" t="s">
        <v>92</v>
      </c>
      <c r="K1200" s="120" t="s">
        <v>2950</v>
      </c>
      <c r="L1200" s="122">
        <v>12</v>
      </c>
      <c r="M1200" s="122">
        <v>2019</v>
      </c>
      <c r="N1200" s="180">
        <v>268.25</v>
      </c>
      <c r="O1200" s="59"/>
      <c r="P1200" s="60"/>
      <c r="Q1200" s="61"/>
      <c r="R1200" s="61"/>
      <c r="S1200" s="510"/>
    </row>
    <row r="1201" spans="1:19" s="31" customFormat="1" ht="45.75" customHeight="1" x14ac:dyDescent="0.25">
      <c r="A1201" s="119">
        <v>1193</v>
      </c>
      <c r="B1201" s="119" t="s">
        <v>5095</v>
      </c>
      <c r="C1201" s="125" t="s">
        <v>5096</v>
      </c>
      <c r="D1201" s="120" t="s">
        <v>5097</v>
      </c>
      <c r="E1201" s="120" t="s">
        <v>3048</v>
      </c>
      <c r="F1201" s="120" t="s">
        <v>261</v>
      </c>
      <c r="G1201" s="120" t="s">
        <v>440</v>
      </c>
      <c r="H1201" s="120" t="s">
        <v>470</v>
      </c>
      <c r="I1201" s="120" t="s">
        <v>2046</v>
      </c>
      <c r="J1201" s="120" t="s">
        <v>92</v>
      </c>
      <c r="K1201" s="120" t="s">
        <v>2950</v>
      </c>
      <c r="L1201" s="122">
        <v>3</v>
      </c>
      <c r="M1201" s="122">
        <v>2020</v>
      </c>
      <c r="N1201" s="180">
        <v>6652.6</v>
      </c>
      <c r="O1201" s="59"/>
      <c r="P1201" s="60"/>
      <c r="Q1201" s="61"/>
      <c r="R1201" s="61"/>
      <c r="S1201" s="510"/>
    </row>
    <row r="1202" spans="1:19" s="31" customFormat="1" ht="45.75" customHeight="1" x14ac:dyDescent="0.25">
      <c r="A1202" s="119">
        <v>1194</v>
      </c>
      <c r="B1202" s="119" t="s">
        <v>5098</v>
      </c>
      <c r="C1202" s="125" t="s">
        <v>5099</v>
      </c>
      <c r="D1202" s="120" t="s">
        <v>1622</v>
      </c>
      <c r="E1202" s="120" t="s">
        <v>1176</v>
      </c>
      <c r="F1202" s="120" t="s">
        <v>261</v>
      </c>
      <c r="G1202" s="120" t="s">
        <v>440</v>
      </c>
      <c r="H1202" s="120" t="s">
        <v>470</v>
      </c>
      <c r="I1202" s="120" t="s">
        <v>2046</v>
      </c>
      <c r="J1202" s="120" t="s">
        <v>92</v>
      </c>
      <c r="K1202" s="120" t="s">
        <v>2950</v>
      </c>
      <c r="L1202" s="122">
        <v>3</v>
      </c>
      <c r="M1202" s="122">
        <v>2020</v>
      </c>
      <c r="N1202" s="180">
        <v>3433.6</v>
      </c>
      <c r="O1202" s="59"/>
      <c r="P1202" s="60"/>
      <c r="Q1202" s="61"/>
      <c r="R1202" s="61"/>
      <c r="S1202" s="510"/>
    </row>
    <row r="1203" spans="1:19" s="31" customFormat="1" ht="45.75" customHeight="1" x14ac:dyDescent="0.25">
      <c r="A1203" s="119">
        <v>1195</v>
      </c>
      <c r="B1203" s="119" t="s">
        <v>5100</v>
      </c>
      <c r="C1203" s="125" t="s">
        <v>2952</v>
      </c>
      <c r="D1203" s="120" t="s">
        <v>5097</v>
      </c>
      <c r="E1203" s="120" t="s">
        <v>391</v>
      </c>
      <c r="F1203" s="120" t="s">
        <v>261</v>
      </c>
      <c r="G1203" s="120" t="s">
        <v>440</v>
      </c>
      <c r="H1203" s="120" t="s">
        <v>470</v>
      </c>
      <c r="I1203" s="120" t="s">
        <v>2046</v>
      </c>
      <c r="J1203" s="120" t="s">
        <v>92</v>
      </c>
      <c r="K1203" s="120" t="s">
        <v>2950</v>
      </c>
      <c r="L1203" s="122">
        <v>3</v>
      </c>
      <c r="M1203" s="122">
        <v>2020</v>
      </c>
      <c r="N1203" s="180">
        <v>429.2</v>
      </c>
      <c r="O1203" s="59"/>
      <c r="P1203" s="60"/>
      <c r="Q1203" s="61"/>
      <c r="R1203" s="61"/>
      <c r="S1203" s="510"/>
    </row>
    <row r="1204" spans="1:19" s="31" customFormat="1" ht="45.75" customHeight="1" x14ac:dyDescent="0.25">
      <c r="A1204" s="119">
        <v>1196</v>
      </c>
      <c r="B1204" s="119" t="s">
        <v>5101</v>
      </c>
      <c r="C1204" s="125" t="s">
        <v>2971</v>
      </c>
      <c r="D1204" s="120" t="s">
        <v>5097</v>
      </c>
      <c r="E1204" s="120" t="s">
        <v>391</v>
      </c>
      <c r="F1204" s="120" t="s">
        <v>261</v>
      </c>
      <c r="G1204" s="120" t="s">
        <v>440</v>
      </c>
      <c r="H1204" s="120" t="s">
        <v>470</v>
      </c>
      <c r="I1204" s="120" t="s">
        <v>2046</v>
      </c>
      <c r="J1204" s="120" t="s">
        <v>92</v>
      </c>
      <c r="K1204" s="120" t="s">
        <v>2950</v>
      </c>
      <c r="L1204" s="122">
        <v>3</v>
      </c>
      <c r="M1204" s="122">
        <v>2020</v>
      </c>
      <c r="N1204" s="180">
        <v>214.6</v>
      </c>
      <c r="O1204" s="59"/>
      <c r="P1204" s="60"/>
      <c r="Q1204" s="61"/>
      <c r="R1204" s="61"/>
      <c r="S1204" s="510"/>
    </row>
    <row r="1205" spans="1:19" s="31" customFormat="1" ht="45.75" customHeight="1" x14ac:dyDescent="0.25">
      <c r="A1205" s="119">
        <v>1197</v>
      </c>
      <c r="B1205" s="119" t="s">
        <v>5102</v>
      </c>
      <c r="C1205" s="125" t="s">
        <v>2980</v>
      </c>
      <c r="D1205" s="120" t="s">
        <v>3397</v>
      </c>
      <c r="E1205" s="120" t="s">
        <v>391</v>
      </c>
      <c r="F1205" s="120" t="s">
        <v>261</v>
      </c>
      <c r="G1205" s="120" t="s">
        <v>440</v>
      </c>
      <c r="H1205" s="120" t="s">
        <v>470</v>
      </c>
      <c r="I1205" s="120" t="s">
        <v>2046</v>
      </c>
      <c r="J1205" s="120" t="s">
        <v>92</v>
      </c>
      <c r="K1205" s="120" t="s">
        <v>2950</v>
      </c>
      <c r="L1205" s="122">
        <v>3</v>
      </c>
      <c r="M1205" s="122">
        <v>2020</v>
      </c>
      <c r="N1205" s="180">
        <v>406</v>
      </c>
      <c r="O1205" s="59"/>
      <c r="P1205" s="60"/>
      <c r="Q1205" s="61"/>
      <c r="R1205" s="61"/>
      <c r="S1205" s="510"/>
    </row>
    <row r="1206" spans="1:19" s="31" customFormat="1" ht="45.75" customHeight="1" x14ac:dyDescent="0.25">
      <c r="A1206" s="119">
        <v>1198</v>
      </c>
      <c r="B1206" s="119" t="s">
        <v>5103</v>
      </c>
      <c r="C1206" s="125" t="s">
        <v>3029</v>
      </c>
      <c r="D1206" s="120" t="s">
        <v>1622</v>
      </c>
      <c r="E1206" s="120" t="s">
        <v>3298</v>
      </c>
      <c r="F1206" s="120" t="s">
        <v>261</v>
      </c>
      <c r="G1206" s="120" t="s">
        <v>440</v>
      </c>
      <c r="H1206" s="120" t="s">
        <v>470</v>
      </c>
      <c r="I1206" s="120" t="s">
        <v>2046</v>
      </c>
      <c r="J1206" s="120" t="s">
        <v>92</v>
      </c>
      <c r="K1206" s="120" t="s">
        <v>2950</v>
      </c>
      <c r="L1206" s="122">
        <v>3</v>
      </c>
      <c r="M1206" s="122">
        <v>2020</v>
      </c>
      <c r="N1206" s="180">
        <v>1740</v>
      </c>
      <c r="O1206" s="59"/>
      <c r="P1206" s="60"/>
      <c r="Q1206" s="61"/>
      <c r="R1206" s="61"/>
      <c r="S1206" s="510"/>
    </row>
    <row r="1207" spans="1:19" s="31" customFormat="1" ht="45.75" customHeight="1" x14ac:dyDescent="0.25">
      <c r="A1207" s="119">
        <v>1199</v>
      </c>
      <c r="B1207" s="119" t="s">
        <v>5104</v>
      </c>
      <c r="C1207" s="125" t="s">
        <v>5105</v>
      </c>
      <c r="D1207" s="120" t="s">
        <v>261</v>
      </c>
      <c r="E1207" s="120" t="s">
        <v>391</v>
      </c>
      <c r="F1207" s="120" t="s">
        <v>261</v>
      </c>
      <c r="G1207" s="120" t="s">
        <v>440</v>
      </c>
      <c r="H1207" s="120" t="s">
        <v>470</v>
      </c>
      <c r="I1207" s="120" t="s">
        <v>2046</v>
      </c>
      <c r="J1207" s="120" t="s">
        <v>92</v>
      </c>
      <c r="K1207" s="120" t="s">
        <v>2950</v>
      </c>
      <c r="L1207" s="122">
        <v>6</v>
      </c>
      <c r="M1207" s="122">
        <v>2020</v>
      </c>
      <c r="N1207" s="180">
        <v>8132.04</v>
      </c>
      <c r="O1207" s="59"/>
      <c r="P1207" s="60"/>
      <c r="Q1207" s="61"/>
      <c r="R1207" s="61"/>
      <c r="S1207" s="510"/>
    </row>
    <row r="1208" spans="1:19" s="31" customFormat="1" ht="45.75" customHeight="1" x14ac:dyDescent="0.25">
      <c r="A1208" s="119">
        <v>1200</v>
      </c>
      <c r="B1208" s="119" t="s">
        <v>5106</v>
      </c>
      <c r="C1208" s="125" t="s">
        <v>2976</v>
      </c>
      <c r="D1208" s="120" t="s">
        <v>261</v>
      </c>
      <c r="E1208" s="120" t="s">
        <v>391</v>
      </c>
      <c r="F1208" s="120" t="s">
        <v>261</v>
      </c>
      <c r="G1208" s="120" t="s">
        <v>440</v>
      </c>
      <c r="H1208" s="120" t="s">
        <v>470</v>
      </c>
      <c r="I1208" s="120" t="s">
        <v>2046</v>
      </c>
      <c r="J1208" s="120" t="s">
        <v>92</v>
      </c>
      <c r="K1208" s="120" t="s">
        <v>2950</v>
      </c>
      <c r="L1208" s="122">
        <v>6</v>
      </c>
      <c r="M1208" s="122">
        <v>2020</v>
      </c>
      <c r="N1208" s="180">
        <v>4130.5600000000004</v>
      </c>
      <c r="O1208" s="59"/>
      <c r="P1208" s="60"/>
      <c r="Q1208" s="61"/>
      <c r="R1208" s="61"/>
      <c r="S1208" s="510"/>
    </row>
    <row r="1209" spans="1:19" s="31" customFormat="1" ht="45.75" customHeight="1" x14ac:dyDescent="0.25">
      <c r="A1209" s="119">
        <v>1201</v>
      </c>
      <c r="B1209" s="119" t="s">
        <v>5107</v>
      </c>
      <c r="C1209" s="125" t="s">
        <v>3004</v>
      </c>
      <c r="D1209" s="120" t="s">
        <v>261</v>
      </c>
      <c r="E1209" s="120" t="s">
        <v>391</v>
      </c>
      <c r="F1209" s="120" t="s">
        <v>261</v>
      </c>
      <c r="G1209" s="120" t="s">
        <v>440</v>
      </c>
      <c r="H1209" s="120" t="s">
        <v>470</v>
      </c>
      <c r="I1209" s="120" t="s">
        <v>2046</v>
      </c>
      <c r="J1209" s="120" t="s">
        <v>92</v>
      </c>
      <c r="K1209" s="120" t="s">
        <v>2950</v>
      </c>
      <c r="L1209" s="122">
        <v>6</v>
      </c>
      <c r="M1209" s="122">
        <v>2020</v>
      </c>
      <c r="N1209" s="180">
        <v>322.7</v>
      </c>
      <c r="O1209" s="59"/>
      <c r="P1209" s="60"/>
      <c r="Q1209" s="61"/>
      <c r="R1209" s="61"/>
      <c r="S1209" s="510"/>
    </row>
    <row r="1210" spans="1:19" s="31" customFormat="1" ht="45.75" customHeight="1" x14ac:dyDescent="0.25">
      <c r="A1210" s="119">
        <v>1202</v>
      </c>
      <c r="B1210" s="119" t="s">
        <v>5108</v>
      </c>
      <c r="C1210" s="125" t="s">
        <v>2971</v>
      </c>
      <c r="D1210" s="120" t="s">
        <v>261</v>
      </c>
      <c r="E1210" s="120" t="s">
        <v>391</v>
      </c>
      <c r="F1210" s="120" t="s">
        <v>261</v>
      </c>
      <c r="G1210" s="120" t="s">
        <v>440</v>
      </c>
      <c r="H1210" s="120" t="s">
        <v>470</v>
      </c>
      <c r="I1210" s="120" t="s">
        <v>2046</v>
      </c>
      <c r="J1210" s="120" t="s">
        <v>92</v>
      </c>
      <c r="K1210" s="120" t="s">
        <v>2950</v>
      </c>
      <c r="L1210" s="122">
        <v>6</v>
      </c>
      <c r="M1210" s="122">
        <v>2020</v>
      </c>
      <c r="N1210" s="180">
        <v>322.7</v>
      </c>
      <c r="O1210" s="59"/>
      <c r="P1210" s="60"/>
      <c r="Q1210" s="61"/>
      <c r="R1210" s="61"/>
      <c r="S1210" s="510"/>
    </row>
    <row r="1211" spans="1:19" s="31" customFormat="1" ht="45.75" customHeight="1" x14ac:dyDescent="0.25">
      <c r="A1211" s="119">
        <v>1203</v>
      </c>
      <c r="B1211" s="119" t="s">
        <v>5109</v>
      </c>
      <c r="C1211" s="119" t="s">
        <v>2952</v>
      </c>
      <c r="D1211" s="120" t="s">
        <v>261</v>
      </c>
      <c r="E1211" s="120" t="s">
        <v>391</v>
      </c>
      <c r="F1211" s="120" t="s">
        <v>261</v>
      </c>
      <c r="G1211" s="120" t="s">
        <v>5110</v>
      </c>
      <c r="H1211" s="120" t="s">
        <v>470</v>
      </c>
      <c r="I1211" s="120" t="s">
        <v>2088</v>
      </c>
      <c r="J1211" s="120" t="s">
        <v>92</v>
      </c>
      <c r="K1211" s="120" t="s">
        <v>2950</v>
      </c>
      <c r="L1211" s="121">
        <v>12</v>
      </c>
      <c r="M1211" s="122">
        <v>2013</v>
      </c>
      <c r="N1211" s="180">
        <v>200.27</v>
      </c>
      <c r="O1211" s="59"/>
      <c r="P1211" s="60"/>
      <c r="Q1211" s="61"/>
      <c r="R1211" s="61"/>
      <c r="S1211" s="510"/>
    </row>
    <row r="1212" spans="1:19" s="31" customFormat="1" ht="45.75" customHeight="1" x14ac:dyDescent="0.25">
      <c r="A1212" s="119">
        <v>1204</v>
      </c>
      <c r="B1212" s="119" t="s">
        <v>5111</v>
      </c>
      <c r="C1212" s="119" t="s">
        <v>2980</v>
      </c>
      <c r="D1212" s="120" t="s">
        <v>261</v>
      </c>
      <c r="E1212" s="120" t="s">
        <v>391</v>
      </c>
      <c r="F1212" s="120" t="s">
        <v>261</v>
      </c>
      <c r="G1212" s="120" t="s">
        <v>440</v>
      </c>
      <c r="H1212" s="120" t="s">
        <v>470</v>
      </c>
      <c r="I1212" s="120" t="s">
        <v>2088</v>
      </c>
      <c r="J1212" s="120" t="s">
        <v>92</v>
      </c>
      <c r="K1212" s="120" t="s">
        <v>2950</v>
      </c>
      <c r="L1212" s="121">
        <v>12</v>
      </c>
      <c r="M1212" s="122">
        <v>2013</v>
      </c>
      <c r="N1212" s="180">
        <v>133.51</v>
      </c>
      <c r="O1212" s="59"/>
      <c r="P1212" s="60"/>
      <c r="Q1212" s="61"/>
      <c r="R1212" s="61"/>
      <c r="S1212" s="510"/>
    </row>
    <row r="1213" spans="1:19" s="31" customFormat="1" ht="45.75" customHeight="1" x14ac:dyDescent="0.25">
      <c r="A1213" s="119">
        <v>1205</v>
      </c>
      <c r="B1213" s="119" t="s">
        <v>5112</v>
      </c>
      <c r="C1213" s="119" t="s">
        <v>3889</v>
      </c>
      <c r="D1213" s="120" t="s">
        <v>261</v>
      </c>
      <c r="E1213" s="120" t="s">
        <v>391</v>
      </c>
      <c r="F1213" s="120" t="s">
        <v>261</v>
      </c>
      <c r="G1213" s="120" t="s">
        <v>5113</v>
      </c>
      <c r="H1213" s="120" t="s">
        <v>470</v>
      </c>
      <c r="I1213" s="120" t="s">
        <v>2088</v>
      </c>
      <c r="J1213" s="120" t="s">
        <v>92</v>
      </c>
      <c r="K1213" s="120" t="s">
        <v>2950</v>
      </c>
      <c r="L1213" s="121">
        <v>12</v>
      </c>
      <c r="M1213" s="122">
        <v>2013</v>
      </c>
      <c r="N1213" s="180">
        <v>2472.14</v>
      </c>
      <c r="O1213" s="59"/>
      <c r="P1213" s="60"/>
      <c r="Q1213" s="61"/>
      <c r="R1213" s="61"/>
      <c r="S1213" s="510"/>
    </row>
    <row r="1214" spans="1:19" s="31" customFormat="1" ht="45.75" customHeight="1" x14ac:dyDescent="0.25">
      <c r="A1214" s="119">
        <v>1206</v>
      </c>
      <c r="B1214" s="119" t="s">
        <v>5114</v>
      </c>
      <c r="C1214" s="119" t="s">
        <v>2971</v>
      </c>
      <c r="D1214" s="120" t="s">
        <v>261</v>
      </c>
      <c r="E1214" s="120" t="s">
        <v>391</v>
      </c>
      <c r="F1214" s="120" t="s">
        <v>261</v>
      </c>
      <c r="G1214" s="120">
        <v>417966001</v>
      </c>
      <c r="H1214" s="120" t="s">
        <v>470</v>
      </c>
      <c r="I1214" s="120" t="s">
        <v>2088</v>
      </c>
      <c r="J1214" s="120" t="s">
        <v>92</v>
      </c>
      <c r="K1214" s="120" t="s">
        <v>2950</v>
      </c>
      <c r="L1214" s="121">
        <v>12</v>
      </c>
      <c r="M1214" s="122">
        <v>2013</v>
      </c>
      <c r="N1214" s="180">
        <v>150</v>
      </c>
      <c r="O1214" s="59"/>
      <c r="P1214" s="60"/>
      <c r="Q1214" s="61"/>
      <c r="R1214" s="61"/>
      <c r="S1214" s="510"/>
    </row>
    <row r="1215" spans="1:19" s="31" customFormat="1" ht="45.75" customHeight="1" x14ac:dyDescent="0.25">
      <c r="A1215" s="119">
        <v>1207</v>
      </c>
      <c r="B1215" s="119" t="s">
        <v>5115</v>
      </c>
      <c r="C1215" s="119" t="s">
        <v>3349</v>
      </c>
      <c r="D1215" s="120" t="s">
        <v>261</v>
      </c>
      <c r="E1215" s="120" t="s">
        <v>391</v>
      </c>
      <c r="F1215" s="120" t="s">
        <v>3350</v>
      </c>
      <c r="G1215" s="126">
        <v>460500288600</v>
      </c>
      <c r="H1215" s="120" t="s">
        <v>470</v>
      </c>
      <c r="I1215" s="120" t="s">
        <v>2088</v>
      </c>
      <c r="J1215" s="120" t="s">
        <v>92</v>
      </c>
      <c r="K1215" s="120" t="s">
        <v>2950</v>
      </c>
      <c r="L1215" s="121">
        <v>11</v>
      </c>
      <c r="M1215" s="121">
        <v>2015</v>
      </c>
      <c r="N1215" s="180">
        <v>7150</v>
      </c>
      <c r="O1215" s="59"/>
      <c r="P1215" s="60"/>
      <c r="Q1215" s="61"/>
      <c r="R1215" s="61"/>
      <c r="S1215" s="510"/>
    </row>
    <row r="1216" spans="1:19" s="31" customFormat="1" ht="45.75" customHeight="1" x14ac:dyDescent="0.25">
      <c r="A1216" s="119">
        <v>1208</v>
      </c>
      <c r="B1216" s="119" t="s">
        <v>5116</v>
      </c>
      <c r="C1216" s="119" t="s">
        <v>3352</v>
      </c>
      <c r="D1216" s="120" t="s">
        <v>261</v>
      </c>
      <c r="E1216" s="120" t="s">
        <v>391</v>
      </c>
      <c r="F1216" s="120" t="s">
        <v>261</v>
      </c>
      <c r="G1216" s="126">
        <v>506061518278000</v>
      </c>
      <c r="H1216" s="120" t="s">
        <v>470</v>
      </c>
      <c r="I1216" s="120" t="s">
        <v>2088</v>
      </c>
      <c r="J1216" s="120" t="s">
        <v>92</v>
      </c>
      <c r="K1216" s="120" t="s">
        <v>2950</v>
      </c>
      <c r="L1216" s="121">
        <v>11</v>
      </c>
      <c r="M1216" s="121">
        <v>2015</v>
      </c>
      <c r="N1216" s="180">
        <v>3300</v>
      </c>
      <c r="O1216" s="59"/>
      <c r="P1216" s="60"/>
      <c r="Q1216" s="61"/>
      <c r="R1216" s="61"/>
      <c r="S1216" s="510"/>
    </row>
    <row r="1217" spans="1:19" s="31" customFormat="1" ht="45.75" customHeight="1" x14ac:dyDescent="0.25">
      <c r="A1217" s="119">
        <v>1209</v>
      </c>
      <c r="B1217" s="119" t="s">
        <v>5117</v>
      </c>
      <c r="C1217" s="119" t="s">
        <v>2952</v>
      </c>
      <c r="D1217" s="120" t="s">
        <v>261</v>
      </c>
      <c r="E1217" s="120" t="s">
        <v>391</v>
      </c>
      <c r="F1217" s="120" t="s">
        <v>261</v>
      </c>
      <c r="G1217" s="126">
        <v>17609540293400</v>
      </c>
      <c r="H1217" s="120" t="s">
        <v>470</v>
      </c>
      <c r="I1217" s="120" t="s">
        <v>2088</v>
      </c>
      <c r="J1217" s="120" t="s">
        <v>92</v>
      </c>
      <c r="K1217" s="120" t="s">
        <v>2950</v>
      </c>
      <c r="L1217" s="121">
        <v>11</v>
      </c>
      <c r="M1217" s="121">
        <v>2015</v>
      </c>
      <c r="N1217" s="180">
        <v>220</v>
      </c>
      <c r="O1217" s="59"/>
      <c r="P1217" s="60"/>
      <c r="Q1217" s="61"/>
      <c r="R1217" s="61"/>
      <c r="S1217" s="510"/>
    </row>
    <row r="1218" spans="1:19" s="31" customFormat="1" ht="45.75" customHeight="1" x14ac:dyDescent="0.25">
      <c r="A1218" s="119">
        <v>1210</v>
      </c>
      <c r="B1218" s="119" t="s">
        <v>5118</v>
      </c>
      <c r="C1218" s="119" t="s">
        <v>3071</v>
      </c>
      <c r="D1218" s="120" t="s">
        <v>261</v>
      </c>
      <c r="E1218" s="120" t="s">
        <v>391</v>
      </c>
      <c r="F1218" s="120" t="s">
        <v>261</v>
      </c>
      <c r="G1218" s="126">
        <v>176094302348800</v>
      </c>
      <c r="H1218" s="120" t="s">
        <v>470</v>
      </c>
      <c r="I1218" s="120" t="s">
        <v>2088</v>
      </c>
      <c r="J1218" s="120" t="s">
        <v>92</v>
      </c>
      <c r="K1218" s="120" t="s">
        <v>2950</v>
      </c>
      <c r="L1218" s="121">
        <v>11</v>
      </c>
      <c r="M1218" s="121">
        <v>2015</v>
      </c>
      <c r="N1218" s="180">
        <v>110</v>
      </c>
      <c r="O1218" s="59"/>
      <c r="P1218" s="60"/>
      <c r="Q1218" s="61"/>
      <c r="R1218" s="61"/>
      <c r="S1218" s="510"/>
    </row>
    <row r="1219" spans="1:19" s="31" customFormat="1" ht="45.75" customHeight="1" x14ac:dyDescent="0.25">
      <c r="A1219" s="119">
        <v>1211</v>
      </c>
      <c r="B1219" s="119" t="s">
        <v>5119</v>
      </c>
      <c r="C1219" s="119" t="s">
        <v>2980</v>
      </c>
      <c r="D1219" s="120" t="s">
        <v>261</v>
      </c>
      <c r="E1219" s="120" t="s">
        <v>391</v>
      </c>
      <c r="F1219" s="120" t="s">
        <v>261</v>
      </c>
      <c r="G1219" s="126" t="s">
        <v>5120</v>
      </c>
      <c r="H1219" s="120" t="s">
        <v>470</v>
      </c>
      <c r="I1219" s="120" t="s">
        <v>2088</v>
      </c>
      <c r="J1219" s="120" t="s">
        <v>92</v>
      </c>
      <c r="K1219" s="120" t="s">
        <v>2950</v>
      </c>
      <c r="L1219" s="121">
        <v>11</v>
      </c>
      <c r="M1219" s="121">
        <v>2015</v>
      </c>
      <c r="N1219" s="180">
        <v>220</v>
      </c>
      <c r="O1219" s="59"/>
      <c r="P1219" s="60"/>
      <c r="Q1219" s="61"/>
      <c r="R1219" s="61"/>
      <c r="S1219" s="510"/>
    </row>
    <row r="1220" spans="1:19" s="31" customFormat="1" ht="45.75" customHeight="1" x14ac:dyDescent="0.25">
      <c r="A1220" s="119">
        <v>1212</v>
      </c>
      <c r="B1220" s="119" t="s">
        <v>4054</v>
      </c>
      <c r="C1220" s="119" t="s">
        <v>3921</v>
      </c>
      <c r="D1220" s="120" t="s">
        <v>1622</v>
      </c>
      <c r="E1220" s="120" t="s">
        <v>391</v>
      </c>
      <c r="F1220" s="120" t="s">
        <v>4900</v>
      </c>
      <c r="G1220" s="126" t="s">
        <v>5121</v>
      </c>
      <c r="H1220" s="120" t="s">
        <v>470</v>
      </c>
      <c r="I1220" s="120" t="s">
        <v>2088</v>
      </c>
      <c r="J1220" s="120" t="s">
        <v>92</v>
      </c>
      <c r="K1220" s="120" t="s">
        <v>2950</v>
      </c>
      <c r="L1220" s="121">
        <v>10</v>
      </c>
      <c r="M1220" s="121">
        <v>2016</v>
      </c>
      <c r="N1220" s="180">
        <v>4872</v>
      </c>
      <c r="O1220" s="59"/>
      <c r="P1220" s="60"/>
      <c r="Q1220" s="61"/>
      <c r="R1220" s="61"/>
      <c r="S1220" s="510"/>
    </row>
    <row r="1221" spans="1:19" s="31" customFormat="1" ht="45.75" customHeight="1" x14ac:dyDescent="0.25">
      <c r="A1221" s="119">
        <v>1213</v>
      </c>
      <c r="B1221" s="119" t="s">
        <v>5122</v>
      </c>
      <c r="C1221" s="119" t="s">
        <v>5123</v>
      </c>
      <c r="D1221" s="120" t="s">
        <v>261</v>
      </c>
      <c r="E1221" s="120" t="s">
        <v>391</v>
      </c>
      <c r="F1221" s="120" t="s">
        <v>261</v>
      </c>
      <c r="G1221" s="126">
        <v>9400990009415</v>
      </c>
      <c r="H1221" s="120" t="s">
        <v>470</v>
      </c>
      <c r="I1221" s="120" t="s">
        <v>2088</v>
      </c>
      <c r="J1221" s="120" t="s">
        <v>92</v>
      </c>
      <c r="K1221" s="120" t="s">
        <v>2950</v>
      </c>
      <c r="L1221" s="121">
        <v>6</v>
      </c>
      <c r="M1221" s="121">
        <v>2017</v>
      </c>
      <c r="N1221" s="180">
        <v>6961.86</v>
      </c>
      <c r="O1221" s="59"/>
      <c r="P1221" s="60"/>
      <c r="Q1221" s="61"/>
      <c r="R1221" s="61"/>
      <c r="S1221" s="510"/>
    </row>
    <row r="1222" spans="1:19" s="31" customFormat="1" ht="45.75" customHeight="1" x14ac:dyDescent="0.25">
      <c r="A1222" s="119">
        <v>1214</v>
      </c>
      <c r="B1222" s="119" t="s">
        <v>5124</v>
      </c>
      <c r="C1222" s="119" t="s">
        <v>5125</v>
      </c>
      <c r="D1222" s="120" t="s">
        <v>1156</v>
      </c>
      <c r="E1222" s="120" t="s">
        <v>391</v>
      </c>
      <c r="F1222" s="120" t="s">
        <v>261</v>
      </c>
      <c r="G1222" s="126" t="s">
        <v>5126</v>
      </c>
      <c r="H1222" s="120" t="s">
        <v>470</v>
      </c>
      <c r="I1222" s="120" t="s">
        <v>2088</v>
      </c>
      <c r="J1222" s="120" t="s">
        <v>92</v>
      </c>
      <c r="K1222" s="120" t="s">
        <v>2950</v>
      </c>
      <c r="L1222" s="121">
        <v>6</v>
      </c>
      <c r="M1222" s="121">
        <v>2017</v>
      </c>
      <c r="N1222" s="180">
        <v>3593.22</v>
      </c>
      <c r="O1222" s="59"/>
      <c r="P1222" s="60"/>
      <c r="Q1222" s="61"/>
      <c r="R1222" s="61"/>
      <c r="S1222" s="510"/>
    </row>
    <row r="1223" spans="1:19" s="31" customFormat="1" ht="45.75" customHeight="1" x14ac:dyDescent="0.25">
      <c r="A1223" s="119">
        <v>1215</v>
      </c>
      <c r="B1223" s="119" t="s">
        <v>5127</v>
      </c>
      <c r="C1223" s="119" t="s">
        <v>2952</v>
      </c>
      <c r="D1223" s="120" t="s">
        <v>4704</v>
      </c>
      <c r="E1223" s="120" t="s">
        <v>391</v>
      </c>
      <c r="F1223" s="120" t="s">
        <v>261</v>
      </c>
      <c r="G1223" s="126" t="s">
        <v>5128</v>
      </c>
      <c r="H1223" s="120" t="s">
        <v>470</v>
      </c>
      <c r="I1223" s="120" t="s">
        <v>2088</v>
      </c>
      <c r="J1223" s="120" t="s">
        <v>92</v>
      </c>
      <c r="K1223" s="120" t="s">
        <v>2950</v>
      </c>
      <c r="L1223" s="121">
        <v>6</v>
      </c>
      <c r="M1223" s="121">
        <v>2017</v>
      </c>
      <c r="N1223" s="180">
        <v>280.72000000000003</v>
      </c>
      <c r="O1223" s="59"/>
      <c r="P1223" s="60"/>
      <c r="Q1223" s="61"/>
      <c r="R1223" s="61"/>
      <c r="S1223" s="510"/>
    </row>
    <row r="1224" spans="1:19" s="31" customFormat="1" ht="45.75" customHeight="1" x14ac:dyDescent="0.25">
      <c r="A1224" s="119">
        <v>1216</v>
      </c>
      <c r="B1224" s="119" t="s">
        <v>5129</v>
      </c>
      <c r="C1224" s="119" t="s">
        <v>3071</v>
      </c>
      <c r="D1224" s="120" t="s">
        <v>4704</v>
      </c>
      <c r="E1224" s="120" t="s">
        <v>391</v>
      </c>
      <c r="F1224" s="120" t="s">
        <v>261</v>
      </c>
      <c r="G1224" s="126" t="s">
        <v>5130</v>
      </c>
      <c r="H1224" s="120" t="s">
        <v>470</v>
      </c>
      <c r="I1224" s="120" t="s">
        <v>2088</v>
      </c>
      <c r="J1224" s="120" t="s">
        <v>92</v>
      </c>
      <c r="K1224" s="120" t="s">
        <v>2950</v>
      </c>
      <c r="L1224" s="121">
        <v>6</v>
      </c>
      <c r="M1224" s="121">
        <v>2017</v>
      </c>
      <c r="N1224" s="180">
        <v>112.29</v>
      </c>
      <c r="O1224" s="59"/>
      <c r="P1224" s="60"/>
      <c r="Q1224" s="61"/>
      <c r="R1224" s="61"/>
      <c r="S1224" s="510"/>
    </row>
    <row r="1225" spans="1:19" s="31" customFormat="1" ht="45.75" customHeight="1" x14ac:dyDescent="0.25">
      <c r="A1225" s="119">
        <v>1217</v>
      </c>
      <c r="B1225" s="119" t="s">
        <v>5131</v>
      </c>
      <c r="C1225" s="119" t="s">
        <v>2980</v>
      </c>
      <c r="D1225" s="120" t="s">
        <v>4910</v>
      </c>
      <c r="E1225" s="120" t="s">
        <v>391</v>
      </c>
      <c r="F1225" s="120" t="s">
        <v>261</v>
      </c>
      <c r="G1225" s="126" t="s">
        <v>440</v>
      </c>
      <c r="H1225" s="120" t="s">
        <v>470</v>
      </c>
      <c r="I1225" s="120" t="s">
        <v>2088</v>
      </c>
      <c r="J1225" s="120" t="s">
        <v>92</v>
      </c>
      <c r="K1225" s="120" t="s">
        <v>2950</v>
      </c>
      <c r="L1225" s="121">
        <v>6</v>
      </c>
      <c r="M1225" s="121">
        <v>2017</v>
      </c>
      <c r="N1225" s="180">
        <v>280.72000000000003</v>
      </c>
      <c r="O1225" s="59"/>
      <c r="P1225" s="60"/>
      <c r="Q1225" s="61"/>
      <c r="R1225" s="61"/>
      <c r="S1225" s="510"/>
    </row>
    <row r="1226" spans="1:19" s="31" customFormat="1" ht="45.75" customHeight="1" x14ac:dyDescent="0.25">
      <c r="A1226" s="119">
        <v>1218</v>
      </c>
      <c r="B1226" s="119" t="s">
        <v>5132</v>
      </c>
      <c r="C1226" s="119" t="s">
        <v>5133</v>
      </c>
      <c r="D1226" s="120" t="s">
        <v>1622</v>
      </c>
      <c r="E1226" s="120" t="s">
        <v>391</v>
      </c>
      <c r="F1226" s="120" t="s">
        <v>261</v>
      </c>
      <c r="G1226" s="126" t="s">
        <v>440</v>
      </c>
      <c r="H1226" s="120" t="s">
        <v>470</v>
      </c>
      <c r="I1226" s="120" t="s">
        <v>2088</v>
      </c>
      <c r="J1226" s="120" t="s">
        <v>92</v>
      </c>
      <c r="K1226" s="120" t="s">
        <v>2950</v>
      </c>
      <c r="L1226" s="121">
        <v>9</v>
      </c>
      <c r="M1226" s="121">
        <v>2017</v>
      </c>
      <c r="N1226" s="180">
        <v>9998.99</v>
      </c>
      <c r="O1226" s="59"/>
      <c r="P1226" s="60"/>
      <c r="Q1226" s="61"/>
      <c r="R1226" s="61"/>
      <c r="S1226" s="510"/>
    </row>
    <row r="1227" spans="1:19" s="31" customFormat="1" ht="45.75" customHeight="1" x14ac:dyDescent="0.25">
      <c r="A1227" s="119">
        <v>1219</v>
      </c>
      <c r="B1227" s="119" t="s">
        <v>5134</v>
      </c>
      <c r="C1227" s="125" t="s">
        <v>3268</v>
      </c>
      <c r="D1227" s="120" t="s">
        <v>3388</v>
      </c>
      <c r="E1227" s="120" t="s">
        <v>391</v>
      </c>
      <c r="F1227" s="120" t="s">
        <v>261</v>
      </c>
      <c r="G1227" s="126">
        <v>940399167140</v>
      </c>
      <c r="H1227" s="120" t="s">
        <v>470</v>
      </c>
      <c r="I1227" s="120" t="s">
        <v>2088</v>
      </c>
      <c r="J1227" s="120" t="s">
        <v>92</v>
      </c>
      <c r="K1227" s="120" t="s">
        <v>2950</v>
      </c>
      <c r="L1227" s="121">
        <v>11</v>
      </c>
      <c r="M1227" s="121">
        <v>2017</v>
      </c>
      <c r="N1227" s="180">
        <v>4782.68</v>
      </c>
      <c r="O1227" s="59"/>
      <c r="P1227" s="60"/>
      <c r="Q1227" s="61"/>
      <c r="R1227" s="61"/>
      <c r="S1227" s="510"/>
    </row>
    <row r="1228" spans="1:19" s="31" customFormat="1" ht="45.75" customHeight="1" x14ac:dyDescent="0.25">
      <c r="A1228" s="119">
        <v>1220</v>
      </c>
      <c r="B1228" s="119" t="s">
        <v>5135</v>
      </c>
      <c r="C1228" s="125" t="s">
        <v>2976</v>
      </c>
      <c r="D1228" s="120" t="s">
        <v>1136</v>
      </c>
      <c r="E1228" s="120" t="s">
        <v>391</v>
      </c>
      <c r="F1228" s="120" t="s">
        <v>261</v>
      </c>
      <c r="G1228" s="126" t="s">
        <v>5136</v>
      </c>
      <c r="H1228" s="120" t="s">
        <v>470</v>
      </c>
      <c r="I1228" s="120" t="s">
        <v>2088</v>
      </c>
      <c r="J1228" s="120" t="s">
        <v>92</v>
      </c>
      <c r="K1228" s="120" t="s">
        <v>2950</v>
      </c>
      <c r="L1228" s="121">
        <v>11</v>
      </c>
      <c r="M1228" s="121">
        <v>2017</v>
      </c>
      <c r="N1228" s="180">
        <v>2468.48</v>
      </c>
      <c r="O1228" s="59"/>
      <c r="P1228" s="60"/>
      <c r="Q1228" s="61"/>
      <c r="R1228" s="61"/>
      <c r="S1228" s="510"/>
    </row>
    <row r="1229" spans="1:19" s="31" customFormat="1" ht="45.75" customHeight="1" x14ac:dyDescent="0.25">
      <c r="A1229" s="119">
        <v>1221</v>
      </c>
      <c r="B1229" s="119" t="s">
        <v>5137</v>
      </c>
      <c r="C1229" s="125" t="s">
        <v>2952</v>
      </c>
      <c r="D1229" s="120" t="s">
        <v>3005</v>
      </c>
      <c r="E1229" s="120" t="s">
        <v>391</v>
      </c>
      <c r="F1229" s="120" t="s">
        <v>261</v>
      </c>
      <c r="G1229" s="126" t="s">
        <v>3822</v>
      </c>
      <c r="H1229" s="120" t="s">
        <v>470</v>
      </c>
      <c r="I1229" s="120" t="s">
        <v>2088</v>
      </c>
      <c r="J1229" s="120" t="s">
        <v>92</v>
      </c>
      <c r="K1229" s="120" t="s">
        <v>2950</v>
      </c>
      <c r="L1229" s="121">
        <v>11</v>
      </c>
      <c r="M1229" s="121">
        <v>2017</v>
      </c>
      <c r="N1229" s="180">
        <v>308.56</v>
      </c>
      <c r="O1229" s="59"/>
      <c r="P1229" s="60"/>
      <c r="Q1229" s="61"/>
      <c r="R1229" s="61"/>
      <c r="S1229" s="510"/>
    </row>
    <row r="1230" spans="1:19" s="31" customFormat="1" ht="45.75" customHeight="1" x14ac:dyDescent="0.25">
      <c r="A1230" s="119">
        <v>1222</v>
      </c>
      <c r="B1230" s="119" t="s">
        <v>5138</v>
      </c>
      <c r="C1230" s="125" t="s">
        <v>2971</v>
      </c>
      <c r="D1230" s="120" t="s">
        <v>3005</v>
      </c>
      <c r="E1230" s="120" t="s">
        <v>391</v>
      </c>
      <c r="F1230" s="120" t="s">
        <v>261</v>
      </c>
      <c r="G1230" s="126" t="s">
        <v>3822</v>
      </c>
      <c r="H1230" s="120" t="s">
        <v>470</v>
      </c>
      <c r="I1230" s="120" t="s">
        <v>2088</v>
      </c>
      <c r="J1230" s="120" t="s">
        <v>92</v>
      </c>
      <c r="K1230" s="120" t="s">
        <v>2950</v>
      </c>
      <c r="L1230" s="121">
        <v>11</v>
      </c>
      <c r="M1230" s="121">
        <v>2017</v>
      </c>
      <c r="N1230" s="180">
        <v>154.28</v>
      </c>
      <c r="O1230" s="59"/>
      <c r="P1230" s="60"/>
      <c r="Q1230" s="61"/>
      <c r="R1230" s="61"/>
      <c r="S1230" s="510"/>
    </row>
    <row r="1231" spans="1:19" s="31" customFormat="1" ht="45.75" customHeight="1" x14ac:dyDescent="0.25">
      <c r="A1231" s="119">
        <v>1223</v>
      </c>
      <c r="B1231" s="119" t="s">
        <v>5139</v>
      </c>
      <c r="C1231" s="125" t="s">
        <v>2980</v>
      </c>
      <c r="D1231" s="120" t="s">
        <v>4910</v>
      </c>
      <c r="E1231" s="120" t="s">
        <v>391</v>
      </c>
      <c r="F1231" s="120" t="s">
        <v>261</v>
      </c>
      <c r="G1231" s="126" t="s">
        <v>5140</v>
      </c>
      <c r="H1231" s="120" t="s">
        <v>470</v>
      </c>
      <c r="I1231" s="120" t="s">
        <v>2088</v>
      </c>
      <c r="J1231" s="120" t="s">
        <v>92</v>
      </c>
      <c r="K1231" s="120" t="s">
        <v>2950</v>
      </c>
      <c r="L1231" s="121">
        <v>11</v>
      </c>
      <c r="M1231" s="121">
        <v>2017</v>
      </c>
      <c r="N1231" s="180">
        <v>290</v>
      </c>
      <c r="O1231" s="59"/>
      <c r="P1231" s="60"/>
      <c r="Q1231" s="61"/>
      <c r="R1231" s="61"/>
      <c r="S1231" s="510"/>
    </row>
    <row r="1232" spans="1:19" s="31" customFormat="1" ht="45.75" customHeight="1" x14ac:dyDescent="0.25">
      <c r="A1232" s="119">
        <v>1224</v>
      </c>
      <c r="B1232" s="119" t="s">
        <v>5141</v>
      </c>
      <c r="C1232" s="125" t="s">
        <v>3268</v>
      </c>
      <c r="D1232" s="120" t="s">
        <v>3388</v>
      </c>
      <c r="E1232" s="120" t="s">
        <v>391</v>
      </c>
      <c r="F1232" s="120" t="s">
        <v>261</v>
      </c>
      <c r="G1232" s="126">
        <v>940399167310</v>
      </c>
      <c r="H1232" s="120" t="s">
        <v>470</v>
      </c>
      <c r="I1232" s="120" t="s">
        <v>2088</v>
      </c>
      <c r="J1232" s="120" t="s">
        <v>92</v>
      </c>
      <c r="K1232" s="120" t="s">
        <v>2950</v>
      </c>
      <c r="L1232" s="121">
        <v>11</v>
      </c>
      <c r="M1232" s="121">
        <v>2017</v>
      </c>
      <c r="N1232" s="180">
        <v>4782.68</v>
      </c>
      <c r="O1232" s="59"/>
      <c r="P1232" s="60"/>
      <c r="Q1232" s="61"/>
      <c r="R1232" s="61"/>
      <c r="S1232" s="510"/>
    </row>
    <row r="1233" spans="1:19" s="31" customFormat="1" ht="45.75" customHeight="1" x14ac:dyDescent="0.25">
      <c r="A1233" s="119">
        <v>1225</v>
      </c>
      <c r="B1233" s="119" t="s">
        <v>5142</v>
      </c>
      <c r="C1233" s="125" t="s">
        <v>2976</v>
      </c>
      <c r="D1233" s="120" t="s">
        <v>1136</v>
      </c>
      <c r="E1233" s="120" t="s">
        <v>391</v>
      </c>
      <c r="F1233" s="120" t="s">
        <v>261</v>
      </c>
      <c r="G1233" s="126" t="s">
        <v>5143</v>
      </c>
      <c r="H1233" s="120" t="s">
        <v>470</v>
      </c>
      <c r="I1233" s="120" t="s">
        <v>2088</v>
      </c>
      <c r="J1233" s="120" t="s">
        <v>92</v>
      </c>
      <c r="K1233" s="120" t="s">
        <v>2950</v>
      </c>
      <c r="L1233" s="121">
        <v>11</v>
      </c>
      <c r="M1233" s="121">
        <v>2017</v>
      </c>
      <c r="N1233" s="180">
        <v>2468.48</v>
      </c>
      <c r="O1233" s="59"/>
      <c r="P1233" s="60"/>
      <c r="Q1233" s="61"/>
      <c r="R1233" s="61"/>
      <c r="S1233" s="510"/>
    </row>
    <row r="1234" spans="1:19" s="31" customFormat="1" ht="45.75" customHeight="1" x14ac:dyDescent="0.25">
      <c r="A1234" s="119">
        <v>1226</v>
      </c>
      <c r="B1234" s="119" t="s">
        <v>5144</v>
      </c>
      <c r="C1234" s="125" t="s">
        <v>2952</v>
      </c>
      <c r="D1234" s="120" t="s">
        <v>3005</v>
      </c>
      <c r="E1234" s="120" t="s">
        <v>391</v>
      </c>
      <c r="F1234" s="120" t="s">
        <v>261</v>
      </c>
      <c r="G1234" s="126" t="s">
        <v>3822</v>
      </c>
      <c r="H1234" s="120" t="s">
        <v>470</v>
      </c>
      <c r="I1234" s="120" t="s">
        <v>2088</v>
      </c>
      <c r="J1234" s="120" t="s">
        <v>92</v>
      </c>
      <c r="K1234" s="120" t="s">
        <v>2950</v>
      </c>
      <c r="L1234" s="121">
        <v>11</v>
      </c>
      <c r="M1234" s="121">
        <v>2017</v>
      </c>
      <c r="N1234" s="180">
        <v>308.56</v>
      </c>
      <c r="O1234" s="59"/>
      <c r="P1234" s="60"/>
      <c r="Q1234" s="61"/>
      <c r="R1234" s="61"/>
      <c r="S1234" s="510"/>
    </row>
    <row r="1235" spans="1:19" s="31" customFormat="1" ht="45.75" customHeight="1" x14ac:dyDescent="0.25">
      <c r="A1235" s="119">
        <v>1227</v>
      </c>
      <c r="B1235" s="119" t="s">
        <v>5145</v>
      </c>
      <c r="C1235" s="125" t="s">
        <v>2971</v>
      </c>
      <c r="D1235" s="120" t="s">
        <v>3005</v>
      </c>
      <c r="E1235" s="120" t="s">
        <v>391</v>
      </c>
      <c r="F1235" s="120" t="s">
        <v>261</v>
      </c>
      <c r="G1235" s="126" t="s">
        <v>3822</v>
      </c>
      <c r="H1235" s="120" t="s">
        <v>470</v>
      </c>
      <c r="I1235" s="120" t="s">
        <v>2088</v>
      </c>
      <c r="J1235" s="120" t="s">
        <v>92</v>
      </c>
      <c r="K1235" s="120" t="s">
        <v>2950</v>
      </c>
      <c r="L1235" s="121">
        <v>11</v>
      </c>
      <c r="M1235" s="121">
        <v>2017</v>
      </c>
      <c r="N1235" s="180">
        <v>154.28</v>
      </c>
      <c r="O1235" s="59"/>
      <c r="P1235" s="60"/>
      <c r="Q1235" s="61"/>
      <c r="R1235" s="61"/>
      <c r="S1235" s="510"/>
    </row>
    <row r="1236" spans="1:19" s="31" customFormat="1" ht="45.75" customHeight="1" x14ac:dyDescent="0.25">
      <c r="A1236" s="119">
        <v>1228</v>
      </c>
      <c r="B1236" s="119" t="s">
        <v>5146</v>
      </c>
      <c r="C1236" s="125" t="s">
        <v>2980</v>
      </c>
      <c r="D1236" s="120" t="s">
        <v>4910</v>
      </c>
      <c r="E1236" s="120" t="s">
        <v>391</v>
      </c>
      <c r="F1236" s="120" t="s">
        <v>261</v>
      </c>
      <c r="G1236" s="126" t="s">
        <v>4918</v>
      </c>
      <c r="H1236" s="120" t="s">
        <v>470</v>
      </c>
      <c r="I1236" s="120" t="s">
        <v>2088</v>
      </c>
      <c r="J1236" s="120" t="s">
        <v>92</v>
      </c>
      <c r="K1236" s="120" t="s">
        <v>2950</v>
      </c>
      <c r="L1236" s="121">
        <v>11</v>
      </c>
      <c r="M1236" s="121">
        <v>2017</v>
      </c>
      <c r="N1236" s="180">
        <v>290</v>
      </c>
      <c r="O1236" s="59"/>
      <c r="P1236" s="60"/>
      <c r="Q1236" s="61"/>
      <c r="R1236" s="61"/>
      <c r="S1236" s="510"/>
    </row>
    <row r="1237" spans="1:19" s="31" customFormat="1" ht="45.75" customHeight="1" x14ac:dyDescent="0.25">
      <c r="A1237" s="119">
        <v>1229</v>
      </c>
      <c r="B1237" s="119" t="s">
        <v>5147</v>
      </c>
      <c r="C1237" s="119" t="s">
        <v>3146</v>
      </c>
      <c r="D1237" s="120" t="s">
        <v>261</v>
      </c>
      <c r="E1237" s="120" t="s">
        <v>391</v>
      </c>
      <c r="F1237" s="120" t="s">
        <v>3048</v>
      </c>
      <c r="G1237" s="126" t="s">
        <v>440</v>
      </c>
      <c r="H1237" s="120" t="s">
        <v>470</v>
      </c>
      <c r="I1237" s="120" t="s">
        <v>2088</v>
      </c>
      <c r="J1237" s="120" t="s">
        <v>92</v>
      </c>
      <c r="K1237" s="120" t="s">
        <v>2950</v>
      </c>
      <c r="L1237" s="121">
        <v>12</v>
      </c>
      <c r="M1237" s="122">
        <v>2013</v>
      </c>
      <c r="N1237" s="180">
        <v>5300.01</v>
      </c>
      <c r="O1237" s="59"/>
      <c r="P1237" s="60"/>
      <c r="Q1237" s="61"/>
      <c r="R1237" s="61"/>
      <c r="S1237" s="510"/>
    </row>
    <row r="1238" spans="1:19" s="31" customFormat="1" ht="45.75" customHeight="1" x14ac:dyDescent="0.25">
      <c r="A1238" s="119">
        <v>1230</v>
      </c>
      <c r="B1238" s="119" t="s">
        <v>5148</v>
      </c>
      <c r="C1238" s="119" t="s">
        <v>5149</v>
      </c>
      <c r="D1238" s="120" t="s">
        <v>261</v>
      </c>
      <c r="E1238" s="120" t="s">
        <v>391</v>
      </c>
      <c r="F1238" s="120" t="s">
        <v>261</v>
      </c>
      <c r="G1238" s="126" t="s">
        <v>5150</v>
      </c>
      <c r="H1238" s="120" t="s">
        <v>470</v>
      </c>
      <c r="I1238" s="120" t="s">
        <v>2088</v>
      </c>
      <c r="J1238" s="120" t="s">
        <v>92</v>
      </c>
      <c r="K1238" s="120" t="s">
        <v>2950</v>
      </c>
      <c r="L1238" s="121">
        <v>12</v>
      </c>
      <c r="M1238" s="122">
        <v>2013</v>
      </c>
      <c r="N1238" s="180">
        <v>2189.7199999999998</v>
      </c>
      <c r="O1238" s="59"/>
      <c r="P1238" s="60"/>
      <c r="Q1238" s="61"/>
      <c r="R1238" s="61"/>
      <c r="S1238" s="510"/>
    </row>
    <row r="1239" spans="1:19" s="31" customFormat="1" ht="45.75" customHeight="1" x14ac:dyDescent="0.25">
      <c r="A1239" s="119">
        <v>1231</v>
      </c>
      <c r="B1239" s="119" t="s">
        <v>5151</v>
      </c>
      <c r="C1239" s="119" t="s">
        <v>2952</v>
      </c>
      <c r="D1239" s="120" t="s">
        <v>261</v>
      </c>
      <c r="E1239" s="120" t="s">
        <v>391</v>
      </c>
      <c r="F1239" s="120" t="s">
        <v>261</v>
      </c>
      <c r="G1239" s="126" t="s">
        <v>5152</v>
      </c>
      <c r="H1239" s="120" t="s">
        <v>470</v>
      </c>
      <c r="I1239" s="120" t="s">
        <v>2088</v>
      </c>
      <c r="J1239" s="120" t="s">
        <v>92</v>
      </c>
      <c r="K1239" s="120" t="s">
        <v>2950</v>
      </c>
      <c r="L1239" s="121">
        <v>12</v>
      </c>
      <c r="M1239" s="122">
        <v>2013</v>
      </c>
      <c r="N1239" s="180">
        <v>233.3</v>
      </c>
      <c r="O1239" s="59"/>
      <c r="P1239" s="60"/>
      <c r="Q1239" s="61"/>
      <c r="R1239" s="61"/>
      <c r="S1239" s="510"/>
    </row>
    <row r="1240" spans="1:19" s="31" customFormat="1" ht="45.75" customHeight="1" x14ac:dyDescent="0.25">
      <c r="A1240" s="119">
        <v>1232</v>
      </c>
      <c r="B1240" s="119" t="s">
        <v>5153</v>
      </c>
      <c r="C1240" s="119" t="s">
        <v>2971</v>
      </c>
      <c r="D1240" s="120" t="s">
        <v>261</v>
      </c>
      <c r="E1240" s="120" t="s">
        <v>391</v>
      </c>
      <c r="F1240" s="120" t="s">
        <v>261</v>
      </c>
      <c r="G1240" s="126" t="s">
        <v>5154</v>
      </c>
      <c r="H1240" s="120" t="s">
        <v>470</v>
      </c>
      <c r="I1240" s="120" t="s">
        <v>2088</v>
      </c>
      <c r="J1240" s="120" t="s">
        <v>92</v>
      </c>
      <c r="K1240" s="120" t="s">
        <v>2950</v>
      </c>
      <c r="L1240" s="121">
        <v>12</v>
      </c>
      <c r="M1240" s="122">
        <v>2013</v>
      </c>
      <c r="N1240" s="180">
        <v>210</v>
      </c>
      <c r="O1240" s="59"/>
      <c r="P1240" s="60"/>
      <c r="Q1240" s="61"/>
      <c r="R1240" s="61"/>
      <c r="S1240" s="510"/>
    </row>
    <row r="1241" spans="1:19" s="31" customFormat="1" ht="45.75" customHeight="1" x14ac:dyDescent="0.25">
      <c r="A1241" s="119">
        <v>1233</v>
      </c>
      <c r="B1241" s="119" t="s">
        <v>5155</v>
      </c>
      <c r="C1241" s="119" t="s">
        <v>3239</v>
      </c>
      <c r="D1241" s="120" t="s">
        <v>1622</v>
      </c>
      <c r="E1241" s="120" t="s">
        <v>391</v>
      </c>
      <c r="F1241" s="120" t="s">
        <v>4726</v>
      </c>
      <c r="G1241" s="120" t="s">
        <v>5156</v>
      </c>
      <c r="H1241" s="120" t="s">
        <v>470</v>
      </c>
      <c r="I1241" s="120" t="s">
        <v>2088</v>
      </c>
      <c r="J1241" s="120" t="s">
        <v>92</v>
      </c>
      <c r="K1241" s="120" t="s">
        <v>2950</v>
      </c>
      <c r="L1241" s="121">
        <v>4</v>
      </c>
      <c r="M1241" s="121">
        <v>2014</v>
      </c>
      <c r="N1241" s="180">
        <v>6670</v>
      </c>
      <c r="O1241" s="59"/>
      <c r="P1241" s="60"/>
      <c r="Q1241" s="61"/>
      <c r="R1241" s="61"/>
      <c r="S1241" s="510"/>
    </row>
    <row r="1242" spans="1:19" s="31" customFormat="1" ht="45.75" customHeight="1" x14ac:dyDescent="0.25">
      <c r="A1242" s="119">
        <v>1234</v>
      </c>
      <c r="B1242" s="119" t="s">
        <v>5157</v>
      </c>
      <c r="C1242" s="119" t="s">
        <v>5158</v>
      </c>
      <c r="D1242" s="120" t="s">
        <v>1622</v>
      </c>
      <c r="E1242" s="120" t="s">
        <v>391</v>
      </c>
      <c r="F1242" s="120">
        <v>1015</v>
      </c>
      <c r="G1242" s="120" t="s">
        <v>5159</v>
      </c>
      <c r="H1242" s="120" t="s">
        <v>470</v>
      </c>
      <c r="I1242" s="120" t="s">
        <v>448</v>
      </c>
      <c r="J1242" s="120" t="s">
        <v>92</v>
      </c>
      <c r="K1242" s="120" t="s">
        <v>5160</v>
      </c>
      <c r="L1242" s="121">
        <v>12</v>
      </c>
      <c r="M1242" s="122">
        <v>2013</v>
      </c>
      <c r="N1242" s="180">
        <v>3061.48</v>
      </c>
      <c r="O1242" s="59"/>
      <c r="P1242" s="60"/>
      <c r="Q1242" s="61"/>
      <c r="R1242" s="61"/>
      <c r="S1242" s="510"/>
    </row>
    <row r="1243" spans="1:19" s="31" customFormat="1" ht="45.75" customHeight="1" x14ac:dyDescent="0.25">
      <c r="A1243" s="119">
        <v>1235</v>
      </c>
      <c r="B1243" s="119" t="s">
        <v>5161</v>
      </c>
      <c r="C1243" s="119" t="s">
        <v>3029</v>
      </c>
      <c r="D1243" s="120" t="s">
        <v>261</v>
      </c>
      <c r="E1243" s="120" t="s">
        <v>391</v>
      </c>
      <c r="F1243" s="120" t="s">
        <v>261</v>
      </c>
      <c r="G1243" s="120" t="s">
        <v>5162</v>
      </c>
      <c r="H1243" s="120" t="s">
        <v>470</v>
      </c>
      <c r="I1243" s="120" t="s">
        <v>448</v>
      </c>
      <c r="J1243" s="120" t="s">
        <v>92</v>
      </c>
      <c r="K1243" s="120" t="s">
        <v>5160</v>
      </c>
      <c r="L1243" s="121">
        <v>1</v>
      </c>
      <c r="M1243" s="122">
        <v>2017</v>
      </c>
      <c r="N1243" s="180">
        <v>16657.599999999999</v>
      </c>
      <c r="O1243" s="59"/>
      <c r="P1243" s="60"/>
      <c r="Q1243" s="61"/>
      <c r="R1243" s="61"/>
      <c r="S1243" s="510"/>
    </row>
    <row r="1244" spans="1:19" s="31" customFormat="1" ht="45.75" customHeight="1" x14ac:dyDescent="0.25">
      <c r="A1244" s="119">
        <v>1236</v>
      </c>
      <c r="B1244" s="119" t="s">
        <v>5163</v>
      </c>
      <c r="C1244" s="125" t="s">
        <v>3268</v>
      </c>
      <c r="D1244" s="120" t="s">
        <v>3388</v>
      </c>
      <c r="E1244" s="120" t="s">
        <v>391</v>
      </c>
      <c r="F1244" s="120" t="s">
        <v>261</v>
      </c>
      <c r="G1244" s="126">
        <v>940399170652</v>
      </c>
      <c r="H1244" s="120" t="s">
        <v>470</v>
      </c>
      <c r="I1244" s="120" t="s">
        <v>448</v>
      </c>
      <c r="J1244" s="120" t="s">
        <v>92</v>
      </c>
      <c r="K1244" s="120" t="s">
        <v>5160</v>
      </c>
      <c r="L1244" s="121">
        <v>11</v>
      </c>
      <c r="M1244" s="121">
        <v>2017</v>
      </c>
      <c r="N1244" s="180">
        <v>4782.68</v>
      </c>
      <c r="O1244" s="59"/>
      <c r="P1244" s="60"/>
      <c r="Q1244" s="61"/>
      <c r="R1244" s="61"/>
      <c r="S1244" s="510"/>
    </row>
    <row r="1245" spans="1:19" s="31" customFormat="1" ht="45.75" customHeight="1" x14ac:dyDescent="0.25">
      <c r="A1245" s="119">
        <v>1237</v>
      </c>
      <c r="B1245" s="119" t="s">
        <v>5164</v>
      </c>
      <c r="C1245" s="125" t="s">
        <v>2976</v>
      </c>
      <c r="D1245" s="120" t="s">
        <v>1136</v>
      </c>
      <c r="E1245" s="120" t="s">
        <v>391</v>
      </c>
      <c r="F1245" s="120" t="s">
        <v>261</v>
      </c>
      <c r="G1245" s="126" t="s">
        <v>5165</v>
      </c>
      <c r="H1245" s="120" t="s">
        <v>470</v>
      </c>
      <c r="I1245" s="120" t="s">
        <v>448</v>
      </c>
      <c r="J1245" s="120" t="s">
        <v>92</v>
      </c>
      <c r="K1245" s="120" t="s">
        <v>5160</v>
      </c>
      <c r="L1245" s="121">
        <v>11</v>
      </c>
      <c r="M1245" s="121">
        <v>2017</v>
      </c>
      <c r="N1245" s="180">
        <v>2468.48</v>
      </c>
      <c r="O1245" s="59"/>
      <c r="P1245" s="60"/>
      <c r="Q1245" s="61"/>
      <c r="R1245" s="61"/>
      <c r="S1245" s="510"/>
    </row>
    <row r="1246" spans="1:19" s="31" customFormat="1" ht="45.75" customHeight="1" x14ac:dyDescent="0.25">
      <c r="A1246" s="119">
        <v>1238</v>
      </c>
      <c r="B1246" s="119" t="s">
        <v>5166</v>
      </c>
      <c r="C1246" s="125" t="s">
        <v>2952</v>
      </c>
      <c r="D1246" s="120" t="s">
        <v>3005</v>
      </c>
      <c r="E1246" s="120" t="s">
        <v>391</v>
      </c>
      <c r="F1246" s="120" t="s">
        <v>261</v>
      </c>
      <c r="G1246" s="126" t="s">
        <v>3006</v>
      </c>
      <c r="H1246" s="120" t="s">
        <v>470</v>
      </c>
      <c r="I1246" s="120" t="s">
        <v>448</v>
      </c>
      <c r="J1246" s="120" t="s">
        <v>92</v>
      </c>
      <c r="K1246" s="120" t="s">
        <v>5160</v>
      </c>
      <c r="L1246" s="121">
        <v>11</v>
      </c>
      <c r="M1246" s="121">
        <v>2017</v>
      </c>
      <c r="N1246" s="180">
        <v>308.56</v>
      </c>
      <c r="O1246" s="59"/>
      <c r="P1246" s="60"/>
      <c r="Q1246" s="61"/>
      <c r="R1246" s="61"/>
      <c r="S1246" s="510"/>
    </row>
    <row r="1247" spans="1:19" s="31" customFormat="1" ht="45.75" customHeight="1" x14ac:dyDescent="0.25">
      <c r="A1247" s="119">
        <v>1239</v>
      </c>
      <c r="B1247" s="119" t="s">
        <v>5167</v>
      </c>
      <c r="C1247" s="125" t="s">
        <v>2971</v>
      </c>
      <c r="D1247" s="120" t="s">
        <v>3005</v>
      </c>
      <c r="E1247" s="120" t="s">
        <v>391</v>
      </c>
      <c r="F1247" s="120" t="s">
        <v>261</v>
      </c>
      <c r="G1247" s="126" t="s">
        <v>3006</v>
      </c>
      <c r="H1247" s="120" t="s">
        <v>470</v>
      </c>
      <c r="I1247" s="120" t="s">
        <v>448</v>
      </c>
      <c r="J1247" s="120" t="s">
        <v>92</v>
      </c>
      <c r="K1247" s="120" t="s">
        <v>5160</v>
      </c>
      <c r="L1247" s="121">
        <v>11</v>
      </c>
      <c r="M1247" s="121">
        <v>2017</v>
      </c>
      <c r="N1247" s="180">
        <v>154.29</v>
      </c>
      <c r="O1247" s="59"/>
      <c r="P1247" s="60"/>
      <c r="Q1247" s="61"/>
      <c r="R1247" s="61"/>
      <c r="S1247" s="510"/>
    </row>
    <row r="1248" spans="1:19" s="31" customFormat="1" ht="45.75" customHeight="1" x14ac:dyDescent="0.25">
      <c r="A1248" s="119">
        <v>1240</v>
      </c>
      <c r="B1248" s="119" t="s">
        <v>5168</v>
      </c>
      <c r="C1248" s="125" t="s">
        <v>2980</v>
      </c>
      <c r="D1248" s="120" t="s">
        <v>4910</v>
      </c>
      <c r="E1248" s="120" t="s">
        <v>391</v>
      </c>
      <c r="F1248" s="120" t="s">
        <v>261</v>
      </c>
      <c r="G1248" s="126" t="s">
        <v>5169</v>
      </c>
      <c r="H1248" s="120" t="s">
        <v>470</v>
      </c>
      <c r="I1248" s="120" t="s">
        <v>448</v>
      </c>
      <c r="J1248" s="120" t="s">
        <v>92</v>
      </c>
      <c r="K1248" s="120" t="s">
        <v>5160</v>
      </c>
      <c r="L1248" s="121">
        <v>11</v>
      </c>
      <c r="M1248" s="121">
        <v>2017</v>
      </c>
      <c r="N1248" s="180">
        <v>290</v>
      </c>
      <c r="O1248" s="59"/>
      <c r="P1248" s="60"/>
      <c r="Q1248" s="61"/>
      <c r="R1248" s="61"/>
      <c r="S1248" s="510"/>
    </row>
    <row r="1249" spans="1:19" s="31" customFormat="1" ht="45.75" customHeight="1" x14ac:dyDescent="0.25">
      <c r="A1249" s="119">
        <v>1241</v>
      </c>
      <c r="B1249" s="119" t="s">
        <v>5170</v>
      </c>
      <c r="C1249" s="125" t="s">
        <v>5171</v>
      </c>
      <c r="D1249" s="120" t="s">
        <v>3388</v>
      </c>
      <c r="E1249" s="120" t="s">
        <v>391</v>
      </c>
      <c r="F1249" s="120" t="s">
        <v>261</v>
      </c>
      <c r="G1249" s="126">
        <v>201709140187</v>
      </c>
      <c r="H1249" s="120" t="s">
        <v>470</v>
      </c>
      <c r="I1249" s="120" t="s">
        <v>448</v>
      </c>
      <c r="J1249" s="120" t="s">
        <v>92</v>
      </c>
      <c r="K1249" s="120" t="s">
        <v>5160</v>
      </c>
      <c r="L1249" s="121">
        <v>11</v>
      </c>
      <c r="M1249" s="121">
        <v>2017</v>
      </c>
      <c r="N1249" s="180">
        <v>5334.84</v>
      </c>
      <c r="O1249" s="59"/>
      <c r="P1249" s="60"/>
      <c r="Q1249" s="61"/>
      <c r="R1249" s="61"/>
      <c r="S1249" s="510"/>
    </row>
    <row r="1250" spans="1:19" s="31" customFormat="1" ht="45.75" customHeight="1" x14ac:dyDescent="0.25">
      <c r="A1250" s="119">
        <v>1242</v>
      </c>
      <c r="B1250" s="119" t="s">
        <v>5172</v>
      </c>
      <c r="C1250" s="125" t="s">
        <v>5173</v>
      </c>
      <c r="D1250" s="120" t="s">
        <v>1136</v>
      </c>
      <c r="E1250" s="120" t="s">
        <v>391</v>
      </c>
      <c r="F1250" s="120" t="s">
        <v>261</v>
      </c>
      <c r="G1250" s="126" t="s">
        <v>5174</v>
      </c>
      <c r="H1250" s="120" t="s">
        <v>470</v>
      </c>
      <c r="I1250" s="120" t="s">
        <v>448</v>
      </c>
      <c r="J1250" s="120" t="s">
        <v>92</v>
      </c>
      <c r="K1250" s="120" t="s">
        <v>5160</v>
      </c>
      <c r="L1250" s="121">
        <v>11</v>
      </c>
      <c r="M1250" s="121">
        <v>2017</v>
      </c>
      <c r="N1250" s="180">
        <v>2709.76</v>
      </c>
      <c r="O1250" s="59"/>
      <c r="P1250" s="60"/>
      <c r="Q1250" s="61"/>
      <c r="R1250" s="61"/>
      <c r="S1250" s="510"/>
    </row>
    <row r="1251" spans="1:19" s="31" customFormat="1" ht="45.75" customHeight="1" x14ac:dyDescent="0.25">
      <c r="A1251" s="119">
        <v>1243</v>
      </c>
      <c r="B1251" s="119" t="s">
        <v>5175</v>
      </c>
      <c r="C1251" s="125" t="s">
        <v>3393</v>
      </c>
      <c r="D1251" s="120" t="s">
        <v>3005</v>
      </c>
      <c r="E1251" s="120" t="s">
        <v>391</v>
      </c>
      <c r="F1251" s="120" t="s">
        <v>261</v>
      </c>
      <c r="G1251" s="126" t="s">
        <v>3822</v>
      </c>
      <c r="H1251" s="120" t="s">
        <v>470</v>
      </c>
      <c r="I1251" s="120" t="s">
        <v>448</v>
      </c>
      <c r="J1251" s="120" t="s">
        <v>92</v>
      </c>
      <c r="K1251" s="120" t="s">
        <v>5160</v>
      </c>
      <c r="L1251" s="121">
        <v>11</v>
      </c>
      <c r="M1251" s="121">
        <v>2017</v>
      </c>
      <c r="N1251" s="180">
        <v>254.04</v>
      </c>
      <c r="O1251" s="59"/>
      <c r="P1251" s="60"/>
      <c r="Q1251" s="61"/>
      <c r="R1251" s="61"/>
      <c r="S1251" s="510"/>
    </row>
    <row r="1252" spans="1:19" s="31" customFormat="1" ht="45.75" customHeight="1" x14ac:dyDescent="0.25">
      <c r="A1252" s="119">
        <v>1244</v>
      </c>
      <c r="B1252" s="119" t="s">
        <v>5176</v>
      </c>
      <c r="C1252" s="125" t="s">
        <v>3395</v>
      </c>
      <c r="D1252" s="120" t="s">
        <v>3005</v>
      </c>
      <c r="E1252" s="120" t="s">
        <v>391</v>
      </c>
      <c r="F1252" s="120" t="s">
        <v>261</v>
      </c>
      <c r="G1252" s="126" t="s">
        <v>3822</v>
      </c>
      <c r="H1252" s="120" t="s">
        <v>470</v>
      </c>
      <c r="I1252" s="120" t="s">
        <v>448</v>
      </c>
      <c r="J1252" s="120" t="s">
        <v>92</v>
      </c>
      <c r="K1252" s="120" t="s">
        <v>5160</v>
      </c>
      <c r="L1252" s="121">
        <v>11</v>
      </c>
      <c r="M1252" s="121">
        <v>2017</v>
      </c>
      <c r="N1252" s="180">
        <v>169.37</v>
      </c>
      <c r="O1252" s="59"/>
      <c r="P1252" s="60"/>
      <c r="Q1252" s="61"/>
      <c r="R1252" s="61"/>
      <c r="S1252" s="510"/>
    </row>
    <row r="1253" spans="1:19" s="31" customFormat="1" ht="45.75" customHeight="1" x14ac:dyDescent="0.25">
      <c r="A1253" s="119">
        <v>1245</v>
      </c>
      <c r="B1253" s="119" t="s">
        <v>5177</v>
      </c>
      <c r="C1253" s="125" t="s">
        <v>5178</v>
      </c>
      <c r="D1253" s="120" t="s">
        <v>1156</v>
      </c>
      <c r="E1253" s="120" t="s">
        <v>391</v>
      </c>
      <c r="F1253" s="120" t="s">
        <v>261</v>
      </c>
      <c r="G1253" s="126" t="s">
        <v>5179</v>
      </c>
      <c r="H1253" s="120" t="s">
        <v>470</v>
      </c>
      <c r="I1253" s="120" t="s">
        <v>448</v>
      </c>
      <c r="J1253" s="120" t="s">
        <v>92</v>
      </c>
      <c r="K1253" s="120" t="s">
        <v>5160</v>
      </c>
      <c r="L1253" s="121">
        <v>11</v>
      </c>
      <c r="M1253" s="121">
        <v>2017</v>
      </c>
      <c r="N1253" s="180">
        <v>986</v>
      </c>
      <c r="O1253" s="59"/>
      <c r="P1253" s="60"/>
      <c r="Q1253" s="61"/>
      <c r="R1253" s="61"/>
      <c r="S1253" s="510"/>
    </row>
    <row r="1254" spans="1:19" s="31" customFormat="1" ht="45.75" customHeight="1" x14ac:dyDescent="0.25">
      <c r="A1254" s="119">
        <v>1246</v>
      </c>
      <c r="B1254" s="119" t="s">
        <v>5180</v>
      </c>
      <c r="C1254" s="125" t="s">
        <v>5181</v>
      </c>
      <c r="D1254" s="120" t="s">
        <v>3012</v>
      </c>
      <c r="E1254" s="120" t="s">
        <v>391</v>
      </c>
      <c r="F1254" s="120" t="s">
        <v>261</v>
      </c>
      <c r="G1254" s="126" t="s">
        <v>440</v>
      </c>
      <c r="H1254" s="120" t="s">
        <v>470</v>
      </c>
      <c r="I1254" s="120" t="s">
        <v>448</v>
      </c>
      <c r="J1254" s="120" t="s">
        <v>92</v>
      </c>
      <c r="K1254" s="120" t="s">
        <v>5160</v>
      </c>
      <c r="L1254" s="121">
        <v>11</v>
      </c>
      <c r="M1254" s="121">
        <v>2017</v>
      </c>
      <c r="N1254" s="180">
        <v>7656</v>
      </c>
      <c r="O1254" s="59"/>
      <c r="P1254" s="60"/>
      <c r="Q1254" s="61"/>
      <c r="R1254" s="61"/>
      <c r="S1254" s="510"/>
    </row>
    <row r="1255" spans="1:19" s="31" customFormat="1" ht="45.75" customHeight="1" x14ac:dyDescent="0.25">
      <c r="A1255" s="119">
        <v>1247</v>
      </c>
      <c r="B1255" s="119" t="s">
        <v>5182</v>
      </c>
      <c r="C1255" s="119" t="s">
        <v>4588</v>
      </c>
      <c r="D1255" s="120" t="s">
        <v>261</v>
      </c>
      <c r="E1255" s="120" t="s">
        <v>391</v>
      </c>
      <c r="F1255" s="120" t="s">
        <v>261</v>
      </c>
      <c r="G1255" s="120" t="s">
        <v>5183</v>
      </c>
      <c r="H1255" s="120" t="s">
        <v>470</v>
      </c>
      <c r="I1255" s="120" t="s">
        <v>448</v>
      </c>
      <c r="J1255" s="120" t="s">
        <v>92</v>
      </c>
      <c r="K1255" s="120" t="s">
        <v>5160</v>
      </c>
      <c r="L1255" s="121">
        <v>10</v>
      </c>
      <c r="M1255" s="122">
        <v>2016</v>
      </c>
      <c r="N1255" s="180">
        <v>6175.26</v>
      </c>
      <c r="O1255" s="59"/>
      <c r="P1255" s="60"/>
      <c r="Q1255" s="61"/>
      <c r="R1255" s="61"/>
      <c r="S1255" s="510"/>
    </row>
    <row r="1256" spans="1:19" s="31" customFormat="1" ht="45.75" customHeight="1" x14ac:dyDescent="0.25">
      <c r="A1256" s="119">
        <v>1248</v>
      </c>
      <c r="B1256" s="119" t="s">
        <v>5184</v>
      </c>
      <c r="C1256" s="119" t="s">
        <v>5185</v>
      </c>
      <c r="D1256" s="120" t="s">
        <v>1136</v>
      </c>
      <c r="E1256" s="120" t="s">
        <v>391</v>
      </c>
      <c r="F1256" s="120" t="s">
        <v>261</v>
      </c>
      <c r="G1256" s="123">
        <v>8806087547252</v>
      </c>
      <c r="H1256" s="120" t="s">
        <v>470</v>
      </c>
      <c r="I1256" s="120" t="s">
        <v>448</v>
      </c>
      <c r="J1256" s="120" t="s">
        <v>92</v>
      </c>
      <c r="K1256" s="120" t="s">
        <v>5160</v>
      </c>
      <c r="L1256" s="121">
        <v>10</v>
      </c>
      <c r="M1256" s="122">
        <v>2016</v>
      </c>
      <c r="N1256" s="180">
        <v>3136.64</v>
      </c>
      <c r="O1256" s="59"/>
      <c r="P1256" s="60"/>
      <c r="Q1256" s="61"/>
      <c r="R1256" s="61"/>
      <c r="S1256" s="510"/>
    </row>
    <row r="1257" spans="1:19" s="31" customFormat="1" ht="45.75" customHeight="1" x14ac:dyDescent="0.25">
      <c r="A1257" s="119">
        <v>1249</v>
      </c>
      <c r="B1257" s="119" t="s">
        <v>5186</v>
      </c>
      <c r="C1257" s="119" t="s">
        <v>2952</v>
      </c>
      <c r="D1257" s="120" t="s">
        <v>261</v>
      </c>
      <c r="E1257" s="120" t="s">
        <v>391</v>
      </c>
      <c r="F1257" s="120" t="s">
        <v>261</v>
      </c>
      <c r="G1257" s="120" t="s">
        <v>3143</v>
      </c>
      <c r="H1257" s="120" t="s">
        <v>470</v>
      </c>
      <c r="I1257" s="120" t="s">
        <v>448</v>
      </c>
      <c r="J1257" s="120" t="s">
        <v>92</v>
      </c>
      <c r="K1257" s="120" t="s">
        <v>5160</v>
      </c>
      <c r="L1257" s="121">
        <v>12</v>
      </c>
      <c r="M1257" s="122">
        <v>2013</v>
      </c>
      <c r="N1257" s="180">
        <v>205.01</v>
      </c>
      <c r="O1257" s="59"/>
      <c r="P1257" s="60"/>
      <c r="Q1257" s="61"/>
      <c r="R1257" s="61"/>
      <c r="S1257" s="510"/>
    </row>
    <row r="1258" spans="1:19" s="31" customFormat="1" ht="45.75" customHeight="1" x14ac:dyDescent="0.25">
      <c r="A1258" s="119">
        <v>1250</v>
      </c>
      <c r="B1258" s="119" t="s">
        <v>5187</v>
      </c>
      <c r="C1258" s="119" t="s">
        <v>2971</v>
      </c>
      <c r="D1258" s="120" t="s">
        <v>261</v>
      </c>
      <c r="E1258" s="120" t="s">
        <v>391</v>
      </c>
      <c r="F1258" s="120" t="s">
        <v>261</v>
      </c>
      <c r="G1258" s="120" t="s">
        <v>3143</v>
      </c>
      <c r="H1258" s="120" t="s">
        <v>470</v>
      </c>
      <c r="I1258" s="120" t="s">
        <v>448</v>
      </c>
      <c r="J1258" s="120" t="s">
        <v>92</v>
      </c>
      <c r="K1258" s="120" t="s">
        <v>5160</v>
      </c>
      <c r="L1258" s="121">
        <v>12</v>
      </c>
      <c r="M1258" s="122">
        <v>2013</v>
      </c>
      <c r="N1258" s="180">
        <v>123</v>
      </c>
      <c r="O1258" s="59"/>
      <c r="P1258" s="60"/>
      <c r="Q1258" s="61"/>
      <c r="R1258" s="61"/>
      <c r="S1258" s="510"/>
    </row>
    <row r="1259" spans="1:19" s="31" customFormat="1" ht="45.75" customHeight="1" x14ac:dyDescent="0.25">
      <c r="A1259" s="119">
        <v>1251</v>
      </c>
      <c r="B1259" s="119" t="s">
        <v>5188</v>
      </c>
      <c r="C1259" s="119" t="s">
        <v>4588</v>
      </c>
      <c r="D1259" s="120" t="s">
        <v>2922</v>
      </c>
      <c r="E1259" s="120" t="s">
        <v>391</v>
      </c>
      <c r="F1259" s="120" t="s">
        <v>261</v>
      </c>
      <c r="G1259" s="120" t="s">
        <v>440</v>
      </c>
      <c r="H1259" s="120" t="s">
        <v>470</v>
      </c>
      <c r="I1259" s="120" t="s">
        <v>448</v>
      </c>
      <c r="J1259" s="120" t="s">
        <v>92</v>
      </c>
      <c r="K1259" s="120" t="s">
        <v>5160</v>
      </c>
      <c r="L1259" s="121">
        <v>2</v>
      </c>
      <c r="M1259" s="122">
        <v>2020</v>
      </c>
      <c r="N1259" s="180">
        <v>7084.12</v>
      </c>
      <c r="O1259" s="59"/>
      <c r="P1259" s="60"/>
      <c r="Q1259" s="61"/>
      <c r="R1259" s="61"/>
      <c r="S1259" s="510"/>
    </row>
    <row r="1260" spans="1:19" s="31" customFormat="1" ht="45.75" customHeight="1" x14ac:dyDescent="0.25">
      <c r="A1260" s="119">
        <v>1252</v>
      </c>
      <c r="B1260" s="119" t="s">
        <v>5189</v>
      </c>
      <c r="C1260" s="119" t="s">
        <v>5185</v>
      </c>
      <c r="D1260" s="120" t="s">
        <v>1622</v>
      </c>
      <c r="E1260" s="120" t="s">
        <v>391</v>
      </c>
      <c r="F1260" s="120" t="s">
        <v>261</v>
      </c>
      <c r="G1260" s="120" t="s">
        <v>440</v>
      </c>
      <c r="H1260" s="120" t="s">
        <v>470</v>
      </c>
      <c r="I1260" s="120" t="s">
        <v>448</v>
      </c>
      <c r="J1260" s="120" t="s">
        <v>92</v>
      </c>
      <c r="K1260" s="120" t="s">
        <v>5160</v>
      </c>
      <c r="L1260" s="121">
        <v>2</v>
      </c>
      <c r="M1260" s="122">
        <v>2020</v>
      </c>
      <c r="N1260" s="180">
        <v>3656.32</v>
      </c>
      <c r="O1260" s="59"/>
      <c r="P1260" s="60"/>
      <c r="Q1260" s="61"/>
      <c r="R1260" s="61"/>
      <c r="S1260" s="510"/>
    </row>
    <row r="1261" spans="1:19" s="31" customFormat="1" ht="45.75" customHeight="1" x14ac:dyDescent="0.25">
      <c r="A1261" s="119">
        <v>1253</v>
      </c>
      <c r="B1261" s="119" t="s">
        <v>5190</v>
      </c>
      <c r="C1261" s="119" t="s">
        <v>2952</v>
      </c>
      <c r="D1261" s="120" t="s">
        <v>261</v>
      </c>
      <c r="E1261" s="120" t="s">
        <v>391</v>
      </c>
      <c r="F1261" s="120" t="s">
        <v>261</v>
      </c>
      <c r="G1261" s="120" t="s">
        <v>440</v>
      </c>
      <c r="H1261" s="120" t="s">
        <v>470</v>
      </c>
      <c r="I1261" s="120" t="s">
        <v>448</v>
      </c>
      <c r="J1261" s="120" t="s">
        <v>92</v>
      </c>
      <c r="K1261" s="120" t="s">
        <v>5160</v>
      </c>
      <c r="L1261" s="121">
        <v>2</v>
      </c>
      <c r="M1261" s="122">
        <v>2020</v>
      </c>
      <c r="N1261" s="180">
        <v>285.64999999999998</v>
      </c>
      <c r="O1261" s="59"/>
      <c r="P1261" s="60"/>
      <c r="Q1261" s="61"/>
      <c r="R1261" s="61"/>
      <c r="S1261" s="510"/>
    </row>
    <row r="1262" spans="1:19" s="31" customFormat="1" ht="45.75" customHeight="1" x14ac:dyDescent="0.25">
      <c r="A1262" s="119">
        <v>1254</v>
      </c>
      <c r="B1262" s="119" t="s">
        <v>5191</v>
      </c>
      <c r="C1262" s="119" t="s">
        <v>2971</v>
      </c>
      <c r="D1262" s="120" t="s">
        <v>261</v>
      </c>
      <c r="E1262" s="120" t="s">
        <v>391</v>
      </c>
      <c r="F1262" s="120" t="s">
        <v>261</v>
      </c>
      <c r="G1262" s="120" t="s">
        <v>440</v>
      </c>
      <c r="H1262" s="120" t="s">
        <v>470</v>
      </c>
      <c r="I1262" s="120" t="s">
        <v>448</v>
      </c>
      <c r="J1262" s="120" t="s">
        <v>92</v>
      </c>
      <c r="K1262" s="120" t="s">
        <v>5160</v>
      </c>
      <c r="L1262" s="121">
        <v>2</v>
      </c>
      <c r="M1262" s="122">
        <v>2020</v>
      </c>
      <c r="N1262" s="180">
        <v>285.64999999999998</v>
      </c>
      <c r="O1262" s="59"/>
      <c r="P1262" s="60"/>
      <c r="Q1262" s="61"/>
      <c r="R1262" s="61"/>
      <c r="S1262" s="510"/>
    </row>
    <row r="1263" spans="1:19" s="31" customFormat="1" ht="45.75" customHeight="1" x14ac:dyDescent="0.25">
      <c r="A1263" s="119">
        <v>1255</v>
      </c>
      <c r="B1263" s="119" t="s">
        <v>5192</v>
      </c>
      <c r="C1263" s="119" t="s">
        <v>2980</v>
      </c>
      <c r="D1263" s="120" t="s">
        <v>5193</v>
      </c>
      <c r="E1263" s="120" t="s">
        <v>391</v>
      </c>
      <c r="F1263" s="120" t="s">
        <v>261</v>
      </c>
      <c r="G1263" s="120" t="s">
        <v>440</v>
      </c>
      <c r="H1263" s="120" t="s">
        <v>470</v>
      </c>
      <c r="I1263" s="120" t="s">
        <v>448</v>
      </c>
      <c r="J1263" s="120" t="s">
        <v>92</v>
      </c>
      <c r="K1263" s="120" t="s">
        <v>5160</v>
      </c>
      <c r="L1263" s="121">
        <v>2</v>
      </c>
      <c r="M1263" s="122">
        <v>2020</v>
      </c>
      <c r="N1263" s="180">
        <v>114.26</v>
      </c>
      <c r="O1263" s="59"/>
      <c r="P1263" s="60"/>
      <c r="Q1263" s="61"/>
      <c r="R1263" s="61"/>
      <c r="S1263" s="510"/>
    </row>
    <row r="1264" spans="1:19" s="31" customFormat="1" ht="45.75" customHeight="1" x14ac:dyDescent="0.25">
      <c r="A1264" s="119">
        <v>1256</v>
      </c>
      <c r="B1264" s="119" t="s">
        <v>5194</v>
      </c>
      <c r="C1264" s="119" t="s">
        <v>3029</v>
      </c>
      <c r="D1264" s="120" t="s">
        <v>3012</v>
      </c>
      <c r="E1264" s="120" t="s">
        <v>4310</v>
      </c>
      <c r="F1264" s="120" t="s">
        <v>1056</v>
      </c>
      <c r="G1264" s="120" t="s">
        <v>440</v>
      </c>
      <c r="H1264" s="120" t="s">
        <v>470</v>
      </c>
      <c r="I1264" s="120" t="s">
        <v>448</v>
      </c>
      <c r="J1264" s="120" t="s">
        <v>92</v>
      </c>
      <c r="K1264" s="120" t="s">
        <v>5160</v>
      </c>
      <c r="L1264" s="121">
        <v>2</v>
      </c>
      <c r="M1264" s="122">
        <v>2020</v>
      </c>
      <c r="N1264" s="180">
        <v>4756</v>
      </c>
      <c r="O1264" s="59"/>
      <c r="P1264" s="60"/>
      <c r="Q1264" s="61"/>
      <c r="R1264" s="61"/>
      <c r="S1264" s="510"/>
    </row>
    <row r="1265" spans="1:19" s="31" customFormat="1" ht="45.75" customHeight="1" x14ac:dyDescent="0.25">
      <c r="A1265" s="119">
        <v>1257</v>
      </c>
      <c r="B1265" s="119" t="s">
        <v>5195</v>
      </c>
      <c r="C1265" s="119" t="s">
        <v>5196</v>
      </c>
      <c r="D1265" s="120" t="s">
        <v>3388</v>
      </c>
      <c r="E1265" s="120" t="s">
        <v>391</v>
      </c>
      <c r="F1265" s="120" t="s">
        <v>261</v>
      </c>
      <c r="G1265" s="120" t="s">
        <v>440</v>
      </c>
      <c r="H1265" s="120" t="s">
        <v>470</v>
      </c>
      <c r="I1265" s="120" t="s">
        <v>448</v>
      </c>
      <c r="J1265" s="120" t="s">
        <v>92</v>
      </c>
      <c r="K1265" s="120" t="s">
        <v>5160</v>
      </c>
      <c r="L1265" s="121">
        <v>7</v>
      </c>
      <c r="M1265" s="122">
        <v>2020</v>
      </c>
      <c r="N1265" s="180">
        <v>8002.96</v>
      </c>
      <c r="O1265" s="59"/>
      <c r="P1265" s="60"/>
      <c r="Q1265" s="61"/>
      <c r="R1265" s="61"/>
      <c r="S1265" s="510"/>
    </row>
    <row r="1266" spans="1:19" s="31" customFormat="1" ht="45.75" customHeight="1" x14ac:dyDescent="0.25">
      <c r="A1266" s="119">
        <v>1258</v>
      </c>
      <c r="B1266" s="119" t="s">
        <v>5197</v>
      </c>
      <c r="C1266" s="119" t="s">
        <v>5198</v>
      </c>
      <c r="D1266" s="120" t="s">
        <v>1136</v>
      </c>
      <c r="E1266" s="120" t="s">
        <v>391</v>
      </c>
      <c r="F1266" s="120" t="s">
        <v>261</v>
      </c>
      <c r="G1266" s="120" t="s">
        <v>440</v>
      </c>
      <c r="H1266" s="120" t="s">
        <v>470</v>
      </c>
      <c r="I1266" s="120" t="s">
        <v>448</v>
      </c>
      <c r="J1266" s="120" t="s">
        <v>92</v>
      </c>
      <c r="K1266" s="120" t="s">
        <v>5160</v>
      </c>
      <c r="L1266" s="121">
        <v>7</v>
      </c>
      <c r="M1266" s="122">
        <v>2020</v>
      </c>
      <c r="N1266" s="180">
        <v>4130.5600000000004</v>
      </c>
      <c r="O1266" s="59"/>
      <c r="P1266" s="60"/>
      <c r="Q1266" s="61"/>
      <c r="R1266" s="61"/>
      <c r="S1266" s="510"/>
    </row>
    <row r="1267" spans="1:19" s="31" customFormat="1" ht="45.75" customHeight="1" x14ac:dyDescent="0.25">
      <c r="A1267" s="119">
        <v>1259</v>
      </c>
      <c r="B1267" s="119" t="s">
        <v>5199</v>
      </c>
      <c r="C1267" s="119" t="s">
        <v>4001</v>
      </c>
      <c r="D1267" s="120" t="s">
        <v>3095</v>
      </c>
      <c r="E1267" s="120" t="s">
        <v>391</v>
      </c>
      <c r="F1267" s="120" t="s">
        <v>261</v>
      </c>
      <c r="G1267" s="120" t="s">
        <v>440</v>
      </c>
      <c r="H1267" s="120" t="s">
        <v>470</v>
      </c>
      <c r="I1267" s="120" t="s">
        <v>448</v>
      </c>
      <c r="J1267" s="120" t="s">
        <v>92</v>
      </c>
      <c r="K1267" s="120" t="s">
        <v>5160</v>
      </c>
      <c r="L1267" s="121">
        <v>7</v>
      </c>
      <c r="M1267" s="122">
        <v>2020</v>
      </c>
      <c r="N1267" s="180">
        <v>322.7</v>
      </c>
      <c r="O1267" s="59"/>
      <c r="P1267" s="60"/>
      <c r="Q1267" s="61"/>
      <c r="R1267" s="61"/>
      <c r="S1267" s="510"/>
    </row>
    <row r="1268" spans="1:19" s="31" customFormat="1" ht="45.75" customHeight="1" x14ac:dyDescent="0.25">
      <c r="A1268" s="119">
        <v>1260</v>
      </c>
      <c r="B1268" s="119" t="s">
        <v>5200</v>
      </c>
      <c r="C1268" s="119" t="s">
        <v>4002</v>
      </c>
      <c r="D1268" s="120" t="s">
        <v>3095</v>
      </c>
      <c r="E1268" s="120" t="s">
        <v>391</v>
      </c>
      <c r="F1268" s="120" t="s">
        <v>261</v>
      </c>
      <c r="G1268" s="120" t="s">
        <v>440</v>
      </c>
      <c r="H1268" s="120" t="s">
        <v>470</v>
      </c>
      <c r="I1268" s="120" t="s">
        <v>448</v>
      </c>
      <c r="J1268" s="120" t="s">
        <v>92</v>
      </c>
      <c r="K1268" s="120" t="s">
        <v>5160</v>
      </c>
      <c r="L1268" s="121">
        <v>7</v>
      </c>
      <c r="M1268" s="122">
        <v>2020</v>
      </c>
      <c r="N1268" s="180">
        <v>129.08000000000001</v>
      </c>
      <c r="O1268" s="59"/>
      <c r="P1268" s="60"/>
      <c r="Q1268" s="61"/>
      <c r="R1268" s="61"/>
      <c r="S1268" s="510"/>
    </row>
    <row r="1269" spans="1:19" s="31" customFormat="1" ht="45.75" customHeight="1" x14ac:dyDescent="0.25">
      <c r="A1269" s="119">
        <v>1261</v>
      </c>
      <c r="B1269" s="119" t="s">
        <v>5201</v>
      </c>
      <c r="C1269" s="119" t="s">
        <v>2980</v>
      </c>
      <c r="D1269" s="120" t="s">
        <v>3397</v>
      </c>
      <c r="E1269" s="120" t="s">
        <v>391</v>
      </c>
      <c r="F1269" s="120" t="s">
        <v>261</v>
      </c>
      <c r="G1269" s="120" t="s">
        <v>440</v>
      </c>
      <c r="H1269" s="120" t="s">
        <v>470</v>
      </c>
      <c r="I1269" s="120" t="s">
        <v>448</v>
      </c>
      <c r="J1269" s="120" t="s">
        <v>92</v>
      </c>
      <c r="K1269" s="120" t="s">
        <v>5160</v>
      </c>
      <c r="L1269" s="121">
        <v>7</v>
      </c>
      <c r="M1269" s="122">
        <v>2020</v>
      </c>
      <c r="N1269" s="180">
        <v>322.7</v>
      </c>
      <c r="O1269" s="59"/>
      <c r="P1269" s="60"/>
      <c r="Q1269" s="61"/>
      <c r="R1269" s="61"/>
      <c r="S1269" s="510"/>
    </row>
    <row r="1270" spans="1:19" s="31" customFormat="1" ht="45.75" customHeight="1" x14ac:dyDescent="0.25">
      <c r="A1270" s="119">
        <v>1262</v>
      </c>
      <c r="B1270" s="119" t="s">
        <v>5202</v>
      </c>
      <c r="C1270" s="119" t="s">
        <v>3029</v>
      </c>
      <c r="D1270" s="120" t="s">
        <v>261</v>
      </c>
      <c r="E1270" s="120" t="s">
        <v>391</v>
      </c>
      <c r="F1270" s="120" t="s">
        <v>261</v>
      </c>
      <c r="G1270" s="120" t="s">
        <v>5203</v>
      </c>
      <c r="H1270" s="120" t="s">
        <v>470</v>
      </c>
      <c r="I1270" s="120" t="s">
        <v>448</v>
      </c>
      <c r="J1270" s="120" t="s">
        <v>92</v>
      </c>
      <c r="K1270" s="120" t="s">
        <v>5160</v>
      </c>
      <c r="L1270" s="121">
        <v>7</v>
      </c>
      <c r="M1270" s="122">
        <v>2020</v>
      </c>
      <c r="N1270" s="180">
        <v>4680.41</v>
      </c>
      <c r="O1270" s="59"/>
      <c r="P1270" s="60"/>
      <c r="Q1270" s="61"/>
      <c r="R1270" s="61"/>
      <c r="S1270" s="510"/>
    </row>
    <row r="1271" spans="1:19" s="31" customFormat="1" ht="45.75" customHeight="1" x14ac:dyDescent="0.25">
      <c r="A1271" s="119">
        <v>1263</v>
      </c>
      <c r="B1271" s="119" t="s">
        <v>5204</v>
      </c>
      <c r="C1271" s="119" t="s">
        <v>5205</v>
      </c>
      <c r="D1271" s="120" t="s">
        <v>3410</v>
      </c>
      <c r="E1271" s="120" t="s">
        <v>391</v>
      </c>
      <c r="F1271" s="120" t="s">
        <v>4278</v>
      </c>
      <c r="G1271" s="120">
        <v>37257640885</v>
      </c>
      <c r="H1271" s="120" t="s">
        <v>470</v>
      </c>
      <c r="I1271" s="120" t="s">
        <v>2147</v>
      </c>
      <c r="J1271" s="120" t="s">
        <v>92</v>
      </c>
      <c r="K1271" s="120" t="s">
        <v>5160</v>
      </c>
      <c r="L1271" s="121">
        <v>12</v>
      </c>
      <c r="M1271" s="122">
        <v>2013</v>
      </c>
      <c r="N1271" s="181">
        <v>7830</v>
      </c>
      <c r="O1271" s="59"/>
      <c r="P1271" s="60"/>
      <c r="Q1271" s="61"/>
      <c r="R1271" s="61"/>
      <c r="S1271" s="510"/>
    </row>
    <row r="1272" spans="1:19" s="31" customFormat="1" ht="45.75" customHeight="1" x14ac:dyDescent="0.25">
      <c r="A1272" s="119">
        <v>1264</v>
      </c>
      <c r="B1272" s="119" t="s">
        <v>5206</v>
      </c>
      <c r="C1272" s="119" t="s">
        <v>5207</v>
      </c>
      <c r="D1272" s="120" t="s">
        <v>3410</v>
      </c>
      <c r="E1272" s="120" t="s">
        <v>391</v>
      </c>
      <c r="F1272" s="120" t="s">
        <v>4278</v>
      </c>
      <c r="G1272" s="120">
        <v>13279362409</v>
      </c>
      <c r="H1272" s="120" t="s">
        <v>470</v>
      </c>
      <c r="I1272" s="120" t="s">
        <v>2147</v>
      </c>
      <c r="J1272" s="120" t="s">
        <v>92</v>
      </c>
      <c r="K1272" s="120" t="s">
        <v>5160</v>
      </c>
      <c r="L1272" s="121">
        <v>12</v>
      </c>
      <c r="M1272" s="122">
        <v>2013</v>
      </c>
      <c r="N1272" s="181">
        <v>4118</v>
      </c>
      <c r="O1272" s="59"/>
      <c r="P1272" s="60"/>
      <c r="Q1272" s="61"/>
      <c r="R1272" s="61"/>
      <c r="S1272" s="510"/>
    </row>
    <row r="1273" spans="1:19" s="31" customFormat="1" ht="45.75" customHeight="1" x14ac:dyDescent="0.25">
      <c r="A1273" s="119">
        <v>1265</v>
      </c>
      <c r="B1273" s="119" t="s">
        <v>5208</v>
      </c>
      <c r="C1273" s="119" t="s">
        <v>5209</v>
      </c>
      <c r="D1273" s="120" t="s">
        <v>261</v>
      </c>
      <c r="E1273" s="120" t="s">
        <v>391</v>
      </c>
      <c r="F1273" s="120" t="s">
        <v>5210</v>
      </c>
      <c r="G1273" s="120" t="s">
        <v>5211</v>
      </c>
      <c r="H1273" s="120" t="s">
        <v>470</v>
      </c>
      <c r="I1273" s="120" t="s">
        <v>2147</v>
      </c>
      <c r="J1273" s="120" t="s">
        <v>92</v>
      </c>
      <c r="K1273" s="120" t="s">
        <v>5160</v>
      </c>
      <c r="L1273" s="121">
        <v>12</v>
      </c>
      <c r="M1273" s="122">
        <v>2013</v>
      </c>
      <c r="N1273" s="181">
        <v>4176</v>
      </c>
      <c r="O1273" s="59"/>
      <c r="P1273" s="60"/>
      <c r="Q1273" s="61"/>
      <c r="R1273" s="61"/>
      <c r="S1273" s="510"/>
    </row>
    <row r="1274" spans="1:19" s="31" customFormat="1" ht="45.75" customHeight="1" x14ac:dyDescent="0.25">
      <c r="A1274" s="119">
        <v>1266</v>
      </c>
      <c r="B1274" s="119" t="s">
        <v>5212</v>
      </c>
      <c r="C1274" s="119" t="s">
        <v>5213</v>
      </c>
      <c r="D1274" s="120" t="s">
        <v>5214</v>
      </c>
      <c r="E1274" s="120" t="s">
        <v>391</v>
      </c>
      <c r="F1274" s="120" t="s">
        <v>261</v>
      </c>
      <c r="G1274" s="120" t="s">
        <v>5215</v>
      </c>
      <c r="H1274" s="120" t="s">
        <v>470</v>
      </c>
      <c r="I1274" s="120" t="s">
        <v>2147</v>
      </c>
      <c r="J1274" s="120" t="s">
        <v>92</v>
      </c>
      <c r="K1274" s="120" t="s">
        <v>5160</v>
      </c>
      <c r="L1274" s="121">
        <v>12</v>
      </c>
      <c r="M1274" s="122">
        <v>2013</v>
      </c>
      <c r="N1274" s="181">
        <v>2088</v>
      </c>
      <c r="O1274" s="59"/>
      <c r="P1274" s="60"/>
      <c r="Q1274" s="61"/>
      <c r="R1274" s="61"/>
      <c r="S1274" s="510"/>
    </row>
    <row r="1275" spans="1:19" s="31" customFormat="1" ht="45.75" customHeight="1" x14ac:dyDescent="0.25">
      <c r="A1275" s="119">
        <v>1267</v>
      </c>
      <c r="B1275" s="119" t="s">
        <v>5216</v>
      </c>
      <c r="C1275" s="119" t="s">
        <v>2952</v>
      </c>
      <c r="D1275" s="120" t="s">
        <v>261</v>
      </c>
      <c r="E1275" s="120" t="s">
        <v>391</v>
      </c>
      <c r="F1275" s="120" t="s">
        <v>261</v>
      </c>
      <c r="G1275" s="120" t="s">
        <v>5217</v>
      </c>
      <c r="H1275" s="120" t="s">
        <v>470</v>
      </c>
      <c r="I1275" s="120" t="s">
        <v>2147</v>
      </c>
      <c r="J1275" s="120" t="s">
        <v>92</v>
      </c>
      <c r="K1275" s="120" t="s">
        <v>5160</v>
      </c>
      <c r="L1275" s="121">
        <v>12</v>
      </c>
      <c r="M1275" s="122">
        <v>2013</v>
      </c>
      <c r="N1275" s="181">
        <v>278.39999999999998</v>
      </c>
      <c r="O1275" s="59"/>
      <c r="P1275" s="60"/>
      <c r="Q1275" s="61"/>
      <c r="R1275" s="61"/>
      <c r="S1275" s="510"/>
    </row>
    <row r="1276" spans="1:19" s="31" customFormat="1" ht="45.75" customHeight="1" x14ac:dyDescent="0.25">
      <c r="A1276" s="119">
        <v>1268</v>
      </c>
      <c r="B1276" s="119" t="s">
        <v>5218</v>
      </c>
      <c r="C1276" s="119" t="s">
        <v>2971</v>
      </c>
      <c r="D1276" s="120" t="s">
        <v>261</v>
      </c>
      <c r="E1276" s="120" t="s">
        <v>391</v>
      </c>
      <c r="F1276" s="120" t="s">
        <v>261</v>
      </c>
      <c r="G1276" s="120" t="s">
        <v>5219</v>
      </c>
      <c r="H1276" s="120" t="s">
        <v>470</v>
      </c>
      <c r="I1276" s="120" t="s">
        <v>2147</v>
      </c>
      <c r="J1276" s="120" t="s">
        <v>92</v>
      </c>
      <c r="K1276" s="120" t="s">
        <v>5160</v>
      </c>
      <c r="L1276" s="121">
        <v>12</v>
      </c>
      <c r="M1276" s="122">
        <v>2013</v>
      </c>
      <c r="N1276" s="181">
        <v>139.19999999999999</v>
      </c>
      <c r="O1276" s="59"/>
      <c r="P1276" s="60"/>
      <c r="Q1276" s="61"/>
      <c r="R1276" s="61"/>
      <c r="S1276" s="510"/>
    </row>
    <row r="1277" spans="1:19" s="31" customFormat="1" ht="45.75" customHeight="1" x14ac:dyDescent="0.25">
      <c r="A1277" s="119">
        <v>1269</v>
      </c>
      <c r="B1277" s="119" t="s">
        <v>5220</v>
      </c>
      <c r="C1277" s="119" t="s">
        <v>5221</v>
      </c>
      <c r="D1277" s="120" t="s">
        <v>261</v>
      </c>
      <c r="E1277" s="120" t="s">
        <v>391</v>
      </c>
      <c r="F1277" s="120" t="s">
        <v>5210</v>
      </c>
      <c r="G1277" s="120" t="s">
        <v>5222</v>
      </c>
      <c r="H1277" s="120" t="s">
        <v>470</v>
      </c>
      <c r="I1277" s="120" t="s">
        <v>2147</v>
      </c>
      <c r="J1277" s="120" t="s">
        <v>92</v>
      </c>
      <c r="K1277" s="120" t="s">
        <v>5160</v>
      </c>
      <c r="L1277" s="121">
        <v>12</v>
      </c>
      <c r="M1277" s="122">
        <v>2013</v>
      </c>
      <c r="N1277" s="181">
        <v>4176</v>
      </c>
      <c r="O1277" s="59"/>
      <c r="P1277" s="60"/>
      <c r="Q1277" s="61"/>
      <c r="R1277" s="61"/>
      <c r="S1277" s="510"/>
    </row>
    <row r="1278" spans="1:19" s="31" customFormat="1" ht="45.75" customHeight="1" x14ac:dyDescent="0.25">
      <c r="A1278" s="119">
        <v>1270</v>
      </c>
      <c r="B1278" s="119" t="s">
        <v>5223</v>
      </c>
      <c r="C1278" s="119" t="s">
        <v>5213</v>
      </c>
      <c r="D1278" s="120" t="s">
        <v>5214</v>
      </c>
      <c r="E1278" s="120" t="s">
        <v>391</v>
      </c>
      <c r="F1278" s="120" t="s">
        <v>261</v>
      </c>
      <c r="G1278" s="120" t="s">
        <v>5224</v>
      </c>
      <c r="H1278" s="120" t="s">
        <v>470</v>
      </c>
      <c r="I1278" s="120" t="s">
        <v>2147</v>
      </c>
      <c r="J1278" s="120" t="s">
        <v>92</v>
      </c>
      <c r="K1278" s="120" t="s">
        <v>5160</v>
      </c>
      <c r="L1278" s="121">
        <v>12</v>
      </c>
      <c r="M1278" s="122">
        <v>2013</v>
      </c>
      <c r="N1278" s="181">
        <v>2088</v>
      </c>
      <c r="O1278" s="59"/>
      <c r="P1278" s="60"/>
      <c r="Q1278" s="61"/>
      <c r="R1278" s="61"/>
      <c r="S1278" s="510"/>
    </row>
    <row r="1279" spans="1:19" s="31" customFormat="1" ht="45.75" customHeight="1" x14ac:dyDescent="0.25">
      <c r="A1279" s="119">
        <v>1271</v>
      </c>
      <c r="B1279" s="119" t="s">
        <v>5225</v>
      </c>
      <c r="C1279" s="119" t="s">
        <v>2952</v>
      </c>
      <c r="D1279" s="120" t="s">
        <v>261</v>
      </c>
      <c r="E1279" s="120" t="s">
        <v>391</v>
      </c>
      <c r="F1279" s="120" t="s">
        <v>261</v>
      </c>
      <c r="G1279" s="120" t="s">
        <v>5226</v>
      </c>
      <c r="H1279" s="120" t="s">
        <v>470</v>
      </c>
      <c r="I1279" s="120" t="s">
        <v>2147</v>
      </c>
      <c r="J1279" s="120" t="s">
        <v>92</v>
      </c>
      <c r="K1279" s="120" t="s">
        <v>5160</v>
      </c>
      <c r="L1279" s="121">
        <v>12</v>
      </c>
      <c r="M1279" s="122">
        <v>2013</v>
      </c>
      <c r="N1279" s="181">
        <v>278.39999999999998</v>
      </c>
      <c r="O1279" s="59"/>
      <c r="P1279" s="60"/>
      <c r="Q1279" s="61"/>
      <c r="R1279" s="61"/>
      <c r="S1279" s="510"/>
    </row>
    <row r="1280" spans="1:19" s="31" customFormat="1" ht="45.75" customHeight="1" x14ac:dyDescent="0.25">
      <c r="A1280" s="119">
        <v>1272</v>
      </c>
      <c r="B1280" s="119" t="s">
        <v>5227</v>
      </c>
      <c r="C1280" s="119" t="s">
        <v>2971</v>
      </c>
      <c r="D1280" s="120" t="s">
        <v>261</v>
      </c>
      <c r="E1280" s="120" t="s">
        <v>391</v>
      </c>
      <c r="F1280" s="120" t="s">
        <v>261</v>
      </c>
      <c r="G1280" s="120" t="s">
        <v>5228</v>
      </c>
      <c r="H1280" s="120" t="s">
        <v>470</v>
      </c>
      <c r="I1280" s="120" t="s">
        <v>2147</v>
      </c>
      <c r="J1280" s="120" t="s">
        <v>92</v>
      </c>
      <c r="K1280" s="120" t="s">
        <v>5160</v>
      </c>
      <c r="L1280" s="121">
        <v>12</v>
      </c>
      <c r="M1280" s="122">
        <v>2013</v>
      </c>
      <c r="N1280" s="181">
        <v>139.19999999999999</v>
      </c>
      <c r="O1280" s="59"/>
      <c r="P1280" s="60"/>
      <c r="Q1280" s="61"/>
      <c r="R1280" s="61"/>
      <c r="S1280" s="510"/>
    </row>
    <row r="1281" spans="1:19" s="31" customFormat="1" ht="45.75" customHeight="1" x14ac:dyDescent="0.25">
      <c r="A1281" s="119">
        <v>1273</v>
      </c>
      <c r="B1281" s="119" t="s">
        <v>5229</v>
      </c>
      <c r="C1281" s="119" t="s">
        <v>5209</v>
      </c>
      <c r="D1281" s="120" t="s">
        <v>261</v>
      </c>
      <c r="E1281" s="120" t="s">
        <v>391</v>
      </c>
      <c r="F1281" s="120" t="s">
        <v>5210</v>
      </c>
      <c r="G1281" s="120" t="s">
        <v>5230</v>
      </c>
      <c r="H1281" s="120" t="s">
        <v>470</v>
      </c>
      <c r="I1281" s="120" t="s">
        <v>2147</v>
      </c>
      <c r="J1281" s="120" t="s">
        <v>92</v>
      </c>
      <c r="K1281" s="120" t="s">
        <v>5160</v>
      </c>
      <c r="L1281" s="121">
        <v>12</v>
      </c>
      <c r="M1281" s="122">
        <v>2013</v>
      </c>
      <c r="N1281" s="181">
        <v>4176</v>
      </c>
      <c r="O1281" s="59"/>
      <c r="P1281" s="60"/>
      <c r="Q1281" s="61"/>
      <c r="R1281" s="61"/>
      <c r="S1281" s="510"/>
    </row>
    <row r="1282" spans="1:19" s="31" customFormat="1" ht="45.75" customHeight="1" x14ac:dyDescent="0.25">
      <c r="A1282" s="119">
        <v>1274</v>
      </c>
      <c r="B1282" s="119" t="s">
        <v>5231</v>
      </c>
      <c r="C1282" s="119" t="s">
        <v>5213</v>
      </c>
      <c r="D1282" s="120" t="s">
        <v>5214</v>
      </c>
      <c r="E1282" s="120" t="s">
        <v>391</v>
      </c>
      <c r="F1282" s="120" t="s">
        <v>261</v>
      </c>
      <c r="G1282" s="120" t="s">
        <v>5232</v>
      </c>
      <c r="H1282" s="120" t="s">
        <v>470</v>
      </c>
      <c r="I1282" s="120" t="s">
        <v>2147</v>
      </c>
      <c r="J1282" s="120" t="s">
        <v>92</v>
      </c>
      <c r="K1282" s="120" t="s">
        <v>5160</v>
      </c>
      <c r="L1282" s="121">
        <v>12</v>
      </c>
      <c r="M1282" s="122">
        <v>2013</v>
      </c>
      <c r="N1282" s="181">
        <v>2088</v>
      </c>
      <c r="O1282" s="59"/>
      <c r="P1282" s="60"/>
      <c r="Q1282" s="61"/>
      <c r="R1282" s="61"/>
      <c r="S1282" s="510"/>
    </row>
    <row r="1283" spans="1:19" s="31" customFormat="1" ht="45.75" customHeight="1" x14ac:dyDescent="0.25">
      <c r="A1283" s="119">
        <v>1275</v>
      </c>
      <c r="B1283" s="119" t="s">
        <v>5233</v>
      </c>
      <c r="C1283" s="119" t="s">
        <v>2952</v>
      </c>
      <c r="D1283" s="120" t="s">
        <v>261</v>
      </c>
      <c r="E1283" s="120" t="s">
        <v>391</v>
      </c>
      <c r="F1283" s="120" t="s">
        <v>261</v>
      </c>
      <c r="G1283" s="120" t="s">
        <v>5234</v>
      </c>
      <c r="H1283" s="120" t="s">
        <v>470</v>
      </c>
      <c r="I1283" s="120" t="s">
        <v>2147</v>
      </c>
      <c r="J1283" s="120" t="s">
        <v>92</v>
      </c>
      <c r="K1283" s="120" t="s">
        <v>5160</v>
      </c>
      <c r="L1283" s="121">
        <v>12</v>
      </c>
      <c r="M1283" s="122">
        <v>2013</v>
      </c>
      <c r="N1283" s="181">
        <v>278.39999999999998</v>
      </c>
      <c r="O1283" s="59"/>
      <c r="P1283" s="60"/>
      <c r="Q1283" s="61"/>
      <c r="R1283" s="61"/>
      <c r="S1283" s="510"/>
    </row>
    <row r="1284" spans="1:19" s="31" customFormat="1" ht="45.75" customHeight="1" x14ac:dyDescent="0.25">
      <c r="A1284" s="119">
        <v>1276</v>
      </c>
      <c r="B1284" s="119" t="s">
        <v>5235</v>
      </c>
      <c r="C1284" s="119" t="s">
        <v>2971</v>
      </c>
      <c r="D1284" s="120" t="s">
        <v>261</v>
      </c>
      <c r="E1284" s="120" t="s">
        <v>391</v>
      </c>
      <c r="F1284" s="120" t="s">
        <v>261</v>
      </c>
      <c r="G1284" s="120" t="s">
        <v>5236</v>
      </c>
      <c r="H1284" s="120" t="s">
        <v>470</v>
      </c>
      <c r="I1284" s="120" t="s">
        <v>2147</v>
      </c>
      <c r="J1284" s="120" t="s">
        <v>92</v>
      </c>
      <c r="K1284" s="120" t="s">
        <v>5160</v>
      </c>
      <c r="L1284" s="121">
        <v>12</v>
      </c>
      <c r="M1284" s="122">
        <v>2013</v>
      </c>
      <c r="N1284" s="181">
        <v>139.19999999999999</v>
      </c>
      <c r="O1284" s="59"/>
      <c r="P1284" s="60"/>
      <c r="Q1284" s="61"/>
      <c r="R1284" s="61"/>
      <c r="S1284" s="510"/>
    </row>
    <row r="1285" spans="1:19" s="31" customFormat="1" ht="45.75" customHeight="1" x14ac:dyDescent="0.25">
      <c r="A1285" s="119">
        <v>1277</v>
      </c>
      <c r="B1285" s="119" t="s">
        <v>5237</v>
      </c>
      <c r="C1285" s="119" t="s">
        <v>5238</v>
      </c>
      <c r="D1285" s="120" t="s">
        <v>3042</v>
      </c>
      <c r="E1285" s="120" t="s">
        <v>391</v>
      </c>
      <c r="F1285" s="120" t="s">
        <v>5239</v>
      </c>
      <c r="G1285" s="120" t="s">
        <v>5240</v>
      </c>
      <c r="H1285" s="120" t="s">
        <v>470</v>
      </c>
      <c r="I1285" s="120" t="s">
        <v>2147</v>
      </c>
      <c r="J1285" s="120" t="s">
        <v>92</v>
      </c>
      <c r="K1285" s="120" t="s">
        <v>5160</v>
      </c>
      <c r="L1285" s="121">
        <v>12</v>
      </c>
      <c r="M1285" s="122">
        <v>2013</v>
      </c>
      <c r="N1285" s="181">
        <v>6264</v>
      </c>
      <c r="O1285" s="59"/>
      <c r="P1285" s="60"/>
      <c r="Q1285" s="61"/>
      <c r="R1285" s="61"/>
      <c r="S1285" s="510"/>
    </row>
    <row r="1286" spans="1:19" s="31" customFormat="1" ht="45.75" customHeight="1" x14ac:dyDescent="0.25">
      <c r="A1286" s="119">
        <v>1278</v>
      </c>
      <c r="B1286" s="119" t="s">
        <v>5241</v>
      </c>
      <c r="C1286" s="119" t="s">
        <v>5238</v>
      </c>
      <c r="D1286" s="120" t="s">
        <v>3042</v>
      </c>
      <c r="E1286" s="120" t="s">
        <v>391</v>
      </c>
      <c r="F1286" s="120" t="s">
        <v>5239</v>
      </c>
      <c r="G1286" s="120" t="s">
        <v>5242</v>
      </c>
      <c r="H1286" s="120" t="s">
        <v>470</v>
      </c>
      <c r="I1286" s="120" t="s">
        <v>2147</v>
      </c>
      <c r="J1286" s="120" t="s">
        <v>92</v>
      </c>
      <c r="K1286" s="120" t="s">
        <v>5160</v>
      </c>
      <c r="L1286" s="121">
        <v>12</v>
      </c>
      <c r="M1286" s="122">
        <v>2013</v>
      </c>
      <c r="N1286" s="181">
        <v>6264</v>
      </c>
      <c r="O1286" s="59"/>
      <c r="P1286" s="60"/>
      <c r="Q1286" s="61"/>
      <c r="R1286" s="61"/>
      <c r="S1286" s="510"/>
    </row>
    <row r="1287" spans="1:19" s="31" customFormat="1" ht="45.75" customHeight="1" x14ac:dyDescent="0.25">
      <c r="A1287" s="119">
        <v>1279</v>
      </c>
      <c r="B1287" s="119" t="s">
        <v>5243</v>
      </c>
      <c r="C1287" s="119" t="s">
        <v>5244</v>
      </c>
      <c r="D1287" s="120" t="s">
        <v>261</v>
      </c>
      <c r="E1287" s="120" t="s">
        <v>391</v>
      </c>
      <c r="F1287" s="120" t="s">
        <v>261</v>
      </c>
      <c r="G1287" s="120" t="s">
        <v>440</v>
      </c>
      <c r="H1287" s="120" t="s">
        <v>470</v>
      </c>
      <c r="I1287" s="120" t="s">
        <v>2147</v>
      </c>
      <c r="J1287" s="120" t="s">
        <v>92</v>
      </c>
      <c r="K1287" s="120" t="s">
        <v>5160</v>
      </c>
      <c r="L1287" s="121">
        <v>12</v>
      </c>
      <c r="M1287" s="122">
        <v>2013</v>
      </c>
      <c r="N1287" s="181">
        <v>1209</v>
      </c>
      <c r="O1287" s="59"/>
      <c r="P1287" s="60"/>
      <c r="Q1287" s="61"/>
      <c r="R1287" s="61"/>
      <c r="S1287" s="510"/>
    </row>
    <row r="1288" spans="1:19" s="31" customFormat="1" ht="45.75" customHeight="1" x14ac:dyDescent="0.25">
      <c r="A1288" s="119">
        <v>1280</v>
      </c>
      <c r="B1288" s="119" t="s">
        <v>5245</v>
      </c>
      <c r="C1288" s="119" t="s">
        <v>5246</v>
      </c>
      <c r="D1288" s="120" t="s">
        <v>261</v>
      </c>
      <c r="E1288" s="120" t="s">
        <v>391</v>
      </c>
      <c r="F1288" s="120" t="s">
        <v>261</v>
      </c>
      <c r="G1288" s="120" t="s">
        <v>440</v>
      </c>
      <c r="H1288" s="120" t="s">
        <v>470</v>
      </c>
      <c r="I1288" s="120" t="s">
        <v>2147</v>
      </c>
      <c r="J1288" s="120" t="s">
        <v>92</v>
      </c>
      <c r="K1288" s="120" t="s">
        <v>5160</v>
      </c>
      <c r="L1288" s="121">
        <v>12</v>
      </c>
      <c r="M1288" s="122">
        <v>2013</v>
      </c>
      <c r="N1288" s="181">
        <v>145</v>
      </c>
      <c r="O1288" s="59"/>
      <c r="P1288" s="60"/>
      <c r="Q1288" s="61"/>
      <c r="R1288" s="61"/>
      <c r="S1288" s="510"/>
    </row>
    <row r="1289" spans="1:19" s="31" customFormat="1" ht="45.75" customHeight="1" x14ac:dyDescent="0.25">
      <c r="A1289" s="119">
        <v>1281</v>
      </c>
      <c r="B1289" s="119" t="s">
        <v>5247</v>
      </c>
      <c r="C1289" s="119" t="s">
        <v>5248</v>
      </c>
      <c r="D1289" s="120" t="s">
        <v>261</v>
      </c>
      <c r="E1289" s="120" t="s">
        <v>391</v>
      </c>
      <c r="F1289" s="120" t="s">
        <v>261</v>
      </c>
      <c r="G1289" s="120" t="s">
        <v>440</v>
      </c>
      <c r="H1289" s="120" t="s">
        <v>470</v>
      </c>
      <c r="I1289" s="120" t="s">
        <v>2147</v>
      </c>
      <c r="J1289" s="120" t="s">
        <v>92</v>
      </c>
      <c r="K1289" s="120" t="s">
        <v>5160</v>
      </c>
      <c r="L1289" s="121">
        <v>12</v>
      </c>
      <c r="M1289" s="122">
        <v>2013</v>
      </c>
      <c r="N1289" s="181">
        <v>290</v>
      </c>
      <c r="O1289" s="59"/>
      <c r="P1289" s="60"/>
      <c r="Q1289" s="61"/>
      <c r="R1289" s="61"/>
      <c r="S1289" s="510"/>
    </row>
    <row r="1290" spans="1:19" s="31" customFormat="1" ht="45.75" customHeight="1" x14ac:dyDescent="0.25">
      <c r="A1290" s="119">
        <v>1282</v>
      </c>
      <c r="B1290" s="119" t="s">
        <v>5249</v>
      </c>
      <c r="C1290" s="124" t="s">
        <v>5250</v>
      </c>
      <c r="D1290" s="120" t="s">
        <v>2990</v>
      </c>
      <c r="E1290" s="120" t="s">
        <v>391</v>
      </c>
      <c r="F1290" s="120" t="s">
        <v>261</v>
      </c>
      <c r="G1290" s="120">
        <v>16640013615</v>
      </c>
      <c r="H1290" s="120" t="s">
        <v>470</v>
      </c>
      <c r="I1290" s="120" t="s">
        <v>2147</v>
      </c>
      <c r="J1290" s="120" t="s">
        <v>92</v>
      </c>
      <c r="K1290" s="120" t="s">
        <v>5160</v>
      </c>
      <c r="L1290" s="121">
        <v>12</v>
      </c>
      <c r="M1290" s="122">
        <v>2013</v>
      </c>
      <c r="N1290" s="181">
        <v>278.39999999999998</v>
      </c>
      <c r="O1290" s="59"/>
      <c r="P1290" s="60"/>
      <c r="Q1290" s="61"/>
      <c r="R1290" s="61"/>
      <c r="S1290" s="510"/>
    </row>
    <row r="1291" spans="1:19" s="31" customFormat="1" ht="45.75" customHeight="1" x14ac:dyDescent="0.25">
      <c r="A1291" s="119">
        <v>1283</v>
      </c>
      <c r="B1291" s="119" t="s">
        <v>5251</v>
      </c>
      <c r="C1291" s="124" t="s">
        <v>5250</v>
      </c>
      <c r="D1291" s="120" t="s">
        <v>2990</v>
      </c>
      <c r="E1291" s="120" t="s">
        <v>391</v>
      </c>
      <c r="F1291" s="120" t="s">
        <v>261</v>
      </c>
      <c r="G1291" s="120">
        <v>16640011775</v>
      </c>
      <c r="H1291" s="120" t="s">
        <v>470</v>
      </c>
      <c r="I1291" s="120" t="s">
        <v>2147</v>
      </c>
      <c r="J1291" s="120" t="s">
        <v>92</v>
      </c>
      <c r="K1291" s="120" t="s">
        <v>5160</v>
      </c>
      <c r="L1291" s="121">
        <v>12</v>
      </c>
      <c r="M1291" s="122">
        <v>2013</v>
      </c>
      <c r="N1291" s="181">
        <v>278.39999999999998</v>
      </c>
      <c r="O1291" s="59"/>
      <c r="P1291" s="60"/>
      <c r="Q1291" s="61"/>
      <c r="R1291" s="61"/>
      <c r="S1291" s="510"/>
    </row>
    <row r="1292" spans="1:19" s="31" customFormat="1" ht="45.75" customHeight="1" x14ac:dyDescent="0.25">
      <c r="A1292" s="119">
        <v>1284</v>
      </c>
      <c r="B1292" s="119" t="s">
        <v>5252</v>
      </c>
      <c r="C1292" s="124" t="s">
        <v>5250</v>
      </c>
      <c r="D1292" s="120" t="s">
        <v>2990</v>
      </c>
      <c r="E1292" s="120" t="s">
        <v>391</v>
      </c>
      <c r="F1292" s="120" t="s">
        <v>261</v>
      </c>
      <c r="G1292" s="120">
        <v>16640011787</v>
      </c>
      <c r="H1292" s="120" t="s">
        <v>470</v>
      </c>
      <c r="I1292" s="120" t="s">
        <v>2147</v>
      </c>
      <c r="J1292" s="120" t="s">
        <v>92</v>
      </c>
      <c r="K1292" s="120" t="s">
        <v>5160</v>
      </c>
      <c r="L1292" s="121">
        <v>12</v>
      </c>
      <c r="M1292" s="122">
        <v>2013</v>
      </c>
      <c r="N1292" s="181">
        <v>278.39999999999998</v>
      </c>
      <c r="O1292" s="59"/>
      <c r="P1292" s="60"/>
      <c r="Q1292" s="61"/>
      <c r="R1292" s="61"/>
      <c r="S1292" s="510"/>
    </row>
    <row r="1293" spans="1:19" s="31" customFormat="1" ht="45.75" customHeight="1" x14ac:dyDescent="0.25">
      <c r="A1293" s="119">
        <v>1285</v>
      </c>
      <c r="B1293" s="119" t="s">
        <v>2153</v>
      </c>
      <c r="C1293" s="124" t="s">
        <v>5253</v>
      </c>
      <c r="D1293" s="120" t="s">
        <v>1055</v>
      </c>
      <c r="E1293" s="120" t="s">
        <v>391</v>
      </c>
      <c r="F1293" s="120" t="s">
        <v>5254</v>
      </c>
      <c r="G1293" s="120" t="s">
        <v>5255</v>
      </c>
      <c r="H1293" s="120" t="s">
        <v>470</v>
      </c>
      <c r="I1293" s="120" t="s">
        <v>2147</v>
      </c>
      <c r="J1293" s="120" t="s">
        <v>92</v>
      </c>
      <c r="K1293" s="120" t="s">
        <v>5160</v>
      </c>
      <c r="L1293" s="121">
        <v>9</v>
      </c>
      <c r="M1293" s="122">
        <v>2014</v>
      </c>
      <c r="N1293" s="181">
        <v>6728</v>
      </c>
      <c r="O1293" s="59"/>
      <c r="P1293" s="60"/>
      <c r="Q1293" s="61"/>
      <c r="R1293" s="61"/>
      <c r="S1293" s="510"/>
    </row>
    <row r="1294" spans="1:19" s="31" customFormat="1" ht="45.75" customHeight="1" x14ac:dyDescent="0.25">
      <c r="A1294" s="119">
        <v>1286</v>
      </c>
      <c r="B1294" s="119" t="s">
        <v>5256</v>
      </c>
      <c r="C1294" s="124" t="s">
        <v>5257</v>
      </c>
      <c r="D1294" s="120" t="s">
        <v>1622</v>
      </c>
      <c r="E1294" s="120" t="s">
        <v>391</v>
      </c>
      <c r="F1294" s="120" t="s">
        <v>3048</v>
      </c>
      <c r="G1294" s="120" t="s">
        <v>5258</v>
      </c>
      <c r="H1294" s="120" t="s">
        <v>470</v>
      </c>
      <c r="I1294" s="120" t="s">
        <v>2147</v>
      </c>
      <c r="J1294" s="120" t="s">
        <v>92</v>
      </c>
      <c r="K1294" s="120" t="s">
        <v>5160</v>
      </c>
      <c r="L1294" s="121">
        <v>9</v>
      </c>
      <c r="M1294" s="122">
        <v>2014</v>
      </c>
      <c r="N1294" s="181">
        <v>7540</v>
      </c>
      <c r="O1294" s="59"/>
      <c r="P1294" s="60"/>
      <c r="Q1294" s="61"/>
      <c r="R1294" s="61"/>
      <c r="S1294" s="510"/>
    </row>
    <row r="1295" spans="1:19" s="31" customFormat="1" ht="45.75" customHeight="1" x14ac:dyDescent="0.25">
      <c r="A1295" s="119">
        <v>1287</v>
      </c>
      <c r="B1295" s="119" t="s">
        <v>2151</v>
      </c>
      <c r="C1295" s="124" t="s">
        <v>5259</v>
      </c>
      <c r="D1295" s="120" t="s">
        <v>1622</v>
      </c>
      <c r="E1295" s="120" t="s">
        <v>391</v>
      </c>
      <c r="F1295" s="120" t="s">
        <v>2959</v>
      </c>
      <c r="G1295" s="120" t="s">
        <v>5260</v>
      </c>
      <c r="H1295" s="120" t="s">
        <v>470</v>
      </c>
      <c r="I1295" s="120" t="s">
        <v>2147</v>
      </c>
      <c r="J1295" s="120" t="s">
        <v>92</v>
      </c>
      <c r="K1295" s="120" t="s">
        <v>5160</v>
      </c>
      <c r="L1295" s="121">
        <v>6</v>
      </c>
      <c r="M1295" s="122">
        <v>2015</v>
      </c>
      <c r="N1295" s="181">
        <v>1450</v>
      </c>
      <c r="O1295" s="59"/>
      <c r="P1295" s="60"/>
      <c r="Q1295" s="61"/>
      <c r="R1295" s="61"/>
      <c r="S1295" s="510"/>
    </row>
    <row r="1296" spans="1:19" s="31" customFormat="1" ht="45.75" customHeight="1" x14ac:dyDescent="0.25">
      <c r="A1296" s="119">
        <v>1288</v>
      </c>
      <c r="B1296" s="119" t="s">
        <v>5256</v>
      </c>
      <c r="C1296" s="124" t="s">
        <v>5261</v>
      </c>
      <c r="D1296" s="120" t="s">
        <v>1622</v>
      </c>
      <c r="E1296" s="120" t="s">
        <v>391</v>
      </c>
      <c r="F1296" s="120" t="s">
        <v>5262</v>
      </c>
      <c r="G1296" s="120" t="s">
        <v>5263</v>
      </c>
      <c r="H1296" s="120" t="s">
        <v>470</v>
      </c>
      <c r="I1296" s="120" t="s">
        <v>2147</v>
      </c>
      <c r="J1296" s="120" t="s">
        <v>92</v>
      </c>
      <c r="K1296" s="120" t="s">
        <v>5160</v>
      </c>
      <c r="L1296" s="121">
        <v>10</v>
      </c>
      <c r="M1296" s="122">
        <v>2015</v>
      </c>
      <c r="N1296" s="181">
        <v>5991.4</v>
      </c>
      <c r="O1296" s="59"/>
      <c r="P1296" s="60"/>
      <c r="Q1296" s="61"/>
      <c r="R1296" s="61"/>
      <c r="S1296" s="510"/>
    </row>
    <row r="1297" spans="1:19" s="31" customFormat="1" ht="45.75" customHeight="1" x14ac:dyDescent="0.25">
      <c r="A1297" s="119">
        <v>1289</v>
      </c>
      <c r="B1297" s="119" t="s">
        <v>5264</v>
      </c>
      <c r="C1297" s="119" t="s">
        <v>4330</v>
      </c>
      <c r="D1297" s="120" t="s">
        <v>3113</v>
      </c>
      <c r="E1297" s="120" t="s">
        <v>391</v>
      </c>
      <c r="F1297" s="120" t="s">
        <v>261</v>
      </c>
      <c r="G1297" s="120">
        <v>1620285019</v>
      </c>
      <c r="H1297" s="120" t="s">
        <v>470</v>
      </c>
      <c r="I1297" s="120" t="s">
        <v>277</v>
      </c>
      <c r="J1297" s="120" t="s">
        <v>92</v>
      </c>
      <c r="K1297" s="120" t="s">
        <v>5160</v>
      </c>
      <c r="L1297" s="120">
        <v>12</v>
      </c>
      <c r="M1297" s="122">
        <v>2013</v>
      </c>
      <c r="N1297" s="180">
        <v>227.59</v>
      </c>
      <c r="O1297" s="59"/>
      <c r="P1297" s="60"/>
      <c r="Q1297" s="61"/>
      <c r="R1297" s="61"/>
      <c r="S1297" s="510"/>
    </row>
    <row r="1298" spans="1:19" s="31" customFormat="1" ht="45.75" customHeight="1" x14ac:dyDescent="0.25">
      <c r="A1298" s="119">
        <v>1290</v>
      </c>
      <c r="B1298" s="119" t="s">
        <v>5265</v>
      </c>
      <c r="C1298" s="119" t="s">
        <v>3766</v>
      </c>
      <c r="D1298" s="120" t="s">
        <v>261</v>
      </c>
      <c r="E1298" s="120" t="s">
        <v>391</v>
      </c>
      <c r="F1298" s="120" t="s">
        <v>261</v>
      </c>
      <c r="G1298" s="120" t="s">
        <v>5266</v>
      </c>
      <c r="H1298" s="120" t="s">
        <v>470</v>
      </c>
      <c r="I1298" s="120" t="s">
        <v>277</v>
      </c>
      <c r="J1298" s="120" t="s">
        <v>92</v>
      </c>
      <c r="K1298" s="120" t="s">
        <v>5160</v>
      </c>
      <c r="L1298" s="120">
        <v>12</v>
      </c>
      <c r="M1298" s="122">
        <v>2013</v>
      </c>
      <c r="N1298" s="180">
        <v>112</v>
      </c>
      <c r="O1298" s="59"/>
      <c r="P1298" s="60"/>
      <c r="Q1298" s="61"/>
      <c r="R1298" s="61"/>
      <c r="S1298" s="510"/>
    </row>
    <row r="1299" spans="1:19" s="31" customFormat="1" ht="45.75" customHeight="1" x14ac:dyDescent="0.25">
      <c r="A1299" s="119">
        <v>1291</v>
      </c>
      <c r="B1299" s="119" t="s">
        <v>5267</v>
      </c>
      <c r="C1299" s="119" t="s">
        <v>5268</v>
      </c>
      <c r="D1299" s="120" t="s">
        <v>261</v>
      </c>
      <c r="E1299" s="120" t="s">
        <v>391</v>
      </c>
      <c r="F1299" s="120" t="s">
        <v>1358</v>
      </c>
      <c r="G1299" s="123">
        <v>2340679046966</v>
      </c>
      <c r="H1299" s="120" t="s">
        <v>470</v>
      </c>
      <c r="I1299" s="120" t="s">
        <v>277</v>
      </c>
      <c r="J1299" s="120" t="s">
        <v>92</v>
      </c>
      <c r="K1299" s="120" t="s">
        <v>5160</v>
      </c>
      <c r="L1299" s="120">
        <v>12</v>
      </c>
      <c r="M1299" s="122">
        <v>2014</v>
      </c>
      <c r="N1299" s="180">
        <v>3600</v>
      </c>
      <c r="O1299" s="59"/>
      <c r="P1299" s="60"/>
      <c r="Q1299" s="61"/>
      <c r="R1299" s="61"/>
      <c r="S1299" s="510"/>
    </row>
    <row r="1300" spans="1:19" s="31" customFormat="1" ht="45.75" customHeight="1" x14ac:dyDescent="0.25">
      <c r="A1300" s="119">
        <v>1292</v>
      </c>
      <c r="B1300" s="119" t="s">
        <v>5269</v>
      </c>
      <c r="C1300" s="119" t="s">
        <v>5270</v>
      </c>
      <c r="D1300" s="120" t="s">
        <v>5271</v>
      </c>
      <c r="E1300" s="120" t="s">
        <v>391</v>
      </c>
      <c r="F1300" s="120" t="s">
        <v>261</v>
      </c>
      <c r="G1300" s="120" t="s">
        <v>5272</v>
      </c>
      <c r="H1300" s="120" t="s">
        <v>470</v>
      </c>
      <c r="I1300" s="120" t="s">
        <v>277</v>
      </c>
      <c r="J1300" s="120" t="s">
        <v>92</v>
      </c>
      <c r="K1300" s="120" t="s">
        <v>5160</v>
      </c>
      <c r="L1300" s="120">
        <v>12</v>
      </c>
      <c r="M1300" s="122">
        <v>2014</v>
      </c>
      <c r="N1300" s="180">
        <v>1920</v>
      </c>
      <c r="O1300" s="59"/>
      <c r="P1300" s="60"/>
      <c r="Q1300" s="61"/>
      <c r="R1300" s="61"/>
      <c r="S1300" s="510"/>
    </row>
    <row r="1301" spans="1:19" s="31" customFormat="1" ht="45.75" customHeight="1" x14ac:dyDescent="0.25">
      <c r="A1301" s="119">
        <v>1293</v>
      </c>
      <c r="B1301" s="119" t="s">
        <v>5273</v>
      </c>
      <c r="C1301" s="119" t="s">
        <v>2952</v>
      </c>
      <c r="D1301" s="120" t="s">
        <v>261</v>
      </c>
      <c r="E1301" s="120" t="s">
        <v>391</v>
      </c>
      <c r="F1301" s="120" t="s">
        <v>261</v>
      </c>
      <c r="G1301" s="123">
        <v>970013075352</v>
      </c>
      <c r="H1301" s="120" t="s">
        <v>470</v>
      </c>
      <c r="I1301" s="120" t="s">
        <v>277</v>
      </c>
      <c r="J1301" s="120" t="s">
        <v>92</v>
      </c>
      <c r="K1301" s="120" t="s">
        <v>5160</v>
      </c>
      <c r="L1301" s="120">
        <v>12</v>
      </c>
      <c r="M1301" s="122">
        <v>2014</v>
      </c>
      <c r="N1301" s="180">
        <v>240</v>
      </c>
      <c r="O1301" s="59"/>
      <c r="P1301" s="60"/>
      <c r="Q1301" s="61"/>
      <c r="R1301" s="61"/>
      <c r="S1301" s="510"/>
    </row>
    <row r="1302" spans="1:19" s="31" customFormat="1" ht="45.75" customHeight="1" x14ac:dyDescent="0.25">
      <c r="A1302" s="119">
        <v>1294</v>
      </c>
      <c r="B1302" s="119" t="s">
        <v>5274</v>
      </c>
      <c r="C1302" s="119" t="s">
        <v>2971</v>
      </c>
      <c r="D1302" s="120" t="s">
        <v>261</v>
      </c>
      <c r="E1302" s="120" t="s">
        <v>391</v>
      </c>
      <c r="F1302" s="120" t="s">
        <v>261</v>
      </c>
      <c r="G1302" s="123">
        <v>970013075352</v>
      </c>
      <c r="H1302" s="120" t="s">
        <v>470</v>
      </c>
      <c r="I1302" s="120" t="s">
        <v>277</v>
      </c>
      <c r="J1302" s="120" t="s">
        <v>92</v>
      </c>
      <c r="K1302" s="120" t="s">
        <v>5160</v>
      </c>
      <c r="L1302" s="120">
        <v>12</v>
      </c>
      <c r="M1302" s="122">
        <v>2014</v>
      </c>
      <c r="N1302" s="180">
        <v>240</v>
      </c>
      <c r="O1302" s="59"/>
      <c r="P1302" s="60"/>
      <c r="Q1302" s="61"/>
      <c r="R1302" s="61"/>
      <c r="S1302" s="510"/>
    </row>
    <row r="1303" spans="1:19" s="31" customFormat="1" ht="45.75" customHeight="1" x14ac:dyDescent="0.25">
      <c r="A1303" s="119">
        <v>1295</v>
      </c>
      <c r="B1303" s="119" t="s">
        <v>5275</v>
      </c>
      <c r="C1303" s="119" t="s">
        <v>5268</v>
      </c>
      <c r="D1303" s="120" t="s">
        <v>261</v>
      </c>
      <c r="E1303" s="120" t="s">
        <v>391</v>
      </c>
      <c r="F1303" s="120" t="s">
        <v>1358</v>
      </c>
      <c r="G1303" s="123">
        <v>2340679047127</v>
      </c>
      <c r="H1303" s="120" t="s">
        <v>470</v>
      </c>
      <c r="I1303" s="120" t="s">
        <v>277</v>
      </c>
      <c r="J1303" s="120" t="s">
        <v>92</v>
      </c>
      <c r="K1303" s="120" t="s">
        <v>5160</v>
      </c>
      <c r="L1303" s="120">
        <v>12</v>
      </c>
      <c r="M1303" s="122">
        <v>2014</v>
      </c>
      <c r="N1303" s="180">
        <v>3600</v>
      </c>
      <c r="O1303" s="59"/>
      <c r="P1303" s="60"/>
      <c r="Q1303" s="61"/>
      <c r="R1303" s="61"/>
      <c r="S1303" s="510"/>
    </row>
    <row r="1304" spans="1:19" s="31" customFormat="1" ht="45.75" customHeight="1" x14ac:dyDescent="0.25">
      <c r="A1304" s="119">
        <v>1296</v>
      </c>
      <c r="B1304" s="119" t="s">
        <v>5276</v>
      </c>
      <c r="C1304" s="119" t="s">
        <v>5270</v>
      </c>
      <c r="D1304" s="120" t="s">
        <v>5271</v>
      </c>
      <c r="E1304" s="120" t="s">
        <v>391</v>
      </c>
      <c r="F1304" s="120" t="s">
        <v>261</v>
      </c>
      <c r="G1304" s="120" t="s">
        <v>5277</v>
      </c>
      <c r="H1304" s="120" t="s">
        <v>470</v>
      </c>
      <c r="I1304" s="120" t="s">
        <v>277</v>
      </c>
      <c r="J1304" s="120" t="s">
        <v>92</v>
      </c>
      <c r="K1304" s="120" t="s">
        <v>5160</v>
      </c>
      <c r="L1304" s="120">
        <v>12</v>
      </c>
      <c r="M1304" s="122">
        <v>2014</v>
      </c>
      <c r="N1304" s="180">
        <v>1920</v>
      </c>
      <c r="O1304" s="59"/>
      <c r="P1304" s="60"/>
      <c r="Q1304" s="61"/>
      <c r="R1304" s="61"/>
      <c r="S1304" s="510"/>
    </row>
    <row r="1305" spans="1:19" s="31" customFormat="1" ht="45.75" customHeight="1" x14ac:dyDescent="0.25">
      <c r="A1305" s="119">
        <v>1297</v>
      </c>
      <c r="B1305" s="119" t="s">
        <v>5278</v>
      </c>
      <c r="C1305" s="119" t="s">
        <v>2952</v>
      </c>
      <c r="D1305" s="120" t="s">
        <v>261</v>
      </c>
      <c r="E1305" s="120" t="s">
        <v>391</v>
      </c>
      <c r="F1305" s="120" t="s">
        <v>261</v>
      </c>
      <c r="G1305" s="123">
        <v>970013075360</v>
      </c>
      <c r="H1305" s="120" t="s">
        <v>470</v>
      </c>
      <c r="I1305" s="120" t="s">
        <v>277</v>
      </c>
      <c r="J1305" s="120" t="s">
        <v>92</v>
      </c>
      <c r="K1305" s="120" t="s">
        <v>5160</v>
      </c>
      <c r="L1305" s="120">
        <v>12</v>
      </c>
      <c r="M1305" s="122">
        <v>2014</v>
      </c>
      <c r="N1305" s="180">
        <v>240</v>
      </c>
      <c r="O1305" s="59"/>
      <c r="P1305" s="60"/>
      <c r="Q1305" s="61"/>
      <c r="R1305" s="61"/>
      <c r="S1305" s="510"/>
    </row>
    <row r="1306" spans="1:19" s="31" customFormat="1" ht="45.75" customHeight="1" x14ac:dyDescent="0.25">
      <c r="A1306" s="119">
        <v>1298</v>
      </c>
      <c r="B1306" s="119" t="s">
        <v>5279</v>
      </c>
      <c r="C1306" s="119" t="s">
        <v>2971</v>
      </c>
      <c r="D1306" s="120" t="s">
        <v>261</v>
      </c>
      <c r="E1306" s="120" t="s">
        <v>391</v>
      </c>
      <c r="F1306" s="120" t="s">
        <v>261</v>
      </c>
      <c r="G1306" s="123">
        <v>970013075360</v>
      </c>
      <c r="H1306" s="120" t="s">
        <v>470</v>
      </c>
      <c r="I1306" s="120" t="s">
        <v>277</v>
      </c>
      <c r="J1306" s="120" t="s">
        <v>92</v>
      </c>
      <c r="K1306" s="120" t="s">
        <v>5160</v>
      </c>
      <c r="L1306" s="120">
        <v>12</v>
      </c>
      <c r="M1306" s="122">
        <v>2014</v>
      </c>
      <c r="N1306" s="180">
        <v>240</v>
      </c>
      <c r="O1306" s="59"/>
      <c r="P1306" s="60"/>
      <c r="Q1306" s="61"/>
      <c r="R1306" s="61"/>
      <c r="S1306" s="510"/>
    </row>
    <row r="1307" spans="1:19" s="31" customFormat="1" ht="45.75" customHeight="1" x14ac:dyDescent="0.25">
      <c r="A1307" s="119">
        <v>1299</v>
      </c>
      <c r="B1307" s="119" t="s">
        <v>5280</v>
      </c>
      <c r="C1307" s="119" t="s">
        <v>5281</v>
      </c>
      <c r="D1307" s="120" t="s">
        <v>261</v>
      </c>
      <c r="E1307" s="120" t="s">
        <v>391</v>
      </c>
      <c r="F1307" s="120" t="s">
        <v>3219</v>
      </c>
      <c r="G1307" s="120" t="s">
        <v>440</v>
      </c>
      <c r="H1307" s="120" t="s">
        <v>470</v>
      </c>
      <c r="I1307" s="120" t="s">
        <v>277</v>
      </c>
      <c r="J1307" s="120" t="s">
        <v>92</v>
      </c>
      <c r="K1307" s="120" t="s">
        <v>5160</v>
      </c>
      <c r="L1307" s="120">
        <v>12</v>
      </c>
      <c r="M1307" s="122">
        <v>2013</v>
      </c>
      <c r="N1307" s="180">
        <v>3584.4</v>
      </c>
      <c r="O1307" s="59"/>
      <c r="P1307" s="60"/>
      <c r="Q1307" s="61"/>
      <c r="R1307" s="61"/>
      <c r="S1307" s="510"/>
    </row>
    <row r="1308" spans="1:19" s="31" customFormat="1" ht="45.75" customHeight="1" x14ac:dyDescent="0.25">
      <c r="A1308" s="119">
        <v>1300</v>
      </c>
      <c r="B1308" s="119" t="s">
        <v>5282</v>
      </c>
      <c r="C1308" s="119" t="s">
        <v>4408</v>
      </c>
      <c r="D1308" s="120" t="s">
        <v>261</v>
      </c>
      <c r="E1308" s="120" t="s">
        <v>391</v>
      </c>
      <c r="F1308" s="120" t="s">
        <v>261</v>
      </c>
      <c r="G1308" s="120" t="s">
        <v>5283</v>
      </c>
      <c r="H1308" s="120" t="s">
        <v>470</v>
      </c>
      <c r="I1308" s="120" t="s">
        <v>277</v>
      </c>
      <c r="J1308" s="120" t="s">
        <v>92</v>
      </c>
      <c r="K1308" s="120" t="s">
        <v>5160</v>
      </c>
      <c r="L1308" s="120">
        <v>12</v>
      </c>
      <c r="M1308" s="122">
        <v>2013</v>
      </c>
      <c r="N1308" s="180">
        <v>1792.2</v>
      </c>
      <c r="O1308" s="59"/>
      <c r="P1308" s="60"/>
      <c r="Q1308" s="61"/>
      <c r="R1308" s="61"/>
      <c r="S1308" s="510"/>
    </row>
    <row r="1309" spans="1:19" s="31" customFormat="1" ht="45.75" customHeight="1" x14ac:dyDescent="0.25">
      <c r="A1309" s="119">
        <v>1301</v>
      </c>
      <c r="B1309" s="119" t="s">
        <v>5284</v>
      </c>
      <c r="C1309" s="119" t="s">
        <v>2952</v>
      </c>
      <c r="D1309" s="120" t="s">
        <v>261</v>
      </c>
      <c r="E1309" s="120" t="s">
        <v>391</v>
      </c>
      <c r="F1309" s="120" t="s">
        <v>261</v>
      </c>
      <c r="G1309" s="120" t="s">
        <v>5285</v>
      </c>
      <c r="H1309" s="120" t="s">
        <v>470</v>
      </c>
      <c r="I1309" s="120" t="s">
        <v>277</v>
      </c>
      <c r="J1309" s="120" t="s">
        <v>92</v>
      </c>
      <c r="K1309" s="120" t="s">
        <v>5160</v>
      </c>
      <c r="L1309" s="120">
        <v>12</v>
      </c>
      <c r="M1309" s="122">
        <v>2013</v>
      </c>
      <c r="N1309" s="180">
        <v>238.96</v>
      </c>
      <c r="O1309" s="59"/>
      <c r="P1309" s="60"/>
      <c r="Q1309" s="61"/>
      <c r="R1309" s="61"/>
      <c r="S1309" s="510"/>
    </row>
    <row r="1310" spans="1:19" s="31" customFormat="1" ht="45.75" customHeight="1" x14ac:dyDescent="0.25">
      <c r="A1310" s="119">
        <v>1302</v>
      </c>
      <c r="B1310" s="119" t="s">
        <v>5286</v>
      </c>
      <c r="C1310" s="119" t="s">
        <v>2971</v>
      </c>
      <c r="D1310" s="120" t="s">
        <v>261</v>
      </c>
      <c r="E1310" s="120" t="s">
        <v>391</v>
      </c>
      <c r="F1310" s="120" t="s">
        <v>261</v>
      </c>
      <c r="G1310" s="120" t="s">
        <v>440</v>
      </c>
      <c r="H1310" s="120" t="s">
        <v>470</v>
      </c>
      <c r="I1310" s="120" t="s">
        <v>277</v>
      </c>
      <c r="J1310" s="120" t="s">
        <v>92</v>
      </c>
      <c r="K1310" s="120" t="s">
        <v>5160</v>
      </c>
      <c r="L1310" s="120">
        <v>12</v>
      </c>
      <c r="M1310" s="122">
        <v>2013</v>
      </c>
      <c r="N1310" s="180">
        <v>119.48</v>
      </c>
      <c r="O1310" s="59"/>
      <c r="P1310" s="60"/>
      <c r="Q1310" s="61"/>
      <c r="R1310" s="61"/>
      <c r="S1310" s="510"/>
    </row>
    <row r="1311" spans="1:19" s="31" customFormat="1" ht="45.75" customHeight="1" x14ac:dyDescent="0.25">
      <c r="A1311" s="119">
        <v>1303</v>
      </c>
      <c r="B1311" s="119" t="s">
        <v>5287</v>
      </c>
      <c r="C1311" s="119" t="s">
        <v>4416</v>
      </c>
      <c r="D1311" s="120" t="s">
        <v>261</v>
      </c>
      <c r="E1311" s="120" t="s">
        <v>391</v>
      </c>
      <c r="F1311" s="120" t="s">
        <v>261</v>
      </c>
      <c r="G1311" s="120" t="s">
        <v>440</v>
      </c>
      <c r="H1311" s="120" t="s">
        <v>470</v>
      </c>
      <c r="I1311" s="120" t="s">
        <v>277</v>
      </c>
      <c r="J1311" s="120" t="s">
        <v>92</v>
      </c>
      <c r="K1311" s="120" t="s">
        <v>5160</v>
      </c>
      <c r="L1311" s="120">
        <v>12</v>
      </c>
      <c r="M1311" s="122">
        <v>2013</v>
      </c>
      <c r="N1311" s="180">
        <v>238.96</v>
      </c>
      <c r="O1311" s="59"/>
      <c r="P1311" s="60"/>
      <c r="Q1311" s="61"/>
      <c r="R1311" s="61"/>
      <c r="S1311" s="510"/>
    </row>
    <row r="1312" spans="1:19" s="31" customFormat="1" ht="45.75" customHeight="1" x14ac:dyDescent="0.25">
      <c r="A1312" s="119">
        <v>1304</v>
      </c>
      <c r="B1312" s="119" t="s">
        <v>5288</v>
      </c>
      <c r="C1312" s="119" t="s">
        <v>3037</v>
      </c>
      <c r="D1312" s="120" t="s">
        <v>261</v>
      </c>
      <c r="E1312" s="120" t="s">
        <v>391</v>
      </c>
      <c r="F1312" s="120" t="s">
        <v>261</v>
      </c>
      <c r="G1312" s="120" t="s">
        <v>440</v>
      </c>
      <c r="H1312" s="120" t="s">
        <v>470</v>
      </c>
      <c r="I1312" s="120" t="s">
        <v>277</v>
      </c>
      <c r="J1312" s="120" t="s">
        <v>92</v>
      </c>
      <c r="K1312" s="120" t="s">
        <v>5160</v>
      </c>
      <c r="L1312" s="120">
        <v>12</v>
      </c>
      <c r="M1312" s="122">
        <v>2013</v>
      </c>
      <c r="N1312" s="180">
        <v>2925.2</v>
      </c>
      <c r="O1312" s="59"/>
      <c r="P1312" s="60"/>
      <c r="Q1312" s="61"/>
      <c r="R1312" s="61"/>
      <c r="S1312" s="510"/>
    </row>
    <row r="1313" spans="1:19" s="31" customFormat="1" ht="45.75" customHeight="1" x14ac:dyDescent="0.25">
      <c r="A1313" s="119">
        <v>1305</v>
      </c>
      <c r="B1313" s="119" t="s">
        <v>5289</v>
      </c>
      <c r="C1313" s="119" t="s">
        <v>2952</v>
      </c>
      <c r="D1313" s="120" t="s">
        <v>261</v>
      </c>
      <c r="E1313" s="120" t="s">
        <v>391</v>
      </c>
      <c r="F1313" s="120" t="s">
        <v>261</v>
      </c>
      <c r="G1313" s="120" t="s">
        <v>5290</v>
      </c>
      <c r="H1313" s="120" t="s">
        <v>470</v>
      </c>
      <c r="I1313" s="120" t="s">
        <v>277</v>
      </c>
      <c r="J1313" s="120" t="s">
        <v>92</v>
      </c>
      <c r="K1313" s="120" t="s">
        <v>5160</v>
      </c>
      <c r="L1313" s="120">
        <v>8</v>
      </c>
      <c r="M1313" s="122">
        <v>2016</v>
      </c>
      <c r="N1313" s="180">
        <v>104.4</v>
      </c>
      <c r="O1313" s="59"/>
      <c r="P1313" s="60"/>
      <c r="Q1313" s="61"/>
      <c r="R1313" s="61"/>
      <c r="S1313" s="510"/>
    </row>
    <row r="1314" spans="1:19" s="31" customFormat="1" ht="45.75" customHeight="1" x14ac:dyDescent="0.25">
      <c r="A1314" s="119">
        <v>1306</v>
      </c>
      <c r="B1314" s="119" t="s">
        <v>5291</v>
      </c>
      <c r="C1314" s="119" t="s">
        <v>2971</v>
      </c>
      <c r="D1314" s="120" t="s">
        <v>261</v>
      </c>
      <c r="E1314" s="120" t="s">
        <v>391</v>
      </c>
      <c r="F1314" s="120" t="s">
        <v>261</v>
      </c>
      <c r="G1314" s="120" t="str">
        <f>G1313</f>
        <v>DESKTOP MK120</v>
      </c>
      <c r="H1314" s="120" t="s">
        <v>470</v>
      </c>
      <c r="I1314" s="120" t="s">
        <v>277</v>
      </c>
      <c r="J1314" s="120" t="s">
        <v>92</v>
      </c>
      <c r="K1314" s="120" t="s">
        <v>5160</v>
      </c>
      <c r="L1314" s="120">
        <v>8</v>
      </c>
      <c r="M1314" s="122">
        <v>2016</v>
      </c>
      <c r="N1314" s="180">
        <v>81.2</v>
      </c>
      <c r="O1314" s="59"/>
      <c r="P1314" s="60"/>
      <c r="Q1314" s="61"/>
      <c r="R1314" s="61"/>
      <c r="S1314" s="510"/>
    </row>
    <row r="1315" spans="1:19" s="31" customFormat="1" ht="45.75" customHeight="1" x14ac:dyDescent="0.25">
      <c r="A1315" s="119">
        <v>1307</v>
      </c>
      <c r="B1315" s="119" t="s">
        <v>5292</v>
      </c>
      <c r="C1315" s="119" t="s">
        <v>2980</v>
      </c>
      <c r="D1315" s="120" t="s">
        <v>261</v>
      </c>
      <c r="E1315" s="120" t="s">
        <v>391</v>
      </c>
      <c r="F1315" s="120" t="s">
        <v>261</v>
      </c>
      <c r="G1315" s="120" t="s">
        <v>440</v>
      </c>
      <c r="H1315" s="120" t="s">
        <v>470</v>
      </c>
      <c r="I1315" s="120" t="s">
        <v>277</v>
      </c>
      <c r="J1315" s="120" t="s">
        <v>92</v>
      </c>
      <c r="K1315" s="120" t="s">
        <v>5160</v>
      </c>
      <c r="L1315" s="120">
        <v>8</v>
      </c>
      <c r="M1315" s="122">
        <v>2016</v>
      </c>
      <c r="N1315" s="180">
        <v>232</v>
      </c>
      <c r="O1315" s="59"/>
      <c r="P1315" s="60"/>
      <c r="Q1315" s="61"/>
      <c r="R1315" s="61"/>
      <c r="S1315" s="510"/>
    </row>
    <row r="1316" spans="1:19" s="31" customFormat="1" ht="45.75" customHeight="1" x14ac:dyDescent="0.25">
      <c r="A1316" s="119">
        <v>1308</v>
      </c>
      <c r="B1316" s="119" t="s">
        <v>5293</v>
      </c>
      <c r="C1316" s="125" t="s">
        <v>3268</v>
      </c>
      <c r="D1316" s="120" t="s">
        <v>3388</v>
      </c>
      <c r="E1316" s="120" t="s">
        <v>391</v>
      </c>
      <c r="F1316" s="120" t="s">
        <v>261</v>
      </c>
      <c r="G1316" s="126">
        <v>940399165302</v>
      </c>
      <c r="H1316" s="120" t="s">
        <v>470</v>
      </c>
      <c r="I1316" s="120" t="s">
        <v>277</v>
      </c>
      <c r="J1316" s="120" t="s">
        <v>92</v>
      </c>
      <c r="K1316" s="120" t="s">
        <v>5160</v>
      </c>
      <c r="L1316" s="121">
        <v>11</v>
      </c>
      <c r="M1316" s="121">
        <v>2017</v>
      </c>
      <c r="N1316" s="180">
        <v>4782.68</v>
      </c>
      <c r="O1316" s="59"/>
      <c r="P1316" s="60"/>
      <c r="Q1316" s="61"/>
      <c r="R1316" s="61"/>
      <c r="S1316" s="510"/>
    </row>
    <row r="1317" spans="1:19" s="31" customFormat="1" ht="45.75" customHeight="1" x14ac:dyDescent="0.25">
      <c r="A1317" s="119">
        <v>1309</v>
      </c>
      <c r="B1317" s="119" t="s">
        <v>5294</v>
      </c>
      <c r="C1317" s="125" t="s">
        <v>2976</v>
      </c>
      <c r="D1317" s="120" t="s">
        <v>1136</v>
      </c>
      <c r="E1317" s="120" t="s">
        <v>391</v>
      </c>
      <c r="F1317" s="120" t="s">
        <v>261</v>
      </c>
      <c r="G1317" s="126" t="s">
        <v>5295</v>
      </c>
      <c r="H1317" s="120" t="s">
        <v>470</v>
      </c>
      <c r="I1317" s="120" t="s">
        <v>277</v>
      </c>
      <c r="J1317" s="120" t="s">
        <v>92</v>
      </c>
      <c r="K1317" s="120" t="s">
        <v>5160</v>
      </c>
      <c r="L1317" s="121">
        <v>11</v>
      </c>
      <c r="M1317" s="121">
        <v>2017</v>
      </c>
      <c r="N1317" s="180">
        <v>2468.48</v>
      </c>
      <c r="O1317" s="59"/>
      <c r="P1317" s="60"/>
      <c r="Q1317" s="61"/>
      <c r="R1317" s="61"/>
      <c r="S1317" s="510"/>
    </row>
    <row r="1318" spans="1:19" s="31" customFormat="1" ht="45.75" customHeight="1" x14ac:dyDescent="0.25">
      <c r="A1318" s="119">
        <v>1310</v>
      </c>
      <c r="B1318" s="119" t="s">
        <v>5296</v>
      </c>
      <c r="C1318" s="125" t="s">
        <v>2952</v>
      </c>
      <c r="D1318" s="120" t="s">
        <v>3005</v>
      </c>
      <c r="E1318" s="120" t="s">
        <v>391</v>
      </c>
      <c r="F1318" s="120" t="s">
        <v>261</v>
      </c>
      <c r="G1318" s="126" t="s">
        <v>3006</v>
      </c>
      <c r="H1318" s="120" t="s">
        <v>470</v>
      </c>
      <c r="I1318" s="120" t="s">
        <v>277</v>
      </c>
      <c r="J1318" s="120" t="s">
        <v>92</v>
      </c>
      <c r="K1318" s="120" t="s">
        <v>5160</v>
      </c>
      <c r="L1318" s="121">
        <v>11</v>
      </c>
      <c r="M1318" s="121">
        <v>2017</v>
      </c>
      <c r="N1318" s="180">
        <v>308.57</v>
      </c>
      <c r="O1318" s="59"/>
      <c r="P1318" s="60"/>
      <c r="Q1318" s="61"/>
      <c r="R1318" s="61"/>
      <c r="S1318" s="510"/>
    </row>
    <row r="1319" spans="1:19" s="31" customFormat="1" ht="45.75" customHeight="1" x14ac:dyDescent="0.25">
      <c r="A1319" s="119">
        <v>1311</v>
      </c>
      <c r="B1319" s="119" t="s">
        <v>5297</v>
      </c>
      <c r="C1319" s="125" t="s">
        <v>2971</v>
      </c>
      <c r="D1319" s="120" t="s">
        <v>3005</v>
      </c>
      <c r="E1319" s="120" t="s">
        <v>391</v>
      </c>
      <c r="F1319" s="120" t="s">
        <v>261</v>
      </c>
      <c r="G1319" s="126" t="s">
        <v>3006</v>
      </c>
      <c r="H1319" s="120" t="s">
        <v>470</v>
      </c>
      <c r="I1319" s="120" t="s">
        <v>277</v>
      </c>
      <c r="J1319" s="120" t="s">
        <v>92</v>
      </c>
      <c r="K1319" s="120" t="s">
        <v>5160</v>
      </c>
      <c r="L1319" s="121">
        <v>11</v>
      </c>
      <c r="M1319" s="121">
        <v>2017</v>
      </c>
      <c r="N1319" s="180">
        <v>154.28</v>
      </c>
      <c r="O1319" s="59"/>
      <c r="P1319" s="60"/>
      <c r="Q1319" s="61"/>
      <c r="R1319" s="61"/>
      <c r="S1319" s="510"/>
    </row>
    <row r="1320" spans="1:19" s="31" customFormat="1" ht="45.75" customHeight="1" x14ac:dyDescent="0.25">
      <c r="A1320" s="119">
        <v>1312</v>
      </c>
      <c r="B1320" s="119" t="s">
        <v>5298</v>
      </c>
      <c r="C1320" s="125" t="s">
        <v>2980</v>
      </c>
      <c r="D1320" s="120" t="s">
        <v>4910</v>
      </c>
      <c r="E1320" s="120" t="s">
        <v>391</v>
      </c>
      <c r="F1320" s="120" t="s">
        <v>261</v>
      </c>
      <c r="G1320" s="126" t="s">
        <v>5299</v>
      </c>
      <c r="H1320" s="120" t="s">
        <v>470</v>
      </c>
      <c r="I1320" s="120" t="s">
        <v>277</v>
      </c>
      <c r="J1320" s="120" t="s">
        <v>92</v>
      </c>
      <c r="K1320" s="120" t="s">
        <v>5160</v>
      </c>
      <c r="L1320" s="121">
        <v>11</v>
      </c>
      <c r="M1320" s="121">
        <v>2017</v>
      </c>
      <c r="N1320" s="180">
        <v>290</v>
      </c>
      <c r="O1320" s="59"/>
      <c r="P1320" s="60"/>
      <c r="Q1320" s="61"/>
      <c r="R1320" s="61"/>
      <c r="S1320" s="510"/>
    </row>
    <row r="1321" spans="1:19" s="31" customFormat="1" ht="45.75" customHeight="1" x14ac:dyDescent="0.25">
      <c r="A1321" s="119">
        <v>1313</v>
      </c>
      <c r="B1321" s="119" t="s">
        <v>5300</v>
      </c>
      <c r="C1321" s="125" t="s">
        <v>3268</v>
      </c>
      <c r="D1321" s="120" t="s">
        <v>3388</v>
      </c>
      <c r="E1321" s="120" t="s">
        <v>391</v>
      </c>
      <c r="F1321" s="120" t="s">
        <v>261</v>
      </c>
      <c r="G1321" s="126">
        <v>940399167225</v>
      </c>
      <c r="H1321" s="120" t="s">
        <v>470</v>
      </c>
      <c r="I1321" s="120" t="s">
        <v>277</v>
      </c>
      <c r="J1321" s="120" t="s">
        <v>92</v>
      </c>
      <c r="K1321" s="120" t="s">
        <v>5160</v>
      </c>
      <c r="L1321" s="121">
        <v>11</v>
      </c>
      <c r="M1321" s="121">
        <v>2017</v>
      </c>
      <c r="N1321" s="180">
        <v>4782.68</v>
      </c>
      <c r="O1321" s="59"/>
      <c r="P1321" s="60"/>
      <c r="Q1321" s="61"/>
      <c r="R1321" s="61"/>
      <c r="S1321" s="510"/>
    </row>
    <row r="1322" spans="1:19" s="31" customFormat="1" ht="45.75" customHeight="1" x14ac:dyDescent="0.25">
      <c r="A1322" s="119">
        <v>1314</v>
      </c>
      <c r="B1322" s="119" t="s">
        <v>5301</v>
      </c>
      <c r="C1322" s="125" t="s">
        <v>2976</v>
      </c>
      <c r="D1322" s="120" t="s">
        <v>1136</v>
      </c>
      <c r="E1322" s="120" t="s">
        <v>391</v>
      </c>
      <c r="F1322" s="120" t="s">
        <v>261</v>
      </c>
      <c r="G1322" s="126" t="s">
        <v>5302</v>
      </c>
      <c r="H1322" s="120" t="s">
        <v>470</v>
      </c>
      <c r="I1322" s="120" t="s">
        <v>277</v>
      </c>
      <c r="J1322" s="120" t="s">
        <v>92</v>
      </c>
      <c r="K1322" s="120" t="s">
        <v>5160</v>
      </c>
      <c r="L1322" s="121">
        <v>11</v>
      </c>
      <c r="M1322" s="121">
        <v>2017</v>
      </c>
      <c r="N1322" s="180">
        <v>2468.48</v>
      </c>
      <c r="O1322" s="59"/>
      <c r="P1322" s="60"/>
      <c r="Q1322" s="61"/>
      <c r="R1322" s="61"/>
      <c r="S1322" s="510"/>
    </row>
    <row r="1323" spans="1:19" s="31" customFormat="1" ht="45.75" customHeight="1" x14ac:dyDescent="0.25">
      <c r="A1323" s="119">
        <v>1315</v>
      </c>
      <c r="B1323" s="119" t="s">
        <v>5303</v>
      </c>
      <c r="C1323" s="125" t="s">
        <v>2952</v>
      </c>
      <c r="D1323" s="120" t="s">
        <v>3005</v>
      </c>
      <c r="E1323" s="120" t="s">
        <v>391</v>
      </c>
      <c r="F1323" s="120" t="s">
        <v>261</v>
      </c>
      <c r="G1323" s="126" t="s">
        <v>3006</v>
      </c>
      <c r="H1323" s="120" t="s">
        <v>470</v>
      </c>
      <c r="I1323" s="120" t="s">
        <v>277</v>
      </c>
      <c r="J1323" s="120" t="s">
        <v>92</v>
      </c>
      <c r="K1323" s="120" t="s">
        <v>5160</v>
      </c>
      <c r="L1323" s="121">
        <v>11</v>
      </c>
      <c r="M1323" s="121">
        <v>2017</v>
      </c>
      <c r="N1323" s="180">
        <v>308.56</v>
      </c>
      <c r="O1323" s="59"/>
      <c r="P1323" s="60"/>
      <c r="Q1323" s="61"/>
      <c r="R1323" s="61"/>
      <c r="S1323" s="510"/>
    </row>
    <row r="1324" spans="1:19" s="31" customFormat="1" ht="45.75" customHeight="1" x14ac:dyDescent="0.25">
      <c r="A1324" s="119">
        <v>1316</v>
      </c>
      <c r="B1324" s="119" t="s">
        <v>5304</v>
      </c>
      <c r="C1324" s="125" t="s">
        <v>2971</v>
      </c>
      <c r="D1324" s="120" t="s">
        <v>3005</v>
      </c>
      <c r="E1324" s="120" t="s">
        <v>391</v>
      </c>
      <c r="F1324" s="120" t="s">
        <v>261</v>
      </c>
      <c r="G1324" s="126" t="s">
        <v>3006</v>
      </c>
      <c r="H1324" s="120" t="s">
        <v>470</v>
      </c>
      <c r="I1324" s="120" t="s">
        <v>277</v>
      </c>
      <c r="J1324" s="120" t="s">
        <v>92</v>
      </c>
      <c r="K1324" s="120" t="s">
        <v>5160</v>
      </c>
      <c r="L1324" s="121">
        <v>11</v>
      </c>
      <c r="M1324" s="121">
        <v>2017</v>
      </c>
      <c r="N1324" s="180">
        <v>154.28</v>
      </c>
      <c r="O1324" s="59"/>
      <c r="P1324" s="60"/>
      <c r="Q1324" s="61"/>
      <c r="R1324" s="61"/>
      <c r="S1324" s="510"/>
    </row>
    <row r="1325" spans="1:19" s="31" customFormat="1" ht="45.75" customHeight="1" x14ac:dyDescent="0.25">
      <c r="A1325" s="119">
        <v>1317</v>
      </c>
      <c r="B1325" s="119" t="s">
        <v>5305</v>
      </c>
      <c r="C1325" s="125" t="s">
        <v>2980</v>
      </c>
      <c r="D1325" s="120" t="s">
        <v>4910</v>
      </c>
      <c r="E1325" s="120" t="s">
        <v>391</v>
      </c>
      <c r="F1325" s="120" t="s">
        <v>261</v>
      </c>
      <c r="G1325" s="126" t="s">
        <v>5306</v>
      </c>
      <c r="H1325" s="120" t="s">
        <v>470</v>
      </c>
      <c r="I1325" s="120" t="s">
        <v>277</v>
      </c>
      <c r="J1325" s="120" t="s">
        <v>92</v>
      </c>
      <c r="K1325" s="120" t="s">
        <v>5160</v>
      </c>
      <c r="L1325" s="121">
        <v>11</v>
      </c>
      <c r="M1325" s="121">
        <v>2017</v>
      </c>
      <c r="N1325" s="180">
        <v>290</v>
      </c>
      <c r="O1325" s="59"/>
      <c r="P1325" s="60"/>
      <c r="Q1325" s="61"/>
      <c r="R1325" s="61"/>
      <c r="S1325" s="510"/>
    </row>
    <row r="1326" spans="1:19" s="31" customFormat="1" ht="45.75" customHeight="1" x14ac:dyDescent="0.25">
      <c r="A1326" s="119">
        <v>1318</v>
      </c>
      <c r="B1326" s="119" t="s">
        <v>5307</v>
      </c>
      <c r="C1326" s="125" t="s">
        <v>5308</v>
      </c>
      <c r="D1326" s="120" t="s">
        <v>2719</v>
      </c>
      <c r="E1326" s="120" t="s">
        <v>391</v>
      </c>
      <c r="F1326" s="120" t="s">
        <v>261</v>
      </c>
      <c r="G1326" s="126" t="s">
        <v>5309</v>
      </c>
      <c r="H1326" s="120" t="s">
        <v>470</v>
      </c>
      <c r="I1326" s="120" t="s">
        <v>277</v>
      </c>
      <c r="J1326" s="120" t="s">
        <v>92</v>
      </c>
      <c r="K1326" s="120" t="s">
        <v>5160</v>
      </c>
      <c r="L1326" s="121">
        <v>12</v>
      </c>
      <c r="M1326" s="121">
        <v>2019</v>
      </c>
      <c r="N1326" s="180">
        <v>3538</v>
      </c>
      <c r="O1326" s="59"/>
      <c r="P1326" s="60"/>
      <c r="Q1326" s="61"/>
      <c r="R1326" s="61"/>
      <c r="S1326" s="510"/>
    </row>
    <row r="1327" spans="1:19" s="31" customFormat="1" ht="45.75" customHeight="1" x14ac:dyDescent="0.25">
      <c r="A1327" s="119">
        <v>1319</v>
      </c>
      <c r="B1327" s="119" t="s">
        <v>5310</v>
      </c>
      <c r="C1327" s="119" t="s">
        <v>5311</v>
      </c>
      <c r="D1327" s="120" t="s">
        <v>261</v>
      </c>
      <c r="E1327" s="120" t="s">
        <v>391</v>
      </c>
      <c r="F1327" s="120" t="s">
        <v>261</v>
      </c>
      <c r="G1327" s="120" t="s">
        <v>5312</v>
      </c>
      <c r="H1327" s="120" t="s">
        <v>470</v>
      </c>
      <c r="I1327" s="120" t="s">
        <v>282</v>
      </c>
      <c r="J1327" s="120" t="s">
        <v>92</v>
      </c>
      <c r="K1327" s="120" t="s">
        <v>5160</v>
      </c>
      <c r="L1327" s="120">
        <v>12</v>
      </c>
      <c r="M1327" s="122">
        <v>2013</v>
      </c>
      <c r="N1327" s="180">
        <v>3464.76</v>
      </c>
      <c r="O1327" s="59"/>
      <c r="P1327" s="60"/>
      <c r="Q1327" s="61"/>
      <c r="R1327" s="61"/>
      <c r="S1327" s="510"/>
    </row>
    <row r="1328" spans="1:19" s="31" customFormat="1" ht="45.75" customHeight="1" x14ac:dyDescent="0.25">
      <c r="A1328" s="119">
        <v>1320</v>
      </c>
      <c r="B1328" s="119" t="s">
        <v>5313</v>
      </c>
      <c r="C1328" s="119" t="s">
        <v>5314</v>
      </c>
      <c r="D1328" s="120" t="s">
        <v>1622</v>
      </c>
      <c r="E1328" s="120" t="s">
        <v>391</v>
      </c>
      <c r="F1328" s="120" t="s">
        <v>2959</v>
      </c>
      <c r="G1328" s="120" t="s">
        <v>5315</v>
      </c>
      <c r="H1328" s="120" t="s">
        <v>470</v>
      </c>
      <c r="I1328" s="120" t="s">
        <v>282</v>
      </c>
      <c r="J1328" s="120" t="s">
        <v>92</v>
      </c>
      <c r="K1328" s="120" t="s">
        <v>5160</v>
      </c>
      <c r="L1328" s="120">
        <v>8</v>
      </c>
      <c r="M1328" s="122">
        <v>2016</v>
      </c>
      <c r="N1328" s="180">
        <v>2100</v>
      </c>
      <c r="O1328" s="59"/>
      <c r="P1328" s="60"/>
      <c r="Q1328" s="61"/>
      <c r="R1328" s="61"/>
      <c r="S1328" s="510"/>
    </row>
    <row r="1329" spans="1:19" s="31" customFormat="1" ht="45.75" customHeight="1" x14ac:dyDescent="0.25">
      <c r="A1329" s="119">
        <v>1321</v>
      </c>
      <c r="B1329" s="119" t="s">
        <v>5316</v>
      </c>
      <c r="C1329" s="119" t="s">
        <v>3680</v>
      </c>
      <c r="D1329" s="120" t="s">
        <v>3079</v>
      </c>
      <c r="E1329" s="120" t="s">
        <v>391</v>
      </c>
      <c r="F1329" s="120" t="s">
        <v>261</v>
      </c>
      <c r="G1329" s="126">
        <v>216447</v>
      </c>
      <c r="H1329" s="120" t="s">
        <v>470</v>
      </c>
      <c r="I1329" s="120" t="s">
        <v>5317</v>
      </c>
      <c r="J1329" s="120" t="s">
        <v>92</v>
      </c>
      <c r="K1329" s="120" t="s">
        <v>3107</v>
      </c>
      <c r="L1329" s="121">
        <v>12</v>
      </c>
      <c r="M1329" s="122">
        <v>2013</v>
      </c>
      <c r="N1329" s="180">
        <v>295</v>
      </c>
      <c r="O1329" s="59"/>
      <c r="P1329" s="60"/>
      <c r="Q1329" s="61"/>
      <c r="R1329" s="61"/>
      <c r="S1329" s="510"/>
    </row>
    <row r="1330" spans="1:19" s="31" customFormat="1" ht="45.75" customHeight="1" x14ac:dyDescent="0.25">
      <c r="A1330" s="119">
        <v>1322</v>
      </c>
      <c r="B1330" s="119" t="s">
        <v>5318</v>
      </c>
      <c r="C1330" s="119" t="s">
        <v>3680</v>
      </c>
      <c r="D1330" s="120" t="s">
        <v>3079</v>
      </c>
      <c r="E1330" s="120" t="s">
        <v>391</v>
      </c>
      <c r="F1330" s="120" t="s">
        <v>261</v>
      </c>
      <c r="G1330" s="126" t="s">
        <v>5319</v>
      </c>
      <c r="H1330" s="120" t="s">
        <v>890</v>
      </c>
      <c r="I1330" s="120" t="s">
        <v>5317</v>
      </c>
      <c r="J1330" s="120" t="s">
        <v>5320</v>
      </c>
      <c r="K1330" s="120" t="s">
        <v>3107</v>
      </c>
      <c r="L1330" s="121">
        <v>12</v>
      </c>
      <c r="M1330" s="122">
        <v>2013</v>
      </c>
      <c r="N1330" s="180">
        <v>130</v>
      </c>
      <c r="O1330" s="59"/>
      <c r="P1330" s="60"/>
      <c r="Q1330" s="61"/>
      <c r="R1330" s="61"/>
      <c r="S1330" s="510"/>
    </row>
    <row r="1331" spans="1:19" s="31" customFormat="1" ht="45.75" customHeight="1" x14ac:dyDescent="0.25">
      <c r="A1331" s="119">
        <v>1323</v>
      </c>
      <c r="B1331" s="119" t="s">
        <v>5321</v>
      </c>
      <c r="C1331" s="119" t="s">
        <v>5322</v>
      </c>
      <c r="D1331" s="120" t="s">
        <v>3113</v>
      </c>
      <c r="E1331" s="120" t="s">
        <v>391</v>
      </c>
      <c r="F1331" s="120" t="s">
        <v>261</v>
      </c>
      <c r="G1331" s="126">
        <v>162021644</v>
      </c>
      <c r="H1331" s="120" t="s">
        <v>470</v>
      </c>
      <c r="I1331" s="120" t="s">
        <v>5317</v>
      </c>
      <c r="J1331" s="120" t="s">
        <v>92</v>
      </c>
      <c r="K1331" s="120" t="s">
        <v>3107</v>
      </c>
      <c r="L1331" s="121">
        <v>12</v>
      </c>
      <c r="M1331" s="122">
        <v>2013</v>
      </c>
      <c r="N1331" s="180">
        <v>150.84</v>
      </c>
      <c r="O1331" s="59"/>
      <c r="P1331" s="60"/>
      <c r="Q1331" s="61"/>
      <c r="R1331" s="61"/>
      <c r="S1331" s="510"/>
    </row>
    <row r="1332" spans="1:19" s="31" customFormat="1" ht="45.75" customHeight="1" x14ac:dyDescent="0.25">
      <c r="A1332" s="119">
        <v>1324</v>
      </c>
      <c r="B1332" s="119" t="s">
        <v>5323</v>
      </c>
      <c r="C1332" s="119" t="s">
        <v>5324</v>
      </c>
      <c r="D1332" s="120" t="s">
        <v>4677</v>
      </c>
      <c r="E1332" s="120" t="s">
        <v>391</v>
      </c>
      <c r="F1332" s="120" t="s">
        <v>261</v>
      </c>
      <c r="G1332" s="126">
        <v>16003271266</v>
      </c>
      <c r="H1332" s="120" t="s">
        <v>470</v>
      </c>
      <c r="I1332" s="120" t="s">
        <v>5317</v>
      </c>
      <c r="J1332" s="120" t="s">
        <v>92</v>
      </c>
      <c r="K1332" s="120" t="s">
        <v>3107</v>
      </c>
      <c r="L1332" s="121">
        <v>12</v>
      </c>
      <c r="M1332" s="122">
        <v>2013</v>
      </c>
      <c r="N1332" s="180">
        <v>280</v>
      </c>
      <c r="O1332" s="59"/>
      <c r="P1332" s="60"/>
      <c r="Q1332" s="61"/>
      <c r="R1332" s="61"/>
      <c r="S1332" s="510"/>
    </row>
    <row r="1333" spans="1:19" s="31" customFormat="1" ht="45.75" customHeight="1" x14ac:dyDescent="0.25">
      <c r="A1333" s="119">
        <v>1325</v>
      </c>
      <c r="B1333" s="119" t="s">
        <v>5325</v>
      </c>
      <c r="C1333" s="119" t="s">
        <v>3087</v>
      </c>
      <c r="D1333" s="120" t="s">
        <v>261</v>
      </c>
      <c r="E1333" s="120" t="s">
        <v>391</v>
      </c>
      <c r="F1333" s="120" t="s">
        <v>261</v>
      </c>
      <c r="G1333" s="126">
        <v>6090006006</v>
      </c>
      <c r="H1333" s="120" t="s">
        <v>470</v>
      </c>
      <c r="I1333" s="120" t="s">
        <v>5317</v>
      </c>
      <c r="J1333" s="120" t="s">
        <v>92</v>
      </c>
      <c r="K1333" s="120" t="s">
        <v>3107</v>
      </c>
      <c r="L1333" s="121">
        <v>12</v>
      </c>
      <c r="M1333" s="122">
        <v>2013</v>
      </c>
      <c r="N1333" s="180">
        <v>276.10000000000002</v>
      </c>
      <c r="O1333" s="59"/>
      <c r="P1333" s="60"/>
      <c r="Q1333" s="61"/>
      <c r="R1333" s="61"/>
      <c r="S1333" s="510"/>
    </row>
    <row r="1334" spans="1:19" s="31" customFormat="1" ht="45.75" customHeight="1" x14ac:dyDescent="0.25">
      <c r="A1334" s="119">
        <v>1326</v>
      </c>
      <c r="B1334" s="119" t="s">
        <v>5326</v>
      </c>
      <c r="C1334" s="119" t="s">
        <v>3572</v>
      </c>
      <c r="D1334" s="120" t="s">
        <v>3388</v>
      </c>
      <c r="E1334" s="120" t="s">
        <v>391</v>
      </c>
      <c r="F1334" s="120" t="s">
        <v>261</v>
      </c>
      <c r="G1334" s="126" t="s">
        <v>3255</v>
      </c>
      <c r="H1334" s="120" t="s">
        <v>470</v>
      </c>
      <c r="I1334" s="120" t="s">
        <v>5317</v>
      </c>
      <c r="J1334" s="120" t="s">
        <v>92</v>
      </c>
      <c r="K1334" s="120" t="s">
        <v>3107</v>
      </c>
      <c r="L1334" s="121">
        <v>12</v>
      </c>
      <c r="M1334" s="122">
        <v>2013</v>
      </c>
      <c r="N1334" s="180">
        <v>197.02</v>
      </c>
      <c r="O1334" s="59"/>
      <c r="P1334" s="60"/>
      <c r="Q1334" s="61"/>
      <c r="R1334" s="61"/>
      <c r="S1334" s="510"/>
    </row>
    <row r="1335" spans="1:19" s="31" customFormat="1" ht="45.75" customHeight="1" x14ac:dyDescent="0.25">
      <c r="A1335" s="119">
        <v>1327</v>
      </c>
      <c r="B1335" s="119" t="s">
        <v>5327</v>
      </c>
      <c r="C1335" s="119" t="s">
        <v>4358</v>
      </c>
      <c r="D1335" s="120" t="s">
        <v>3388</v>
      </c>
      <c r="E1335" s="120" t="s">
        <v>391</v>
      </c>
      <c r="F1335" s="120" t="s">
        <v>261</v>
      </c>
      <c r="G1335" s="126" t="s">
        <v>5328</v>
      </c>
      <c r="H1335" s="120" t="s">
        <v>470</v>
      </c>
      <c r="I1335" s="120" t="s">
        <v>5317</v>
      </c>
      <c r="J1335" s="120" t="s">
        <v>92</v>
      </c>
      <c r="K1335" s="120" t="s">
        <v>3107</v>
      </c>
      <c r="L1335" s="121">
        <v>12</v>
      </c>
      <c r="M1335" s="122">
        <v>2013</v>
      </c>
      <c r="N1335" s="180">
        <v>295.5</v>
      </c>
      <c r="O1335" s="59"/>
      <c r="P1335" s="60"/>
      <c r="Q1335" s="61"/>
      <c r="R1335" s="61"/>
      <c r="S1335" s="510"/>
    </row>
    <row r="1336" spans="1:19" s="31" customFormat="1" ht="45.75" customHeight="1" x14ac:dyDescent="0.25">
      <c r="A1336" s="119">
        <v>1328</v>
      </c>
      <c r="B1336" s="119" t="s">
        <v>5329</v>
      </c>
      <c r="C1336" s="119" t="s">
        <v>4386</v>
      </c>
      <c r="D1336" s="120" t="s">
        <v>261</v>
      </c>
      <c r="E1336" s="120" t="s">
        <v>391</v>
      </c>
      <c r="F1336" s="120" t="s">
        <v>261</v>
      </c>
      <c r="G1336" s="126" t="s">
        <v>5330</v>
      </c>
      <c r="H1336" s="120" t="s">
        <v>470</v>
      </c>
      <c r="I1336" s="120" t="s">
        <v>5317</v>
      </c>
      <c r="J1336" s="120" t="s">
        <v>92</v>
      </c>
      <c r="K1336" s="120" t="s">
        <v>3107</v>
      </c>
      <c r="L1336" s="121">
        <v>12</v>
      </c>
      <c r="M1336" s="122">
        <v>2013</v>
      </c>
      <c r="N1336" s="180">
        <v>248.76</v>
      </c>
      <c r="O1336" s="59"/>
      <c r="P1336" s="60"/>
      <c r="Q1336" s="61"/>
      <c r="R1336" s="61"/>
      <c r="S1336" s="510"/>
    </row>
    <row r="1337" spans="1:19" s="31" customFormat="1" ht="45.75" customHeight="1" x14ac:dyDescent="0.25">
      <c r="A1337" s="119">
        <v>1329</v>
      </c>
      <c r="B1337" s="119" t="s">
        <v>5331</v>
      </c>
      <c r="C1337" s="119" t="s">
        <v>2980</v>
      </c>
      <c r="D1337" s="120" t="s">
        <v>261</v>
      </c>
      <c r="E1337" s="120" t="s">
        <v>391</v>
      </c>
      <c r="F1337" s="120" t="s">
        <v>261</v>
      </c>
      <c r="G1337" s="126" t="s">
        <v>5332</v>
      </c>
      <c r="H1337" s="120" t="s">
        <v>470</v>
      </c>
      <c r="I1337" s="120" t="s">
        <v>5317</v>
      </c>
      <c r="J1337" s="120" t="s">
        <v>92</v>
      </c>
      <c r="K1337" s="120" t="s">
        <v>3107</v>
      </c>
      <c r="L1337" s="121">
        <v>12</v>
      </c>
      <c r="M1337" s="122">
        <v>2013</v>
      </c>
      <c r="N1337" s="180">
        <v>244.92</v>
      </c>
      <c r="O1337" s="59"/>
      <c r="P1337" s="60"/>
      <c r="Q1337" s="61"/>
      <c r="R1337" s="61"/>
      <c r="S1337" s="510"/>
    </row>
    <row r="1338" spans="1:19" s="31" customFormat="1" ht="45.75" customHeight="1" x14ac:dyDescent="0.25">
      <c r="A1338" s="119">
        <v>1330</v>
      </c>
      <c r="B1338" s="119" t="s">
        <v>5333</v>
      </c>
      <c r="C1338" s="119" t="s">
        <v>3766</v>
      </c>
      <c r="D1338" s="120" t="s">
        <v>261</v>
      </c>
      <c r="E1338" s="120" t="s">
        <v>391</v>
      </c>
      <c r="F1338" s="120" t="s">
        <v>261</v>
      </c>
      <c r="G1338" s="126" t="s">
        <v>5334</v>
      </c>
      <c r="H1338" s="120" t="s">
        <v>470</v>
      </c>
      <c r="I1338" s="120" t="s">
        <v>5317</v>
      </c>
      <c r="J1338" s="120" t="s">
        <v>92</v>
      </c>
      <c r="K1338" s="120" t="s">
        <v>3107</v>
      </c>
      <c r="L1338" s="121">
        <v>12</v>
      </c>
      <c r="M1338" s="122">
        <v>2013</v>
      </c>
      <c r="N1338" s="180">
        <v>137.96</v>
      </c>
      <c r="O1338" s="59"/>
      <c r="P1338" s="60"/>
      <c r="Q1338" s="61"/>
      <c r="R1338" s="61"/>
      <c r="S1338" s="510"/>
    </row>
    <row r="1339" spans="1:19" s="31" customFormat="1" ht="45.75" customHeight="1" x14ac:dyDescent="0.25">
      <c r="A1339" s="119">
        <v>1331</v>
      </c>
      <c r="B1339" s="119" t="s">
        <v>5335</v>
      </c>
      <c r="C1339" s="119" t="s">
        <v>2980</v>
      </c>
      <c r="D1339" s="120" t="s">
        <v>261</v>
      </c>
      <c r="E1339" s="120" t="s">
        <v>391</v>
      </c>
      <c r="F1339" s="120" t="s">
        <v>261</v>
      </c>
      <c r="G1339" s="126">
        <v>82103731242</v>
      </c>
      <c r="H1339" s="120" t="s">
        <v>470</v>
      </c>
      <c r="I1339" s="120" t="s">
        <v>5317</v>
      </c>
      <c r="J1339" s="120" t="s">
        <v>92</v>
      </c>
      <c r="K1339" s="120" t="s">
        <v>3107</v>
      </c>
      <c r="L1339" s="121">
        <v>12</v>
      </c>
      <c r="M1339" s="122">
        <v>2013</v>
      </c>
      <c r="N1339" s="180">
        <v>163.16</v>
      </c>
      <c r="O1339" s="59"/>
      <c r="P1339" s="60"/>
      <c r="Q1339" s="61"/>
      <c r="R1339" s="61"/>
      <c r="S1339" s="510"/>
    </row>
    <row r="1340" spans="1:19" s="31" customFormat="1" ht="45.75" customHeight="1" x14ac:dyDescent="0.25">
      <c r="A1340" s="119">
        <v>1332</v>
      </c>
      <c r="B1340" s="119" t="s">
        <v>5336</v>
      </c>
      <c r="C1340" s="119" t="s">
        <v>5337</v>
      </c>
      <c r="D1340" s="120" t="s">
        <v>2949</v>
      </c>
      <c r="E1340" s="120" t="s">
        <v>391</v>
      </c>
      <c r="F1340" s="120" t="s">
        <v>261</v>
      </c>
      <c r="G1340" s="126" t="s">
        <v>440</v>
      </c>
      <c r="H1340" s="120" t="s">
        <v>470</v>
      </c>
      <c r="I1340" s="120" t="s">
        <v>5317</v>
      </c>
      <c r="J1340" s="120" t="s">
        <v>92</v>
      </c>
      <c r="K1340" s="120" t="s">
        <v>3107</v>
      </c>
      <c r="L1340" s="121">
        <v>12</v>
      </c>
      <c r="M1340" s="122">
        <v>2013</v>
      </c>
      <c r="N1340" s="180">
        <v>295</v>
      </c>
      <c r="O1340" s="59"/>
      <c r="P1340" s="60"/>
      <c r="Q1340" s="61"/>
      <c r="R1340" s="61"/>
      <c r="S1340" s="510"/>
    </row>
    <row r="1341" spans="1:19" s="31" customFormat="1" ht="45.75" customHeight="1" x14ac:dyDescent="0.25">
      <c r="A1341" s="119">
        <v>1333</v>
      </c>
      <c r="B1341" s="119" t="s">
        <v>5338</v>
      </c>
      <c r="C1341" s="119" t="s">
        <v>2955</v>
      </c>
      <c r="D1341" s="120" t="s">
        <v>261</v>
      </c>
      <c r="E1341" s="120" t="s">
        <v>391</v>
      </c>
      <c r="F1341" s="120" t="s">
        <v>261</v>
      </c>
      <c r="G1341" s="126" t="s">
        <v>5339</v>
      </c>
      <c r="H1341" s="120" t="s">
        <v>470</v>
      </c>
      <c r="I1341" s="120" t="s">
        <v>5317</v>
      </c>
      <c r="J1341" s="120" t="s">
        <v>92</v>
      </c>
      <c r="K1341" s="120" t="s">
        <v>3107</v>
      </c>
      <c r="L1341" s="121">
        <v>12</v>
      </c>
      <c r="M1341" s="122">
        <v>2013</v>
      </c>
      <c r="N1341" s="180">
        <v>210</v>
      </c>
      <c r="O1341" s="59"/>
      <c r="P1341" s="60"/>
      <c r="Q1341" s="61"/>
      <c r="R1341" s="61"/>
      <c r="S1341" s="510"/>
    </row>
    <row r="1342" spans="1:19" s="31" customFormat="1" ht="45.75" customHeight="1" x14ac:dyDescent="0.25">
      <c r="A1342" s="119">
        <v>1334</v>
      </c>
      <c r="B1342" s="119" t="s">
        <v>5340</v>
      </c>
      <c r="C1342" s="119" t="s">
        <v>3087</v>
      </c>
      <c r="D1342" s="120" t="s">
        <v>261</v>
      </c>
      <c r="E1342" s="120" t="s">
        <v>391</v>
      </c>
      <c r="F1342" s="120" t="s">
        <v>261</v>
      </c>
      <c r="G1342" s="126" t="s">
        <v>4141</v>
      </c>
      <c r="H1342" s="120" t="s">
        <v>470</v>
      </c>
      <c r="I1342" s="120" t="s">
        <v>5317</v>
      </c>
      <c r="J1342" s="120" t="s">
        <v>92</v>
      </c>
      <c r="K1342" s="120" t="s">
        <v>3107</v>
      </c>
      <c r="L1342" s="121">
        <v>12</v>
      </c>
      <c r="M1342" s="122">
        <v>2013</v>
      </c>
      <c r="N1342" s="180">
        <v>115</v>
      </c>
      <c r="O1342" s="59"/>
      <c r="P1342" s="60"/>
      <c r="Q1342" s="61"/>
      <c r="R1342" s="61"/>
      <c r="S1342" s="510"/>
    </row>
    <row r="1343" spans="1:19" s="31" customFormat="1" ht="45.75" customHeight="1" x14ac:dyDescent="0.25">
      <c r="A1343" s="119">
        <v>1335</v>
      </c>
      <c r="B1343" s="119" t="s">
        <v>5341</v>
      </c>
      <c r="C1343" s="119" t="s">
        <v>3118</v>
      </c>
      <c r="D1343" s="120" t="s">
        <v>261</v>
      </c>
      <c r="E1343" s="120" t="s">
        <v>391</v>
      </c>
      <c r="F1343" s="120" t="s">
        <v>261</v>
      </c>
      <c r="G1343" s="126" t="s">
        <v>5342</v>
      </c>
      <c r="H1343" s="120" t="s">
        <v>470</v>
      </c>
      <c r="I1343" s="120" t="s">
        <v>5317</v>
      </c>
      <c r="J1343" s="120" t="s">
        <v>92</v>
      </c>
      <c r="K1343" s="120" t="s">
        <v>3107</v>
      </c>
      <c r="L1343" s="121">
        <v>12</v>
      </c>
      <c r="M1343" s="122">
        <v>2013</v>
      </c>
      <c r="N1343" s="180">
        <v>280</v>
      </c>
      <c r="O1343" s="59"/>
      <c r="P1343" s="60"/>
      <c r="Q1343" s="61"/>
      <c r="R1343" s="61"/>
      <c r="S1343" s="510"/>
    </row>
    <row r="1344" spans="1:19" s="31" customFormat="1" ht="45.75" customHeight="1" x14ac:dyDescent="0.25">
      <c r="A1344" s="119">
        <v>1336</v>
      </c>
      <c r="B1344" s="119" t="s">
        <v>5343</v>
      </c>
      <c r="C1344" s="119" t="s">
        <v>3118</v>
      </c>
      <c r="D1344" s="120" t="s">
        <v>261</v>
      </c>
      <c r="E1344" s="120" t="s">
        <v>391</v>
      </c>
      <c r="F1344" s="120" t="s">
        <v>261</v>
      </c>
      <c r="G1344" s="126" t="s">
        <v>5344</v>
      </c>
      <c r="H1344" s="120" t="s">
        <v>470</v>
      </c>
      <c r="I1344" s="120" t="s">
        <v>5317</v>
      </c>
      <c r="J1344" s="120" t="s">
        <v>92</v>
      </c>
      <c r="K1344" s="120" t="s">
        <v>3107</v>
      </c>
      <c r="L1344" s="121">
        <v>12</v>
      </c>
      <c r="M1344" s="122">
        <v>2013</v>
      </c>
      <c r="N1344" s="180">
        <v>280</v>
      </c>
      <c r="O1344" s="59"/>
      <c r="P1344" s="60"/>
      <c r="Q1344" s="61"/>
      <c r="R1344" s="61"/>
      <c r="S1344" s="510"/>
    </row>
    <row r="1345" spans="1:19" s="31" customFormat="1" ht="45.75" customHeight="1" x14ac:dyDescent="0.25">
      <c r="A1345" s="119">
        <v>1337</v>
      </c>
      <c r="B1345" s="119" t="s">
        <v>5345</v>
      </c>
      <c r="C1345" s="119" t="s">
        <v>3118</v>
      </c>
      <c r="D1345" s="120" t="s">
        <v>261</v>
      </c>
      <c r="E1345" s="120" t="s">
        <v>391</v>
      </c>
      <c r="F1345" s="120" t="s">
        <v>261</v>
      </c>
      <c r="G1345" s="126" t="s">
        <v>5346</v>
      </c>
      <c r="H1345" s="120" t="s">
        <v>470</v>
      </c>
      <c r="I1345" s="120" t="s">
        <v>5317</v>
      </c>
      <c r="J1345" s="120" t="s">
        <v>92</v>
      </c>
      <c r="K1345" s="120" t="s">
        <v>3107</v>
      </c>
      <c r="L1345" s="121">
        <v>12</v>
      </c>
      <c r="M1345" s="122">
        <v>2013</v>
      </c>
      <c r="N1345" s="180">
        <v>280</v>
      </c>
      <c r="O1345" s="59"/>
      <c r="P1345" s="60"/>
      <c r="Q1345" s="61"/>
      <c r="R1345" s="61"/>
      <c r="S1345" s="510"/>
    </row>
    <row r="1346" spans="1:19" s="31" customFormat="1" ht="45.75" customHeight="1" x14ac:dyDescent="0.25">
      <c r="A1346" s="119">
        <v>1338</v>
      </c>
      <c r="B1346" s="119" t="s">
        <v>5347</v>
      </c>
      <c r="C1346" s="119" t="s">
        <v>5348</v>
      </c>
      <c r="D1346" s="120" t="s">
        <v>261</v>
      </c>
      <c r="E1346" s="120" t="s">
        <v>391</v>
      </c>
      <c r="F1346" s="120" t="s">
        <v>3219</v>
      </c>
      <c r="G1346" s="126" t="s">
        <v>5349</v>
      </c>
      <c r="H1346" s="120" t="s">
        <v>470</v>
      </c>
      <c r="I1346" s="120" t="s">
        <v>5317</v>
      </c>
      <c r="J1346" s="120" t="s">
        <v>92</v>
      </c>
      <c r="K1346" s="120" t="s">
        <v>3107</v>
      </c>
      <c r="L1346" s="121">
        <v>12</v>
      </c>
      <c r="M1346" s="122">
        <v>2013</v>
      </c>
      <c r="N1346" s="180">
        <v>4208.25</v>
      </c>
      <c r="O1346" s="59"/>
      <c r="P1346" s="60"/>
      <c r="Q1346" s="61"/>
      <c r="R1346" s="61"/>
      <c r="S1346" s="510"/>
    </row>
    <row r="1347" spans="1:19" s="31" customFormat="1" ht="45.75" customHeight="1" x14ac:dyDescent="0.25">
      <c r="A1347" s="119">
        <v>1339</v>
      </c>
      <c r="B1347" s="119" t="s">
        <v>5350</v>
      </c>
      <c r="C1347" s="119" t="s">
        <v>5351</v>
      </c>
      <c r="D1347" s="120" t="s">
        <v>3042</v>
      </c>
      <c r="E1347" s="120" t="s">
        <v>391</v>
      </c>
      <c r="F1347" s="120" t="s">
        <v>5352</v>
      </c>
      <c r="G1347" s="126" t="s">
        <v>5353</v>
      </c>
      <c r="H1347" s="120" t="s">
        <v>470</v>
      </c>
      <c r="I1347" s="120" t="s">
        <v>5317</v>
      </c>
      <c r="J1347" s="120" t="s">
        <v>92</v>
      </c>
      <c r="K1347" s="120" t="s">
        <v>3107</v>
      </c>
      <c r="L1347" s="121">
        <v>12</v>
      </c>
      <c r="M1347" s="122">
        <v>2013</v>
      </c>
      <c r="N1347" s="180">
        <v>1297.46</v>
      </c>
      <c r="O1347" s="59"/>
      <c r="P1347" s="60"/>
      <c r="Q1347" s="61"/>
      <c r="R1347" s="61"/>
      <c r="S1347" s="510"/>
    </row>
    <row r="1348" spans="1:19" s="31" customFormat="1" ht="45.75" customHeight="1" x14ac:dyDescent="0.25">
      <c r="A1348" s="119">
        <v>1340</v>
      </c>
      <c r="B1348" s="119" t="s">
        <v>5354</v>
      </c>
      <c r="C1348" s="119" t="s">
        <v>2952</v>
      </c>
      <c r="D1348" s="120" t="s">
        <v>261</v>
      </c>
      <c r="E1348" s="120" t="s">
        <v>391</v>
      </c>
      <c r="F1348" s="120" t="s">
        <v>261</v>
      </c>
      <c r="G1348" s="126" t="s">
        <v>5355</v>
      </c>
      <c r="H1348" s="120" t="s">
        <v>470</v>
      </c>
      <c r="I1348" s="120" t="s">
        <v>5317</v>
      </c>
      <c r="J1348" s="120" t="s">
        <v>92</v>
      </c>
      <c r="K1348" s="120" t="s">
        <v>3107</v>
      </c>
      <c r="L1348" s="121">
        <v>12</v>
      </c>
      <c r="M1348" s="122">
        <v>2013</v>
      </c>
      <c r="N1348" s="180">
        <v>83.81</v>
      </c>
      <c r="O1348" s="59"/>
      <c r="P1348" s="60"/>
      <c r="Q1348" s="61"/>
      <c r="R1348" s="61"/>
      <c r="S1348" s="510"/>
    </row>
    <row r="1349" spans="1:19" s="31" customFormat="1" ht="45.75" customHeight="1" x14ac:dyDescent="0.25">
      <c r="A1349" s="119">
        <v>1341</v>
      </c>
      <c r="B1349" s="119" t="s">
        <v>5356</v>
      </c>
      <c r="C1349" s="119" t="s">
        <v>2971</v>
      </c>
      <c r="D1349" s="120" t="s">
        <v>261</v>
      </c>
      <c r="E1349" s="120" t="s">
        <v>391</v>
      </c>
      <c r="F1349" s="120" t="s">
        <v>261</v>
      </c>
      <c r="G1349" s="126" t="s">
        <v>5357</v>
      </c>
      <c r="H1349" s="120" t="s">
        <v>470</v>
      </c>
      <c r="I1349" s="120" t="s">
        <v>5317</v>
      </c>
      <c r="J1349" s="120" t="s">
        <v>92</v>
      </c>
      <c r="K1349" s="120" t="s">
        <v>3107</v>
      </c>
      <c r="L1349" s="121">
        <v>12</v>
      </c>
      <c r="M1349" s="122">
        <v>2013</v>
      </c>
      <c r="N1349" s="180">
        <v>56.2</v>
      </c>
      <c r="O1349" s="59"/>
      <c r="P1349" s="60"/>
      <c r="Q1349" s="61"/>
      <c r="R1349" s="61"/>
      <c r="S1349" s="510"/>
    </row>
    <row r="1350" spans="1:19" s="31" customFormat="1" ht="45.75" customHeight="1" x14ac:dyDescent="0.25">
      <c r="A1350" s="119">
        <v>1342</v>
      </c>
      <c r="B1350" s="119" t="s">
        <v>5358</v>
      </c>
      <c r="C1350" s="119" t="s">
        <v>2980</v>
      </c>
      <c r="D1350" s="120" t="s">
        <v>261</v>
      </c>
      <c r="E1350" s="120" t="s">
        <v>391</v>
      </c>
      <c r="F1350" s="120" t="s">
        <v>261</v>
      </c>
      <c r="G1350" s="126" t="s">
        <v>5359</v>
      </c>
      <c r="H1350" s="120" t="s">
        <v>470</v>
      </c>
      <c r="I1350" s="120" t="s">
        <v>5317</v>
      </c>
      <c r="J1350" s="120" t="s">
        <v>92</v>
      </c>
      <c r="K1350" s="120" t="s">
        <v>3107</v>
      </c>
      <c r="L1350" s="121">
        <v>12</v>
      </c>
      <c r="M1350" s="122">
        <v>2013</v>
      </c>
      <c r="N1350" s="180">
        <v>245.92</v>
      </c>
      <c r="O1350" s="59"/>
      <c r="P1350" s="60"/>
      <c r="Q1350" s="61"/>
      <c r="R1350" s="61"/>
      <c r="S1350" s="510"/>
    </row>
    <row r="1351" spans="1:19" s="31" customFormat="1" ht="45.75" customHeight="1" x14ac:dyDescent="0.25">
      <c r="A1351" s="119">
        <v>1343</v>
      </c>
      <c r="B1351" s="119" t="s">
        <v>5360</v>
      </c>
      <c r="C1351" s="119" t="s">
        <v>5361</v>
      </c>
      <c r="D1351" s="120" t="s">
        <v>3042</v>
      </c>
      <c r="E1351" s="120" t="s">
        <v>391</v>
      </c>
      <c r="F1351" s="120" t="s">
        <v>261</v>
      </c>
      <c r="G1351" s="126" t="s">
        <v>5362</v>
      </c>
      <c r="H1351" s="120" t="s">
        <v>470</v>
      </c>
      <c r="I1351" s="120" t="s">
        <v>5317</v>
      </c>
      <c r="J1351" s="120" t="s">
        <v>92</v>
      </c>
      <c r="K1351" s="120" t="s">
        <v>3107</v>
      </c>
      <c r="L1351" s="121">
        <v>12</v>
      </c>
      <c r="M1351" s="122">
        <v>2013</v>
      </c>
      <c r="N1351" s="180">
        <v>1350.58</v>
      </c>
      <c r="O1351" s="59"/>
      <c r="P1351" s="60"/>
      <c r="Q1351" s="61"/>
      <c r="R1351" s="61"/>
      <c r="S1351" s="510"/>
    </row>
    <row r="1352" spans="1:19" s="31" customFormat="1" ht="45.75" customHeight="1" x14ac:dyDescent="0.25">
      <c r="A1352" s="119">
        <v>1344</v>
      </c>
      <c r="B1352" s="119" t="s">
        <v>5363</v>
      </c>
      <c r="C1352" s="119" t="s">
        <v>3766</v>
      </c>
      <c r="D1352" s="120" t="s">
        <v>261</v>
      </c>
      <c r="E1352" s="120" t="s">
        <v>391</v>
      </c>
      <c r="F1352" s="120" t="s">
        <v>261</v>
      </c>
      <c r="G1352" s="126">
        <v>1034010950202</v>
      </c>
      <c r="H1352" s="120" t="s">
        <v>470</v>
      </c>
      <c r="I1352" s="120" t="s">
        <v>5317</v>
      </c>
      <c r="J1352" s="120" t="s">
        <v>92</v>
      </c>
      <c r="K1352" s="120" t="s">
        <v>3107</v>
      </c>
      <c r="L1352" s="121">
        <v>12</v>
      </c>
      <c r="M1352" s="122">
        <v>2013</v>
      </c>
      <c r="N1352" s="180">
        <v>157.57</v>
      </c>
      <c r="O1352" s="59"/>
      <c r="P1352" s="60"/>
      <c r="Q1352" s="61"/>
      <c r="R1352" s="61"/>
      <c r="S1352" s="510"/>
    </row>
    <row r="1353" spans="1:19" s="31" customFormat="1" ht="45.75" customHeight="1" x14ac:dyDescent="0.25">
      <c r="A1353" s="119">
        <v>1345</v>
      </c>
      <c r="B1353" s="119" t="s">
        <v>5364</v>
      </c>
      <c r="C1353" s="119" t="s">
        <v>5365</v>
      </c>
      <c r="D1353" s="120" t="s">
        <v>261</v>
      </c>
      <c r="E1353" s="120" t="s">
        <v>391</v>
      </c>
      <c r="F1353" s="120" t="s">
        <v>5366</v>
      </c>
      <c r="G1353" s="126">
        <v>940233096243</v>
      </c>
      <c r="H1353" s="120" t="s">
        <v>470</v>
      </c>
      <c r="I1353" s="120" t="s">
        <v>5317</v>
      </c>
      <c r="J1353" s="120" t="s">
        <v>92</v>
      </c>
      <c r="K1353" s="120" t="s">
        <v>3107</v>
      </c>
      <c r="L1353" s="121">
        <v>12</v>
      </c>
      <c r="M1353" s="122">
        <v>2013</v>
      </c>
      <c r="N1353" s="180">
        <v>2701.18</v>
      </c>
      <c r="O1353" s="59"/>
      <c r="P1353" s="60"/>
      <c r="Q1353" s="61"/>
      <c r="R1353" s="61"/>
      <c r="S1353" s="510"/>
    </row>
    <row r="1354" spans="1:19" s="31" customFormat="1" ht="45.75" customHeight="1" x14ac:dyDescent="0.25">
      <c r="A1354" s="119">
        <v>1346</v>
      </c>
      <c r="B1354" s="119" t="s">
        <v>5367</v>
      </c>
      <c r="C1354" s="119" t="s">
        <v>5361</v>
      </c>
      <c r="D1354" s="120" t="s">
        <v>3042</v>
      </c>
      <c r="E1354" s="120" t="s">
        <v>391</v>
      </c>
      <c r="F1354" s="120" t="s">
        <v>261</v>
      </c>
      <c r="G1354" s="126" t="s">
        <v>5368</v>
      </c>
      <c r="H1354" s="120" t="s">
        <v>470</v>
      </c>
      <c r="I1354" s="120" t="s">
        <v>5317</v>
      </c>
      <c r="J1354" s="120" t="s">
        <v>92</v>
      </c>
      <c r="K1354" s="120" t="s">
        <v>3107</v>
      </c>
      <c r="L1354" s="121">
        <v>12</v>
      </c>
      <c r="M1354" s="122">
        <v>2013</v>
      </c>
      <c r="N1354" s="180">
        <v>1350.58</v>
      </c>
      <c r="O1354" s="59"/>
      <c r="P1354" s="60"/>
      <c r="Q1354" s="61"/>
      <c r="R1354" s="61"/>
      <c r="S1354" s="510"/>
    </row>
    <row r="1355" spans="1:19" s="31" customFormat="1" ht="45.75" customHeight="1" x14ac:dyDescent="0.25">
      <c r="A1355" s="119">
        <v>1347</v>
      </c>
      <c r="B1355" s="119" t="s">
        <v>5369</v>
      </c>
      <c r="C1355" s="119" t="s">
        <v>2952</v>
      </c>
      <c r="D1355" s="120" t="s">
        <v>261</v>
      </c>
      <c r="E1355" s="120" t="s">
        <v>391</v>
      </c>
      <c r="F1355" s="120" t="s">
        <v>261</v>
      </c>
      <c r="G1355" s="126" t="s">
        <v>5370</v>
      </c>
      <c r="H1355" s="120" t="s">
        <v>470</v>
      </c>
      <c r="I1355" s="120" t="s">
        <v>5317</v>
      </c>
      <c r="J1355" s="120" t="s">
        <v>92</v>
      </c>
      <c r="K1355" s="120" t="s">
        <v>3107</v>
      </c>
      <c r="L1355" s="121">
        <v>12</v>
      </c>
      <c r="M1355" s="122">
        <v>2013</v>
      </c>
      <c r="N1355" s="180">
        <v>157.57</v>
      </c>
      <c r="O1355" s="59"/>
      <c r="P1355" s="60"/>
      <c r="Q1355" s="61"/>
      <c r="R1355" s="61"/>
      <c r="S1355" s="510"/>
    </row>
    <row r="1356" spans="1:19" s="31" customFormat="1" ht="45.75" customHeight="1" x14ac:dyDescent="0.25">
      <c r="A1356" s="119">
        <v>1348</v>
      </c>
      <c r="B1356" s="119" t="s">
        <v>5371</v>
      </c>
      <c r="C1356" s="119" t="s">
        <v>2971</v>
      </c>
      <c r="D1356" s="120" t="s">
        <v>261</v>
      </c>
      <c r="E1356" s="120" t="s">
        <v>391</v>
      </c>
      <c r="F1356" s="120" t="s">
        <v>261</v>
      </c>
      <c r="G1356" s="126" t="s">
        <v>5372</v>
      </c>
      <c r="H1356" s="120" t="s">
        <v>470</v>
      </c>
      <c r="I1356" s="120" t="s">
        <v>5317</v>
      </c>
      <c r="J1356" s="120" t="s">
        <v>92</v>
      </c>
      <c r="K1356" s="120" t="s">
        <v>3107</v>
      </c>
      <c r="L1356" s="121">
        <v>12</v>
      </c>
      <c r="M1356" s="122">
        <v>2013</v>
      </c>
      <c r="N1356" s="180">
        <v>135.06</v>
      </c>
      <c r="O1356" s="59"/>
      <c r="P1356" s="60"/>
      <c r="Q1356" s="61"/>
      <c r="R1356" s="61"/>
      <c r="S1356" s="510"/>
    </row>
    <row r="1357" spans="1:19" s="31" customFormat="1" ht="45.75" customHeight="1" x14ac:dyDescent="0.25">
      <c r="A1357" s="119">
        <v>1349</v>
      </c>
      <c r="B1357" s="119" t="s">
        <v>5373</v>
      </c>
      <c r="C1357" s="119" t="s">
        <v>3766</v>
      </c>
      <c r="D1357" s="120" t="s">
        <v>261</v>
      </c>
      <c r="E1357" s="120" t="s">
        <v>391</v>
      </c>
      <c r="F1357" s="120" t="s">
        <v>261</v>
      </c>
      <c r="G1357" s="126">
        <v>5279309880275</v>
      </c>
      <c r="H1357" s="120" t="s">
        <v>470</v>
      </c>
      <c r="I1357" s="120" t="s">
        <v>5317</v>
      </c>
      <c r="J1357" s="120" t="s">
        <v>92</v>
      </c>
      <c r="K1357" s="120" t="s">
        <v>3107</v>
      </c>
      <c r="L1357" s="121">
        <v>12</v>
      </c>
      <c r="M1357" s="122">
        <v>2013</v>
      </c>
      <c r="N1357" s="180">
        <v>157.57</v>
      </c>
      <c r="O1357" s="59"/>
      <c r="P1357" s="60"/>
      <c r="Q1357" s="61"/>
      <c r="R1357" s="61"/>
      <c r="S1357" s="510"/>
    </row>
    <row r="1358" spans="1:19" s="31" customFormat="1" ht="45.75" customHeight="1" x14ac:dyDescent="0.25">
      <c r="A1358" s="119">
        <v>1350</v>
      </c>
      <c r="B1358" s="119" t="s">
        <v>5374</v>
      </c>
      <c r="C1358" s="119" t="s">
        <v>5375</v>
      </c>
      <c r="D1358" s="120" t="s">
        <v>261</v>
      </c>
      <c r="E1358" s="120" t="s">
        <v>391</v>
      </c>
      <c r="F1358" s="120" t="s">
        <v>3048</v>
      </c>
      <c r="G1358" s="126">
        <v>2100539017437</v>
      </c>
      <c r="H1358" s="120" t="s">
        <v>470</v>
      </c>
      <c r="I1358" s="120" t="s">
        <v>5317</v>
      </c>
      <c r="J1358" s="120" t="s">
        <v>92</v>
      </c>
      <c r="K1358" s="120" t="s">
        <v>3107</v>
      </c>
      <c r="L1358" s="121">
        <v>12</v>
      </c>
      <c r="M1358" s="122">
        <v>2013</v>
      </c>
      <c r="N1358" s="180">
        <v>4500</v>
      </c>
      <c r="O1358" s="59"/>
      <c r="P1358" s="60"/>
      <c r="Q1358" s="61"/>
      <c r="R1358" s="61"/>
      <c r="S1358" s="510"/>
    </row>
    <row r="1359" spans="1:19" s="31" customFormat="1" ht="45.75" customHeight="1" x14ac:dyDescent="0.25">
      <c r="A1359" s="119">
        <v>1351</v>
      </c>
      <c r="B1359" s="119" t="s">
        <v>5376</v>
      </c>
      <c r="C1359" s="119" t="s">
        <v>5375</v>
      </c>
      <c r="D1359" s="120" t="s">
        <v>261</v>
      </c>
      <c r="E1359" s="120" t="s">
        <v>391</v>
      </c>
      <c r="F1359" s="120" t="s">
        <v>2984</v>
      </c>
      <c r="G1359" s="126" t="s">
        <v>440</v>
      </c>
      <c r="H1359" s="120" t="s">
        <v>470</v>
      </c>
      <c r="I1359" s="120" t="s">
        <v>5317</v>
      </c>
      <c r="J1359" s="120" t="s">
        <v>92</v>
      </c>
      <c r="K1359" s="120" t="s">
        <v>3107</v>
      </c>
      <c r="L1359" s="121">
        <v>12</v>
      </c>
      <c r="M1359" s="122">
        <v>2013</v>
      </c>
      <c r="N1359" s="180">
        <v>4500</v>
      </c>
      <c r="O1359" s="59"/>
      <c r="P1359" s="60"/>
      <c r="Q1359" s="61"/>
      <c r="R1359" s="61"/>
      <c r="S1359" s="510"/>
    </row>
    <row r="1360" spans="1:19" s="31" customFormat="1" ht="45.75" customHeight="1" x14ac:dyDescent="0.25">
      <c r="A1360" s="119">
        <v>1352</v>
      </c>
      <c r="B1360" s="119" t="s">
        <v>5377</v>
      </c>
      <c r="C1360" s="119" t="s">
        <v>5378</v>
      </c>
      <c r="D1360" s="120" t="s">
        <v>3042</v>
      </c>
      <c r="E1360" s="120" t="s">
        <v>391</v>
      </c>
      <c r="F1360" s="120" t="s">
        <v>261</v>
      </c>
      <c r="G1360" s="126" t="s">
        <v>5379</v>
      </c>
      <c r="H1360" s="120" t="s">
        <v>470</v>
      </c>
      <c r="I1360" s="120" t="s">
        <v>5317</v>
      </c>
      <c r="J1360" s="120" t="s">
        <v>92</v>
      </c>
      <c r="K1360" s="120" t="s">
        <v>3107</v>
      </c>
      <c r="L1360" s="121">
        <v>12</v>
      </c>
      <c r="M1360" s="122">
        <v>2013</v>
      </c>
      <c r="N1360" s="180">
        <v>2400</v>
      </c>
      <c r="O1360" s="59"/>
      <c r="P1360" s="60"/>
      <c r="Q1360" s="61"/>
      <c r="R1360" s="61"/>
      <c r="S1360" s="510"/>
    </row>
    <row r="1361" spans="1:19" s="31" customFormat="1" ht="45.75" customHeight="1" x14ac:dyDescent="0.25">
      <c r="A1361" s="119">
        <v>1353</v>
      </c>
      <c r="B1361" s="119" t="s">
        <v>5380</v>
      </c>
      <c r="C1361" s="119" t="s">
        <v>2952</v>
      </c>
      <c r="D1361" s="120" t="s">
        <v>261</v>
      </c>
      <c r="E1361" s="120" t="s">
        <v>391</v>
      </c>
      <c r="F1361" s="120" t="s">
        <v>261</v>
      </c>
      <c r="G1361" s="126" t="s">
        <v>5381</v>
      </c>
      <c r="H1361" s="120" t="s">
        <v>470</v>
      </c>
      <c r="I1361" s="120" t="s">
        <v>5317</v>
      </c>
      <c r="J1361" s="120" t="s">
        <v>92</v>
      </c>
      <c r="K1361" s="120" t="s">
        <v>3107</v>
      </c>
      <c r="L1361" s="121">
        <v>12</v>
      </c>
      <c r="M1361" s="122">
        <v>2013</v>
      </c>
      <c r="N1361" s="180">
        <v>225</v>
      </c>
      <c r="O1361" s="59"/>
      <c r="P1361" s="60"/>
      <c r="Q1361" s="61"/>
      <c r="R1361" s="61"/>
      <c r="S1361" s="510"/>
    </row>
    <row r="1362" spans="1:19" s="31" customFormat="1" ht="45.75" customHeight="1" x14ac:dyDescent="0.25">
      <c r="A1362" s="119">
        <v>1354</v>
      </c>
      <c r="B1362" s="119" t="s">
        <v>5382</v>
      </c>
      <c r="C1362" s="119" t="s">
        <v>2971</v>
      </c>
      <c r="D1362" s="120" t="s">
        <v>261</v>
      </c>
      <c r="E1362" s="120" t="s">
        <v>391</v>
      </c>
      <c r="F1362" s="120" t="s">
        <v>261</v>
      </c>
      <c r="G1362" s="126" t="s">
        <v>5383</v>
      </c>
      <c r="H1362" s="120" t="s">
        <v>470</v>
      </c>
      <c r="I1362" s="120" t="s">
        <v>5317</v>
      </c>
      <c r="J1362" s="120" t="s">
        <v>92</v>
      </c>
      <c r="K1362" s="120" t="s">
        <v>3107</v>
      </c>
      <c r="L1362" s="121">
        <v>12</v>
      </c>
      <c r="M1362" s="122">
        <v>2013</v>
      </c>
      <c r="N1362" s="180">
        <v>150</v>
      </c>
      <c r="O1362" s="59"/>
      <c r="P1362" s="60"/>
      <c r="Q1362" s="61"/>
      <c r="R1362" s="61"/>
      <c r="S1362" s="510"/>
    </row>
    <row r="1363" spans="1:19" s="31" customFormat="1" ht="45.75" customHeight="1" x14ac:dyDescent="0.25">
      <c r="A1363" s="119">
        <v>1355</v>
      </c>
      <c r="B1363" s="119" t="s">
        <v>5384</v>
      </c>
      <c r="C1363" s="119" t="s">
        <v>2980</v>
      </c>
      <c r="D1363" s="120" t="s">
        <v>261</v>
      </c>
      <c r="E1363" s="120" t="s">
        <v>391</v>
      </c>
      <c r="F1363" s="120" t="s">
        <v>261</v>
      </c>
      <c r="G1363" s="126">
        <v>511108400006</v>
      </c>
      <c r="H1363" s="120" t="s">
        <v>470</v>
      </c>
      <c r="I1363" s="120" t="s">
        <v>5317</v>
      </c>
      <c r="J1363" s="120" t="s">
        <v>92</v>
      </c>
      <c r="K1363" s="120" t="s">
        <v>3107</v>
      </c>
      <c r="L1363" s="121">
        <v>12</v>
      </c>
      <c r="M1363" s="122">
        <v>2013</v>
      </c>
      <c r="N1363" s="180">
        <v>225</v>
      </c>
      <c r="O1363" s="59"/>
      <c r="P1363" s="60"/>
      <c r="Q1363" s="61"/>
      <c r="R1363" s="61"/>
      <c r="S1363" s="510"/>
    </row>
    <row r="1364" spans="1:19" s="31" customFormat="1" ht="45.75" customHeight="1" x14ac:dyDescent="0.25">
      <c r="A1364" s="119">
        <v>1356</v>
      </c>
      <c r="B1364" s="119" t="s">
        <v>5385</v>
      </c>
      <c r="C1364" s="119" t="s">
        <v>5386</v>
      </c>
      <c r="D1364" s="120" t="s">
        <v>261</v>
      </c>
      <c r="E1364" s="120" t="s">
        <v>391</v>
      </c>
      <c r="F1364" s="120" t="s">
        <v>3048</v>
      </c>
      <c r="G1364" s="126" t="s">
        <v>440</v>
      </c>
      <c r="H1364" s="120" t="s">
        <v>470</v>
      </c>
      <c r="I1364" s="120" t="s">
        <v>5317</v>
      </c>
      <c r="J1364" s="120" t="s">
        <v>92</v>
      </c>
      <c r="K1364" s="120" t="s">
        <v>3107</v>
      </c>
      <c r="L1364" s="121">
        <v>12</v>
      </c>
      <c r="M1364" s="122">
        <v>2013</v>
      </c>
      <c r="N1364" s="180">
        <v>4920</v>
      </c>
      <c r="O1364" s="59"/>
      <c r="P1364" s="60"/>
      <c r="Q1364" s="61"/>
      <c r="R1364" s="61"/>
      <c r="S1364" s="510"/>
    </row>
    <row r="1365" spans="1:19" s="31" customFormat="1" ht="45.75" customHeight="1" x14ac:dyDescent="0.25">
      <c r="A1365" s="119">
        <v>1357</v>
      </c>
      <c r="B1365" s="119" t="s">
        <v>5387</v>
      </c>
      <c r="C1365" s="119" t="s">
        <v>4129</v>
      </c>
      <c r="D1365" s="120" t="s">
        <v>1156</v>
      </c>
      <c r="E1365" s="120" t="s">
        <v>391</v>
      </c>
      <c r="F1365" s="120" t="s">
        <v>261</v>
      </c>
      <c r="G1365" s="126" t="s">
        <v>5388</v>
      </c>
      <c r="H1365" s="120" t="s">
        <v>470</v>
      </c>
      <c r="I1365" s="120" t="s">
        <v>5317</v>
      </c>
      <c r="J1365" s="120" t="s">
        <v>92</v>
      </c>
      <c r="K1365" s="120" t="s">
        <v>3107</v>
      </c>
      <c r="L1365" s="121">
        <v>12</v>
      </c>
      <c r="M1365" s="122">
        <v>2013</v>
      </c>
      <c r="N1365" s="180">
        <v>2624</v>
      </c>
      <c r="O1365" s="59"/>
      <c r="P1365" s="60"/>
      <c r="Q1365" s="61"/>
      <c r="R1365" s="61"/>
      <c r="S1365" s="510"/>
    </row>
    <row r="1366" spans="1:19" s="31" customFormat="1" ht="45.75" customHeight="1" x14ac:dyDescent="0.25">
      <c r="A1366" s="119">
        <v>1358</v>
      </c>
      <c r="B1366" s="119" t="s">
        <v>5389</v>
      </c>
      <c r="C1366" s="119" t="s">
        <v>2952</v>
      </c>
      <c r="D1366" s="120" t="s">
        <v>261</v>
      </c>
      <c r="E1366" s="120" t="s">
        <v>391</v>
      </c>
      <c r="F1366" s="120" t="s">
        <v>261</v>
      </c>
      <c r="G1366" s="126" t="s">
        <v>5390</v>
      </c>
      <c r="H1366" s="120" t="s">
        <v>470</v>
      </c>
      <c r="I1366" s="120" t="s">
        <v>5317</v>
      </c>
      <c r="J1366" s="120" t="s">
        <v>92</v>
      </c>
      <c r="K1366" s="120" t="s">
        <v>3107</v>
      </c>
      <c r="L1366" s="121">
        <v>12</v>
      </c>
      <c r="M1366" s="122">
        <v>2013</v>
      </c>
      <c r="N1366" s="180">
        <v>246</v>
      </c>
      <c r="O1366" s="59"/>
      <c r="P1366" s="60"/>
      <c r="Q1366" s="61"/>
      <c r="R1366" s="61"/>
      <c r="S1366" s="510"/>
    </row>
    <row r="1367" spans="1:19" s="31" customFormat="1" ht="45.75" customHeight="1" x14ac:dyDescent="0.25">
      <c r="A1367" s="119">
        <v>1359</v>
      </c>
      <c r="B1367" s="119" t="s">
        <v>5391</v>
      </c>
      <c r="C1367" s="119" t="s">
        <v>2971</v>
      </c>
      <c r="D1367" s="120" t="s">
        <v>261</v>
      </c>
      <c r="E1367" s="120" t="s">
        <v>391</v>
      </c>
      <c r="F1367" s="120" t="s">
        <v>261</v>
      </c>
      <c r="G1367" s="126" t="s">
        <v>5392</v>
      </c>
      <c r="H1367" s="120" t="s">
        <v>470</v>
      </c>
      <c r="I1367" s="120" t="s">
        <v>5317</v>
      </c>
      <c r="J1367" s="120" t="s">
        <v>92</v>
      </c>
      <c r="K1367" s="120" t="s">
        <v>3107</v>
      </c>
      <c r="L1367" s="121">
        <v>12</v>
      </c>
      <c r="M1367" s="122">
        <v>2013</v>
      </c>
      <c r="N1367" s="180">
        <v>164</v>
      </c>
      <c r="O1367" s="59"/>
      <c r="P1367" s="60"/>
      <c r="Q1367" s="61"/>
      <c r="R1367" s="61"/>
      <c r="S1367" s="510"/>
    </row>
    <row r="1368" spans="1:19" s="31" customFormat="1" ht="45.75" customHeight="1" x14ac:dyDescent="0.25">
      <c r="A1368" s="119">
        <v>1360</v>
      </c>
      <c r="B1368" s="119" t="s">
        <v>5393</v>
      </c>
      <c r="C1368" s="119" t="s">
        <v>2980</v>
      </c>
      <c r="D1368" s="120" t="s">
        <v>261</v>
      </c>
      <c r="E1368" s="120" t="s">
        <v>391</v>
      </c>
      <c r="F1368" s="120" t="s">
        <v>261</v>
      </c>
      <c r="G1368" s="126" t="s">
        <v>5394</v>
      </c>
      <c r="H1368" s="120" t="s">
        <v>470</v>
      </c>
      <c r="I1368" s="120" t="s">
        <v>5317</v>
      </c>
      <c r="J1368" s="120" t="s">
        <v>92</v>
      </c>
      <c r="K1368" s="120" t="s">
        <v>3107</v>
      </c>
      <c r="L1368" s="121">
        <v>12</v>
      </c>
      <c r="M1368" s="122">
        <v>2013</v>
      </c>
      <c r="N1368" s="180">
        <v>246</v>
      </c>
      <c r="O1368" s="59"/>
      <c r="P1368" s="60"/>
      <c r="Q1368" s="61"/>
      <c r="R1368" s="61"/>
      <c r="S1368" s="510"/>
    </row>
    <row r="1369" spans="1:19" s="31" customFormat="1" ht="45.75" customHeight="1" x14ac:dyDescent="0.25">
      <c r="A1369" s="119">
        <v>1361</v>
      </c>
      <c r="B1369" s="119" t="s">
        <v>5395</v>
      </c>
      <c r="C1369" s="119" t="s">
        <v>5396</v>
      </c>
      <c r="D1369" s="120" t="s">
        <v>261</v>
      </c>
      <c r="E1369" s="120" t="s">
        <v>391</v>
      </c>
      <c r="F1369" s="120" t="s">
        <v>261</v>
      </c>
      <c r="G1369" s="126" t="s">
        <v>5397</v>
      </c>
      <c r="H1369" s="120" t="s">
        <v>470</v>
      </c>
      <c r="I1369" s="120" t="s">
        <v>5317</v>
      </c>
      <c r="J1369" s="120" t="s">
        <v>92</v>
      </c>
      <c r="K1369" s="120" t="s">
        <v>3107</v>
      </c>
      <c r="L1369" s="121">
        <v>12</v>
      </c>
      <c r="M1369" s="122">
        <v>2013</v>
      </c>
      <c r="N1369" s="180">
        <v>2624</v>
      </c>
      <c r="O1369" s="59"/>
      <c r="P1369" s="60"/>
      <c r="Q1369" s="61"/>
      <c r="R1369" s="61"/>
      <c r="S1369" s="510"/>
    </row>
    <row r="1370" spans="1:19" s="31" customFormat="1" ht="45.75" customHeight="1" x14ac:dyDescent="0.25">
      <c r="A1370" s="119">
        <v>1362</v>
      </c>
      <c r="B1370" s="119" t="s">
        <v>5398</v>
      </c>
      <c r="C1370" s="119" t="s">
        <v>2952</v>
      </c>
      <c r="D1370" s="120" t="s">
        <v>261</v>
      </c>
      <c r="E1370" s="120" t="s">
        <v>391</v>
      </c>
      <c r="F1370" s="120" t="s">
        <v>261</v>
      </c>
      <c r="G1370" s="126" t="s">
        <v>5399</v>
      </c>
      <c r="H1370" s="120" t="s">
        <v>470</v>
      </c>
      <c r="I1370" s="120" t="s">
        <v>5317</v>
      </c>
      <c r="J1370" s="120" t="s">
        <v>92</v>
      </c>
      <c r="K1370" s="120" t="s">
        <v>3107</v>
      </c>
      <c r="L1370" s="121">
        <v>12</v>
      </c>
      <c r="M1370" s="122">
        <v>2013</v>
      </c>
      <c r="N1370" s="180">
        <v>246</v>
      </c>
      <c r="O1370" s="59"/>
      <c r="P1370" s="60"/>
      <c r="Q1370" s="61"/>
      <c r="R1370" s="61"/>
      <c r="S1370" s="510"/>
    </row>
    <row r="1371" spans="1:19" s="31" customFormat="1" ht="45.75" customHeight="1" x14ac:dyDescent="0.25">
      <c r="A1371" s="119">
        <v>1363</v>
      </c>
      <c r="B1371" s="119" t="s">
        <v>5400</v>
      </c>
      <c r="C1371" s="119" t="s">
        <v>2971</v>
      </c>
      <c r="D1371" s="120" t="s">
        <v>261</v>
      </c>
      <c r="E1371" s="120" t="s">
        <v>391</v>
      </c>
      <c r="F1371" s="120" t="s">
        <v>261</v>
      </c>
      <c r="G1371" s="126" t="s">
        <v>3143</v>
      </c>
      <c r="H1371" s="120" t="s">
        <v>470</v>
      </c>
      <c r="I1371" s="120" t="s">
        <v>5317</v>
      </c>
      <c r="J1371" s="120" t="s">
        <v>92</v>
      </c>
      <c r="K1371" s="120" t="s">
        <v>3107</v>
      </c>
      <c r="L1371" s="121">
        <v>12</v>
      </c>
      <c r="M1371" s="122">
        <v>2013</v>
      </c>
      <c r="N1371" s="180">
        <v>164</v>
      </c>
      <c r="O1371" s="59"/>
      <c r="P1371" s="60"/>
      <c r="Q1371" s="61"/>
      <c r="R1371" s="61"/>
      <c r="S1371" s="510"/>
    </row>
    <row r="1372" spans="1:19" s="31" customFormat="1" ht="45.75" customHeight="1" x14ac:dyDescent="0.25">
      <c r="A1372" s="119">
        <v>1364</v>
      </c>
      <c r="B1372" s="119" t="s">
        <v>5401</v>
      </c>
      <c r="C1372" s="119" t="s">
        <v>2980</v>
      </c>
      <c r="D1372" s="120" t="s">
        <v>261</v>
      </c>
      <c r="E1372" s="120" t="s">
        <v>391</v>
      </c>
      <c r="F1372" s="120" t="s">
        <v>261</v>
      </c>
      <c r="G1372" s="126" t="s">
        <v>5402</v>
      </c>
      <c r="H1372" s="120" t="s">
        <v>470</v>
      </c>
      <c r="I1372" s="120" t="s">
        <v>5317</v>
      </c>
      <c r="J1372" s="120" t="s">
        <v>92</v>
      </c>
      <c r="K1372" s="120" t="s">
        <v>3107</v>
      </c>
      <c r="L1372" s="121">
        <v>12</v>
      </c>
      <c r="M1372" s="122">
        <v>2013</v>
      </c>
      <c r="N1372" s="180">
        <v>246</v>
      </c>
      <c r="O1372" s="59"/>
      <c r="P1372" s="60"/>
      <c r="Q1372" s="61"/>
      <c r="R1372" s="61"/>
      <c r="S1372" s="510"/>
    </row>
    <row r="1373" spans="1:19" s="31" customFormat="1" ht="45.75" customHeight="1" x14ac:dyDescent="0.25">
      <c r="A1373" s="119">
        <v>1365</v>
      </c>
      <c r="B1373" s="119" t="s">
        <v>5403</v>
      </c>
      <c r="C1373" s="119" t="s">
        <v>5404</v>
      </c>
      <c r="D1373" s="120" t="s">
        <v>261</v>
      </c>
      <c r="E1373" s="120" t="s">
        <v>391</v>
      </c>
      <c r="F1373" s="120" t="s">
        <v>2984</v>
      </c>
      <c r="G1373" s="126" t="s">
        <v>440</v>
      </c>
      <c r="H1373" s="120" t="s">
        <v>470</v>
      </c>
      <c r="I1373" s="120" t="s">
        <v>5317</v>
      </c>
      <c r="J1373" s="120" t="s">
        <v>92</v>
      </c>
      <c r="K1373" s="120" t="s">
        <v>3107</v>
      </c>
      <c r="L1373" s="121">
        <v>12</v>
      </c>
      <c r="M1373" s="122">
        <v>2013</v>
      </c>
      <c r="N1373" s="180">
        <v>4750.2</v>
      </c>
      <c r="O1373" s="59"/>
      <c r="P1373" s="60"/>
      <c r="Q1373" s="61"/>
      <c r="R1373" s="61"/>
      <c r="S1373" s="510"/>
    </row>
    <row r="1374" spans="1:19" s="31" customFormat="1" ht="45.75" customHeight="1" x14ac:dyDescent="0.25">
      <c r="A1374" s="119">
        <v>1366</v>
      </c>
      <c r="B1374" s="119" t="s">
        <v>5405</v>
      </c>
      <c r="C1374" s="119" t="s">
        <v>5396</v>
      </c>
      <c r="D1374" s="120" t="s">
        <v>261</v>
      </c>
      <c r="E1374" s="120" t="s">
        <v>391</v>
      </c>
      <c r="F1374" s="120" t="s">
        <v>261</v>
      </c>
      <c r="G1374" s="126" t="s">
        <v>5406</v>
      </c>
      <c r="H1374" s="120" t="s">
        <v>470</v>
      </c>
      <c r="I1374" s="120" t="s">
        <v>5317</v>
      </c>
      <c r="J1374" s="120" t="s">
        <v>92</v>
      </c>
      <c r="K1374" s="120" t="s">
        <v>3107</v>
      </c>
      <c r="L1374" s="121">
        <v>12</v>
      </c>
      <c r="M1374" s="122">
        <v>2013</v>
      </c>
      <c r="N1374" s="180">
        <v>2412.8000000000002</v>
      </c>
      <c r="O1374" s="59"/>
      <c r="P1374" s="60"/>
      <c r="Q1374" s="61"/>
      <c r="R1374" s="61"/>
      <c r="S1374" s="510"/>
    </row>
    <row r="1375" spans="1:19" s="31" customFormat="1" ht="45.75" customHeight="1" x14ac:dyDescent="0.25">
      <c r="A1375" s="119">
        <v>1367</v>
      </c>
      <c r="B1375" s="119" t="s">
        <v>5407</v>
      </c>
      <c r="C1375" s="119" t="s">
        <v>2952</v>
      </c>
      <c r="D1375" s="120" t="s">
        <v>261</v>
      </c>
      <c r="E1375" s="120" t="s">
        <v>391</v>
      </c>
      <c r="F1375" s="120" t="s">
        <v>261</v>
      </c>
      <c r="G1375" s="126" t="s">
        <v>5408</v>
      </c>
      <c r="H1375" s="120" t="s">
        <v>470</v>
      </c>
      <c r="I1375" s="120" t="s">
        <v>5317</v>
      </c>
      <c r="J1375" s="120" t="s">
        <v>92</v>
      </c>
      <c r="K1375" s="120" t="s">
        <v>3107</v>
      </c>
      <c r="L1375" s="121">
        <v>12</v>
      </c>
      <c r="M1375" s="122">
        <v>2013</v>
      </c>
      <c r="N1375" s="180">
        <v>226.2</v>
      </c>
      <c r="O1375" s="59"/>
      <c r="P1375" s="60"/>
      <c r="Q1375" s="61"/>
      <c r="R1375" s="61"/>
      <c r="S1375" s="510"/>
    </row>
    <row r="1376" spans="1:19" s="31" customFormat="1" ht="45.75" customHeight="1" x14ac:dyDescent="0.25">
      <c r="A1376" s="119">
        <v>1368</v>
      </c>
      <c r="B1376" s="119" t="s">
        <v>5409</v>
      </c>
      <c r="C1376" s="119" t="s">
        <v>2976</v>
      </c>
      <c r="D1376" s="120" t="s">
        <v>261</v>
      </c>
      <c r="E1376" s="120" t="s">
        <v>391</v>
      </c>
      <c r="F1376" s="120" t="s">
        <v>261</v>
      </c>
      <c r="G1376" s="126" t="s">
        <v>5410</v>
      </c>
      <c r="H1376" s="120" t="s">
        <v>470</v>
      </c>
      <c r="I1376" s="120" t="s">
        <v>5317</v>
      </c>
      <c r="J1376" s="120" t="s">
        <v>92</v>
      </c>
      <c r="K1376" s="120" t="s">
        <v>3107</v>
      </c>
      <c r="L1376" s="121">
        <v>10</v>
      </c>
      <c r="M1376" s="121">
        <v>2014</v>
      </c>
      <c r="N1376" s="180">
        <v>2157.6</v>
      </c>
      <c r="O1376" s="59"/>
      <c r="P1376" s="60"/>
      <c r="Q1376" s="61"/>
      <c r="R1376" s="61"/>
      <c r="S1376" s="510"/>
    </row>
    <row r="1377" spans="1:19" s="31" customFormat="1" ht="45.75" customHeight="1" x14ac:dyDescent="0.25">
      <c r="A1377" s="119">
        <v>1369</v>
      </c>
      <c r="B1377" s="119" t="s">
        <v>5411</v>
      </c>
      <c r="C1377" s="119" t="s">
        <v>3243</v>
      </c>
      <c r="D1377" s="120" t="s">
        <v>261</v>
      </c>
      <c r="E1377" s="120" t="s">
        <v>391</v>
      </c>
      <c r="F1377" s="120" t="s">
        <v>3244</v>
      </c>
      <c r="G1377" s="126" t="s">
        <v>5412</v>
      </c>
      <c r="H1377" s="120" t="s">
        <v>470</v>
      </c>
      <c r="I1377" s="120" t="s">
        <v>5317</v>
      </c>
      <c r="J1377" s="120" t="s">
        <v>92</v>
      </c>
      <c r="K1377" s="120" t="s">
        <v>3107</v>
      </c>
      <c r="L1377" s="121">
        <v>10</v>
      </c>
      <c r="M1377" s="121">
        <v>2014</v>
      </c>
      <c r="N1377" s="180">
        <v>4315.2</v>
      </c>
      <c r="O1377" s="59"/>
      <c r="P1377" s="60"/>
      <c r="Q1377" s="61"/>
      <c r="R1377" s="61"/>
      <c r="S1377" s="510"/>
    </row>
    <row r="1378" spans="1:19" s="31" customFormat="1" ht="45.75" customHeight="1" x14ac:dyDescent="0.25">
      <c r="A1378" s="119">
        <v>1370</v>
      </c>
      <c r="B1378" s="119" t="s">
        <v>5413</v>
      </c>
      <c r="C1378" s="119" t="s">
        <v>2976</v>
      </c>
      <c r="D1378" s="120" t="s">
        <v>261</v>
      </c>
      <c r="E1378" s="120" t="s">
        <v>391</v>
      </c>
      <c r="F1378" s="120" t="s">
        <v>261</v>
      </c>
      <c r="G1378" s="126" t="s">
        <v>5414</v>
      </c>
      <c r="H1378" s="120" t="s">
        <v>470</v>
      </c>
      <c r="I1378" s="120" t="s">
        <v>5317</v>
      </c>
      <c r="J1378" s="120" t="s">
        <v>92</v>
      </c>
      <c r="K1378" s="120" t="s">
        <v>3107</v>
      </c>
      <c r="L1378" s="121">
        <v>10</v>
      </c>
      <c r="M1378" s="121">
        <v>2014</v>
      </c>
      <c r="N1378" s="180">
        <v>2157.6</v>
      </c>
      <c r="O1378" s="59"/>
      <c r="P1378" s="60"/>
      <c r="Q1378" s="61"/>
      <c r="R1378" s="61"/>
      <c r="S1378" s="510"/>
    </row>
    <row r="1379" spans="1:19" s="31" customFormat="1" ht="45.75" customHeight="1" x14ac:dyDescent="0.25">
      <c r="A1379" s="119">
        <v>1371</v>
      </c>
      <c r="B1379" s="119" t="s">
        <v>5415</v>
      </c>
      <c r="C1379" s="119" t="s">
        <v>2952</v>
      </c>
      <c r="D1379" s="120" t="s">
        <v>261</v>
      </c>
      <c r="E1379" s="120" t="s">
        <v>391</v>
      </c>
      <c r="F1379" s="120" t="s">
        <v>261</v>
      </c>
      <c r="G1379" s="126" t="s">
        <v>3248</v>
      </c>
      <c r="H1379" s="120" t="s">
        <v>470</v>
      </c>
      <c r="I1379" s="120" t="s">
        <v>5317</v>
      </c>
      <c r="J1379" s="120" t="s">
        <v>92</v>
      </c>
      <c r="K1379" s="120" t="s">
        <v>3107</v>
      </c>
      <c r="L1379" s="121">
        <v>10</v>
      </c>
      <c r="M1379" s="121">
        <v>2014</v>
      </c>
      <c r="N1379" s="180">
        <v>287.68</v>
      </c>
      <c r="O1379" s="59"/>
      <c r="P1379" s="60"/>
      <c r="Q1379" s="61"/>
      <c r="R1379" s="61"/>
      <c r="S1379" s="510"/>
    </row>
    <row r="1380" spans="1:19" s="31" customFormat="1" ht="45.75" customHeight="1" x14ac:dyDescent="0.25">
      <c r="A1380" s="119">
        <v>1372</v>
      </c>
      <c r="B1380" s="119" t="s">
        <v>5416</v>
      </c>
      <c r="C1380" s="119" t="s">
        <v>2971</v>
      </c>
      <c r="D1380" s="120" t="s">
        <v>261</v>
      </c>
      <c r="E1380" s="120" t="s">
        <v>391</v>
      </c>
      <c r="F1380" s="120" t="s">
        <v>261</v>
      </c>
      <c r="G1380" s="126">
        <v>177012</v>
      </c>
      <c r="H1380" s="120" t="s">
        <v>470</v>
      </c>
      <c r="I1380" s="120" t="s">
        <v>5317</v>
      </c>
      <c r="J1380" s="120" t="s">
        <v>92</v>
      </c>
      <c r="K1380" s="120" t="s">
        <v>3107</v>
      </c>
      <c r="L1380" s="121">
        <v>10</v>
      </c>
      <c r="M1380" s="121">
        <v>2014</v>
      </c>
      <c r="N1380" s="180">
        <v>143.84</v>
      </c>
      <c r="O1380" s="59"/>
      <c r="P1380" s="60"/>
      <c r="Q1380" s="61"/>
      <c r="R1380" s="61"/>
      <c r="S1380" s="510"/>
    </row>
    <row r="1381" spans="1:19" s="31" customFormat="1" ht="45.75" customHeight="1" x14ac:dyDescent="0.25">
      <c r="A1381" s="119">
        <v>1373</v>
      </c>
      <c r="B1381" s="119" t="s">
        <v>5417</v>
      </c>
      <c r="C1381" s="119" t="s">
        <v>2980</v>
      </c>
      <c r="D1381" s="120" t="s">
        <v>261</v>
      </c>
      <c r="E1381" s="120" t="s">
        <v>391</v>
      </c>
      <c r="F1381" s="120" t="s">
        <v>261</v>
      </c>
      <c r="G1381" s="126" t="s">
        <v>5418</v>
      </c>
      <c r="H1381" s="120" t="s">
        <v>470</v>
      </c>
      <c r="I1381" s="120" t="s">
        <v>5317</v>
      </c>
      <c r="J1381" s="120" t="s">
        <v>92</v>
      </c>
      <c r="K1381" s="120" t="s">
        <v>3107</v>
      </c>
      <c r="L1381" s="121">
        <v>10</v>
      </c>
      <c r="M1381" s="121">
        <v>2014</v>
      </c>
      <c r="N1381" s="180">
        <v>287.68</v>
      </c>
      <c r="O1381" s="59"/>
      <c r="P1381" s="60"/>
      <c r="Q1381" s="61"/>
      <c r="R1381" s="61"/>
      <c r="S1381" s="510"/>
    </row>
    <row r="1382" spans="1:19" s="31" customFormat="1" ht="45.75" customHeight="1" x14ac:dyDescent="0.25">
      <c r="A1382" s="119">
        <v>1374</v>
      </c>
      <c r="B1382" s="119" t="s">
        <v>5419</v>
      </c>
      <c r="C1382" s="119" t="s">
        <v>3243</v>
      </c>
      <c r="D1382" s="120" t="s">
        <v>261</v>
      </c>
      <c r="E1382" s="120" t="s">
        <v>391</v>
      </c>
      <c r="F1382" s="120" t="s">
        <v>3244</v>
      </c>
      <c r="G1382" s="126">
        <v>2340681061911</v>
      </c>
      <c r="H1382" s="120" t="s">
        <v>470</v>
      </c>
      <c r="I1382" s="120" t="s">
        <v>5317</v>
      </c>
      <c r="J1382" s="120" t="s">
        <v>92</v>
      </c>
      <c r="K1382" s="120" t="s">
        <v>3107</v>
      </c>
      <c r="L1382" s="121">
        <v>10</v>
      </c>
      <c r="M1382" s="121">
        <v>2014</v>
      </c>
      <c r="N1382" s="180">
        <v>4315.2</v>
      </c>
      <c r="O1382" s="59"/>
      <c r="P1382" s="60"/>
      <c r="Q1382" s="61"/>
      <c r="R1382" s="61"/>
      <c r="S1382" s="510"/>
    </row>
    <row r="1383" spans="1:19" s="31" customFormat="1" ht="45.75" customHeight="1" x14ac:dyDescent="0.25">
      <c r="A1383" s="119">
        <v>1375</v>
      </c>
      <c r="B1383" s="119" t="s">
        <v>5420</v>
      </c>
      <c r="C1383" s="119" t="s">
        <v>2976</v>
      </c>
      <c r="D1383" s="120" t="s">
        <v>261</v>
      </c>
      <c r="E1383" s="120" t="s">
        <v>391</v>
      </c>
      <c r="F1383" s="120" t="s">
        <v>261</v>
      </c>
      <c r="G1383" s="126" t="s">
        <v>5421</v>
      </c>
      <c r="H1383" s="120" t="s">
        <v>470</v>
      </c>
      <c r="I1383" s="120" t="s">
        <v>5317</v>
      </c>
      <c r="J1383" s="120" t="s">
        <v>92</v>
      </c>
      <c r="K1383" s="120" t="s">
        <v>3107</v>
      </c>
      <c r="L1383" s="121">
        <v>10</v>
      </c>
      <c r="M1383" s="121">
        <v>2014</v>
      </c>
      <c r="N1383" s="180">
        <v>2157.6</v>
      </c>
      <c r="O1383" s="59"/>
      <c r="P1383" s="60"/>
      <c r="Q1383" s="61"/>
      <c r="R1383" s="61"/>
      <c r="S1383" s="510"/>
    </row>
    <row r="1384" spans="1:19" s="31" customFormat="1" ht="45.75" customHeight="1" x14ac:dyDescent="0.25">
      <c r="A1384" s="119">
        <v>1376</v>
      </c>
      <c r="B1384" s="119" t="s">
        <v>5422</v>
      </c>
      <c r="C1384" s="119" t="s">
        <v>2952</v>
      </c>
      <c r="D1384" s="120" t="s">
        <v>261</v>
      </c>
      <c r="E1384" s="120" t="s">
        <v>391</v>
      </c>
      <c r="F1384" s="120" t="s">
        <v>261</v>
      </c>
      <c r="G1384" s="126" t="s">
        <v>3248</v>
      </c>
      <c r="H1384" s="120" t="s">
        <v>470</v>
      </c>
      <c r="I1384" s="120" t="s">
        <v>5317</v>
      </c>
      <c r="J1384" s="120" t="s">
        <v>92</v>
      </c>
      <c r="K1384" s="120" t="s">
        <v>3107</v>
      </c>
      <c r="L1384" s="121">
        <v>10</v>
      </c>
      <c r="M1384" s="121">
        <v>2014</v>
      </c>
      <c r="N1384" s="180">
        <v>287.68</v>
      </c>
      <c r="O1384" s="59"/>
      <c r="P1384" s="60"/>
      <c r="Q1384" s="61"/>
      <c r="R1384" s="61"/>
      <c r="S1384" s="510"/>
    </row>
    <row r="1385" spans="1:19" s="31" customFormat="1" ht="45.75" customHeight="1" x14ac:dyDescent="0.25">
      <c r="A1385" s="119">
        <v>1377</v>
      </c>
      <c r="B1385" s="119" t="s">
        <v>5423</v>
      </c>
      <c r="C1385" s="119" t="s">
        <v>2971</v>
      </c>
      <c r="D1385" s="120" t="s">
        <v>261</v>
      </c>
      <c r="E1385" s="120" t="s">
        <v>391</v>
      </c>
      <c r="F1385" s="120" t="s">
        <v>261</v>
      </c>
      <c r="G1385" s="126" t="s">
        <v>3255</v>
      </c>
      <c r="H1385" s="120" t="s">
        <v>470</v>
      </c>
      <c r="I1385" s="120" t="s">
        <v>5317</v>
      </c>
      <c r="J1385" s="120" t="s">
        <v>92</v>
      </c>
      <c r="K1385" s="120" t="s">
        <v>3107</v>
      </c>
      <c r="L1385" s="121">
        <v>10</v>
      </c>
      <c r="M1385" s="121">
        <v>2014</v>
      </c>
      <c r="N1385" s="180">
        <v>143.84</v>
      </c>
      <c r="O1385" s="59"/>
      <c r="P1385" s="60"/>
      <c r="Q1385" s="61"/>
      <c r="R1385" s="61"/>
      <c r="S1385" s="510"/>
    </row>
    <row r="1386" spans="1:19" s="31" customFormat="1" ht="45.75" customHeight="1" x14ac:dyDescent="0.25">
      <c r="A1386" s="119">
        <v>1378</v>
      </c>
      <c r="B1386" s="119" t="s">
        <v>5424</v>
      </c>
      <c r="C1386" s="119" t="s">
        <v>3243</v>
      </c>
      <c r="D1386" s="120" t="s">
        <v>261</v>
      </c>
      <c r="E1386" s="120" t="s">
        <v>391</v>
      </c>
      <c r="F1386" s="120" t="s">
        <v>3244</v>
      </c>
      <c r="G1386" s="126">
        <v>2340681061941</v>
      </c>
      <c r="H1386" s="120" t="s">
        <v>470</v>
      </c>
      <c r="I1386" s="120" t="s">
        <v>5317</v>
      </c>
      <c r="J1386" s="120" t="s">
        <v>92</v>
      </c>
      <c r="K1386" s="120" t="s">
        <v>3107</v>
      </c>
      <c r="L1386" s="121">
        <v>10</v>
      </c>
      <c r="M1386" s="121">
        <v>2014</v>
      </c>
      <c r="N1386" s="180">
        <v>4315.2</v>
      </c>
      <c r="O1386" s="59"/>
      <c r="P1386" s="60"/>
      <c r="Q1386" s="61"/>
      <c r="R1386" s="61"/>
      <c r="S1386" s="510"/>
    </row>
    <row r="1387" spans="1:19" s="31" customFormat="1" ht="45.75" customHeight="1" x14ac:dyDescent="0.25">
      <c r="A1387" s="119">
        <v>1379</v>
      </c>
      <c r="B1387" s="119" t="s">
        <v>5425</v>
      </c>
      <c r="C1387" s="119" t="s">
        <v>2976</v>
      </c>
      <c r="D1387" s="120" t="s">
        <v>261</v>
      </c>
      <c r="E1387" s="120" t="s">
        <v>391</v>
      </c>
      <c r="F1387" s="120" t="s">
        <v>261</v>
      </c>
      <c r="G1387" s="126" t="s">
        <v>5426</v>
      </c>
      <c r="H1387" s="120" t="s">
        <v>470</v>
      </c>
      <c r="I1387" s="120" t="s">
        <v>5317</v>
      </c>
      <c r="J1387" s="120" t="s">
        <v>92</v>
      </c>
      <c r="K1387" s="120" t="s">
        <v>3107</v>
      </c>
      <c r="L1387" s="121">
        <v>10</v>
      </c>
      <c r="M1387" s="121">
        <v>2014</v>
      </c>
      <c r="N1387" s="180">
        <v>2157.6</v>
      </c>
      <c r="O1387" s="59"/>
      <c r="P1387" s="60"/>
      <c r="Q1387" s="61"/>
      <c r="R1387" s="61"/>
      <c r="S1387" s="510"/>
    </row>
    <row r="1388" spans="1:19" s="31" customFormat="1" ht="45.75" customHeight="1" x14ac:dyDescent="0.25">
      <c r="A1388" s="119">
        <v>1380</v>
      </c>
      <c r="B1388" s="119" t="s">
        <v>5427</v>
      </c>
      <c r="C1388" s="119" t="s">
        <v>2952</v>
      </c>
      <c r="D1388" s="120" t="s">
        <v>261</v>
      </c>
      <c r="E1388" s="120" t="s">
        <v>391</v>
      </c>
      <c r="F1388" s="120" t="s">
        <v>261</v>
      </c>
      <c r="G1388" s="126" t="s">
        <v>3248</v>
      </c>
      <c r="H1388" s="120" t="s">
        <v>470</v>
      </c>
      <c r="I1388" s="120" t="s">
        <v>5317</v>
      </c>
      <c r="J1388" s="120" t="s">
        <v>92</v>
      </c>
      <c r="K1388" s="120" t="s">
        <v>3107</v>
      </c>
      <c r="L1388" s="121">
        <v>10</v>
      </c>
      <c r="M1388" s="121">
        <v>2014</v>
      </c>
      <c r="N1388" s="180">
        <v>287.68</v>
      </c>
      <c r="O1388" s="59"/>
      <c r="P1388" s="60"/>
      <c r="Q1388" s="61"/>
      <c r="R1388" s="61"/>
      <c r="S1388" s="510"/>
    </row>
    <row r="1389" spans="1:19" s="31" customFormat="1" ht="45.75" customHeight="1" x14ac:dyDescent="0.25">
      <c r="A1389" s="119">
        <v>1381</v>
      </c>
      <c r="B1389" s="119" t="s">
        <v>5428</v>
      </c>
      <c r="C1389" s="119" t="s">
        <v>2980</v>
      </c>
      <c r="D1389" s="120" t="s">
        <v>261</v>
      </c>
      <c r="E1389" s="120" t="s">
        <v>391</v>
      </c>
      <c r="F1389" s="120" t="s">
        <v>261</v>
      </c>
      <c r="G1389" s="126" t="s">
        <v>5429</v>
      </c>
      <c r="H1389" s="120" t="s">
        <v>470</v>
      </c>
      <c r="I1389" s="120" t="s">
        <v>5317</v>
      </c>
      <c r="J1389" s="120" t="s">
        <v>92</v>
      </c>
      <c r="K1389" s="120" t="s">
        <v>3107</v>
      </c>
      <c r="L1389" s="121">
        <v>10</v>
      </c>
      <c r="M1389" s="121">
        <v>2014</v>
      </c>
      <c r="N1389" s="180">
        <v>287.68</v>
      </c>
      <c r="O1389" s="59"/>
      <c r="P1389" s="60"/>
      <c r="Q1389" s="61"/>
      <c r="R1389" s="61"/>
      <c r="S1389" s="510"/>
    </row>
    <row r="1390" spans="1:19" s="31" customFormat="1" ht="45.75" customHeight="1" x14ac:dyDescent="0.25">
      <c r="A1390" s="119">
        <v>1382</v>
      </c>
      <c r="B1390" s="119" t="s">
        <v>5430</v>
      </c>
      <c r="C1390" s="119" t="s">
        <v>3243</v>
      </c>
      <c r="D1390" s="120" t="s">
        <v>261</v>
      </c>
      <c r="E1390" s="120" t="s">
        <v>391</v>
      </c>
      <c r="F1390" s="120" t="s">
        <v>3244</v>
      </c>
      <c r="G1390" s="126" t="s">
        <v>440</v>
      </c>
      <c r="H1390" s="120" t="s">
        <v>470</v>
      </c>
      <c r="I1390" s="120" t="s">
        <v>5317</v>
      </c>
      <c r="J1390" s="120" t="s">
        <v>92</v>
      </c>
      <c r="K1390" s="120" t="s">
        <v>3107</v>
      </c>
      <c r="L1390" s="121">
        <v>12</v>
      </c>
      <c r="M1390" s="121">
        <v>2014</v>
      </c>
      <c r="N1390" s="180">
        <v>4315.2</v>
      </c>
      <c r="O1390" s="59"/>
      <c r="P1390" s="60"/>
      <c r="Q1390" s="61"/>
      <c r="R1390" s="61"/>
      <c r="S1390" s="510"/>
    </row>
    <row r="1391" spans="1:19" s="31" customFormat="1" ht="45.75" customHeight="1" x14ac:dyDescent="0.25">
      <c r="A1391" s="119">
        <v>1383</v>
      </c>
      <c r="B1391" s="119" t="s">
        <v>5431</v>
      </c>
      <c r="C1391" s="119" t="s">
        <v>2976</v>
      </c>
      <c r="D1391" s="120" t="s">
        <v>261</v>
      </c>
      <c r="E1391" s="120" t="s">
        <v>391</v>
      </c>
      <c r="F1391" s="120" t="s">
        <v>261</v>
      </c>
      <c r="G1391" s="126" t="s">
        <v>440</v>
      </c>
      <c r="H1391" s="120" t="s">
        <v>470</v>
      </c>
      <c r="I1391" s="120" t="s">
        <v>5317</v>
      </c>
      <c r="J1391" s="120" t="s">
        <v>92</v>
      </c>
      <c r="K1391" s="120" t="s">
        <v>3107</v>
      </c>
      <c r="L1391" s="121">
        <v>12</v>
      </c>
      <c r="M1391" s="121">
        <v>2014</v>
      </c>
      <c r="N1391" s="180">
        <v>2157.6</v>
      </c>
      <c r="O1391" s="59"/>
      <c r="P1391" s="60"/>
      <c r="Q1391" s="61"/>
      <c r="R1391" s="61"/>
      <c r="S1391" s="510"/>
    </row>
    <row r="1392" spans="1:19" s="31" customFormat="1" ht="45.75" customHeight="1" x14ac:dyDescent="0.25">
      <c r="A1392" s="119">
        <v>1384</v>
      </c>
      <c r="B1392" s="119" t="s">
        <v>5432</v>
      </c>
      <c r="C1392" s="119" t="s">
        <v>2952</v>
      </c>
      <c r="D1392" s="120" t="s">
        <v>261</v>
      </c>
      <c r="E1392" s="120" t="s">
        <v>391</v>
      </c>
      <c r="F1392" s="120" t="s">
        <v>261</v>
      </c>
      <c r="G1392" s="126" t="s">
        <v>440</v>
      </c>
      <c r="H1392" s="120" t="s">
        <v>470</v>
      </c>
      <c r="I1392" s="120" t="s">
        <v>5317</v>
      </c>
      <c r="J1392" s="120" t="s">
        <v>92</v>
      </c>
      <c r="K1392" s="120" t="s">
        <v>3107</v>
      </c>
      <c r="L1392" s="121">
        <v>12</v>
      </c>
      <c r="M1392" s="121">
        <v>2014</v>
      </c>
      <c r="N1392" s="180">
        <v>287.68</v>
      </c>
      <c r="O1392" s="59"/>
      <c r="P1392" s="60"/>
      <c r="Q1392" s="61"/>
      <c r="R1392" s="61"/>
      <c r="S1392" s="510"/>
    </row>
    <row r="1393" spans="1:19" s="31" customFormat="1" ht="45.75" customHeight="1" x14ac:dyDescent="0.25">
      <c r="A1393" s="119">
        <v>1385</v>
      </c>
      <c r="B1393" s="119" t="s">
        <v>5433</v>
      </c>
      <c r="C1393" s="119" t="s">
        <v>2971</v>
      </c>
      <c r="D1393" s="120" t="s">
        <v>261</v>
      </c>
      <c r="E1393" s="120" t="s">
        <v>391</v>
      </c>
      <c r="F1393" s="120" t="s">
        <v>261</v>
      </c>
      <c r="G1393" s="126" t="s">
        <v>440</v>
      </c>
      <c r="H1393" s="120" t="s">
        <v>470</v>
      </c>
      <c r="I1393" s="120" t="s">
        <v>5317</v>
      </c>
      <c r="J1393" s="120" t="s">
        <v>92</v>
      </c>
      <c r="K1393" s="120" t="s">
        <v>3107</v>
      </c>
      <c r="L1393" s="121">
        <v>12</v>
      </c>
      <c r="M1393" s="121">
        <v>2014</v>
      </c>
      <c r="N1393" s="180">
        <v>143.84</v>
      </c>
      <c r="O1393" s="59"/>
      <c r="P1393" s="60"/>
      <c r="Q1393" s="61"/>
      <c r="R1393" s="61"/>
      <c r="S1393" s="510"/>
    </row>
    <row r="1394" spans="1:19" s="31" customFormat="1" ht="45.75" customHeight="1" x14ac:dyDescent="0.25">
      <c r="A1394" s="119">
        <v>1386</v>
      </c>
      <c r="B1394" s="119" t="s">
        <v>5434</v>
      </c>
      <c r="C1394" s="119" t="s">
        <v>2980</v>
      </c>
      <c r="D1394" s="120" t="s">
        <v>261</v>
      </c>
      <c r="E1394" s="120" t="s">
        <v>391</v>
      </c>
      <c r="F1394" s="120" t="s">
        <v>261</v>
      </c>
      <c r="G1394" s="126" t="s">
        <v>440</v>
      </c>
      <c r="H1394" s="120" t="s">
        <v>470</v>
      </c>
      <c r="I1394" s="120" t="s">
        <v>5317</v>
      </c>
      <c r="J1394" s="120" t="s">
        <v>92</v>
      </c>
      <c r="K1394" s="120" t="s">
        <v>3107</v>
      </c>
      <c r="L1394" s="121">
        <v>12</v>
      </c>
      <c r="M1394" s="121">
        <v>2014</v>
      </c>
      <c r="N1394" s="180">
        <v>287.68</v>
      </c>
      <c r="O1394" s="59"/>
      <c r="P1394" s="60"/>
      <c r="Q1394" s="61"/>
      <c r="R1394" s="61"/>
      <c r="S1394" s="510"/>
    </row>
    <row r="1395" spans="1:19" s="31" customFormat="1" ht="45.75" customHeight="1" x14ac:dyDescent="0.25">
      <c r="A1395" s="119">
        <v>1387</v>
      </c>
      <c r="B1395" s="119" t="s">
        <v>5435</v>
      </c>
      <c r="C1395" s="119" t="s">
        <v>5436</v>
      </c>
      <c r="D1395" s="120" t="s">
        <v>3012</v>
      </c>
      <c r="E1395" s="120" t="s">
        <v>391</v>
      </c>
      <c r="F1395" s="120" t="s">
        <v>5437</v>
      </c>
      <c r="G1395" s="126" t="s">
        <v>5438</v>
      </c>
      <c r="H1395" s="120" t="s">
        <v>470</v>
      </c>
      <c r="I1395" s="120" t="s">
        <v>5317</v>
      </c>
      <c r="J1395" s="120" t="s">
        <v>92</v>
      </c>
      <c r="K1395" s="120" t="s">
        <v>3107</v>
      </c>
      <c r="L1395" s="121">
        <v>6</v>
      </c>
      <c r="M1395" s="121">
        <v>2015</v>
      </c>
      <c r="N1395" s="180">
        <v>44312</v>
      </c>
      <c r="O1395" s="59"/>
      <c r="P1395" s="60"/>
      <c r="Q1395" s="61"/>
      <c r="R1395" s="61"/>
      <c r="S1395" s="510"/>
    </row>
    <row r="1396" spans="1:19" s="31" customFormat="1" ht="45.75" customHeight="1" x14ac:dyDescent="0.25">
      <c r="A1396" s="119">
        <v>1388</v>
      </c>
      <c r="B1396" s="119" t="s">
        <v>5439</v>
      </c>
      <c r="C1396" s="119" t="s">
        <v>3349</v>
      </c>
      <c r="D1396" s="120" t="s">
        <v>261</v>
      </c>
      <c r="E1396" s="120" t="s">
        <v>391</v>
      </c>
      <c r="F1396" s="120" t="s">
        <v>3350</v>
      </c>
      <c r="G1396" s="126">
        <v>2340681099749</v>
      </c>
      <c r="H1396" s="120" t="s">
        <v>470</v>
      </c>
      <c r="I1396" s="120" t="s">
        <v>5317</v>
      </c>
      <c r="J1396" s="120" t="s">
        <v>92</v>
      </c>
      <c r="K1396" s="120" t="s">
        <v>3107</v>
      </c>
      <c r="L1396" s="121">
        <v>11</v>
      </c>
      <c r="M1396" s="121">
        <v>2015</v>
      </c>
      <c r="N1396" s="180">
        <v>7150</v>
      </c>
      <c r="O1396" s="59"/>
      <c r="P1396" s="60"/>
      <c r="Q1396" s="61"/>
      <c r="R1396" s="61"/>
      <c r="S1396" s="510"/>
    </row>
    <row r="1397" spans="1:19" s="31" customFormat="1" ht="45.75" customHeight="1" x14ac:dyDescent="0.25">
      <c r="A1397" s="119">
        <v>1389</v>
      </c>
      <c r="B1397" s="119" t="s">
        <v>5440</v>
      </c>
      <c r="C1397" s="119" t="s">
        <v>2952</v>
      </c>
      <c r="D1397" s="120" t="s">
        <v>261</v>
      </c>
      <c r="E1397" s="120" t="s">
        <v>391</v>
      </c>
      <c r="F1397" s="120" t="s">
        <v>261</v>
      </c>
      <c r="G1397" s="126" t="s">
        <v>3271</v>
      </c>
      <c r="H1397" s="120" t="s">
        <v>470</v>
      </c>
      <c r="I1397" s="120" t="s">
        <v>5317</v>
      </c>
      <c r="J1397" s="120" t="s">
        <v>92</v>
      </c>
      <c r="K1397" s="120" t="s">
        <v>3107</v>
      </c>
      <c r="L1397" s="121">
        <v>11</v>
      </c>
      <c r="M1397" s="121">
        <v>2015</v>
      </c>
      <c r="N1397" s="180">
        <v>220</v>
      </c>
      <c r="O1397" s="59"/>
      <c r="P1397" s="60"/>
      <c r="Q1397" s="61"/>
      <c r="R1397" s="61"/>
      <c r="S1397" s="510"/>
    </row>
    <row r="1398" spans="1:19" s="31" customFormat="1" ht="45.75" customHeight="1" x14ac:dyDescent="0.25">
      <c r="A1398" s="119">
        <v>1390</v>
      </c>
      <c r="B1398" s="119" t="s">
        <v>5441</v>
      </c>
      <c r="C1398" s="119" t="s">
        <v>3071</v>
      </c>
      <c r="D1398" s="120" t="s">
        <v>261</v>
      </c>
      <c r="E1398" s="120" t="s">
        <v>391</v>
      </c>
      <c r="F1398" s="120" t="s">
        <v>261</v>
      </c>
      <c r="G1398" s="126" t="s">
        <v>3271</v>
      </c>
      <c r="H1398" s="120" t="s">
        <v>470</v>
      </c>
      <c r="I1398" s="120" t="s">
        <v>5317</v>
      </c>
      <c r="J1398" s="120" t="s">
        <v>92</v>
      </c>
      <c r="K1398" s="120" t="s">
        <v>3107</v>
      </c>
      <c r="L1398" s="121">
        <v>11</v>
      </c>
      <c r="M1398" s="121">
        <v>2015</v>
      </c>
      <c r="N1398" s="180">
        <v>110</v>
      </c>
      <c r="O1398" s="59"/>
      <c r="P1398" s="60"/>
      <c r="Q1398" s="61"/>
      <c r="R1398" s="61"/>
      <c r="S1398" s="510"/>
    </row>
    <row r="1399" spans="1:19" s="31" customFormat="1" ht="45.75" customHeight="1" x14ac:dyDescent="0.25">
      <c r="A1399" s="119">
        <v>1391</v>
      </c>
      <c r="B1399" s="119" t="s">
        <v>5442</v>
      </c>
      <c r="C1399" s="119" t="s">
        <v>5443</v>
      </c>
      <c r="D1399" s="120" t="s">
        <v>1622</v>
      </c>
      <c r="E1399" s="120" t="s">
        <v>391</v>
      </c>
      <c r="F1399" s="120" t="s">
        <v>5444</v>
      </c>
      <c r="G1399" s="126" t="s">
        <v>5445</v>
      </c>
      <c r="H1399" s="120" t="s">
        <v>470</v>
      </c>
      <c r="I1399" s="120" t="s">
        <v>5317</v>
      </c>
      <c r="J1399" s="120" t="s">
        <v>92</v>
      </c>
      <c r="K1399" s="120" t="s">
        <v>3107</v>
      </c>
      <c r="L1399" s="121">
        <v>11</v>
      </c>
      <c r="M1399" s="121">
        <v>2015</v>
      </c>
      <c r="N1399" s="180">
        <v>7499.99</v>
      </c>
      <c r="O1399" s="59"/>
      <c r="P1399" s="60"/>
      <c r="Q1399" s="61"/>
      <c r="R1399" s="61"/>
      <c r="S1399" s="510"/>
    </row>
    <row r="1400" spans="1:19" s="31" customFormat="1" ht="45.75" customHeight="1" x14ac:dyDescent="0.25">
      <c r="A1400" s="119">
        <v>1392</v>
      </c>
      <c r="B1400" s="119" t="s">
        <v>5446</v>
      </c>
      <c r="C1400" s="119" t="s">
        <v>5447</v>
      </c>
      <c r="D1400" s="120" t="s">
        <v>1622</v>
      </c>
      <c r="E1400" s="120" t="s">
        <v>391</v>
      </c>
      <c r="F1400" s="120" t="s">
        <v>2959</v>
      </c>
      <c r="G1400" s="126" t="s">
        <v>5448</v>
      </c>
      <c r="H1400" s="120" t="s">
        <v>470</v>
      </c>
      <c r="I1400" s="120" t="s">
        <v>5317</v>
      </c>
      <c r="J1400" s="120" t="s">
        <v>92</v>
      </c>
      <c r="K1400" s="120" t="s">
        <v>3107</v>
      </c>
      <c r="L1400" s="121">
        <v>1</v>
      </c>
      <c r="M1400" s="121">
        <v>2016</v>
      </c>
      <c r="N1400" s="180">
        <f>4176/3</f>
        <v>1392</v>
      </c>
      <c r="O1400" s="59"/>
      <c r="P1400" s="60"/>
      <c r="Q1400" s="61"/>
      <c r="R1400" s="61"/>
      <c r="S1400" s="510"/>
    </row>
    <row r="1401" spans="1:19" s="31" customFormat="1" ht="45.75" customHeight="1" x14ac:dyDescent="0.25">
      <c r="A1401" s="119">
        <v>1393</v>
      </c>
      <c r="B1401" s="119" t="s">
        <v>5449</v>
      </c>
      <c r="C1401" s="119" t="s">
        <v>5450</v>
      </c>
      <c r="D1401" s="120" t="s">
        <v>1622</v>
      </c>
      <c r="E1401" s="120" t="s">
        <v>391</v>
      </c>
      <c r="F1401" s="120" t="s">
        <v>2959</v>
      </c>
      <c r="G1401" s="126" t="s">
        <v>5451</v>
      </c>
      <c r="H1401" s="120" t="s">
        <v>470</v>
      </c>
      <c r="I1401" s="120" t="s">
        <v>5317</v>
      </c>
      <c r="J1401" s="120" t="s">
        <v>92</v>
      </c>
      <c r="K1401" s="120" t="s">
        <v>3107</v>
      </c>
      <c r="L1401" s="121">
        <v>1</v>
      </c>
      <c r="M1401" s="121">
        <v>2016</v>
      </c>
      <c r="N1401" s="180">
        <v>1392</v>
      </c>
      <c r="O1401" s="59"/>
      <c r="P1401" s="60"/>
      <c r="Q1401" s="61"/>
      <c r="R1401" s="61"/>
      <c r="S1401" s="510"/>
    </row>
    <row r="1402" spans="1:19" s="31" customFormat="1" ht="45.75" customHeight="1" x14ac:dyDescent="0.25">
      <c r="A1402" s="119">
        <v>1394</v>
      </c>
      <c r="B1402" s="119" t="s">
        <v>5452</v>
      </c>
      <c r="C1402" s="119" t="s">
        <v>5453</v>
      </c>
      <c r="D1402" s="120" t="s">
        <v>1622</v>
      </c>
      <c r="E1402" s="120" t="s">
        <v>391</v>
      </c>
      <c r="F1402" s="120" t="s">
        <v>2959</v>
      </c>
      <c r="G1402" s="126" t="s">
        <v>5454</v>
      </c>
      <c r="H1402" s="120" t="s">
        <v>470</v>
      </c>
      <c r="I1402" s="120" t="s">
        <v>5317</v>
      </c>
      <c r="J1402" s="120" t="s">
        <v>92</v>
      </c>
      <c r="K1402" s="120" t="s">
        <v>3107</v>
      </c>
      <c r="L1402" s="121">
        <v>1</v>
      </c>
      <c r="M1402" s="121">
        <v>2016</v>
      </c>
      <c r="N1402" s="180">
        <v>1392</v>
      </c>
      <c r="O1402" s="59"/>
      <c r="P1402" s="60"/>
      <c r="Q1402" s="61"/>
      <c r="R1402" s="61"/>
      <c r="S1402" s="510"/>
    </row>
    <row r="1403" spans="1:19" s="31" customFormat="1" ht="45.75" customHeight="1" x14ac:dyDescent="0.25">
      <c r="A1403" s="119">
        <v>1395</v>
      </c>
      <c r="B1403" s="119" t="s">
        <v>5455</v>
      </c>
      <c r="C1403" s="119" t="s">
        <v>5456</v>
      </c>
      <c r="D1403" s="120" t="s">
        <v>5457</v>
      </c>
      <c r="E1403" s="120" t="s">
        <v>391</v>
      </c>
      <c r="F1403" s="120" t="s">
        <v>5458</v>
      </c>
      <c r="G1403" s="126" t="s">
        <v>5459</v>
      </c>
      <c r="H1403" s="120" t="s">
        <v>470</v>
      </c>
      <c r="I1403" s="120" t="s">
        <v>5317</v>
      </c>
      <c r="J1403" s="120" t="s">
        <v>92</v>
      </c>
      <c r="K1403" s="120" t="s">
        <v>3107</v>
      </c>
      <c r="L1403" s="121">
        <v>3</v>
      </c>
      <c r="M1403" s="121">
        <v>2016</v>
      </c>
      <c r="N1403" s="180">
        <f>11507.2/4</f>
        <v>2876.8</v>
      </c>
      <c r="O1403" s="59"/>
      <c r="P1403" s="60"/>
      <c r="Q1403" s="61"/>
      <c r="R1403" s="61"/>
      <c r="S1403" s="510"/>
    </row>
    <row r="1404" spans="1:19" s="31" customFormat="1" ht="45.75" customHeight="1" x14ac:dyDescent="0.25">
      <c r="A1404" s="119">
        <v>1396</v>
      </c>
      <c r="B1404" s="119" t="s">
        <v>5460</v>
      </c>
      <c r="C1404" s="119" t="s">
        <v>5456</v>
      </c>
      <c r="D1404" s="120" t="s">
        <v>5457</v>
      </c>
      <c r="E1404" s="120" t="s">
        <v>391</v>
      </c>
      <c r="F1404" s="120" t="s">
        <v>5458</v>
      </c>
      <c r="G1404" s="126" t="s">
        <v>5461</v>
      </c>
      <c r="H1404" s="120" t="s">
        <v>470</v>
      </c>
      <c r="I1404" s="120" t="s">
        <v>5317</v>
      </c>
      <c r="J1404" s="120" t="s">
        <v>92</v>
      </c>
      <c r="K1404" s="120" t="s">
        <v>3107</v>
      </c>
      <c r="L1404" s="121">
        <v>3</v>
      </c>
      <c r="M1404" s="121">
        <v>2016</v>
      </c>
      <c r="N1404" s="180">
        <v>2876.8</v>
      </c>
      <c r="O1404" s="59"/>
      <c r="P1404" s="60"/>
      <c r="Q1404" s="61"/>
      <c r="R1404" s="61"/>
      <c r="S1404" s="510"/>
    </row>
    <row r="1405" spans="1:19" s="31" customFormat="1" ht="45.75" customHeight="1" x14ac:dyDescent="0.25">
      <c r="A1405" s="119">
        <v>1397</v>
      </c>
      <c r="B1405" s="119" t="s">
        <v>5462</v>
      </c>
      <c r="C1405" s="119" t="s">
        <v>5456</v>
      </c>
      <c r="D1405" s="120" t="s">
        <v>5457</v>
      </c>
      <c r="E1405" s="120" t="s">
        <v>391</v>
      </c>
      <c r="F1405" s="120" t="s">
        <v>5458</v>
      </c>
      <c r="G1405" s="126" t="s">
        <v>5463</v>
      </c>
      <c r="H1405" s="120" t="s">
        <v>470</v>
      </c>
      <c r="I1405" s="120" t="s">
        <v>5317</v>
      </c>
      <c r="J1405" s="120" t="s">
        <v>92</v>
      </c>
      <c r="K1405" s="120" t="s">
        <v>3107</v>
      </c>
      <c r="L1405" s="121">
        <v>3</v>
      </c>
      <c r="M1405" s="121">
        <v>2016</v>
      </c>
      <c r="N1405" s="180">
        <v>2876.8</v>
      </c>
      <c r="O1405" s="59"/>
      <c r="P1405" s="60"/>
      <c r="Q1405" s="61"/>
      <c r="R1405" s="61"/>
      <c r="S1405" s="510"/>
    </row>
    <row r="1406" spans="1:19" s="31" customFormat="1" ht="45.75" customHeight="1" x14ac:dyDescent="0.25">
      <c r="A1406" s="119">
        <v>1398</v>
      </c>
      <c r="B1406" s="119" t="s">
        <v>5464</v>
      </c>
      <c r="C1406" s="119" t="s">
        <v>5456</v>
      </c>
      <c r="D1406" s="120" t="s">
        <v>5457</v>
      </c>
      <c r="E1406" s="120" t="s">
        <v>391</v>
      </c>
      <c r="F1406" s="120" t="s">
        <v>5458</v>
      </c>
      <c r="G1406" s="126" t="s">
        <v>5465</v>
      </c>
      <c r="H1406" s="120" t="s">
        <v>470</v>
      </c>
      <c r="I1406" s="120" t="s">
        <v>5317</v>
      </c>
      <c r="J1406" s="120" t="s">
        <v>92</v>
      </c>
      <c r="K1406" s="120" t="s">
        <v>3107</v>
      </c>
      <c r="L1406" s="121">
        <v>3</v>
      </c>
      <c r="M1406" s="121">
        <v>2016</v>
      </c>
      <c r="N1406" s="180">
        <v>2876.8</v>
      </c>
      <c r="O1406" s="59"/>
      <c r="P1406" s="60"/>
      <c r="Q1406" s="61"/>
      <c r="R1406" s="61"/>
      <c r="S1406" s="510"/>
    </row>
    <row r="1407" spans="1:19" s="31" customFormat="1" ht="45.75" customHeight="1" x14ac:dyDescent="0.25">
      <c r="A1407" s="119">
        <v>1399</v>
      </c>
      <c r="B1407" s="119" t="s">
        <v>5466</v>
      </c>
      <c r="C1407" s="119" t="s">
        <v>5467</v>
      </c>
      <c r="D1407" s="120" t="s">
        <v>5457</v>
      </c>
      <c r="E1407" s="120" t="s">
        <v>391</v>
      </c>
      <c r="F1407" s="120" t="s">
        <v>261</v>
      </c>
      <c r="G1407" s="126">
        <v>121408306990</v>
      </c>
      <c r="H1407" s="120" t="s">
        <v>470</v>
      </c>
      <c r="I1407" s="120" t="s">
        <v>5317</v>
      </c>
      <c r="J1407" s="120" t="s">
        <v>92</v>
      </c>
      <c r="K1407" s="120" t="s">
        <v>3107</v>
      </c>
      <c r="L1407" s="121">
        <v>5</v>
      </c>
      <c r="M1407" s="121">
        <v>2016</v>
      </c>
      <c r="N1407" s="180">
        <v>1500</v>
      </c>
      <c r="O1407" s="59"/>
      <c r="P1407" s="60"/>
      <c r="Q1407" s="61"/>
      <c r="R1407" s="61"/>
      <c r="S1407" s="510"/>
    </row>
    <row r="1408" spans="1:19" s="31" customFormat="1" ht="45.75" customHeight="1" x14ac:dyDescent="0.25">
      <c r="A1408" s="119">
        <v>1400</v>
      </c>
      <c r="B1408" s="119" t="s">
        <v>5468</v>
      </c>
      <c r="C1408" s="119" t="s">
        <v>5469</v>
      </c>
      <c r="D1408" s="120" t="s">
        <v>5457</v>
      </c>
      <c r="E1408" s="120" t="s">
        <v>391</v>
      </c>
      <c r="F1408" s="120" t="s">
        <v>261</v>
      </c>
      <c r="G1408" s="126">
        <v>121408306989</v>
      </c>
      <c r="H1408" s="120" t="s">
        <v>470</v>
      </c>
      <c r="I1408" s="120" t="s">
        <v>5317</v>
      </c>
      <c r="J1408" s="120" t="s">
        <v>92</v>
      </c>
      <c r="K1408" s="120" t="s">
        <v>3107</v>
      </c>
      <c r="L1408" s="121">
        <v>5</v>
      </c>
      <c r="M1408" s="121">
        <v>2016</v>
      </c>
      <c r="N1408" s="180">
        <v>1500</v>
      </c>
      <c r="O1408" s="59"/>
      <c r="P1408" s="60"/>
      <c r="Q1408" s="61"/>
      <c r="R1408" s="61"/>
      <c r="S1408" s="510"/>
    </row>
    <row r="1409" spans="1:19" s="31" customFormat="1" ht="45.75" customHeight="1" x14ac:dyDescent="0.25">
      <c r="A1409" s="119">
        <v>1401</v>
      </c>
      <c r="B1409" s="119" t="s">
        <v>5470</v>
      </c>
      <c r="C1409" s="119" t="s">
        <v>3166</v>
      </c>
      <c r="D1409" s="120" t="s">
        <v>3167</v>
      </c>
      <c r="E1409" s="120" t="s">
        <v>391</v>
      </c>
      <c r="F1409" s="120" t="s">
        <v>261</v>
      </c>
      <c r="G1409" s="120">
        <v>191901</v>
      </c>
      <c r="H1409" s="120" t="s">
        <v>470</v>
      </c>
      <c r="I1409" s="120" t="s">
        <v>5317</v>
      </c>
      <c r="J1409" s="120" t="s">
        <v>92</v>
      </c>
      <c r="K1409" s="120" t="s">
        <v>3107</v>
      </c>
      <c r="L1409" s="120">
        <v>12</v>
      </c>
      <c r="M1409" s="121">
        <v>2013</v>
      </c>
      <c r="N1409" s="180">
        <v>8804.4</v>
      </c>
      <c r="O1409" s="59"/>
      <c r="P1409" s="60"/>
      <c r="Q1409" s="61"/>
      <c r="R1409" s="61"/>
      <c r="S1409" s="510"/>
    </row>
    <row r="1410" spans="1:19" s="31" customFormat="1" ht="45.75" customHeight="1" x14ac:dyDescent="0.25">
      <c r="A1410" s="119">
        <v>1402</v>
      </c>
      <c r="B1410" s="119" t="s">
        <v>5471</v>
      </c>
      <c r="C1410" s="119" t="s">
        <v>3084</v>
      </c>
      <c r="D1410" s="120" t="s">
        <v>261</v>
      </c>
      <c r="E1410" s="120" t="s">
        <v>391</v>
      </c>
      <c r="F1410" s="120" t="s">
        <v>261</v>
      </c>
      <c r="G1410" s="120" t="s">
        <v>5472</v>
      </c>
      <c r="H1410" s="120" t="s">
        <v>470</v>
      </c>
      <c r="I1410" s="120" t="s">
        <v>5317</v>
      </c>
      <c r="J1410" s="120" t="s">
        <v>92</v>
      </c>
      <c r="K1410" s="120" t="s">
        <v>3107</v>
      </c>
      <c r="L1410" s="120">
        <v>12</v>
      </c>
      <c r="M1410" s="121">
        <v>2013</v>
      </c>
      <c r="N1410" s="180">
        <v>4402.2</v>
      </c>
      <c r="O1410" s="59"/>
      <c r="P1410" s="60"/>
      <c r="Q1410" s="61"/>
      <c r="R1410" s="61"/>
      <c r="S1410" s="510"/>
    </row>
    <row r="1411" spans="1:19" s="31" customFormat="1" ht="45.75" customHeight="1" x14ac:dyDescent="0.25">
      <c r="A1411" s="119">
        <v>1403</v>
      </c>
      <c r="B1411" s="119" t="s">
        <v>5473</v>
      </c>
      <c r="C1411" s="119" t="s">
        <v>2952</v>
      </c>
      <c r="D1411" s="120" t="s">
        <v>261</v>
      </c>
      <c r="E1411" s="120" t="s">
        <v>391</v>
      </c>
      <c r="F1411" s="120" t="s">
        <v>261</v>
      </c>
      <c r="G1411" s="123">
        <v>110901912281</v>
      </c>
      <c r="H1411" s="120" t="s">
        <v>470</v>
      </c>
      <c r="I1411" s="120" t="s">
        <v>5317</v>
      </c>
      <c r="J1411" s="120" t="s">
        <v>92</v>
      </c>
      <c r="K1411" s="120" t="s">
        <v>3107</v>
      </c>
      <c r="L1411" s="120">
        <v>12</v>
      </c>
      <c r="M1411" s="121">
        <v>2013</v>
      </c>
      <c r="N1411" s="180">
        <v>440.22</v>
      </c>
      <c r="O1411" s="59"/>
      <c r="P1411" s="60"/>
      <c r="Q1411" s="61"/>
      <c r="R1411" s="61"/>
      <c r="S1411" s="510"/>
    </row>
    <row r="1412" spans="1:19" s="31" customFormat="1" ht="45.75" customHeight="1" x14ac:dyDescent="0.25">
      <c r="A1412" s="119">
        <v>1404</v>
      </c>
      <c r="B1412" s="119" t="s">
        <v>5474</v>
      </c>
      <c r="C1412" s="119" t="s">
        <v>2971</v>
      </c>
      <c r="D1412" s="120" t="s">
        <v>261</v>
      </c>
      <c r="E1412" s="120" t="s">
        <v>391</v>
      </c>
      <c r="F1412" s="120" t="s">
        <v>261</v>
      </c>
      <c r="G1412" s="120">
        <v>61090207836</v>
      </c>
      <c r="H1412" s="120" t="s">
        <v>470</v>
      </c>
      <c r="I1412" s="120" t="s">
        <v>5317</v>
      </c>
      <c r="J1412" s="120" t="s">
        <v>92</v>
      </c>
      <c r="K1412" s="120" t="s">
        <v>3107</v>
      </c>
      <c r="L1412" s="120">
        <v>12</v>
      </c>
      <c r="M1412" s="121">
        <v>2013</v>
      </c>
      <c r="N1412" s="180">
        <v>293.48</v>
      </c>
      <c r="O1412" s="59"/>
      <c r="P1412" s="60"/>
      <c r="Q1412" s="61"/>
      <c r="R1412" s="61"/>
      <c r="S1412" s="510"/>
    </row>
    <row r="1413" spans="1:19" s="31" customFormat="1" ht="45.75" customHeight="1" x14ac:dyDescent="0.25">
      <c r="A1413" s="119">
        <v>1405</v>
      </c>
      <c r="B1413" s="119" t="s">
        <v>5475</v>
      </c>
      <c r="C1413" s="119" t="s">
        <v>5476</v>
      </c>
      <c r="D1413" s="120" t="s">
        <v>1622</v>
      </c>
      <c r="E1413" s="120" t="s">
        <v>3298</v>
      </c>
      <c r="F1413" s="120" t="s">
        <v>5477</v>
      </c>
      <c r="G1413" s="120" t="s">
        <v>440</v>
      </c>
      <c r="H1413" s="120" t="s">
        <v>470</v>
      </c>
      <c r="I1413" s="120" t="s">
        <v>5317</v>
      </c>
      <c r="J1413" s="120" t="s">
        <v>92</v>
      </c>
      <c r="K1413" s="120" t="s">
        <v>3107</v>
      </c>
      <c r="L1413" s="120">
        <v>11</v>
      </c>
      <c r="M1413" s="121">
        <v>2016</v>
      </c>
      <c r="N1413" s="180">
        <v>2039.28</v>
      </c>
      <c r="O1413" s="59"/>
      <c r="P1413" s="60"/>
      <c r="Q1413" s="61"/>
      <c r="R1413" s="61"/>
      <c r="S1413" s="510"/>
    </row>
    <row r="1414" spans="1:19" s="31" customFormat="1" ht="45.75" customHeight="1" x14ac:dyDescent="0.25">
      <c r="A1414" s="119">
        <v>1406</v>
      </c>
      <c r="B1414" s="119" t="s">
        <v>5478</v>
      </c>
      <c r="C1414" s="119" t="s">
        <v>5479</v>
      </c>
      <c r="D1414" s="120" t="s">
        <v>1622</v>
      </c>
      <c r="E1414" s="120" t="s">
        <v>391</v>
      </c>
      <c r="F1414" s="120" t="s">
        <v>261</v>
      </c>
      <c r="G1414" s="120" t="s">
        <v>5480</v>
      </c>
      <c r="H1414" s="120" t="s">
        <v>470</v>
      </c>
      <c r="I1414" s="120" t="s">
        <v>5317</v>
      </c>
      <c r="J1414" s="120" t="s">
        <v>92</v>
      </c>
      <c r="K1414" s="120" t="s">
        <v>3107</v>
      </c>
      <c r="L1414" s="121">
        <v>10</v>
      </c>
      <c r="M1414" s="122">
        <v>2015</v>
      </c>
      <c r="N1414" s="180">
        <v>3520</v>
      </c>
      <c r="O1414" s="59"/>
      <c r="P1414" s="60"/>
      <c r="Q1414" s="61"/>
      <c r="R1414" s="61"/>
      <c r="S1414" s="510"/>
    </row>
    <row r="1415" spans="1:19" s="31" customFormat="1" ht="45.75" customHeight="1" x14ac:dyDescent="0.25">
      <c r="A1415" s="119">
        <v>1407</v>
      </c>
      <c r="B1415" s="119" t="s">
        <v>5481</v>
      </c>
      <c r="C1415" s="119" t="s">
        <v>5482</v>
      </c>
      <c r="D1415" s="120" t="s">
        <v>3388</v>
      </c>
      <c r="E1415" s="120" t="s">
        <v>391</v>
      </c>
      <c r="F1415" s="120" t="s">
        <v>261</v>
      </c>
      <c r="G1415" s="123">
        <v>940400158358</v>
      </c>
      <c r="H1415" s="120" t="s">
        <v>470</v>
      </c>
      <c r="I1415" s="120" t="s">
        <v>5317</v>
      </c>
      <c r="J1415" s="120" t="s">
        <v>92</v>
      </c>
      <c r="K1415" s="120" t="s">
        <v>3107</v>
      </c>
      <c r="L1415" s="120">
        <v>12</v>
      </c>
      <c r="M1415" s="122">
        <v>2016</v>
      </c>
      <c r="N1415" s="180">
        <v>9133.1200000000008</v>
      </c>
      <c r="O1415" s="59"/>
      <c r="P1415" s="60"/>
      <c r="Q1415" s="61"/>
      <c r="R1415" s="61"/>
      <c r="S1415" s="510"/>
    </row>
    <row r="1416" spans="1:19" s="31" customFormat="1" ht="45.75" customHeight="1" x14ac:dyDescent="0.25">
      <c r="A1416" s="119">
        <v>1408</v>
      </c>
      <c r="B1416" s="119" t="s">
        <v>5483</v>
      </c>
      <c r="C1416" s="119" t="s">
        <v>2976</v>
      </c>
      <c r="D1416" s="120" t="s">
        <v>1156</v>
      </c>
      <c r="E1416" s="120" t="s">
        <v>391</v>
      </c>
      <c r="F1416" s="120" t="s">
        <v>261</v>
      </c>
      <c r="G1416" s="120" t="s">
        <v>5484</v>
      </c>
      <c r="H1416" s="120" t="s">
        <v>470</v>
      </c>
      <c r="I1416" s="120" t="s">
        <v>5317</v>
      </c>
      <c r="J1416" s="120" t="s">
        <v>92</v>
      </c>
      <c r="K1416" s="120" t="s">
        <v>3107</v>
      </c>
      <c r="L1416" s="121">
        <v>12</v>
      </c>
      <c r="M1416" s="122">
        <v>2016</v>
      </c>
      <c r="N1416" s="180">
        <v>4419.25</v>
      </c>
      <c r="O1416" s="59"/>
      <c r="P1416" s="60"/>
      <c r="Q1416" s="61"/>
      <c r="R1416" s="61"/>
      <c r="S1416" s="510"/>
    </row>
    <row r="1417" spans="1:19" s="31" customFormat="1" ht="45.75" customHeight="1" x14ac:dyDescent="0.25">
      <c r="A1417" s="119">
        <v>1409</v>
      </c>
      <c r="B1417" s="119" t="s">
        <v>5485</v>
      </c>
      <c r="C1417" s="119" t="s">
        <v>2952</v>
      </c>
      <c r="D1417" s="120" t="s">
        <v>3517</v>
      </c>
      <c r="E1417" s="120" t="s">
        <v>391</v>
      </c>
      <c r="F1417" s="120" t="s">
        <v>261</v>
      </c>
      <c r="G1417" s="120" t="s">
        <v>440</v>
      </c>
      <c r="H1417" s="120" t="s">
        <v>470</v>
      </c>
      <c r="I1417" s="120" t="s">
        <v>5317</v>
      </c>
      <c r="J1417" s="120" t="s">
        <v>92</v>
      </c>
      <c r="K1417" s="120" t="s">
        <v>3107</v>
      </c>
      <c r="L1417" s="121">
        <v>12</v>
      </c>
      <c r="M1417" s="122">
        <v>2016</v>
      </c>
      <c r="N1417" s="180">
        <v>441.93</v>
      </c>
      <c r="O1417" s="59"/>
      <c r="P1417" s="60"/>
      <c r="Q1417" s="61"/>
      <c r="R1417" s="61"/>
      <c r="S1417" s="510"/>
    </row>
    <row r="1418" spans="1:19" s="31" customFormat="1" ht="45.75" customHeight="1" x14ac:dyDescent="0.25">
      <c r="A1418" s="119">
        <v>1410</v>
      </c>
      <c r="B1418" s="119" t="s">
        <v>5486</v>
      </c>
      <c r="C1418" s="119" t="s">
        <v>2980</v>
      </c>
      <c r="D1418" s="120" t="s">
        <v>3397</v>
      </c>
      <c r="E1418" s="120" t="s">
        <v>391</v>
      </c>
      <c r="F1418" s="120" t="s">
        <v>261</v>
      </c>
      <c r="G1418" s="120" t="s">
        <v>5487</v>
      </c>
      <c r="H1418" s="120" t="s">
        <v>470</v>
      </c>
      <c r="I1418" s="120" t="s">
        <v>5317</v>
      </c>
      <c r="J1418" s="120" t="s">
        <v>92</v>
      </c>
      <c r="K1418" s="120" t="s">
        <v>3107</v>
      </c>
      <c r="L1418" s="121">
        <v>12</v>
      </c>
      <c r="M1418" s="122">
        <v>2016</v>
      </c>
      <c r="N1418" s="180">
        <v>441.93</v>
      </c>
      <c r="O1418" s="59"/>
      <c r="P1418" s="60"/>
      <c r="Q1418" s="61"/>
      <c r="R1418" s="61"/>
      <c r="S1418" s="510"/>
    </row>
    <row r="1419" spans="1:19" s="31" customFormat="1" ht="45.75" customHeight="1" x14ac:dyDescent="0.25">
      <c r="A1419" s="119">
        <v>1411</v>
      </c>
      <c r="B1419" s="119" t="s">
        <v>5488</v>
      </c>
      <c r="C1419" s="119" t="s">
        <v>3029</v>
      </c>
      <c r="D1419" s="120" t="s">
        <v>1622</v>
      </c>
      <c r="E1419" s="120" t="s">
        <v>391</v>
      </c>
      <c r="F1419" s="120" t="s">
        <v>3299</v>
      </c>
      <c r="G1419" s="120" t="s">
        <v>5489</v>
      </c>
      <c r="H1419" s="120" t="s">
        <v>470</v>
      </c>
      <c r="I1419" s="120" t="s">
        <v>5317</v>
      </c>
      <c r="J1419" s="120" t="s">
        <v>92</v>
      </c>
      <c r="K1419" s="120" t="s">
        <v>3107</v>
      </c>
      <c r="L1419" s="121">
        <v>12</v>
      </c>
      <c r="M1419" s="122">
        <v>2016</v>
      </c>
      <c r="N1419" s="180">
        <v>1914</v>
      </c>
      <c r="O1419" s="59"/>
      <c r="P1419" s="60"/>
      <c r="Q1419" s="61"/>
      <c r="R1419" s="61"/>
      <c r="S1419" s="510"/>
    </row>
    <row r="1420" spans="1:19" s="31" customFormat="1" ht="45.75" customHeight="1" x14ac:dyDescent="0.25">
      <c r="A1420" s="119">
        <v>1412</v>
      </c>
      <c r="B1420" s="119" t="s">
        <v>5490</v>
      </c>
      <c r="C1420" s="119" t="s">
        <v>3029</v>
      </c>
      <c r="D1420" s="120" t="s">
        <v>1622</v>
      </c>
      <c r="E1420" s="120" t="s">
        <v>5491</v>
      </c>
      <c r="F1420" s="120" t="s">
        <v>3030</v>
      </c>
      <c r="G1420" s="120" t="s">
        <v>5492</v>
      </c>
      <c r="H1420" s="120" t="s">
        <v>470</v>
      </c>
      <c r="I1420" s="120" t="s">
        <v>5317</v>
      </c>
      <c r="J1420" s="120" t="s">
        <v>92</v>
      </c>
      <c r="K1420" s="120" t="s">
        <v>3107</v>
      </c>
      <c r="L1420" s="121">
        <v>12</v>
      </c>
      <c r="M1420" s="122">
        <v>2016</v>
      </c>
      <c r="N1420" s="180">
        <v>7888</v>
      </c>
      <c r="O1420" s="59"/>
      <c r="P1420" s="60"/>
      <c r="Q1420" s="61"/>
      <c r="R1420" s="61"/>
      <c r="S1420" s="510"/>
    </row>
    <row r="1421" spans="1:19" s="31" customFormat="1" ht="45.75" customHeight="1" x14ac:dyDescent="0.25">
      <c r="A1421" s="119">
        <v>1413</v>
      </c>
      <c r="B1421" s="119" t="s">
        <v>5493</v>
      </c>
      <c r="C1421" s="119" t="s">
        <v>5482</v>
      </c>
      <c r="D1421" s="120" t="s">
        <v>261</v>
      </c>
      <c r="E1421" s="120" t="s">
        <v>391</v>
      </c>
      <c r="F1421" s="120" t="s">
        <v>261</v>
      </c>
      <c r="G1421" s="123">
        <v>940988003299</v>
      </c>
      <c r="H1421" s="120" t="s">
        <v>470</v>
      </c>
      <c r="I1421" s="120" t="s">
        <v>5317</v>
      </c>
      <c r="J1421" s="120" t="s">
        <v>92</v>
      </c>
      <c r="K1421" s="120" t="s">
        <v>3107</v>
      </c>
      <c r="L1421" s="121">
        <v>1</v>
      </c>
      <c r="M1421" s="122">
        <v>2017</v>
      </c>
      <c r="N1421" s="180">
        <v>9133.1200000000008</v>
      </c>
      <c r="O1421" s="59"/>
      <c r="P1421" s="60"/>
      <c r="Q1421" s="61"/>
      <c r="R1421" s="61"/>
      <c r="S1421" s="510"/>
    </row>
    <row r="1422" spans="1:19" s="31" customFormat="1" ht="45.75" customHeight="1" x14ac:dyDescent="0.25">
      <c r="A1422" s="119">
        <v>1414</v>
      </c>
      <c r="B1422" s="119" t="s">
        <v>5494</v>
      </c>
      <c r="C1422" s="119" t="s">
        <v>2976</v>
      </c>
      <c r="D1422" s="120" t="s">
        <v>5495</v>
      </c>
      <c r="E1422" s="120" t="s">
        <v>391</v>
      </c>
      <c r="F1422" s="120" t="s">
        <v>261</v>
      </c>
      <c r="G1422" s="120" t="s">
        <v>5496</v>
      </c>
      <c r="H1422" s="120" t="s">
        <v>470</v>
      </c>
      <c r="I1422" s="120" t="s">
        <v>5317</v>
      </c>
      <c r="J1422" s="120" t="s">
        <v>92</v>
      </c>
      <c r="K1422" s="120" t="s">
        <v>3107</v>
      </c>
      <c r="L1422" s="121">
        <v>1</v>
      </c>
      <c r="M1422" s="122">
        <v>2017</v>
      </c>
      <c r="N1422" s="180">
        <v>4419.25</v>
      </c>
      <c r="O1422" s="59"/>
      <c r="P1422" s="60"/>
      <c r="Q1422" s="61"/>
      <c r="R1422" s="61"/>
      <c r="S1422" s="510"/>
    </row>
    <row r="1423" spans="1:19" s="31" customFormat="1" ht="45.75" customHeight="1" x14ac:dyDescent="0.25">
      <c r="A1423" s="119">
        <v>1415</v>
      </c>
      <c r="B1423" s="119" t="s">
        <v>5497</v>
      </c>
      <c r="C1423" s="119" t="s">
        <v>2952</v>
      </c>
      <c r="D1423" s="120" t="s">
        <v>3005</v>
      </c>
      <c r="E1423" s="120" t="s">
        <v>391</v>
      </c>
      <c r="F1423" s="120" t="s">
        <v>261</v>
      </c>
      <c r="G1423" s="120" t="s">
        <v>5498</v>
      </c>
      <c r="H1423" s="120" t="s">
        <v>470</v>
      </c>
      <c r="I1423" s="120" t="s">
        <v>5317</v>
      </c>
      <c r="J1423" s="120" t="s">
        <v>92</v>
      </c>
      <c r="K1423" s="120" t="s">
        <v>3107</v>
      </c>
      <c r="L1423" s="121">
        <v>1</v>
      </c>
      <c r="M1423" s="122">
        <v>2017</v>
      </c>
      <c r="N1423" s="180">
        <v>441.93</v>
      </c>
      <c r="O1423" s="59"/>
      <c r="P1423" s="60"/>
      <c r="Q1423" s="61"/>
      <c r="R1423" s="61"/>
      <c r="S1423" s="510"/>
    </row>
    <row r="1424" spans="1:19" s="31" customFormat="1" ht="45.75" customHeight="1" x14ac:dyDescent="0.25">
      <c r="A1424" s="119">
        <v>1416</v>
      </c>
      <c r="B1424" s="119" t="s">
        <v>5499</v>
      </c>
      <c r="C1424" s="119" t="s">
        <v>2971</v>
      </c>
      <c r="D1424" s="120" t="s">
        <v>3005</v>
      </c>
      <c r="E1424" s="120" t="s">
        <v>391</v>
      </c>
      <c r="F1424" s="120" t="s">
        <v>261</v>
      </c>
      <c r="G1424" s="120" t="s">
        <v>5500</v>
      </c>
      <c r="H1424" s="120" t="s">
        <v>470</v>
      </c>
      <c r="I1424" s="120" t="s">
        <v>5317</v>
      </c>
      <c r="J1424" s="120" t="s">
        <v>92</v>
      </c>
      <c r="K1424" s="120" t="s">
        <v>3107</v>
      </c>
      <c r="L1424" s="121">
        <v>1</v>
      </c>
      <c r="M1424" s="122">
        <v>2017</v>
      </c>
      <c r="N1424" s="180">
        <v>294.62</v>
      </c>
      <c r="O1424" s="59"/>
      <c r="P1424" s="60"/>
      <c r="Q1424" s="61"/>
      <c r="R1424" s="61"/>
      <c r="S1424" s="510"/>
    </row>
    <row r="1425" spans="1:19" s="31" customFormat="1" ht="45.75" customHeight="1" x14ac:dyDescent="0.25">
      <c r="A1425" s="119">
        <v>1417</v>
      </c>
      <c r="B1425" s="119" t="s">
        <v>5501</v>
      </c>
      <c r="C1425" s="119" t="s">
        <v>2980</v>
      </c>
      <c r="D1425" s="120" t="s">
        <v>3397</v>
      </c>
      <c r="E1425" s="120" t="s">
        <v>391</v>
      </c>
      <c r="F1425" s="120" t="s">
        <v>261</v>
      </c>
      <c r="G1425" s="120" t="s">
        <v>5502</v>
      </c>
      <c r="H1425" s="120" t="s">
        <v>470</v>
      </c>
      <c r="I1425" s="120" t="s">
        <v>5317</v>
      </c>
      <c r="J1425" s="120" t="s">
        <v>92</v>
      </c>
      <c r="K1425" s="120" t="s">
        <v>3107</v>
      </c>
      <c r="L1425" s="121">
        <v>1</v>
      </c>
      <c r="M1425" s="122">
        <v>2017</v>
      </c>
      <c r="N1425" s="180">
        <v>441.92</v>
      </c>
      <c r="O1425" s="59"/>
      <c r="P1425" s="60"/>
      <c r="Q1425" s="61"/>
      <c r="R1425" s="61"/>
      <c r="S1425" s="510"/>
    </row>
    <row r="1426" spans="1:19" s="31" customFormat="1" ht="45.75" customHeight="1" x14ac:dyDescent="0.25">
      <c r="A1426" s="119">
        <v>1418</v>
      </c>
      <c r="B1426" s="119" t="s">
        <v>5503</v>
      </c>
      <c r="C1426" s="119" t="s">
        <v>2976</v>
      </c>
      <c r="D1426" s="120" t="s">
        <v>5495</v>
      </c>
      <c r="E1426" s="120" t="s">
        <v>391</v>
      </c>
      <c r="F1426" s="120" t="s">
        <v>261</v>
      </c>
      <c r="G1426" s="120" t="s">
        <v>5504</v>
      </c>
      <c r="H1426" s="120" t="s">
        <v>470</v>
      </c>
      <c r="I1426" s="120" t="s">
        <v>5317</v>
      </c>
      <c r="J1426" s="120" t="s">
        <v>92</v>
      </c>
      <c r="K1426" s="120" t="s">
        <v>3107</v>
      </c>
      <c r="L1426" s="121">
        <v>1</v>
      </c>
      <c r="M1426" s="122">
        <v>2017</v>
      </c>
      <c r="N1426" s="180">
        <v>4419.25</v>
      </c>
      <c r="O1426" s="59"/>
      <c r="P1426" s="60"/>
      <c r="Q1426" s="61"/>
      <c r="R1426" s="61"/>
      <c r="S1426" s="510"/>
    </row>
    <row r="1427" spans="1:19" s="31" customFormat="1" ht="45.75" customHeight="1" x14ac:dyDescent="0.25">
      <c r="A1427" s="119">
        <v>1419</v>
      </c>
      <c r="B1427" s="119" t="s">
        <v>5505</v>
      </c>
      <c r="C1427" s="119" t="s">
        <v>2952</v>
      </c>
      <c r="D1427" s="120" t="s">
        <v>3005</v>
      </c>
      <c r="E1427" s="120" t="s">
        <v>391</v>
      </c>
      <c r="F1427" s="120" t="s">
        <v>261</v>
      </c>
      <c r="G1427" s="120" t="s">
        <v>5498</v>
      </c>
      <c r="H1427" s="120" t="s">
        <v>470</v>
      </c>
      <c r="I1427" s="120" t="s">
        <v>5317</v>
      </c>
      <c r="J1427" s="120" t="s">
        <v>92</v>
      </c>
      <c r="K1427" s="120" t="s">
        <v>3107</v>
      </c>
      <c r="L1427" s="121">
        <v>1</v>
      </c>
      <c r="M1427" s="122">
        <v>2017</v>
      </c>
      <c r="N1427" s="180">
        <v>441.93</v>
      </c>
      <c r="O1427" s="59"/>
      <c r="P1427" s="60"/>
      <c r="Q1427" s="61"/>
      <c r="R1427" s="61"/>
      <c r="S1427" s="510"/>
    </row>
    <row r="1428" spans="1:19" s="31" customFormat="1" ht="45.75" customHeight="1" x14ac:dyDescent="0.25">
      <c r="A1428" s="119">
        <v>1420</v>
      </c>
      <c r="B1428" s="119" t="s">
        <v>5506</v>
      </c>
      <c r="C1428" s="119" t="s">
        <v>2971</v>
      </c>
      <c r="D1428" s="120" t="s">
        <v>3005</v>
      </c>
      <c r="E1428" s="120" t="s">
        <v>391</v>
      </c>
      <c r="F1428" s="120" t="s">
        <v>261</v>
      </c>
      <c r="G1428" s="120" t="s">
        <v>5507</v>
      </c>
      <c r="H1428" s="120" t="s">
        <v>470</v>
      </c>
      <c r="I1428" s="120" t="s">
        <v>5317</v>
      </c>
      <c r="J1428" s="120" t="s">
        <v>92</v>
      </c>
      <c r="K1428" s="120" t="s">
        <v>3107</v>
      </c>
      <c r="L1428" s="121">
        <v>1</v>
      </c>
      <c r="M1428" s="122">
        <v>2017</v>
      </c>
      <c r="N1428" s="180">
        <v>294.62</v>
      </c>
      <c r="O1428" s="59"/>
      <c r="P1428" s="60"/>
      <c r="Q1428" s="61"/>
      <c r="R1428" s="61"/>
      <c r="S1428" s="510"/>
    </row>
    <row r="1429" spans="1:19" s="31" customFormat="1" ht="45.75" customHeight="1" x14ac:dyDescent="0.25">
      <c r="A1429" s="119">
        <v>1421</v>
      </c>
      <c r="B1429" s="119" t="s">
        <v>5508</v>
      </c>
      <c r="C1429" s="119" t="s">
        <v>2980</v>
      </c>
      <c r="D1429" s="120" t="s">
        <v>3397</v>
      </c>
      <c r="E1429" s="120" t="s">
        <v>391</v>
      </c>
      <c r="F1429" s="120" t="s">
        <v>261</v>
      </c>
      <c r="G1429" s="120" t="s">
        <v>5509</v>
      </c>
      <c r="H1429" s="120" t="s">
        <v>470</v>
      </c>
      <c r="I1429" s="120" t="s">
        <v>5317</v>
      </c>
      <c r="J1429" s="120" t="s">
        <v>92</v>
      </c>
      <c r="K1429" s="120" t="s">
        <v>3107</v>
      </c>
      <c r="L1429" s="121">
        <v>1</v>
      </c>
      <c r="M1429" s="122">
        <v>2017</v>
      </c>
      <c r="N1429" s="180">
        <v>441.92</v>
      </c>
      <c r="O1429" s="59"/>
      <c r="P1429" s="60"/>
      <c r="Q1429" s="61"/>
      <c r="R1429" s="61"/>
      <c r="S1429" s="510"/>
    </row>
    <row r="1430" spans="1:19" s="31" customFormat="1" ht="45.75" customHeight="1" x14ac:dyDescent="0.25">
      <c r="A1430" s="119">
        <v>1422</v>
      </c>
      <c r="B1430" s="119" t="s">
        <v>5510</v>
      </c>
      <c r="C1430" s="119" t="s">
        <v>5482</v>
      </c>
      <c r="D1430" s="120" t="s">
        <v>261</v>
      </c>
      <c r="E1430" s="120" t="s">
        <v>391</v>
      </c>
      <c r="F1430" s="120" t="s">
        <v>261</v>
      </c>
      <c r="G1430" s="123">
        <v>940988001925</v>
      </c>
      <c r="H1430" s="120" t="s">
        <v>470</v>
      </c>
      <c r="I1430" s="120" t="s">
        <v>5317</v>
      </c>
      <c r="J1430" s="120" t="s">
        <v>92</v>
      </c>
      <c r="K1430" s="120" t="s">
        <v>3107</v>
      </c>
      <c r="L1430" s="121">
        <v>1</v>
      </c>
      <c r="M1430" s="122">
        <v>2017</v>
      </c>
      <c r="N1430" s="180">
        <v>9133.1200000000008</v>
      </c>
      <c r="O1430" s="59"/>
      <c r="P1430" s="60"/>
      <c r="Q1430" s="61"/>
      <c r="R1430" s="61"/>
      <c r="S1430" s="510"/>
    </row>
    <row r="1431" spans="1:19" s="31" customFormat="1" ht="45.75" customHeight="1" x14ac:dyDescent="0.25">
      <c r="A1431" s="119">
        <v>1423</v>
      </c>
      <c r="B1431" s="119" t="s">
        <v>5511</v>
      </c>
      <c r="C1431" s="119" t="s">
        <v>2976</v>
      </c>
      <c r="D1431" s="120" t="s">
        <v>5495</v>
      </c>
      <c r="E1431" s="120" t="s">
        <v>391</v>
      </c>
      <c r="F1431" s="120" t="s">
        <v>261</v>
      </c>
      <c r="G1431" s="120" t="s">
        <v>5512</v>
      </c>
      <c r="H1431" s="120" t="s">
        <v>470</v>
      </c>
      <c r="I1431" s="120" t="s">
        <v>5317</v>
      </c>
      <c r="J1431" s="120" t="s">
        <v>92</v>
      </c>
      <c r="K1431" s="120" t="s">
        <v>3107</v>
      </c>
      <c r="L1431" s="121">
        <v>1</v>
      </c>
      <c r="M1431" s="122">
        <v>2017</v>
      </c>
      <c r="N1431" s="180">
        <v>4419.25</v>
      </c>
      <c r="O1431" s="59"/>
      <c r="P1431" s="60"/>
      <c r="Q1431" s="61"/>
      <c r="R1431" s="61"/>
      <c r="S1431" s="510"/>
    </row>
    <row r="1432" spans="1:19" s="31" customFormat="1" ht="45.75" customHeight="1" x14ac:dyDescent="0.25">
      <c r="A1432" s="119">
        <v>1424</v>
      </c>
      <c r="B1432" s="119" t="s">
        <v>5513</v>
      </c>
      <c r="C1432" s="119" t="s">
        <v>2952</v>
      </c>
      <c r="D1432" s="120" t="s">
        <v>3005</v>
      </c>
      <c r="E1432" s="120" t="s">
        <v>391</v>
      </c>
      <c r="F1432" s="120" t="s">
        <v>261</v>
      </c>
      <c r="G1432" s="120" t="s">
        <v>5498</v>
      </c>
      <c r="H1432" s="120" t="s">
        <v>470</v>
      </c>
      <c r="I1432" s="120" t="s">
        <v>5317</v>
      </c>
      <c r="J1432" s="120" t="s">
        <v>92</v>
      </c>
      <c r="K1432" s="120" t="s">
        <v>3107</v>
      </c>
      <c r="L1432" s="121">
        <v>1</v>
      </c>
      <c r="M1432" s="122">
        <v>2017</v>
      </c>
      <c r="N1432" s="180">
        <v>441.93</v>
      </c>
      <c r="O1432" s="59"/>
      <c r="P1432" s="60"/>
      <c r="Q1432" s="61"/>
      <c r="R1432" s="61"/>
      <c r="S1432" s="510"/>
    </row>
    <row r="1433" spans="1:19" s="31" customFormat="1" ht="45.75" customHeight="1" x14ac:dyDescent="0.25">
      <c r="A1433" s="119">
        <v>1425</v>
      </c>
      <c r="B1433" s="119" t="s">
        <v>5514</v>
      </c>
      <c r="C1433" s="119" t="s">
        <v>2980</v>
      </c>
      <c r="D1433" s="120" t="s">
        <v>3397</v>
      </c>
      <c r="E1433" s="120" t="s">
        <v>391</v>
      </c>
      <c r="F1433" s="120" t="s">
        <v>261</v>
      </c>
      <c r="G1433" s="120" t="s">
        <v>5515</v>
      </c>
      <c r="H1433" s="120" t="s">
        <v>470</v>
      </c>
      <c r="I1433" s="120" t="s">
        <v>5317</v>
      </c>
      <c r="J1433" s="120" t="s">
        <v>92</v>
      </c>
      <c r="K1433" s="120" t="s">
        <v>3107</v>
      </c>
      <c r="L1433" s="121">
        <v>1</v>
      </c>
      <c r="M1433" s="122">
        <v>2017</v>
      </c>
      <c r="N1433" s="180">
        <v>441.92</v>
      </c>
      <c r="O1433" s="59"/>
      <c r="P1433" s="60"/>
      <c r="Q1433" s="61"/>
      <c r="R1433" s="61"/>
      <c r="S1433" s="510"/>
    </row>
    <row r="1434" spans="1:19" s="31" customFormat="1" ht="45.75" customHeight="1" x14ac:dyDescent="0.25">
      <c r="A1434" s="119">
        <v>1426</v>
      </c>
      <c r="B1434" s="119" t="s">
        <v>5516</v>
      </c>
      <c r="C1434" s="119" t="s">
        <v>5482</v>
      </c>
      <c r="D1434" s="120" t="s">
        <v>3388</v>
      </c>
      <c r="E1434" s="120" t="s">
        <v>391</v>
      </c>
      <c r="F1434" s="120" t="s">
        <v>261</v>
      </c>
      <c r="G1434" s="123">
        <v>940399164790</v>
      </c>
      <c r="H1434" s="120" t="s">
        <v>470</v>
      </c>
      <c r="I1434" s="120" t="s">
        <v>5317</v>
      </c>
      <c r="J1434" s="120" t="s">
        <v>92</v>
      </c>
      <c r="K1434" s="120" t="s">
        <v>3107</v>
      </c>
      <c r="L1434" s="121">
        <v>11</v>
      </c>
      <c r="M1434" s="122">
        <v>2017</v>
      </c>
      <c r="N1434" s="180">
        <v>4782.68</v>
      </c>
      <c r="O1434" s="59"/>
      <c r="P1434" s="60"/>
      <c r="Q1434" s="61"/>
      <c r="R1434" s="61"/>
      <c r="S1434" s="510"/>
    </row>
    <row r="1435" spans="1:19" s="31" customFormat="1" ht="45.75" customHeight="1" x14ac:dyDescent="0.25">
      <c r="A1435" s="119">
        <v>1427</v>
      </c>
      <c r="B1435" s="119" t="s">
        <v>5517</v>
      </c>
      <c r="C1435" s="119" t="s">
        <v>2976</v>
      </c>
      <c r="D1435" s="120" t="s">
        <v>1136</v>
      </c>
      <c r="E1435" s="120" t="s">
        <v>391</v>
      </c>
      <c r="F1435" s="120" t="s">
        <v>261</v>
      </c>
      <c r="G1435" s="120" t="s">
        <v>5518</v>
      </c>
      <c r="H1435" s="120" t="s">
        <v>470</v>
      </c>
      <c r="I1435" s="120" t="s">
        <v>5317</v>
      </c>
      <c r="J1435" s="120" t="s">
        <v>92</v>
      </c>
      <c r="K1435" s="120" t="s">
        <v>3107</v>
      </c>
      <c r="L1435" s="121">
        <v>11</v>
      </c>
      <c r="M1435" s="122">
        <v>2017</v>
      </c>
      <c r="N1435" s="180">
        <v>2468.48</v>
      </c>
      <c r="O1435" s="59"/>
      <c r="P1435" s="60"/>
      <c r="Q1435" s="61"/>
      <c r="R1435" s="61"/>
      <c r="S1435" s="510"/>
    </row>
    <row r="1436" spans="1:19" s="31" customFormat="1" ht="45.75" customHeight="1" x14ac:dyDescent="0.25">
      <c r="A1436" s="119">
        <v>1428</v>
      </c>
      <c r="B1436" s="119" t="s">
        <v>5519</v>
      </c>
      <c r="C1436" s="119" t="s">
        <v>2952</v>
      </c>
      <c r="D1436" s="120" t="s">
        <v>3005</v>
      </c>
      <c r="E1436" s="120" t="s">
        <v>391</v>
      </c>
      <c r="F1436" s="120" t="s">
        <v>261</v>
      </c>
      <c r="G1436" s="120" t="s">
        <v>3006</v>
      </c>
      <c r="H1436" s="120" t="s">
        <v>470</v>
      </c>
      <c r="I1436" s="120" t="s">
        <v>5317</v>
      </c>
      <c r="J1436" s="120" t="s">
        <v>92</v>
      </c>
      <c r="K1436" s="120" t="s">
        <v>3107</v>
      </c>
      <c r="L1436" s="121">
        <v>11</v>
      </c>
      <c r="M1436" s="122">
        <v>2017</v>
      </c>
      <c r="N1436" s="180">
        <v>308.56</v>
      </c>
      <c r="O1436" s="59"/>
      <c r="P1436" s="60"/>
      <c r="Q1436" s="61"/>
      <c r="R1436" s="61"/>
      <c r="S1436" s="510"/>
    </row>
    <row r="1437" spans="1:19" s="31" customFormat="1" ht="45.75" customHeight="1" x14ac:dyDescent="0.25">
      <c r="A1437" s="119">
        <v>1429</v>
      </c>
      <c r="B1437" s="119" t="s">
        <v>5520</v>
      </c>
      <c r="C1437" s="119" t="s">
        <v>2971</v>
      </c>
      <c r="D1437" s="120" t="s">
        <v>3005</v>
      </c>
      <c r="E1437" s="120" t="s">
        <v>391</v>
      </c>
      <c r="F1437" s="120" t="s">
        <v>261</v>
      </c>
      <c r="G1437" s="120" t="s">
        <v>3006</v>
      </c>
      <c r="H1437" s="120" t="s">
        <v>470</v>
      </c>
      <c r="I1437" s="120" t="s">
        <v>5317</v>
      </c>
      <c r="J1437" s="120" t="s">
        <v>92</v>
      </c>
      <c r="K1437" s="120" t="s">
        <v>3107</v>
      </c>
      <c r="L1437" s="121">
        <v>11</v>
      </c>
      <c r="M1437" s="122">
        <v>2017</v>
      </c>
      <c r="N1437" s="180">
        <v>154.28</v>
      </c>
      <c r="O1437" s="59"/>
      <c r="P1437" s="60"/>
      <c r="Q1437" s="61"/>
      <c r="R1437" s="61"/>
      <c r="S1437" s="510"/>
    </row>
    <row r="1438" spans="1:19" s="31" customFormat="1" ht="45.75" customHeight="1" x14ac:dyDescent="0.25">
      <c r="A1438" s="119">
        <v>1430</v>
      </c>
      <c r="B1438" s="119" t="s">
        <v>5521</v>
      </c>
      <c r="C1438" s="119" t="s">
        <v>2980</v>
      </c>
      <c r="D1438" s="120" t="s">
        <v>3397</v>
      </c>
      <c r="E1438" s="120" t="s">
        <v>391</v>
      </c>
      <c r="F1438" s="120" t="s">
        <v>261</v>
      </c>
      <c r="G1438" s="120" t="s">
        <v>5522</v>
      </c>
      <c r="H1438" s="120" t="s">
        <v>470</v>
      </c>
      <c r="I1438" s="120" t="s">
        <v>5317</v>
      </c>
      <c r="J1438" s="120" t="s">
        <v>92</v>
      </c>
      <c r="K1438" s="120" t="s">
        <v>3107</v>
      </c>
      <c r="L1438" s="121">
        <v>11</v>
      </c>
      <c r="M1438" s="122">
        <v>2017</v>
      </c>
      <c r="N1438" s="180">
        <v>290</v>
      </c>
      <c r="O1438" s="59"/>
      <c r="P1438" s="60"/>
      <c r="Q1438" s="61"/>
      <c r="R1438" s="61"/>
      <c r="S1438" s="510"/>
    </row>
    <row r="1439" spans="1:19" s="31" customFormat="1" ht="45.75" customHeight="1" x14ac:dyDescent="0.25">
      <c r="A1439" s="119">
        <v>1431</v>
      </c>
      <c r="B1439" s="119" t="s">
        <v>5523</v>
      </c>
      <c r="C1439" s="119" t="s">
        <v>5482</v>
      </c>
      <c r="D1439" s="120" t="s">
        <v>3388</v>
      </c>
      <c r="E1439" s="120" t="s">
        <v>391</v>
      </c>
      <c r="F1439" s="120" t="s">
        <v>261</v>
      </c>
      <c r="G1439" s="123">
        <v>940399164784</v>
      </c>
      <c r="H1439" s="120" t="s">
        <v>470</v>
      </c>
      <c r="I1439" s="120" t="s">
        <v>5317</v>
      </c>
      <c r="J1439" s="120" t="s">
        <v>92</v>
      </c>
      <c r="K1439" s="120" t="s">
        <v>3107</v>
      </c>
      <c r="L1439" s="121">
        <v>11</v>
      </c>
      <c r="M1439" s="122">
        <v>2017</v>
      </c>
      <c r="N1439" s="180">
        <v>4782.68</v>
      </c>
      <c r="O1439" s="59"/>
      <c r="P1439" s="60"/>
      <c r="Q1439" s="61"/>
      <c r="R1439" s="61"/>
      <c r="S1439" s="510"/>
    </row>
    <row r="1440" spans="1:19" s="31" customFormat="1" ht="45.75" customHeight="1" x14ac:dyDescent="0.25">
      <c r="A1440" s="119">
        <v>1432</v>
      </c>
      <c r="B1440" s="119" t="s">
        <v>5524</v>
      </c>
      <c r="C1440" s="119" t="s">
        <v>2976</v>
      </c>
      <c r="D1440" s="120" t="s">
        <v>1136</v>
      </c>
      <c r="E1440" s="120" t="s">
        <v>391</v>
      </c>
      <c r="F1440" s="120" t="s">
        <v>261</v>
      </c>
      <c r="G1440" s="120" t="s">
        <v>3577</v>
      </c>
      <c r="H1440" s="120" t="s">
        <v>470</v>
      </c>
      <c r="I1440" s="120" t="s">
        <v>5317</v>
      </c>
      <c r="J1440" s="120" t="s">
        <v>92</v>
      </c>
      <c r="K1440" s="120" t="s">
        <v>3107</v>
      </c>
      <c r="L1440" s="121">
        <v>11</v>
      </c>
      <c r="M1440" s="122">
        <v>2017</v>
      </c>
      <c r="N1440" s="180">
        <v>2468.48</v>
      </c>
      <c r="O1440" s="59"/>
      <c r="P1440" s="60"/>
      <c r="Q1440" s="61"/>
      <c r="R1440" s="61"/>
      <c r="S1440" s="510"/>
    </row>
    <row r="1441" spans="1:19" s="31" customFormat="1" ht="45.75" customHeight="1" x14ac:dyDescent="0.25">
      <c r="A1441" s="119">
        <v>1433</v>
      </c>
      <c r="B1441" s="119" t="s">
        <v>5525</v>
      </c>
      <c r="C1441" s="119" t="s">
        <v>2952</v>
      </c>
      <c r="D1441" s="120" t="s">
        <v>3005</v>
      </c>
      <c r="E1441" s="120" t="s">
        <v>391</v>
      </c>
      <c r="F1441" s="120" t="s">
        <v>261</v>
      </c>
      <c r="G1441" s="120" t="s">
        <v>3006</v>
      </c>
      <c r="H1441" s="120" t="s">
        <v>470</v>
      </c>
      <c r="I1441" s="120" t="s">
        <v>5317</v>
      </c>
      <c r="J1441" s="120" t="s">
        <v>92</v>
      </c>
      <c r="K1441" s="120" t="s">
        <v>3107</v>
      </c>
      <c r="L1441" s="121">
        <v>11</v>
      </c>
      <c r="M1441" s="122">
        <v>2017</v>
      </c>
      <c r="N1441" s="180">
        <v>308.56</v>
      </c>
      <c r="O1441" s="59"/>
      <c r="P1441" s="60"/>
      <c r="Q1441" s="61"/>
      <c r="R1441" s="61"/>
      <c r="S1441" s="510"/>
    </row>
    <row r="1442" spans="1:19" s="31" customFormat="1" ht="45.75" customHeight="1" x14ac:dyDescent="0.25">
      <c r="A1442" s="119">
        <v>1434</v>
      </c>
      <c r="B1442" s="119" t="s">
        <v>5526</v>
      </c>
      <c r="C1442" s="119" t="s">
        <v>2971</v>
      </c>
      <c r="D1442" s="120" t="s">
        <v>3005</v>
      </c>
      <c r="E1442" s="120" t="s">
        <v>391</v>
      </c>
      <c r="F1442" s="120" t="s">
        <v>261</v>
      </c>
      <c r="G1442" s="120" t="s">
        <v>3006</v>
      </c>
      <c r="H1442" s="120" t="s">
        <v>470</v>
      </c>
      <c r="I1442" s="120" t="s">
        <v>5317</v>
      </c>
      <c r="J1442" s="120" t="s">
        <v>92</v>
      </c>
      <c r="K1442" s="120" t="s">
        <v>3107</v>
      </c>
      <c r="L1442" s="121">
        <v>11</v>
      </c>
      <c r="M1442" s="122">
        <v>2017</v>
      </c>
      <c r="N1442" s="180">
        <v>154.28</v>
      </c>
      <c r="O1442" s="59"/>
      <c r="P1442" s="60"/>
      <c r="Q1442" s="61"/>
      <c r="R1442" s="61"/>
      <c r="S1442" s="510"/>
    </row>
    <row r="1443" spans="1:19" s="31" customFormat="1" ht="45.75" customHeight="1" x14ac:dyDescent="0.25">
      <c r="A1443" s="119">
        <v>1435</v>
      </c>
      <c r="B1443" s="119" t="s">
        <v>5527</v>
      </c>
      <c r="C1443" s="119" t="s">
        <v>2980</v>
      </c>
      <c r="D1443" s="120" t="s">
        <v>3397</v>
      </c>
      <c r="E1443" s="120" t="s">
        <v>391</v>
      </c>
      <c r="F1443" s="120" t="s">
        <v>261</v>
      </c>
      <c r="G1443" s="120" t="s">
        <v>5528</v>
      </c>
      <c r="H1443" s="120" t="s">
        <v>470</v>
      </c>
      <c r="I1443" s="120" t="s">
        <v>5317</v>
      </c>
      <c r="J1443" s="120" t="s">
        <v>92</v>
      </c>
      <c r="K1443" s="120" t="s">
        <v>3107</v>
      </c>
      <c r="L1443" s="121">
        <v>11</v>
      </c>
      <c r="M1443" s="122">
        <v>2017</v>
      </c>
      <c r="N1443" s="180">
        <v>290</v>
      </c>
      <c r="O1443" s="59"/>
      <c r="P1443" s="60"/>
      <c r="Q1443" s="61"/>
      <c r="R1443" s="61"/>
      <c r="S1443" s="510"/>
    </row>
    <row r="1444" spans="1:19" s="31" customFormat="1" ht="45.75" customHeight="1" x14ac:dyDescent="0.25">
      <c r="A1444" s="119">
        <v>1436</v>
      </c>
      <c r="B1444" s="119" t="s">
        <v>5529</v>
      </c>
      <c r="C1444" s="119" t="s">
        <v>5482</v>
      </c>
      <c r="D1444" s="120" t="s">
        <v>3388</v>
      </c>
      <c r="E1444" s="120" t="s">
        <v>391</v>
      </c>
      <c r="F1444" s="120" t="s">
        <v>261</v>
      </c>
      <c r="G1444" s="123">
        <v>940399164784</v>
      </c>
      <c r="H1444" s="120" t="s">
        <v>470</v>
      </c>
      <c r="I1444" s="120" t="s">
        <v>5317</v>
      </c>
      <c r="J1444" s="120" t="s">
        <v>92</v>
      </c>
      <c r="K1444" s="120" t="s">
        <v>3107</v>
      </c>
      <c r="L1444" s="121">
        <v>11</v>
      </c>
      <c r="M1444" s="122">
        <v>2017</v>
      </c>
      <c r="N1444" s="180">
        <v>4782.68</v>
      </c>
      <c r="O1444" s="59"/>
      <c r="P1444" s="60"/>
      <c r="Q1444" s="61"/>
      <c r="R1444" s="61"/>
      <c r="S1444" s="510"/>
    </row>
    <row r="1445" spans="1:19" s="31" customFormat="1" ht="45.75" customHeight="1" x14ac:dyDescent="0.25">
      <c r="A1445" s="119">
        <v>1437</v>
      </c>
      <c r="B1445" s="119" t="s">
        <v>5530</v>
      </c>
      <c r="C1445" s="119" t="s">
        <v>2952</v>
      </c>
      <c r="D1445" s="120" t="s">
        <v>3005</v>
      </c>
      <c r="E1445" s="120" t="s">
        <v>391</v>
      </c>
      <c r="F1445" s="120" t="s">
        <v>261</v>
      </c>
      <c r="G1445" s="120" t="s">
        <v>3006</v>
      </c>
      <c r="H1445" s="120" t="s">
        <v>470</v>
      </c>
      <c r="I1445" s="120" t="s">
        <v>5317</v>
      </c>
      <c r="J1445" s="120" t="s">
        <v>92</v>
      </c>
      <c r="K1445" s="120" t="s">
        <v>3107</v>
      </c>
      <c r="L1445" s="121">
        <v>11</v>
      </c>
      <c r="M1445" s="122">
        <v>2017</v>
      </c>
      <c r="N1445" s="180">
        <v>308.56</v>
      </c>
      <c r="O1445" s="59"/>
      <c r="P1445" s="60"/>
      <c r="Q1445" s="61"/>
      <c r="R1445" s="61"/>
      <c r="S1445" s="510"/>
    </row>
    <row r="1446" spans="1:19" s="31" customFormat="1" ht="45.75" customHeight="1" x14ac:dyDescent="0.25">
      <c r="A1446" s="119">
        <v>1438</v>
      </c>
      <c r="B1446" s="119" t="s">
        <v>5531</v>
      </c>
      <c r="C1446" s="119" t="s">
        <v>2971</v>
      </c>
      <c r="D1446" s="120" t="s">
        <v>3005</v>
      </c>
      <c r="E1446" s="120" t="s">
        <v>391</v>
      </c>
      <c r="F1446" s="120" t="s">
        <v>261</v>
      </c>
      <c r="G1446" s="120" t="s">
        <v>3006</v>
      </c>
      <c r="H1446" s="120" t="s">
        <v>470</v>
      </c>
      <c r="I1446" s="120" t="s">
        <v>5317</v>
      </c>
      <c r="J1446" s="120" t="s">
        <v>92</v>
      </c>
      <c r="K1446" s="120" t="s">
        <v>3107</v>
      </c>
      <c r="L1446" s="121">
        <v>11</v>
      </c>
      <c r="M1446" s="122">
        <v>2017</v>
      </c>
      <c r="N1446" s="180">
        <v>154.28</v>
      </c>
      <c r="O1446" s="59"/>
      <c r="P1446" s="60"/>
      <c r="Q1446" s="61"/>
      <c r="R1446" s="61"/>
      <c r="S1446" s="510"/>
    </row>
    <row r="1447" spans="1:19" s="31" customFormat="1" ht="45.75" customHeight="1" x14ac:dyDescent="0.25">
      <c r="A1447" s="119">
        <v>1439</v>
      </c>
      <c r="B1447" s="119" t="s">
        <v>5532</v>
      </c>
      <c r="C1447" s="119" t="s">
        <v>4270</v>
      </c>
      <c r="D1447" s="120" t="s">
        <v>3388</v>
      </c>
      <c r="E1447" s="120" t="s">
        <v>391</v>
      </c>
      <c r="F1447" s="120" t="s">
        <v>261</v>
      </c>
      <c r="G1447" s="123">
        <v>940399168862</v>
      </c>
      <c r="H1447" s="120" t="s">
        <v>470</v>
      </c>
      <c r="I1447" s="120" t="s">
        <v>5317</v>
      </c>
      <c r="J1447" s="120" t="s">
        <v>92</v>
      </c>
      <c r="K1447" s="120" t="s">
        <v>3107</v>
      </c>
      <c r="L1447" s="121">
        <v>11</v>
      </c>
      <c r="M1447" s="122">
        <v>2018</v>
      </c>
      <c r="N1447" s="180">
        <v>5985.6</v>
      </c>
      <c r="O1447" s="59"/>
      <c r="P1447" s="60"/>
      <c r="Q1447" s="61"/>
      <c r="R1447" s="61"/>
      <c r="S1447" s="510"/>
    </row>
    <row r="1448" spans="1:19" s="31" customFormat="1" ht="45.75" customHeight="1" x14ac:dyDescent="0.25">
      <c r="A1448" s="119">
        <v>1440</v>
      </c>
      <c r="B1448" s="119" t="s">
        <v>5533</v>
      </c>
      <c r="C1448" s="119" t="s">
        <v>2976</v>
      </c>
      <c r="D1448" s="120" t="s">
        <v>1136</v>
      </c>
      <c r="E1448" s="120" t="s">
        <v>391</v>
      </c>
      <c r="F1448" s="120" t="s">
        <v>261</v>
      </c>
      <c r="G1448" s="120" t="s">
        <v>5534</v>
      </c>
      <c r="H1448" s="120" t="s">
        <v>470</v>
      </c>
      <c r="I1448" s="120" t="s">
        <v>5317</v>
      </c>
      <c r="J1448" s="120" t="s">
        <v>92</v>
      </c>
      <c r="K1448" s="120" t="s">
        <v>3107</v>
      </c>
      <c r="L1448" s="121">
        <v>11</v>
      </c>
      <c r="M1448" s="122">
        <v>2018</v>
      </c>
      <c r="N1448" s="180">
        <v>3192.32</v>
      </c>
      <c r="O1448" s="59"/>
      <c r="P1448" s="60"/>
      <c r="Q1448" s="61"/>
      <c r="R1448" s="61"/>
      <c r="S1448" s="510"/>
    </row>
    <row r="1449" spans="1:19" s="31" customFormat="1" ht="45.75" customHeight="1" x14ac:dyDescent="0.25">
      <c r="A1449" s="119">
        <v>1441</v>
      </c>
      <c r="B1449" s="119" t="s">
        <v>5535</v>
      </c>
      <c r="C1449" s="119" t="s">
        <v>2952</v>
      </c>
      <c r="D1449" s="120" t="s">
        <v>3005</v>
      </c>
      <c r="E1449" s="120" t="s">
        <v>391</v>
      </c>
      <c r="F1449" s="120" t="s">
        <v>261</v>
      </c>
      <c r="G1449" s="120" t="s">
        <v>5536</v>
      </c>
      <c r="H1449" s="120" t="s">
        <v>470</v>
      </c>
      <c r="I1449" s="120" t="s">
        <v>5317</v>
      </c>
      <c r="J1449" s="120" t="s">
        <v>92</v>
      </c>
      <c r="K1449" s="120" t="s">
        <v>3107</v>
      </c>
      <c r="L1449" s="121">
        <v>11</v>
      </c>
      <c r="M1449" s="122">
        <v>2018</v>
      </c>
      <c r="N1449" s="180">
        <v>299.27999999999997</v>
      </c>
      <c r="O1449" s="59"/>
      <c r="P1449" s="60"/>
      <c r="Q1449" s="61"/>
      <c r="R1449" s="61"/>
      <c r="S1449" s="510"/>
    </row>
    <row r="1450" spans="1:19" s="31" customFormat="1" ht="45.75" customHeight="1" x14ac:dyDescent="0.25">
      <c r="A1450" s="119">
        <v>1442</v>
      </c>
      <c r="B1450" s="119" t="s">
        <v>5537</v>
      </c>
      <c r="C1450" s="119" t="s">
        <v>2971</v>
      </c>
      <c r="D1450" s="120" t="s">
        <v>3005</v>
      </c>
      <c r="E1450" s="120" t="s">
        <v>391</v>
      </c>
      <c r="F1450" s="120" t="s">
        <v>261</v>
      </c>
      <c r="G1450" s="120" t="s">
        <v>5538</v>
      </c>
      <c r="H1450" s="120" t="s">
        <v>470</v>
      </c>
      <c r="I1450" s="120" t="s">
        <v>5317</v>
      </c>
      <c r="J1450" s="120" t="s">
        <v>92</v>
      </c>
      <c r="K1450" s="120" t="s">
        <v>3107</v>
      </c>
      <c r="L1450" s="121">
        <v>11</v>
      </c>
      <c r="M1450" s="122">
        <v>2018</v>
      </c>
      <c r="N1450" s="180">
        <v>199.52</v>
      </c>
      <c r="O1450" s="59"/>
      <c r="P1450" s="60"/>
      <c r="Q1450" s="61"/>
      <c r="R1450" s="61"/>
      <c r="S1450" s="510"/>
    </row>
    <row r="1451" spans="1:19" s="31" customFormat="1" ht="45.75" customHeight="1" x14ac:dyDescent="0.25">
      <c r="A1451" s="119">
        <v>1443</v>
      </c>
      <c r="B1451" s="119" t="s">
        <v>5539</v>
      </c>
      <c r="C1451" s="119" t="s">
        <v>2980</v>
      </c>
      <c r="D1451" s="120" t="s">
        <v>3397</v>
      </c>
      <c r="E1451" s="120" t="s">
        <v>391</v>
      </c>
      <c r="F1451" s="120" t="s">
        <v>261</v>
      </c>
      <c r="G1451" s="120" t="s">
        <v>440</v>
      </c>
      <c r="H1451" s="120" t="s">
        <v>470</v>
      </c>
      <c r="I1451" s="120" t="s">
        <v>5317</v>
      </c>
      <c r="J1451" s="120" t="s">
        <v>92</v>
      </c>
      <c r="K1451" s="120" t="s">
        <v>3107</v>
      </c>
      <c r="L1451" s="121">
        <v>11</v>
      </c>
      <c r="M1451" s="122">
        <v>2018</v>
      </c>
      <c r="N1451" s="180">
        <v>299.27999999999997</v>
      </c>
      <c r="O1451" s="59"/>
      <c r="P1451" s="60"/>
      <c r="Q1451" s="61"/>
      <c r="R1451" s="61"/>
      <c r="S1451" s="510"/>
    </row>
    <row r="1452" spans="1:19" s="31" customFormat="1" ht="45.75" customHeight="1" x14ac:dyDescent="0.25">
      <c r="A1452" s="119">
        <v>1444</v>
      </c>
      <c r="B1452" s="119" t="s">
        <v>5540</v>
      </c>
      <c r="C1452" s="119" t="s">
        <v>5541</v>
      </c>
      <c r="D1452" s="120" t="s">
        <v>3388</v>
      </c>
      <c r="E1452" s="120" t="s">
        <v>5542</v>
      </c>
      <c r="F1452" s="120" t="s">
        <v>4480</v>
      </c>
      <c r="G1452" s="120" t="s">
        <v>440</v>
      </c>
      <c r="H1452" s="120" t="s">
        <v>470</v>
      </c>
      <c r="I1452" s="120" t="s">
        <v>5317</v>
      </c>
      <c r="J1452" s="120" t="s">
        <v>92</v>
      </c>
      <c r="K1452" s="120" t="s">
        <v>3107</v>
      </c>
      <c r="L1452" s="121">
        <v>2</v>
      </c>
      <c r="M1452" s="122">
        <v>2019</v>
      </c>
      <c r="N1452" s="180">
        <v>13873.6</v>
      </c>
      <c r="O1452" s="59"/>
      <c r="P1452" s="60"/>
      <c r="Q1452" s="61"/>
      <c r="R1452" s="61"/>
      <c r="S1452" s="510"/>
    </row>
    <row r="1453" spans="1:19" s="31" customFormat="1" ht="45.75" customHeight="1" x14ac:dyDescent="0.25">
      <c r="A1453" s="119">
        <v>1445</v>
      </c>
      <c r="B1453" s="119" t="s">
        <v>5543</v>
      </c>
      <c r="C1453" s="119" t="s">
        <v>5544</v>
      </c>
      <c r="D1453" s="120" t="s">
        <v>1622</v>
      </c>
      <c r="E1453" s="120" t="s">
        <v>3030</v>
      </c>
      <c r="F1453" s="120" t="s">
        <v>1056</v>
      </c>
      <c r="G1453" s="120" t="s">
        <v>440</v>
      </c>
      <c r="H1453" s="120" t="s">
        <v>470</v>
      </c>
      <c r="I1453" s="120" t="s">
        <v>5317</v>
      </c>
      <c r="J1453" s="120" t="s">
        <v>92</v>
      </c>
      <c r="K1453" s="120" t="s">
        <v>3107</v>
      </c>
      <c r="L1453" s="121">
        <v>2</v>
      </c>
      <c r="M1453" s="122">
        <v>2019</v>
      </c>
      <c r="N1453" s="180">
        <v>8004</v>
      </c>
      <c r="O1453" s="59"/>
      <c r="P1453" s="60"/>
      <c r="Q1453" s="61"/>
      <c r="R1453" s="61"/>
      <c r="S1453" s="510"/>
    </row>
    <row r="1454" spans="1:19" s="31" customFormat="1" ht="45.75" customHeight="1" x14ac:dyDescent="0.25">
      <c r="A1454" s="119">
        <v>1446</v>
      </c>
      <c r="B1454" s="119" t="s">
        <v>5545</v>
      </c>
      <c r="C1454" s="119" t="s">
        <v>4592</v>
      </c>
      <c r="D1454" s="120" t="s">
        <v>3012</v>
      </c>
      <c r="E1454" s="120" t="s">
        <v>4594</v>
      </c>
      <c r="F1454" s="120" t="s">
        <v>261</v>
      </c>
      <c r="G1454" s="120" t="s">
        <v>5546</v>
      </c>
      <c r="H1454" s="120" t="s">
        <v>890</v>
      </c>
      <c r="I1454" s="120" t="s">
        <v>5317</v>
      </c>
      <c r="J1454" s="120" t="s">
        <v>92</v>
      </c>
      <c r="K1454" s="120" t="s">
        <v>3107</v>
      </c>
      <c r="L1454" s="121">
        <v>3</v>
      </c>
      <c r="M1454" s="122">
        <v>2019</v>
      </c>
      <c r="N1454" s="180">
        <v>9164</v>
      </c>
      <c r="O1454" s="59"/>
      <c r="P1454" s="60"/>
      <c r="Q1454" s="61"/>
      <c r="R1454" s="61"/>
      <c r="S1454" s="510"/>
    </row>
    <row r="1455" spans="1:19" s="31" customFormat="1" ht="45.75" customHeight="1" x14ac:dyDescent="0.25">
      <c r="A1455" s="119">
        <v>1447</v>
      </c>
      <c r="B1455" s="119" t="s">
        <v>5547</v>
      </c>
      <c r="C1455" s="119" t="s">
        <v>4592</v>
      </c>
      <c r="D1455" s="120" t="s">
        <v>3012</v>
      </c>
      <c r="E1455" s="120" t="s">
        <v>4594</v>
      </c>
      <c r="F1455" s="120" t="s">
        <v>261</v>
      </c>
      <c r="G1455" s="120" t="s">
        <v>5548</v>
      </c>
      <c r="H1455" s="120" t="s">
        <v>890</v>
      </c>
      <c r="I1455" s="120" t="s">
        <v>5317</v>
      </c>
      <c r="J1455" s="120" t="s">
        <v>92</v>
      </c>
      <c r="K1455" s="120" t="s">
        <v>3107</v>
      </c>
      <c r="L1455" s="121">
        <v>3</v>
      </c>
      <c r="M1455" s="122">
        <v>2019</v>
      </c>
      <c r="N1455" s="180">
        <v>9164</v>
      </c>
      <c r="O1455" s="59"/>
      <c r="P1455" s="60"/>
      <c r="Q1455" s="61"/>
      <c r="R1455" s="61"/>
      <c r="S1455" s="510"/>
    </row>
    <row r="1456" spans="1:19" s="31" customFormat="1" ht="45.75" customHeight="1" x14ac:dyDescent="0.25">
      <c r="A1456" s="119">
        <v>1448</v>
      </c>
      <c r="B1456" s="119" t="s">
        <v>5549</v>
      </c>
      <c r="C1456" s="119" t="s">
        <v>4592</v>
      </c>
      <c r="D1456" s="120" t="s">
        <v>3012</v>
      </c>
      <c r="E1456" s="120" t="s">
        <v>4594</v>
      </c>
      <c r="F1456" s="120" t="s">
        <v>261</v>
      </c>
      <c r="G1456" s="120" t="s">
        <v>5550</v>
      </c>
      <c r="H1456" s="120" t="s">
        <v>890</v>
      </c>
      <c r="I1456" s="120" t="s">
        <v>5317</v>
      </c>
      <c r="J1456" s="120" t="s">
        <v>92</v>
      </c>
      <c r="K1456" s="120" t="s">
        <v>3107</v>
      </c>
      <c r="L1456" s="121">
        <v>3</v>
      </c>
      <c r="M1456" s="122">
        <v>2019</v>
      </c>
      <c r="N1456" s="180">
        <v>9164</v>
      </c>
      <c r="O1456" s="59"/>
      <c r="P1456" s="60"/>
      <c r="Q1456" s="61"/>
      <c r="R1456" s="61"/>
      <c r="S1456" s="510"/>
    </row>
    <row r="1457" spans="1:19" s="31" customFormat="1" ht="45.75" customHeight="1" x14ac:dyDescent="0.25">
      <c r="A1457" s="119">
        <v>1449</v>
      </c>
      <c r="B1457" s="119" t="s">
        <v>5551</v>
      </c>
      <c r="C1457" s="119" t="s">
        <v>4592</v>
      </c>
      <c r="D1457" s="120" t="s">
        <v>3012</v>
      </c>
      <c r="E1457" s="120" t="s">
        <v>4594</v>
      </c>
      <c r="F1457" s="120" t="s">
        <v>261</v>
      </c>
      <c r="G1457" s="120" t="s">
        <v>5552</v>
      </c>
      <c r="H1457" s="120" t="s">
        <v>890</v>
      </c>
      <c r="I1457" s="120" t="s">
        <v>5317</v>
      </c>
      <c r="J1457" s="120" t="s">
        <v>92</v>
      </c>
      <c r="K1457" s="120" t="s">
        <v>3107</v>
      </c>
      <c r="L1457" s="121">
        <v>3</v>
      </c>
      <c r="M1457" s="122">
        <v>2019</v>
      </c>
      <c r="N1457" s="180">
        <v>9164</v>
      </c>
      <c r="O1457" s="59"/>
      <c r="P1457" s="60"/>
      <c r="Q1457" s="61"/>
      <c r="R1457" s="61"/>
      <c r="S1457" s="510"/>
    </row>
    <row r="1458" spans="1:19" s="31" customFormat="1" ht="45.75" customHeight="1" x14ac:dyDescent="0.25">
      <c r="A1458" s="119">
        <v>1450</v>
      </c>
      <c r="B1458" s="119" t="s">
        <v>5553</v>
      </c>
      <c r="C1458" s="119" t="s">
        <v>5554</v>
      </c>
      <c r="D1458" s="120" t="s">
        <v>1156</v>
      </c>
      <c r="E1458" s="120" t="s">
        <v>5555</v>
      </c>
      <c r="F1458" s="120" t="s">
        <v>261</v>
      </c>
      <c r="G1458" s="120" t="s">
        <v>5556</v>
      </c>
      <c r="H1458" s="120" t="s">
        <v>470</v>
      </c>
      <c r="I1458" s="120" t="s">
        <v>5317</v>
      </c>
      <c r="J1458" s="120" t="s">
        <v>92</v>
      </c>
      <c r="K1458" s="120" t="s">
        <v>3107</v>
      </c>
      <c r="L1458" s="121">
        <v>11</v>
      </c>
      <c r="M1458" s="122">
        <v>2019</v>
      </c>
      <c r="N1458" s="180">
        <v>17632</v>
      </c>
      <c r="O1458" s="59"/>
      <c r="P1458" s="60"/>
      <c r="Q1458" s="61"/>
      <c r="R1458" s="61"/>
      <c r="S1458" s="510"/>
    </row>
    <row r="1459" spans="1:19" s="31" customFormat="1" ht="45.75" customHeight="1" x14ac:dyDescent="0.25">
      <c r="A1459" s="119">
        <v>1451</v>
      </c>
      <c r="B1459" s="119" t="s">
        <v>5557</v>
      </c>
      <c r="C1459" s="119" t="s">
        <v>5558</v>
      </c>
      <c r="D1459" s="120" t="s">
        <v>3067</v>
      </c>
      <c r="E1459" s="120" t="s">
        <v>391</v>
      </c>
      <c r="F1459" s="120" t="s">
        <v>5559</v>
      </c>
      <c r="G1459" s="120" t="s">
        <v>440</v>
      </c>
      <c r="H1459" s="120" t="s">
        <v>292</v>
      </c>
      <c r="I1459" s="120" t="s">
        <v>5317</v>
      </c>
      <c r="J1459" s="120" t="s">
        <v>92</v>
      </c>
      <c r="K1459" s="120" t="s">
        <v>3107</v>
      </c>
      <c r="L1459" s="121">
        <v>11</v>
      </c>
      <c r="M1459" s="122">
        <v>2019</v>
      </c>
      <c r="N1459" s="180">
        <f>26680/2</f>
        <v>13340</v>
      </c>
      <c r="O1459" s="59"/>
      <c r="P1459" s="60"/>
      <c r="Q1459" s="61"/>
      <c r="R1459" s="61"/>
      <c r="S1459" s="510"/>
    </row>
    <row r="1460" spans="1:19" s="31" customFormat="1" ht="45.75" customHeight="1" x14ac:dyDescent="0.25">
      <c r="A1460" s="119">
        <v>1452</v>
      </c>
      <c r="B1460" s="119" t="s">
        <v>5560</v>
      </c>
      <c r="C1460" s="119" t="s">
        <v>5558</v>
      </c>
      <c r="D1460" s="120" t="s">
        <v>3067</v>
      </c>
      <c r="E1460" s="120" t="s">
        <v>391</v>
      </c>
      <c r="F1460" s="120" t="s">
        <v>5559</v>
      </c>
      <c r="G1460" s="120" t="s">
        <v>440</v>
      </c>
      <c r="H1460" s="120" t="s">
        <v>292</v>
      </c>
      <c r="I1460" s="120" t="s">
        <v>5317</v>
      </c>
      <c r="J1460" s="120" t="s">
        <v>92</v>
      </c>
      <c r="K1460" s="120" t="s">
        <v>3107</v>
      </c>
      <c r="L1460" s="121">
        <v>11</v>
      </c>
      <c r="M1460" s="122">
        <v>2019</v>
      </c>
      <c r="N1460" s="180">
        <v>13340</v>
      </c>
      <c r="O1460" s="59"/>
      <c r="P1460" s="60"/>
      <c r="Q1460" s="61"/>
      <c r="R1460" s="61"/>
      <c r="S1460" s="510"/>
    </row>
    <row r="1461" spans="1:19" s="31" customFormat="1" ht="45.75" customHeight="1" x14ac:dyDescent="0.25">
      <c r="A1461" s="119">
        <v>1453</v>
      </c>
      <c r="B1461" s="119" t="s">
        <v>5561</v>
      </c>
      <c r="C1461" s="119" t="s">
        <v>5562</v>
      </c>
      <c r="D1461" s="120" t="s">
        <v>3388</v>
      </c>
      <c r="E1461" s="120" t="s">
        <v>391</v>
      </c>
      <c r="F1461" s="120" t="s">
        <v>261</v>
      </c>
      <c r="G1461" s="120" t="s">
        <v>440</v>
      </c>
      <c r="H1461" s="120" t="s">
        <v>470</v>
      </c>
      <c r="I1461" s="120" t="s">
        <v>5317</v>
      </c>
      <c r="J1461" s="120" t="s">
        <v>92</v>
      </c>
      <c r="K1461" s="120" t="s">
        <v>3107</v>
      </c>
      <c r="L1461" s="121">
        <v>11</v>
      </c>
      <c r="M1461" s="122">
        <v>2019</v>
      </c>
      <c r="N1461" s="180">
        <f>12818*62%</f>
        <v>7947.16</v>
      </c>
      <c r="O1461" s="59"/>
      <c r="P1461" s="60"/>
      <c r="Q1461" s="61"/>
      <c r="R1461" s="61"/>
      <c r="S1461" s="510"/>
    </row>
    <row r="1462" spans="1:19" s="31" customFormat="1" ht="45.75" customHeight="1" x14ac:dyDescent="0.25">
      <c r="A1462" s="119">
        <v>1454</v>
      </c>
      <c r="B1462" s="119" t="s">
        <v>5563</v>
      </c>
      <c r="C1462" s="119" t="s">
        <v>5099</v>
      </c>
      <c r="D1462" s="120" t="s">
        <v>1622</v>
      </c>
      <c r="E1462" s="120" t="s">
        <v>391</v>
      </c>
      <c r="F1462" s="120" t="s">
        <v>261</v>
      </c>
      <c r="G1462" s="120" t="s">
        <v>440</v>
      </c>
      <c r="H1462" s="120" t="s">
        <v>470</v>
      </c>
      <c r="I1462" s="120" t="s">
        <v>5317</v>
      </c>
      <c r="J1462" s="120" t="s">
        <v>92</v>
      </c>
      <c r="K1462" s="120" t="s">
        <v>3107</v>
      </c>
      <c r="L1462" s="121">
        <v>11</v>
      </c>
      <c r="M1462" s="122">
        <v>2019</v>
      </c>
      <c r="N1462" s="180">
        <f>12818*32%</f>
        <v>4101.76</v>
      </c>
      <c r="O1462" s="59"/>
      <c r="P1462" s="60"/>
      <c r="Q1462" s="61"/>
      <c r="R1462" s="61"/>
      <c r="S1462" s="510"/>
    </row>
    <row r="1463" spans="1:19" s="31" customFormat="1" ht="45.75" customHeight="1" x14ac:dyDescent="0.25">
      <c r="A1463" s="119">
        <v>1455</v>
      </c>
      <c r="B1463" s="119" t="s">
        <v>5564</v>
      </c>
      <c r="C1463" s="119" t="s">
        <v>2952</v>
      </c>
      <c r="D1463" s="120" t="s">
        <v>3095</v>
      </c>
      <c r="E1463" s="120" t="s">
        <v>391</v>
      </c>
      <c r="F1463" s="120" t="s">
        <v>261</v>
      </c>
      <c r="G1463" s="120" t="s">
        <v>440</v>
      </c>
      <c r="H1463" s="120" t="s">
        <v>470</v>
      </c>
      <c r="I1463" s="120" t="s">
        <v>5317</v>
      </c>
      <c r="J1463" s="120" t="s">
        <v>92</v>
      </c>
      <c r="K1463" s="120" t="s">
        <v>3107</v>
      </c>
      <c r="L1463" s="121">
        <v>11</v>
      </c>
      <c r="M1463" s="122">
        <v>2019</v>
      </c>
      <c r="N1463" s="180">
        <f>12818*2.5%</f>
        <v>320.45000000000005</v>
      </c>
      <c r="O1463" s="59"/>
      <c r="P1463" s="60"/>
      <c r="Q1463" s="61"/>
      <c r="R1463" s="61"/>
      <c r="S1463" s="510"/>
    </row>
    <row r="1464" spans="1:19" s="31" customFormat="1" ht="45.75" customHeight="1" x14ac:dyDescent="0.25">
      <c r="A1464" s="119">
        <v>1456</v>
      </c>
      <c r="B1464" s="119" t="s">
        <v>5565</v>
      </c>
      <c r="C1464" s="119" t="s">
        <v>2971</v>
      </c>
      <c r="D1464" s="120" t="s">
        <v>3095</v>
      </c>
      <c r="E1464" s="120" t="s">
        <v>391</v>
      </c>
      <c r="F1464" s="120" t="s">
        <v>261</v>
      </c>
      <c r="G1464" s="120" t="s">
        <v>440</v>
      </c>
      <c r="H1464" s="120" t="s">
        <v>470</v>
      </c>
      <c r="I1464" s="120" t="s">
        <v>5317</v>
      </c>
      <c r="J1464" s="120" t="s">
        <v>92</v>
      </c>
      <c r="K1464" s="120" t="s">
        <v>3107</v>
      </c>
      <c r="L1464" s="121">
        <v>11</v>
      </c>
      <c r="M1464" s="122">
        <v>2019</v>
      </c>
      <c r="N1464" s="180">
        <f>12818*1%</f>
        <v>128.18</v>
      </c>
      <c r="O1464" s="59"/>
      <c r="P1464" s="60"/>
      <c r="Q1464" s="61"/>
      <c r="R1464" s="61"/>
      <c r="S1464" s="510"/>
    </row>
    <row r="1465" spans="1:19" s="31" customFormat="1" ht="45.75" customHeight="1" x14ac:dyDescent="0.25">
      <c r="A1465" s="119">
        <v>1457</v>
      </c>
      <c r="B1465" s="119" t="s">
        <v>5566</v>
      </c>
      <c r="C1465" s="119" t="s">
        <v>5567</v>
      </c>
      <c r="D1465" s="120" t="s">
        <v>3664</v>
      </c>
      <c r="E1465" s="120" t="s">
        <v>391</v>
      </c>
      <c r="F1465" s="120" t="s">
        <v>261</v>
      </c>
      <c r="G1465" s="120" t="s">
        <v>440</v>
      </c>
      <c r="H1465" s="120" t="s">
        <v>470</v>
      </c>
      <c r="I1465" s="120" t="s">
        <v>5317</v>
      </c>
      <c r="J1465" s="120" t="s">
        <v>92</v>
      </c>
      <c r="K1465" s="120" t="s">
        <v>3107</v>
      </c>
      <c r="L1465" s="121">
        <v>11</v>
      </c>
      <c r="M1465" s="122">
        <v>2019</v>
      </c>
      <c r="N1465" s="180">
        <f>12818*2.5%</f>
        <v>320.45000000000005</v>
      </c>
      <c r="O1465" s="59"/>
      <c r="P1465" s="60"/>
      <c r="Q1465" s="61"/>
      <c r="R1465" s="61"/>
      <c r="S1465" s="510"/>
    </row>
    <row r="1466" spans="1:19" s="31" customFormat="1" ht="45.75" customHeight="1" x14ac:dyDescent="0.25">
      <c r="A1466" s="119">
        <v>1458</v>
      </c>
      <c r="B1466" s="119" t="s">
        <v>5568</v>
      </c>
      <c r="C1466" s="119" t="s">
        <v>5569</v>
      </c>
      <c r="D1466" s="120" t="s">
        <v>1055</v>
      </c>
      <c r="E1466" s="120" t="s">
        <v>4755</v>
      </c>
      <c r="F1466" s="120" t="s">
        <v>261</v>
      </c>
      <c r="G1466" s="120" t="s">
        <v>5570</v>
      </c>
      <c r="H1466" s="120" t="s">
        <v>890</v>
      </c>
      <c r="I1466" s="120" t="s">
        <v>5317</v>
      </c>
      <c r="J1466" s="120" t="s">
        <v>92</v>
      </c>
      <c r="K1466" s="120" t="s">
        <v>3107</v>
      </c>
      <c r="L1466" s="121">
        <v>3</v>
      </c>
      <c r="M1466" s="122">
        <v>2020</v>
      </c>
      <c r="N1466" s="180">
        <v>21576</v>
      </c>
      <c r="O1466" s="59"/>
      <c r="P1466" s="60"/>
      <c r="Q1466" s="61"/>
      <c r="R1466" s="61"/>
      <c r="S1466" s="510"/>
    </row>
    <row r="1467" spans="1:19" s="31" customFormat="1" ht="45.75" customHeight="1" x14ac:dyDescent="0.25">
      <c r="A1467" s="119">
        <v>1459</v>
      </c>
      <c r="B1467" s="119" t="s">
        <v>5571</v>
      </c>
      <c r="C1467" s="119" t="s">
        <v>5572</v>
      </c>
      <c r="D1467" s="120" t="s">
        <v>1622</v>
      </c>
      <c r="E1467" s="120" t="s">
        <v>4631</v>
      </c>
      <c r="F1467" s="120" t="s">
        <v>261</v>
      </c>
      <c r="G1467" s="120" t="s">
        <v>440</v>
      </c>
      <c r="H1467" s="120" t="s">
        <v>890</v>
      </c>
      <c r="I1467" s="120" t="s">
        <v>5317</v>
      </c>
      <c r="J1467" s="120" t="s">
        <v>92</v>
      </c>
      <c r="K1467" s="120" t="s">
        <v>3107</v>
      </c>
      <c r="L1467" s="121">
        <v>4</v>
      </c>
      <c r="M1467" s="122">
        <v>2020</v>
      </c>
      <c r="N1467" s="180">
        <v>12064</v>
      </c>
      <c r="O1467" s="59"/>
      <c r="P1467" s="60"/>
      <c r="Q1467" s="61"/>
      <c r="R1467" s="61"/>
      <c r="S1467" s="510"/>
    </row>
    <row r="1468" spans="1:19" s="31" customFormat="1" ht="45.75" customHeight="1" x14ac:dyDescent="0.25">
      <c r="A1468" s="119">
        <v>1460</v>
      </c>
      <c r="B1468" s="119" t="s">
        <v>5573</v>
      </c>
      <c r="C1468" s="119" t="s">
        <v>5574</v>
      </c>
      <c r="D1468" s="120" t="s">
        <v>3012</v>
      </c>
      <c r="E1468" s="120" t="s">
        <v>391</v>
      </c>
      <c r="F1468" s="120" t="s">
        <v>4594</v>
      </c>
      <c r="G1468" s="120" t="s">
        <v>5575</v>
      </c>
      <c r="H1468" s="120" t="s">
        <v>890</v>
      </c>
      <c r="I1468" s="120" t="s">
        <v>5317</v>
      </c>
      <c r="J1468" s="120" t="s">
        <v>92</v>
      </c>
      <c r="K1468" s="120" t="s">
        <v>3107</v>
      </c>
      <c r="L1468" s="121">
        <v>4</v>
      </c>
      <c r="M1468" s="122">
        <v>2020</v>
      </c>
      <c r="N1468" s="180">
        <f>27376/2</f>
        <v>13688</v>
      </c>
      <c r="O1468" s="59"/>
      <c r="P1468" s="60"/>
      <c r="Q1468" s="61"/>
      <c r="R1468" s="61"/>
      <c r="S1468" s="510"/>
    </row>
    <row r="1469" spans="1:19" s="31" customFormat="1" ht="45.75" customHeight="1" x14ac:dyDescent="0.25">
      <c r="A1469" s="119">
        <v>1461</v>
      </c>
      <c r="B1469" s="119" t="s">
        <v>5573</v>
      </c>
      <c r="C1469" s="119" t="s">
        <v>4592</v>
      </c>
      <c r="D1469" s="120" t="s">
        <v>3012</v>
      </c>
      <c r="E1469" s="120" t="s">
        <v>391</v>
      </c>
      <c r="F1469" s="120" t="s">
        <v>4594</v>
      </c>
      <c r="G1469" s="120" t="s">
        <v>5576</v>
      </c>
      <c r="H1469" s="120" t="s">
        <v>890</v>
      </c>
      <c r="I1469" s="120" t="s">
        <v>5317</v>
      </c>
      <c r="J1469" s="120" t="s">
        <v>92</v>
      </c>
      <c r="K1469" s="120" t="s">
        <v>3107</v>
      </c>
      <c r="L1469" s="121">
        <v>4</v>
      </c>
      <c r="M1469" s="122">
        <v>2020</v>
      </c>
      <c r="N1469" s="180">
        <v>13688</v>
      </c>
      <c r="O1469" s="59"/>
      <c r="P1469" s="60"/>
      <c r="Q1469" s="61"/>
      <c r="R1469" s="61"/>
      <c r="S1469" s="510"/>
    </row>
    <row r="1470" spans="1:19" s="31" customFormat="1" ht="45.75" customHeight="1" x14ac:dyDescent="0.25">
      <c r="A1470" s="119">
        <v>1462</v>
      </c>
      <c r="B1470" s="119" t="s">
        <v>5577</v>
      </c>
      <c r="C1470" s="119" t="s">
        <v>5578</v>
      </c>
      <c r="D1470" s="120" t="s">
        <v>261</v>
      </c>
      <c r="E1470" s="120" t="s">
        <v>391</v>
      </c>
      <c r="F1470" s="120" t="s">
        <v>5579</v>
      </c>
      <c r="G1470" s="120" t="s">
        <v>440</v>
      </c>
      <c r="H1470" s="120" t="s">
        <v>470</v>
      </c>
      <c r="I1470" s="120" t="s">
        <v>5317</v>
      </c>
      <c r="J1470" s="120" t="s">
        <v>92</v>
      </c>
      <c r="K1470" s="120" t="s">
        <v>3107</v>
      </c>
      <c r="L1470" s="121">
        <v>6</v>
      </c>
      <c r="M1470" s="122">
        <v>2020</v>
      </c>
      <c r="N1470" s="180">
        <v>1914</v>
      </c>
      <c r="O1470" s="59"/>
      <c r="P1470" s="60"/>
      <c r="Q1470" s="61"/>
      <c r="R1470" s="61"/>
      <c r="S1470" s="510"/>
    </row>
    <row r="1471" spans="1:19" s="31" customFormat="1" ht="45.75" customHeight="1" x14ac:dyDescent="0.25">
      <c r="A1471" s="119">
        <v>1463</v>
      </c>
      <c r="B1471" s="119" t="s">
        <v>5580</v>
      </c>
      <c r="C1471" s="119" t="s">
        <v>5562</v>
      </c>
      <c r="D1471" s="120" t="s">
        <v>3388</v>
      </c>
      <c r="E1471" s="120" t="s">
        <v>391</v>
      </c>
      <c r="F1471" s="120" t="s">
        <v>5581</v>
      </c>
      <c r="G1471" s="120" t="s">
        <v>440</v>
      </c>
      <c r="H1471" s="120" t="s">
        <v>470</v>
      </c>
      <c r="I1471" s="120" t="s">
        <v>5317</v>
      </c>
      <c r="J1471" s="120" t="s">
        <v>92</v>
      </c>
      <c r="K1471" s="120" t="s">
        <v>3107</v>
      </c>
      <c r="L1471" s="121">
        <v>6</v>
      </c>
      <c r="M1471" s="122">
        <v>2020</v>
      </c>
      <c r="N1471" s="180">
        <v>7947.16</v>
      </c>
      <c r="O1471" s="59"/>
      <c r="P1471" s="60"/>
      <c r="Q1471" s="61"/>
      <c r="R1471" s="61"/>
      <c r="S1471" s="510"/>
    </row>
    <row r="1472" spans="1:19" s="31" customFormat="1" ht="45.75" customHeight="1" x14ac:dyDescent="0.25">
      <c r="A1472" s="119">
        <v>1464</v>
      </c>
      <c r="B1472" s="119" t="s">
        <v>5582</v>
      </c>
      <c r="C1472" s="119" t="s">
        <v>5099</v>
      </c>
      <c r="D1472" s="120" t="s">
        <v>1622</v>
      </c>
      <c r="E1472" s="120" t="s">
        <v>391</v>
      </c>
      <c r="F1472" s="120" t="s">
        <v>1622</v>
      </c>
      <c r="G1472" s="120" t="s">
        <v>440</v>
      </c>
      <c r="H1472" s="120" t="s">
        <v>470</v>
      </c>
      <c r="I1472" s="120" t="s">
        <v>5317</v>
      </c>
      <c r="J1472" s="120" t="s">
        <v>92</v>
      </c>
      <c r="K1472" s="120" t="s">
        <v>3107</v>
      </c>
      <c r="L1472" s="121">
        <v>6</v>
      </c>
      <c r="M1472" s="122">
        <v>2020</v>
      </c>
      <c r="N1472" s="180">
        <v>4101.76</v>
      </c>
      <c r="O1472" s="59"/>
      <c r="P1472" s="60"/>
      <c r="Q1472" s="61"/>
      <c r="R1472" s="61"/>
      <c r="S1472" s="510"/>
    </row>
    <row r="1473" spans="1:19" s="31" customFormat="1" ht="45.75" customHeight="1" x14ac:dyDescent="0.25">
      <c r="A1473" s="119">
        <v>1465</v>
      </c>
      <c r="B1473" s="119" t="s">
        <v>5583</v>
      </c>
      <c r="C1473" s="119" t="s">
        <v>2952</v>
      </c>
      <c r="D1473" s="120" t="s">
        <v>261</v>
      </c>
      <c r="E1473" s="120" t="s">
        <v>391</v>
      </c>
      <c r="F1473" s="120" t="s">
        <v>261</v>
      </c>
      <c r="G1473" s="120" t="s">
        <v>440</v>
      </c>
      <c r="H1473" s="120" t="s">
        <v>470</v>
      </c>
      <c r="I1473" s="120" t="s">
        <v>5317</v>
      </c>
      <c r="J1473" s="120" t="s">
        <v>92</v>
      </c>
      <c r="K1473" s="120" t="s">
        <v>3107</v>
      </c>
      <c r="L1473" s="121">
        <v>6</v>
      </c>
      <c r="M1473" s="122">
        <v>2020</v>
      </c>
      <c r="N1473" s="180">
        <v>320.45</v>
      </c>
      <c r="O1473" s="59"/>
      <c r="P1473" s="60"/>
      <c r="Q1473" s="61"/>
      <c r="R1473" s="61"/>
      <c r="S1473" s="510"/>
    </row>
    <row r="1474" spans="1:19" s="31" customFormat="1" ht="45.75" customHeight="1" x14ac:dyDescent="0.25">
      <c r="A1474" s="119">
        <v>1466</v>
      </c>
      <c r="B1474" s="119" t="s">
        <v>5584</v>
      </c>
      <c r="C1474" s="119" t="s">
        <v>2971</v>
      </c>
      <c r="D1474" s="120" t="s">
        <v>261</v>
      </c>
      <c r="E1474" s="120" t="s">
        <v>391</v>
      </c>
      <c r="F1474" s="120" t="s">
        <v>261</v>
      </c>
      <c r="G1474" s="120" t="s">
        <v>440</v>
      </c>
      <c r="H1474" s="120" t="s">
        <v>470</v>
      </c>
      <c r="I1474" s="120" t="s">
        <v>5317</v>
      </c>
      <c r="J1474" s="120" t="s">
        <v>92</v>
      </c>
      <c r="K1474" s="120" t="s">
        <v>3107</v>
      </c>
      <c r="L1474" s="121">
        <v>6</v>
      </c>
      <c r="M1474" s="122">
        <v>2020</v>
      </c>
      <c r="N1474" s="180">
        <v>128.18</v>
      </c>
      <c r="O1474" s="59"/>
      <c r="P1474" s="60"/>
      <c r="Q1474" s="61"/>
      <c r="R1474" s="61"/>
      <c r="S1474" s="510"/>
    </row>
    <row r="1475" spans="1:19" s="31" customFormat="1" ht="45.75" customHeight="1" x14ac:dyDescent="0.25">
      <c r="A1475" s="119">
        <v>1467</v>
      </c>
      <c r="B1475" s="119" t="s">
        <v>5585</v>
      </c>
      <c r="C1475" s="119" t="s">
        <v>5567</v>
      </c>
      <c r="D1475" s="120" t="s">
        <v>3664</v>
      </c>
      <c r="E1475" s="120" t="s">
        <v>391</v>
      </c>
      <c r="F1475" s="120" t="s">
        <v>261</v>
      </c>
      <c r="G1475" s="120" t="s">
        <v>440</v>
      </c>
      <c r="H1475" s="120" t="s">
        <v>470</v>
      </c>
      <c r="I1475" s="120" t="s">
        <v>5317</v>
      </c>
      <c r="J1475" s="120" t="s">
        <v>92</v>
      </c>
      <c r="K1475" s="120" t="s">
        <v>3107</v>
      </c>
      <c r="L1475" s="121">
        <v>6</v>
      </c>
      <c r="M1475" s="122">
        <v>2020</v>
      </c>
      <c r="N1475" s="180">
        <v>320.45</v>
      </c>
      <c r="O1475" s="59"/>
      <c r="P1475" s="60"/>
      <c r="Q1475" s="61"/>
      <c r="R1475" s="61"/>
      <c r="S1475" s="510"/>
    </row>
    <row r="1476" spans="1:19" s="31" customFormat="1" ht="45.75" customHeight="1" x14ac:dyDescent="0.25">
      <c r="A1476" s="119">
        <v>1468</v>
      </c>
      <c r="B1476" s="119" t="s">
        <v>5586</v>
      </c>
      <c r="C1476" s="119" t="s">
        <v>5562</v>
      </c>
      <c r="D1476" s="120" t="s">
        <v>3388</v>
      </c>
      <c r="E1476" s="120" t="s">
        <v>391</v>
      </c>
      <c r="F1476" s="120" t="s">
        <v>5581</v>
      </c>
      <c r="G1476" s="120" t="s">
        <v>440</v>
      </c>
      <c r="H1476" s="120" t="s">
        <v>470</v>
      </c>
      <c r="I1476" s="120" t="s">
        <v>5317</v>
      </c>
      <c r="J1476" s="120" t="s">
        <v>92</v>
      </c>
      <c r="K1476" s="120" t="s">
        <v>3107</v>
      </c>
      <c r="L1476" s="121">
        <v>6</v>
      </c>
      <c r="M1476" s="122">
        <v>2020</v>
      </c>
      <c r="N1476" s="180">
        <v>7947.16</v>
      </c>
      <c r="O1476" s="59"/>
      <c r="P1476" s="60"/>
      <c r="Q1476" s="61"/>
      <c r="R1476" s="61"/>
      <c r="S1476" s="510"/>
    </row>
    <row r="1477" spans="1:19" s="31" customFormat="1" ht="45.75" customHeight="1" x14ac:dyDescent="0.25">
      <c r="A1477" s="119">
        <v>1469</v>
      </c>
      <c r="B1477" s="119" t="s">
        <v>5587</v>
      </c>
      <c r="C1477" s="119" t="s">
        <v>5099</v>
      </c>
      <c r="D1477" s="120" t="s">
        <v>1622</v>
      </c>
      <c r="E1477" s="120" t="s">
        <v>391</v>
      </c>
      <c r="F1477" s="120" t="s">
        <v>5588</v>
      </c>
      <c r="G1477" s="120" t="s">
        <v>5589</v>
      </c>
      <c r="H1477" s="120" t="s">
        <v>470</v>
      </c>
      <c r="I1477" s="120" t="s">
        <v>5317</v>
      </c>
      <c r="J1477" s="120" t="s">
        <v>92</v>
      </c>
      <c r="K1477" s="120" t="s">
        <v>3107</v>
      </c>
      <c r="L1477" s="121">
        <v>6</v>
      </c>
      <c r="M1477" s="122">
        <v>2020</v>
      </c>
      <c r="N1477" s="180">
        <v>4101.76</v>
      </c>
      <c r="O1477" s="59"/>
      <c r="P1477" s="60"/>
      <c r="Q1477" s="61"/>
      <c r="R1477" s="61"/>
      <c r="S1477" s="510"/>
    </row>
    <row r="1478" spans="1:19" s="31" customFormat="1" ht="45.75" customHeight="1" x14ac:dyDescent="0.25">
      <c r="A1478" s="119">
        <v>1470</v>
      </c>
      <c r="B1478" s="119" t="s">
        <v>5590</v>
      </c>
      <c r="C1478" s="119" t="s">
        <v>2952</v>
      </c>
      <c r="D1478" s="120" t="s">
        <v>261</v>
      </c>
      <c r="E1478" s="120" t="s">
        <v>391</v>
      </c>
      <c r="F1478" s="120" t="s">
        <v>261</v>
      </c>
      <c r="G1478" s="120" t="s">
        <v>440</v>
      </c>
      <c r="H1478" s="120" t="s">
        <v>470</v>
      </c>
      <c r="I1478" s="120" t="s">
        <v>5317</v>
      </c>
      <c r="J1478" s="120" t="s">
        <v>92</v>
      </c>
      <c r="K1478" s="120" t="s">
        <v>3107</v>
      </c>
      <c r="L1478" s="121">
        <v>6</v>
      </c>
      <c r="M1478" s="122">
        <v>2020</v>
      </c>
      <c r="N1478" s="180">
        <v>320.45</v>
      </c>
      <c r="O1478" s="59"/>
      <c r="P1478" s="60"/>
      <c r="Q1478" s="61"/>
      <c r="R1478" s="61"/>
      <c r="S1478" s="510"/>
    </row>
    <row r="1479" spans="1:19" s="31" customFormat="1" ht="45.75" customHeight="1" x14ac:dyDescent="0.25">
      <c r="A1479" s="119">
        <v>1471</v>
      </c>
      <c r="B1479" s="119" t="s">
        <v>5591</v>
      </c>
      <c r="C1479" s="119" t="s">
        <v>2971</v>
      </c>
      <c r="D1479" s="120" t="s">
        <v>261</v>
      </c>
      <c r="E1479" s="120" t="s">
        <v>391</v>
      </c>
      <c r="F1479" s="120" t="s">
        <v>261</v>
      </c>
      <c r="G1479" s="120" t="s">
        <v>440</v>
      </c>
      <c r="H1479" s="120" t="s">
        <v>470</v>
      </c>
      <c r="I1479" s="120" t="s">
        <v>5317</v>
      </c>
      <c r="J1479" s="120" t="s">
        <v>92</v>
      </c>
      <c r="K1479" s="120" t="s">
        <v>3107</v>
      </c>
      <c r="L1479" s="121">
        <v>6</v>
      </c>
      <c r="M1479" s="122">
        <v>2020</v>
      </c>
      <c r="N1479" s="180">
        <v>128.18</v>
      </c>
      <c r="O1479" s="59"/>
      <c r="P1479" s="60"/>
      <c r="Q1479" s="61"/>
      <c r="R1479" s="61"/>
      <c r="S1479" s="510"/>
    </row>
    <row r="1480" spans="1:19" s="31" customFormat="1" ht="45.75" customHeight="1" x14ac:dyDescent="0.25">
      <c r="A1480" s="119">
        <v>1472</v>
      </c>
      <c r="B1480" s="119" t="s">
        <v>5592</v>
      </c>
      <c r="C1480" s="119" t="s">
        <v>5567</v>
      </c>
      <c r="D1480" s="120" t="s">
        <v>3664</v>
      </c>
      <c r="E1480" s="120" t="s">
        <v>391</v>
      </c>
      <c r="F1480" s="120" t="s">
        <v>261</v>
      </c>
      <c r="G1480" s="120" t="s">
        <v>440</v>
      </c>
      <c r="H1480" s="120" t="s">
        <v>470</v>
      </c>
      <c r="I1480" s="120" t="s">
        <v>5317</v>
      </c>
      <c r="J1480" s="120" t="s">
        <v>92</v>
      </c>
      <c r="K1480" s="120" t="s">
        <v>3107</v>
      </c>
      <c r="L1480" s="121">
        <v>6</v>
      </c>
      <c r="M1480" s="122">
        <v>2020</v>
      </c>
      <c r="N1480" s="180">
        <v>320.45</v>
      </c>
      <c r="O1480" s="59"/>
      <c r="P1480" s="60"/>
      <c r="Q1480" s="61"/>
      <c r="R1480" s="61"/>
      <c r="S1480" s="510"/>
    </row>
    <row r="1481" spans="1:19" s="31" customFormat="1" ht="45.75" customHeight="1" x14ac:dyDescent="0.25">
      <c r="A1481" s="119">
        <v>1473</v>
      </c>
      <c r="B1481" s="119" t="s">
        <v>5593</v>
      </c>
      <c r="C1481" s="119" t="s">
        <v>5541</v>
      </c>
      <c r="D1481" s="120" t="s">
        <v>261</v>
      </c>
      <c r="E1481" s="120" t="s">
        <v>391</v>
      </c>
      <c r="F1481" s="120" t="s">
        <v>4480</v>
      </c>
      <c r="G1481" s="120" t="s">
        <v>440</v>
      </c>
      <c r="H1481" s="120" t="s">
        <v>470</v>
      </c>
      <c r="I1481" s="120" t="s">
        <v>5317</v>
      </c>
      <c r="J1481" s="120" t="s">
        <v>92</v>
      </c>
      <c r="K1481" s="120" t="s">
        <v>3107</v>
      </c>
      <c r="L1481" s="121">
        <v>6</v>
      </c>
      <c r="M1481" s="122">
        <v>2020</v>
      </c>
      <c r="N1481" s="180">
        <f>45704/2</f>
        <v>22852</v>
      </c>
      <c r="O1481" s="59"/>
      <c r="P1481" s="60"/>
      <c r="Q1481" s="61"/>
      <c r="R1481" s="61"/>
      <c r="S1481" s="510"/>
    </row>
    <row r="1482" spans="1:19" s="31" customFormat="1" ht="45.75" customHeight="1" x14ac:dyDescent="0.25">
      <c r="A1482" s="119">
        <v>1474</v>
      </c>
      <c r="B1482" s="119" t="s">
        <v>5594</v>
      </c>
      <c r="C1482" s="119" t="s">
        <v>5541</v>
      </c>
      <c r="D1482" s="120" t="s">
        <v>261</v>
      </c>
      <c r="E1482" s="120" t="s">
        <v>391</v>
      </c>
      <c r="F1482" s="120" t="s">
        <v>4480</v>
      </c>
      <c r="G1482" s="120" t="s">
        <v>440</v>
      </c>
      <c r="H1482" s="120" t="s">
        <v>470</v>
      </c>
      <c r="I1482" s="120" t="s">
        <v>5317</v>
      </c>
      <c r="J1482" s="120" t="s">
        <v>92</v>
      </c>
      <c r="K1482" s="120" t="s">
        <v>3107</v>
      </c>
      <c r="L1482" s="121">
        <v>6</v>
      </c>
      <c r="M1482" s="122">
        <v>2020</v>
      </c>
      <c r="N1482" s="180">
        <v>22852</v>
      </c>
      <c r="O1482" s="59"/>
      <c r="P1482" s="60"/>
      <c r="Q1482" s="61"/>
      <c r="R1482" s="61"/>
      <c r="S1482" s="510"/>
    </row>
    <row r="1483" spans="1:19" s="31" customFormat="1" ht="45.75" customHeight="1" x14ac:dyDescent="0.25">
      <c r="A1483" s="119">
        <v>1475</v>
      </c>
      <c r="B1483" s="119" t="s">
        <v>5595</v>
      </c>
      <c r="C1483" s="119" t="s">
        <v>5596</v>
      </c>
      <c r="D1483" s="120" t="s">
        <v>261</v>
      </c>
      <c r="E1483" s="120" t="s">
        <v>391</v>
      </c>
      <c r="F1483" s="120" t="s">
        <v>261</v>
      </c>
      <c r="G1483" s="120" t="s">
        <v>440</v>
      </c>
      <c r="H1483" s="120" t="s">
        <v>5597</v>
      </c>
      <c r="I1483" s="120" t="s">
        <v>5317</v>
      </c>
      <c r="J1483" s="120" t="s">
        <v>92</v>
      </c>
      <c r="K1483" s="120" t="s">
        <v>3107</v>
      </c>
      <c r="L1483" s="121">
        <v>6</v>
      </c>
      <c r="M1483" s="122">
        <v>2020</v>
      </c>
      <c r="N1483" s="180">
        <v>3625</v>
      </c>
      <c r="O1483" s="59"/>
      <c r="P1483" s="60"/>
      <c r="Q1483" s="61"/>
      <c r="R1483" s="61"/>
      <c r="S1483" s="510"/>
    </row>
    <row r="1484" spans="1:19" s="31" customFormat="1" ht="45.75" customHeight="1" x14ac:dyDescent="0.25">
      <c r="A1484" s="119">
        <v>1476</v>
      </c>
      <c r="B1484" s="119" t="s">
        <v>5598</v>
      </c>
      <c r="C1484" s="119" t="s">
        <v>5574</v>
      </c>
      <c r="D1484" s="120" t="s">
        <v>3012</v>
      </c>
      <c r="E1484" s="120" t="s">
        <v>391</v>
      </c>
      <c r="F1484" s="120" t="s">
        <v>4594</v>
      </c>
      <c r="G1484" s="120" t="s">
        <v>5599</v>
      </c>
      <c r="H1484" s="120" t="s">
        <v>890</v>
      </c>
      <c r="I1484" s="120" t="s">
        <v>5317</v>
      </c>
      <c r="J1484" s="120" t="s">
        <v>92</v>
      </c>
      <c r="K1484" s="120" t="s">
        <v>3107</v>
      </c>
      <c r="L1484" s="121">
        <v>7</v>
      </c>
      <c r="M1484" s="122">
        <v>2020</v>
      </c>
      <c r="N1484" s="180">
        <f>72500/5</f>
        <v>14500</v>
      </c>
      <c r="O1484" s="59"/>
      <c r="P1484" s="60"/>
      <c r="Q1484" s="61"/>
      <c r="R1484" s="61"/>
      <c r="S1484" s="510"/>
    </row>
    <row r="1485" spans="1:19" s="31" customFormat="1" ht="45.75" customHeight="1" x14ac:dyDescent="0.25">
      <c r="A1485" s="119">
        <v>1477</v>
      </c>
      <c r="B1485" s="119" t="s">
        <v>5600</v>
      </c>
      <c r="C1485" s="119" t="s">
        <v>5574</v>
      </c>
      <c r="D1485" s="120" t="s">
        <v>3012</v>
      </c>
      <c r="E1485" s="120" t="s">
        <v>391</v>
      </c>
      <c r="F1485" s="120" t="s">
        <v>4594</v>
      </c>
      <c r="G1485" s="120" t="s">
        <v>5601</v>
      </c>
      <c r="H1485" s="120" t="s">
        <v>890</v>
      </c>
      <c r="I1485" s="120" t="s">
        <v>5317</v>
      </c>
      <c r="J1485" s="120" t="s">
        <v>92</v>
      </c>
      <c r="K1485" s="120" t="s">
        <v>3107</v>
      </c>
      <c r="L1485" s="121">
        <v>7</v>
      </c>
      <c r="M1485" s="122">
        <v>2020</v>
      </c>
      <c r="N1485" s="180">
        <v>14500</v>
      </c>
      <c r="O1485" s="59"/>
      <c r="P1485" s="60"/>
      <c r="Q1485" s="61"/>
      <c r="R1485" s="61"/>
      <c r="S1485" s="510"/>
    </row>
    <row r="1486" spans="1:19" s="31" customFormat="1" ht="45.75" customHeight="1" x14ac:dyDescent="0.25">
      <c r="A1486" s="119">
        <v>1478</v>
      </c>
      <c r="B1486" s="119" t="s">
        <v>5602</v>
      </c>
      <c r="C1486" s="119" t="s">
        <v>5574</v>
      </c>
      <c r="D1486" s="120" t="s">
        <v>3012</v>
      </c>
      <c r="E1486" s="120" t="s">
        <v>391</v>
      </c>
      <c r="F1486" s="120" t="s">
        <v>4594</v>
      </c>
      <c r="G1486" s="120" t="s">
        <v>5603</v>
      </c>
      <c r="H1486" s="120" t="s">
        <v>890</v>
      </c>
      <c r="I1486" s="120" t="s">
        <v>5317</v>
      </c>
      <c r="J1486" s="120" t="s">
        <v>92</v>
      </c>
      <c r="K1486" s="120" t="s">
        <v>3107</v>
      </c>
      <c r="L1486" s="121">
        <v>7</v>
      </c>
      <c r="M1486" s="122">
        <v>2020</v>
      </c>
      <c r="N1486" s="180">
        <v>14500</v>
      </c>
      <c r="O1486" s="59"/>
      <c r="P1486" s="60"/>
      <c r="Q1486" s="61"/>
      <c r="R1486" s="61"/>
      <c r="S1486" s="510"/>
    </row>
    <row r="1487" spans="1:19" s="31" customFormat="1" ht="45.75" customHeight="1" x14ac:dyDescent="0.25">
      <c r="A1487" s="119">
        <v>1479</v>
      </c>
      <c r="B1487" s="119" t="s">
        <v>5604</v>
      </c>
      <c r="C1487" s="119" t="s">
        <v>5574</v>
      </c>
      <c r="D1487" s="120" t="s">
        <v>3012</v>
      </c>
      <c r="E1487" s="120" t="s">
        <v>391</v>
      </c>
      <c r="F1487" s="120" t="s">
        <v>4594</v>
      </c>
      <c r="G1487" s="120" t="s">
        <v>5605</v>
      </c>
      <c r="H1487" s="120" t="s">
        <v>890</v>
      </c>
      <c r="I1487" s="120" t="s">
        <v>5317</v>
      </c>
      <c r="J1487" s="120" t="s">
        <v>92</v>
      </c>
      <c r="K1487" s="120" t="s">
        <v>3107</v>
      </c>
      <c r="L1487" s="121">
        <v>7</v>
      </c>
      <c r="M1487" s="122">
        <v>2020</v>
      </c>
      <c r="N1487" s="180">
        <v>14500</v>
      </c>
      <c r="O1487" s="59"/>
      <c r="P1487" s="60"/>
      <c r="Q1487" s="61"/>
      <c r="R1487" s="61"/>
      <c r="S1487" s="510"/>
    </row>
    <row r="1488" spans="1:19" s="31" customFormat="1" ht="45.75" customHeight="1" x14ac:dyDescent="0.25">
      <c r="A1488" s="119">
        <v>1480</v>
      </c>
      <c r="B1488" s="119" t="s">
        <v>5606</v>
      </c>
      <c r="C1488" s="119" t="s">
        <v>5574</v>
      </c>
      <c r="D1488" s="120" t="s">
        <v>3012</v>
      </c>
      <c r="E1488" s="120" t="s">
        <v>391</v>
      </c>
      <c r="F1488" s="120" t="s">
        <v>4594</v>
      </c>
      <c r="G1488" s="120" t="s">
        <v>5607</v>
      </c>
      <c r="H1488" s="120" t="s">
        <v>890</v>
      </c>
      <c r="I1488" s="120" t="s">
        <v>5317</v>
      </c>
      <c r="J1488" s="120" t="s">
        <v>92</v>
      </c>
      <c r="K1488" s="120" t="s">
        <v>3107</v>
      </c>
      <c r="L1488" s="121">
        <v>7</v>
      </c>
      <c r="M1488" s="122">
        <v>2020</v>
      </c>
      <c r="N1488" s="180">
        <v>14500</v>
      </c>
      <c r="O1488" s="59"/>
      <c r="P1488" s="60"/>
      <c r="Q1488" s="61"/>
      <c r="R1488" s="61"/>
      <c r="S1488" s="510"/>
    </row>
    <row r="1489" spans="1:19" s="31" customFormat="1" ht="45.75" customHeight="1" x14ac:dyDescent="0.25">
      <c r="A1489" s="119">
        <v>1481</v>
      </c>
      <c r="B1489" s="119" t="s">
        <v>5608</v>
      </c>
      <c r="C1489" s="119" t="s">
        <v>5572</v>
      </c>
      <c r="D1489" s="120" t="s">
        <v>1622</v>
      </c>
      <c r="E1489" s="120" t="s">
        <v>391</v>
      </c>
      <c r="F1489" s="120" t="s">
        <v>5609</v>
      </c>
      <c r="G1489" s="120" t="s">
        <v>5610</v>
      </c>
      <c r="H1489" s="120" t="s">
        <v>890</v>
      </c>
      <c r="I1489" s="120" t="s">
        <v>5317</v>
      </c>
      <c r="J1489" s="120" t="s">
        <v>92</v>
      </c>
      <c r="K1489" s="120" t="s">
        <v>3107</v>
      </c>
      <c r="L1489" s="121">
        <v>7</v>
      </c>
      <c r="M1489" s="122">
        <v>2020</v>
      </c>
      <c r="N1489" s="180">
        <v>12064</v>
      </c>
      <c r="O1489" s="59"/>
      <c r="P1489" s="60"/>
      <c r="Q1489" s="61"/>
      <c r="R1489" s="61"/>
      <c r="S1489" s="510"/>
    </row>
    <row r="1490" spans="1:19" s="31" customFormat="1" ht="45.75" customHeight="1" x14ac:dyDescent="0.25">
      <c r="A1490" s="119">
        <v>1482</v>
      </c>
      <c r="B1490" s="119" t="s">
        <v>5611</v>
      </c>
      <c r="C1490" s="119" t="s">
        <v>3004</v>
      </c>
      <c r="D1490" s="120" t="s">
        <v>3095</v>
      </c>
      <c r="E1490" s="120" t="s">
        <v>391</v>
      </c>
      <c r="F1490" s="120" t="s">
        <v>261</v>
      </c>
      <c r="G1490" s="126" t="s">
        <v>5612</v>
      </c>
      <c r="H1490" s="120" t="s">
        <v>470</v>
      </c>
      <c r="I1490" s="120" t="s">
        <v>91</v>
      </c>
      <c r="J1490" s="120" t="s">
        <v>92</v>
      </c>
      <c r="K1490" s="120" t="s">
        <v>3107</v>
      </c>
      <c r="L1490" s="121">
        <v>12</v>
      </c>
      <c r="M1490" s="122">
        <v>2013</v>
      </c>
      <c r="N1490" s="180">
        <v>260</v>
      </c>
      <c r="O1490" s="59"/>
      <c r="P1490" s="60"/>
      <c r="Q1490" s="61"/>
      <c r="R1490" s="61"/>
      <c r="S1490" s="510"/>
    </row>
    <row r="1491" spans="1:19" s="31" customFormat="1" ht="45.75" customHeight="1" x14ac:dyDescent="0.25">
      <c r="A1491" s="119">
        <v>1483</v>
      </c>
      <c r="B1491" s="119" t="s">
        <v>5613</v>
      </c>
      <c r="C1491" s="119" t="s">
        <v>5614</v>
      </c>
      <c r="D1491" s="120" t="s">
        <v>3208</v>
      </c>
      <c r="E1491" s="120" t="s">
        <v>391</v>
      </c>
      <c r="F1491" s="120" t="s">
        <v>261</v>
      </c>
      <c r="G1491" s="126">
        <v>1620230155</v>
      </c>
      <c r="H1491" s="120" t="s">
        <v>470</v>
      </c>
      <c r="I1491" s="120" t="s">
        <v>91</v>
      </c>
      <c r="J1491" s="120" t="s">
        <v>92</v>
      </c>
      <c r="K1491" s="120" t="s">
        <v>3107</v>
      </c>
      <c r="L1491" s="121">
        <v>12</v>
      </c>
      <c r="M1491" s="122">
        <v>2013</v>
      </c>
      <c r="N1491" s="180">
        <v>280</v>
      </c>
      <c r="O1491" s="59"/>
      <c r="P1491" s="60"/>
      <c r="Q1491" s="61"/>
      <c r="R1491" s="61"/>
      <c r="S1491" s="510"/>
    </row>
    <row r="1492" spans="1:19" s="31" customFormat="1" ht="45.75" customHeight="1" x14ac:dyDescent="0.25">
      <c r="A1492" s="119">
        <v>1484</v>
      </c>
      <c r="B1492" s="119" t="s">
        <v>5615</v>
      </c>
      <c r="C1492" s="119" t="s">
        <v>5616</v>
      </c>
      <c r="D1492" s="120" t="s">
        <v>3079</v>
      </c>
      <c r="E1492" s="120" t="s">
        <v>391</v>
      </c>
      <c r="F1492" s="120" t="s">
        <v>261</v>
      </c>
      <c r="G1492" s="126">
        <v>51130301624</v>
      </c>
      <c r="H1492" s="120" t="s">
        <v>470</v>
      </c>
      <c r="I1492" s="120" t="s">
        <v>91</v>
      </c>
      <c r="J1492" s="120" t="s">
        <v>92</v>
      </c>
      <c r="K1492" s="120" t="s">
        <v>3107</v>
      </c>
      <c r="L1492" s="121">
        <v>12</v>
      </c>
      <c r="M1492" s="122">
        <v>2013</v>
      </c>
      <c r="N1492" s="180">
        <v>280</v>
      </c>
      <c r="O1492" s="59"/>
      <c r="P1492" s="60"/>
      <c r="Q1492" s="61"/>
      <c r="R1492" s="61"/>
      <c r="S1492" s="510"/>
    </row>
    <row r="1493" spans="1:19" s="31" customFormat="1" ht="45.75" customHeight="1" x14ac:dyDescent="0.25">
      <c r="A1493" s="119">
        <v>1485</v>
      </c>
      <c r="B1493" s="119" t="s">
        <v>5617</v>
      </c>
      <c r="C1493" s="119" t="s">
        <v>2971</v>
      </c>
      <c r="D1493" s="120" t="s">
        <v>261</v>
      </c>
      <c r="E1493" s="120" t="s">
        <v>391</v>
      </c>
      <c r="F1493" s="120" t="s">
        <v>261</v>
      </c>
      <c r="G1493" s="126" t="s">
        <v>5020</v>
      </c>
      <c r="H1493" s="120" t="s">
        <v>470</v>
      </c>
      <c r="I1493" s="120" t="s">
        <v>91</v>
      </c>
      <c r="J1493" s="120" t="s">
        <v>92</v>
      </c>
      <c r="K1493" s="120" t="s">
        <v>3107</v>
      </c>
      <c r="L1493" s="121">
        <v>12</v>
      </c>
      <c r="M1493" s="122">
        <v>2013</v>
      </c>
      <c r="N1493" s="180">
        <v>210</v>
      </c>
      <c r="O1493" s="59"/>
      <c r="P1493" s="60"/>
      <c r="Q1493" s="61"/>
      <c r="R1493" s="61"/>
      <c r="S1493" s="510"/>
    </row>
    <row r="1494" spans="1:19" s="31" customFormat="1" ht="45.75" customHeight="1" x14ac:dyDescent="0.25">
      <c r="A1494" s="119">
        <v>1486</v>
      </c>
      <c r="B1494" s="119" t="s">
        <v>5618</v>
      </c>
      <c r="C1494" s="119" t="s">
        <v>2952</v>
      </c>
      <c r="D1494" s="120" t="s">
        <v>4687</v>
      </c>
      <c r="E1494" s="120" t="s">
        <v>391</v>
      </c>
      <c r="F1494" s="120" t="s">
        <v>261</v>
      </c>
      <c r="G1494" s="126">
        <v>200697</v>
      </c>
      <c r="H1494" s="120" t="s">
        <v>470</v>
      </c>
      <c r="I1494" s="120" t="s">
        <v>91</v>
      </c>
      <c r="J1494" s="120" t="s">
        <v>92</v>
      </c>
      <c r="K1494" s="120" t="s">
        <v>3107</v>
      </c>
      <c r="L1494" s="121">
        <v>12</v>
      </c>
      <c r="M1494" s="122">
        <v>2013</v>
      </c>
      <c r="N1494" s="180">
        <v>109.9</v>
      </c>
      <c r="O1494" s="59"/>
      <c r="P1494" s="60"/>
      <c r="Q1494" s="61"/>
      <c r="R1494" s="61"/>
      <c r="S1494" s="510"/>
    </row>
    <row r="1495" spans="1:19" s="31" customFormat="1" ht="45.75" customHeight="1" x14ac:dyDescent="0.25">
      <c r="A1495" s="119">
        <v>1487</v>
      </c>
      <c r="B1495" s="119" t="s">
        <v>5619</v>
      </c>
      <c r="C1495" s="119" t="s">
        <v>5620</v>
      </c>
      <c r="D1495" s="120" t="s">
        <v>3079</v>
      </c>
      <c r="E1495" s="120" t="s">
        <v>391</v>
      </c>
      <c r="F1495" s="120" t="s">
        <v>261</v>
      </c>
      <c r="G1495" s="126">
        <v>4113095</v>
      </c>
      <c r="H1495" s="120" t="s">
        <v>470</v>
      </c>
      <c r="I1495" s="120" t="s">
        <v>91</v>
      </c>
      <c r="J1495" s="120" t="s">
        <v>92</v>
      </c>
      <c r="K1495" s="120" t="s">
        <v>3107</v>
      </c>
      <c r="L1495" s="121">
        <v>12</v>
      </c>
      <c r="M1495" s="122">
        <v>2013</v>
      </c>
      <c r="N1495" s="180">
        <v>259.89999999999998</v>
      </c>
      <c r="O1495" s="59"/>
      <c r="P1495" s="60"/>
      <c r="Q1495" s="61"/>
      <c r="R1495" s="61"/>
      <c r="S1495" s="510"/>
    </row>
    <row r="1496" spans="1:19" s="31" customFormat="1" ht="45.75" customHeight="1" x14ac:dyDescent="0.25">
      <c r="A1496" s="119">
        <v>1488</v>
      </c>
      <c r="B1496" s="119" t="s">
        <v>5621</v>
      </c>
      <c r="C1496" s="119" t="s">
        <v>5622</v>
      </c>
      <c r="D1496" s="120" t="s">
        <v>261</v>
      </c>
      <c r="E1496" s="120" t="s">
        <v>391</v>
      </c>
      <c r="F1496" s="120" t="s">
        <v>261</v>
      </c>
      <c r="G1496" s="126" t="s">
        <v>5623</v>
      </c>
      <c r="H1496" s="120" t="s">
        <v>470</v>
      </c>
      <c r="I1496" s="120" t="s">
        <v>91</v>
      </c>
      <c r="J1496" s="120" t="s">
        <v>92</v>
      </c>
      <c r="K1496" s="120" t="s">
        <v>3107</v>
      </c>
      <c r="L1496" s="121">
        <v>12</v>
      </c>
      <c r="M1496" s="121">
        <v>2013</v>
      </c>
      <c r="N1496" s="180">
        <v>3946.64</v>
      </c>
      <c r="O1496" s="59"/>
      <c r="P1496" s="60"/>
      <c r="Q1496" s="61"/>
      <c r="R1496" s="61"/>
      <c r="S1496" s="510"/>
    </row>
    <row r="1497" spans="1:19" s="31" customFormat="1" ht="45.75" customHeight="1" x14ac:dyDescent="0.25">
      <c r="A1497" s="119">
        <v>1489</v>
      </c>
      <c r="B1497" s="119" t="s">
        <v>5624</v>
      </c>
      <c r="C1497" s="119" t="s">
        <v>5625</v>
      </c>
      <c r="D1497" s="120" t="s">
        <v>3042</v>
      </c>
      <c r="E1497" s="120" t="s">
        <v>391</v>
      </c>
      <c r="F1497" s="120" t="s">
        <v>261</v>
      </c>
      <c r="G1497" s="126" t="s">
        <v>5626</v>
      </c>
      <c r="H1497" s="120" t="s">
        <v>470</v>
      </c>
      <c r="I1497" s="120" t="s">
        <v>91</v>
      </c>
      <c r="J1497" s="120" t="s">
        <v>92</v>
      </c>
      <c r="K1497" s="120" t="s">
        <v>3107</v>
      </c>
      <c r="L1497" s="121">
        <v>12</v>
      </c>
      <c r="M1497" s="121">
        <v>2013</v>
      </c>
      <c r="N1497" s="180">
        <v>2618.7600000000002</v>
      </c>
      <c r="O1497" s="59"/>
      <c r="P1497" s="60"/>
      <c r="Q1497" s="61"/>
      <c r="R1497" s="61"/>
      <c r="S1497" s="510"/>
    </row>
    <row r="1498" spans="1:19" s="31" customFormat="1" ht="45.75" customHeight="1" x14ac:dyDescent="0.25">
      <c r="A1498" s="119">
        <v>1490</v>
      </c>
      <c r="B1498" s="119" t="s">
        <v>5627</v>
      </c>
      <c r="C1498" s="119" t="s">
        <v>5628</v>
      </c>
      <c r="D1498" s="120" t="s">
        <v>3079</v>
      </c>
      <c r="E1498" s="120" t="s">
        <v>391</v>
      </c>
      <c r="F1498" s="120" t="s">
        <v>261</v>
      </c>
      <c r="G1498" s="126">
        <v>940399022812</v>
      </c>
      <c r="H1498" s="120" t="s">
        <v>470</v>
      </c>
      <c r="I1498" s="120" t="s">
        <v>91</v>
      </c>
      <c r="J1498" s="120" t="s">
        <v>92</v>
      </c>
      <c r="K1498" s="120" t="s">
        <v>3107</v>
      </c>
      <c r="L1498" s="121">
        <v>12</v>
      </c>
      <c r="M1498" s="122">
        <v>2013</v>
      </c>
      <c r="N1498" s="180">
        <v>2535</v>
      </c>
      <c r="O1498" s="59"/>
      <c r="P1498" s="60"/>
      <c r="Q1498" s="61"/>
      <c r="R1498" s="61"/>
      <c r="S1498" s="510"/>
    </row>
    <row r="1499" spans="1:19" s="31" customFormat="1" ht="45.75" customHeight="1" x14ac:dyDescent="0.25">
      <c r="A1499" s="119">
        <v>1491</v>
      </c>
      <c r="B1499" s="119" t="s">
        <v>5629</v>
      </c>
      <c r="C1499" s="119" t="s">
        <v>5630</v>
      </c>
      <c r="D1499" s="120" t="s">
        <v>3042</v>
      </c>
      <c r="E1499" s="120" t="s">
        <v>391</v>
      </c>
      <c r="F1499" s="120" t="s">
        <v>261</v>
      </c>
      <c r="G1499" s="126" t="s">
        <v>5631</v>
      </c>
      <c r="H1499" s="120" t="s">
        <v>470</v>
      </c>
      <c r="I1499" s="120" t="s">
        <v>91</v>
      </c>
      <c r="J1499" s="120" t="s">
        <v>92</v>
      </c>
      <c r="K1499" s="120" t="s">
        <v>3107</v>
      </c>
      <c r="L1499" s="121">
        <v>12</v>
      </c>
      <c r="M1499" s="122">
        <v>2013</v>
      </c>
      <c r="N1499" s="180">
        <v>1170</v>
      </c>
      <c r="O1499" s="59"/>
      <c r="P1499" s="60"/>
      <c r="Q1499" s="61"/>
      <c r="R1499" s="61"/>
      <c r="S1499" s="510"/>
    </row>
    <row r="1500" spans="1:19" s="31" customFormat="1" ht="45.75" customHeight="1" x14ac:dyDescent="0.25">
      <c r="A1500" s="119">
        <v>1492</v>
      </c>
      <c r="B1500" s="119" t="s">
        <v>5632</v>
      </c>
      <c r="C1500" s="119" t="s">
        <v>5633</v>
      </c>
      <c r="D1500" s="120" t="s">
        <v>1136</v>
      </c>
      <c r="E1500" s="120" t="s">
        <v>391</v>
      </c>
      <c r="F1500" s="120" t="s">
        <v>261</v>
      </c>
      <c r="G1500" s="126" t="s">
        <v>5634</v>
      </c>
      <c r="H1500" s="120" t="s">
        <v>470</v>
      </c>
      <c r="I1500" s="120" t="s">
        <v>91</v>
      </c>
      <c r="J1500" s="120" t="s">
        <v>92</v>
      </c>
      <c r="K1500" s="120" t="s">
        <v>3107</v>
      </c>
      <c r="L1500" s="121">
        <v>12</v>
      </c>
      <c r="M1500" s="122">
        <v>2013</v>
      </c>
      <c r="N1500" s="180">
        <v>1955</v>
      </c>
      <c r="O1500" s="59"/>
      <c r="P1500" s="60"/>
      <c r="Q1500" s="61"/>
      <c r="R1500" s="61"/>
      <c r="S1500" s="510"/>
    </row>
    <row r="1501" spans="1:19" s="31" customFormat="1" ht="45.75" customHeight="1" x14ac:dyDescent="0.25">
      <c r="A1501" s="119">
        <v>1493</v>
      </c>
      <c r="B1501" s="119" t="s">
        <v>5635</v>
      </c>
      <c r="C1501" s="119" t="s">
        <v>2955</v>
      </c>
      <c r="D1501" s="120" t="s">
        <v>2949</v>
      </c>
      <c r="E1501" s="120" t="s">
        <v>391</v>
      </c>
      <c r="F1501" s="120" t="s">
        <v>261</v>
      </c>
      <c r="G1501" s="126">
        <v>149947805322</v>
      </c>
      <c r="H1501" s="120" t="s">
        <v>470</v>
      </c>
      <c r="I1501" s="120" t="s">
        <v>91</v>
      </c>
      <c r="J1501" s="120" t="s">
        <v>92</v>
      </c>
      <c r="K1501" s="120" t="s">
        <v>3107</v>
      </c>
      <c r="L1501" s="121">
        <v>12</v>
      </c>
      <c r="M1501" s="121">
        <v>2013</v>
      </c>
      <c r="N1501" s="180">
        <v>210</v>
      </c>
      <c r="O1501" s="59"/>
      <c r="P1501" s="60"/>
      <c r="Q1501" s="61"/>
      <c r="R1501" s="61"/>
      <c r="S1501" s="510"/>
    </row>
    <row r="1502" spans="1:19" s="31" customFormat="1" ht="45.75" customHeight="1" x14ac:dyDescent="0.25">
      <c r="A1502" s="119">
        <v>1494</v>
      </c>
      <c r="B1502" s="119" t="s">
        <v>5636</v>
      </c>
      <c r="C1502" s="119" t="s">
        <v>3118</v>
      </c>
      <c r="D1502" s="120" t="s">
        <v>5637</v>
      </c>
      <c r="E1502" s="120" t="s">
        <v>391</v>
      </c>
      <c r="F1502" s="120" t="s">
        <v>261</v>
      </c>
      <c r="G1502" s="126" t="s">
        <v>5638</v>
      </c>
      <c r="H1502" s="120" t="s">
        <v>470</v>
      </c>
      <c r="I1502" s="120" t="s">
        <v>91</v>
      </c>
      <c r="J1502" s="120" t="s">
        <v>92</v>
      </c>
      <c r="K1502" s="120" t="s">
        <v>3107</v>
      </c>
      <c r="L1502" s="121">
        <v>12</v>
      </c>
      <c r="M1502" s="121">
        <v>2013</v>
      </c>
      <c r="N1502" s="180">
        <v>280</v>
      </c>
      <c r="O1502" s="59"/>
      <c r="P1502" s="60"/>
      <c r="Q1502" s="61"/>
      <c r="R1502" s="61"/>
      <c r="S1502" s="510"/>
    </row>
    <row r="1503" spans="1:19" s="31" customFormat="1" ht="45.75" customHeight="1" x14ac:dyDescent="0.25">
      <c r="A1503" s="119">
        <v>1495</v>
      </c>
      <c r="B1503" s="119" t="s">
        <v>5639</v>
      </c>
      <c r="C1503" s="119" t="s">
        <v>2955</v>
      </c>
      <c r="D1503" s="120" t="s">
        <v>4687</v>
      </c>
      <c r="E1503" s="120" t="s">
        <v>391</v>
      </c>
      <c r="F1503" s="120" t="s">
        <v>261</v>
      </c>
      <c r="G1503" s="126" t="s">
        <v>5640</v>
      </c>
      <c r="H1503" s="120" t="s">
        <v>470</v>
      </c>
      <c r="I1503" s="120" t="s">
        <v>91</v>
      </c>
      <c r="J1503" s="120" t="s">
        <v>92</v>
      </c>
      <c r="K1503" s="120" t="s">
        <v>3107</v>
      </c>
      <c r="L1503" s="121">
        <v>12</v>
      </c>
      <c r="M1503" s="122">
        <v>2013</v>
      </c>
      <c r="N1503" s="180">
        <v>210</v>
      </c>
      <c r="O1503" s="59"/>
      <c r="P1503" s="60"/>
      <c r="Q1503" s="61"/>
      <c r="R1503" s="61"/>
      <c r="S1503" s="510"/>
    </row>
    <row r="1504" spans="1:19" s="31" customFormat="1" ht="45.75" customHeight="1" x14ac:dyDescent="0.25">
      <c r="A1504" s="119">
        <v>1496</v>
      </c>
      <c r="B1504" s="119" t="s">
        <v>5641</v>
      </c>
      <c r="C1504" s="119" t="s">
        <v>3118</v>
      </c>
      <c r="D1504" s="120" t="s">
        <v>261</v>
      </c>
      <c r="E1504" s="120" t="s">
        <v>391</v>
      </c>
      <c r="F1504" s="120" t="s">
        <v>261</v>
      </c>
      <c r="G1504" s="126" t="s">
        <v>440</v>
      </c>
      <c r="H1504" s="120" t="s">
        <v>470</v>
      </c>
      <c r="I1504" s="120" t="s">
        <v>91</v>
      </c>
      <c r="J1504" s="120" t="s">
        <v>92</v>
      </c>
      <c r="K1504" s="120" t="s">
        <v>3107</v>
      </c>
      <c r="L1504" s="121">
        <v>12</v>
      </c>
      <c r="M1504" s="122">
        <v>2013</v>
      </c>
      <c r="N1504" s="180">
        <v>280</v>
      </c>
      <c r="O1504" s="59"/>
      <c r="P1504" s="60"/>
      <c r="Q1504" s="61"/>
      <c r="R1504" s="61"/>
      <c r="S1504" s="510"/>
    </row>
    <row r="1505" spans="1:19" s="31" customFormat="1" ht="45.75" customHeight="1" x14ac:dyDescent="0.25">
      <c r="A1505" s="119">
        <v>1497</v>
      </c>
      <c r="B1505" s="119" t="s">
        <v>5642</v>
      </c>
      <c r="C1505" s="119" t="s">
        <v>2980</v>
      </c>
      <c r="D1505" s="120" t="s">
        <v>5637</v>
      </c>
      <c r="E1505" s="120" t="s">
        <v>391</v>
      </c>
      <c r="F1505" s="120" t="s">
        <v>261</v>
      </c>
      <c r="G1505" s="126" t="s">
        <v>5643</v>
      </c>
      <c r="H1505" s="120" t="s">
        <v>470</v>
      </c>
      <c r="I1505" s="120" t="s">
        <v>91</v>
      </c>
      <c r="J1505" s="120" t="s">
        <v>92</v>
      </c>
      <c r="K1505" s="120" t="s">
        <v>3107</v>
      </c>
      <c r="L1505" s="121">
        <v>12</v>
      </c>
      <c r="M1505" s="122">
        <v>2013</v>
      </c>
      <c r="N1505" s="180">
        <v>280</v>
      </c>
      <c r="O1505" s="59"/>
      <c r="P1505" s="60"/>
      <c r="Q1505" s="61"/>
      <c r="R1505" s="61"/>
      <c r="S1505" s="510"/>
    </row>
    <row r="1506" spans="1:19" s="31" customFormat="1" ht="45.75" customHeight="1" x14ac:dyDescent="0.25">
      <c r="A1506" s="119">
        <v>1498</v>
      </c>
      <c r="B1506" s="119" t="s">
        <v>5644</v>
      </c>
      <c r="C1506" s="119" t="s">
        <v>5645</v>
      </c>
      <c r="D1506" s="120" t="s">
        <v>3121</v>
      </c>
      <c r="E1506" s="120" t="s">
        <v>391</v>
      </c>
      <c r="F1506" s="120" t="s">
        <v>261</v>
      </c>
      <c r="G1506" s="126">
        <v>1450534139053</v>
      </c>
      <c r="H1506" s="120" t="s">
        <v>470</v>
      </c>
      <c r="I1506" s="120" t="s">
        <v>91</v>
      </c>
      <c r="J1506" s="120" t="s">
        <v>92</v>
      </c>
      <c r="K1506" s="120" t="s">
        <v>3107</v>
      </c>
      <c r="L1506" s="121">
        <v>12</v>
      </c>
      <c r="M1506" s="122">
        <v>2013</v>
      </c>
      <c r="N1506" s="180">
        <v>210</v>
      </c>
      <c r="O1506" s="59"/>
      <c r="P1506" s="60"/>
      <c r="Q1506" s="61"/>
      <c r="R1506" s="61"/>
      <c r="S1506" s="510"/>
    </row>
    <row r="1507" spans="1:19" s="31" customFormat="1" ht="45.75" customHeight="1" x14ac:dyDescent="0.25">
      <c r="A1507" s="119">
        <v>1499</v>
      </c>
      <c r="B1507" s="119" t="s">
        <v>5646</v>
      </c>
      <c r="C1507" s="119" t="s">
        <v>3395</v>
      </c>
      <c r="D1507" s="120" t="s">
        <v>3121</v>
      </c>
      <c r="E1507" s="120" t="s">
        <v>391</v>
      </c>
      <c r="F1507" s="120" t="s">
        <v>261</v>
      </c>
      <c r="G1507" s="126" t="s">
        <v>5647</v>
      </c>
      <c r="H1507" s="120" t="s">
        <v>470</v>
      </c>
      <c r="I1507" s="120" t="s">
        <v>91</v>
      </c>
      <c r="J1507" s="120" t="s">
        <v>92</v>
      </c>
      <c r="K1507" s="120" t="s">
        <v>3107</v>
      </c>
      <c r="L1507" s="121">
        <v>12</v>
      </c>
      <c r="M1507" s="122">
        <v>2013</v>
      </c>
      <c r="N1507" s="180">
        <v>210</v>
      </c>
      <c r="O1507" s="59"/>
      <c r="P1507" s="60"/>
      <c r="Q1507" s="61"/>
      <c r="R1507" s="61"/>
      <c r="S1507" s="510"/>
    </row>
    <row r="1508" spans="1:19" s="31" customFormat="1" ht="45.75" customHeight="1" x14ac:dyDescent="0.25">
      <c r="A1508" s="119">
        <v>1500</v>
      </c>
      <c r="B1508" s="119" t="s">
        <v>5648</v>
      </c>
      <c r="C1508" s="119" t="s">
        <v>5047</v>
      </c>
      <c r="D1508" s="120" t="s">
        <v>261</v>
      </c>
      <c r="E1508" s="120" t="s">
        <v>391</v>
      </c>
      <c r="F1508" s="120" t="s">
        <v>261</v>
      </c>
      <c r="G1508" s="126" t="s">
        <v>5649</v>
      </c>
      <c r="H1508" s="120" t="s">
        <v>470</v>
      </c>
      <c r="I1508" s="120" t="s">
        <v>91</v>
      </c>
      <c r="J1508" s="120" t="s">
        <v>92</v>
      </c>
      <c r="K1508" s="120" t="s">
        <v>3107</v>
      </c>
      <c r="L1508" s="121">
        <v>12</v>
      </c>
      <c r="M1508" s="121">
        <v>2013</v>
      </c>
      <c r="N1508" s="180">
        <v>2487.04</v>
      </c>
      <c r="O1508" s="59"/>
      <c r="P1508" s="60"/>
      <c r="Q1508" s="61"/>
      <c r="R1508" s="61"/>
      <c r="S1508" s="510"/>
    </row>
    <row r="1509" spans="1:19" s="31" customFormat="1" ht="45.75" customHeight="1" x14ac:dyDescent="0.25">
      <c r="A1509" s="119">
        <v>1501</v>
      </c>
      <c r="B1509" s="119" t="s">
        <v>5650</v>
      </c>
      <c r="C1509" s="119" t="s">
        <v>2980</v>
      </c>
      <c r="D1509" s="120" t="s">
        <v>261</v>
      </c>
      <c r="E1509" s="120" t="s">
        <v>391</v>
      </c>
      <c r="F1509" s="120" t="s">
        <v>261</v>
      </c>
      <c r="G1509" s="126">
        <v>41401300497</v>
      </c>
      <c r="H1509" s="120" t="s">
        <v>470</v>
      </c>
      <c r="I1509" s="120" t="s">
        <v>91</v>
      </c>
      <c r="J1509" s="120" t="s">
        <v>92</v>
      </c>
      <c r="K1509" s="120" t="s">
        <v>3107</v>
      </c>
      <c r="L1509" s="121">
        <v>12</v>
      </c>
      <c r="M1509" s="122">
        <v>2013</v>
      </c>
      <c r="N1509" s="180">
        <v>233.26</v>
      </c>
      <c r="O1509" s="59"/>
      <c r="P1509" s="60"/>
      <c r="Q1509" s="61"/>
      <c r="R1509" s="61"/>
      <c r="S1509" s="510"/>
    </row>
    <row r="1510" spans="1:19" s="31" customFormat="1" ht="45.75" customHeight="1" x14ac:dyDescent="0.25">
      <c r="A1510" s="119">
        <v>1502</v>
      </c>
      <c r="B1510" s="119" t="s">
        <v>5651</v>
      </c>
      <c r="C1510" s="119" t="s">
        <v>5652</v>
      </c>
      <c r="D1510" s="120" t="s">
        <v>261</v>
      </c>
      <c r="E1510" s="120" t="s">
        <v>391</v>
      </c>
      <c r="F1510" s="120" t="s">
        <v>2984</v>
      </c>
      <c r="G1510" s="126" t="s">
        <v>5653</v>
      </c>
      <c r="H1510" s="120" t="s">
        <v>470</v>
      </c>
      <c r="I1510" s="120" t="s">
        <v>91</v>
      </c>
      <c r="J1510" s="120" t="s">
        <v>92</v>
      </c>
      <c r="K1510" s="120" t="s">
        <v>3107</v>
      </c>
      <c r="L1510" s="121">
        <v>12</v>
      </c>
      <c r="M1510" s="122">
        <v>2013</v>
      </c>
      <c r="N1510" s="180">
        <v>6032</v>
      </c>
      <c r="O1510" s="59"/>
      <c r="P1510" s="60"/>
      <c r="Q1510" s="61"/>
      <c r="R1510" s="61"/>
      <c r="S1510" s="510"/>
    </row>
    <row r="1511" spans="1:19" s="31" customFormat="1" ht="45.75" customHeight="1" x14ac:dyDescent="0.25">
      <c r="A1511" s="119">
        <v>1503</v>
      </c>
      <c r="B1511" s="119" t="s">
        <v>5654</v>
      </c>
      <c r="C1511" s="119" t="s">
        <v>5655</v>
      </c>
      <c r="D1511" s="120" t="s">
        <v>3012</v>
      </c>
      <c r="E1511" s="120" t="s">
        <v>391</v>
      </c>
      <c r="F1511" s="120" t="s">
        <v>5656</v>
      </c>
      <c r="G1511" s="126" t="s">
        <v>5657</v>
      </c>
      <c r="H1511" s="120" t="s">
        <v>470</v>
      </c>
      <c r="I1511" s="120" t="s">
        <v>91</v>
      </c>
      <c r="J1511" s="120" t="s">
        <v>92</v>
      </c>
      <c r="K1511" s="120" t="s">
        <v>3107</v>
      </c>
      <c r="L1511" s="121">
        <v>12</v>
      </c>
      <c r="M1511" s="122">
        <v>2013</v>
      </c>
      <c r="N1511" s="180">
        <v>5626</v>
      </c>
      <c r="O1511" s="59"/>
      <c r="P1511" s="60"/>
      <c r="Q1511" s="61"/>
      <c r="R1511" s="61"/>
      <c r="S1511" s="510"/>
    </row>
    <row r="1512" spans="1:19" s="31" customFormat="1" ht="45.75" customHeight="1" x14ac:dyDescent="0.25">
      <c r="A1512" s="119">
        <v>1504</v>
      </c>
      <c r="B1512" s="119" t="s">
        <v>5658</v>
      </c>
      <c r="C1512" s="119" t="s">
        <v>3432</v>
      </c>
      <c r="D1512" s="120" t="s">
        <v>1622</v>
      </c>
      <c r="E1512" s="120" t="s">
        <v>391</v>
      </c>
      <c r="F1512" s="120" t="s">
        <v>4126</v>
      </c>
      <c r="G1512" s="126" t="s">
        <v>5659</v>
      </c>
      <c r="H1512" s="120" t="s">
        <v>470</v>
      </c>
      <c r="I1512" s="120" t="s">
        <v>91</v>
      </c>
      <c r="J1512" s="120" t="s">
        <v>92</v>
      </c>
      <c r="K1512" s="120" t="s">
        <v>3107</v>
      </c>
      <c r="L1512" s="121">
        <v>12</v>
      </c>
      <c r="M1512" s="122">
        <v>2013</v>
      </c>
      <c r="N1512" s="180">
        <v>7650</v>
      </c>
      <c r="O1512" s="59"/>
      <c r="P1512" s="60"/>
      <c r="Q1512" s="61"/>
      <c r="R1512" s="61"/>
      <c r="S1512" s="510"/>
    </row>
    <row r="1513" spans="1:19" s="31" customFormat="1" ht="45.75" customHeight="1" x14ac:dyDescent="0.25">
      <c r="A1513" s="119">
        <v>1505</v>
      </c>
      <c r="B1513" s="119" t="s">
        <v>5660</v>
      </c>
      <c r="C1513" s="119" t="s">
        <v>2952</v>
      </c>
      <c r="D1513" s="120" t="s">
        <v>261</v>
      </c>
      <c r="E1513" s="120" t="s">
        <v>391</v>
      </c>
      <c r="F1513" s="120" t="s">
        <v>261</v>
      </c>
      <c r="G1513" s="126" t="s">
        <v>5612</v>
      </c>
      <c r="H1513" s="120" t="s">
        <v>470</v>
      </c>
      <c r="I1513" s="120" t="s">
        <v>91</v>
      </c>
      <c r="J1513" s="120" t="s">
        <v>92</v>
      </c>
      <c r="K1513" s="120" t="s">
        <v>3107</v>
      </c>
      <c r="L1513" s="121">
        <v>12</v>
      </c>
      <c r="M1513" s="121">
        <v>2013</v>
      </c>
      <c r="N1513" s="180">
        <v>260</v>
      </c>
      <c r="O1513" s="59"/>
      <c r="P1513" s="60"/>
      <c r="Q1513" s="61"/>
      <c r="R1513" s="61"/>
      <c r="S1513" s="510"/>
    </row>
    <row r="1514" spans="1:19" s="31" customFormat="1" ht="45.75" customHeight="1" x14ac:dyDescent="0.25">
      <c r="A1514" s="119">
        <v>1506</v>
      </c>
      <c r="B1514" s="119" t="s">
        <v>5661</v>
      </c>
      <c r="C1514" s="119" t="s">
        <v>4719</v>
      </c>
      <c r="D1514" s="120" t="s">
        <v>3042</v>
      </c>
      <c r="E1514" s="120" t="s">
        <v>391</v>
      </c>
      <c r="F1514" s="120" t="s">
        <v>261</v>
      </c>
      <c r="G1514" s="126" t="s">
        <v>5662</v>
      </c>
      <c r="H1514" s="120" t="s">
        <v>470</v>
      </c>
      <c r="I1514" s="120" t="s">
        <v>91</v>
      </c>
      <c r="J1514" s="120" t="s">
        <v>92</v>
      </c>
      <c r="K1514" s="120" t="s">
        <v>3107</v>
      </c>
      <c r="L1514" s="121">
        <v>2</v>
      </c>
      <c r="M1514" s="121">
        <v>2014</v>
      </c>
      <c r="N1514" s="180">
        <v>2830.4</v>
      </c>
      <c r="O1514" s="59"/>
      <c r="P1514" s="60"/>
      <c r="Q1514" s="61"/>
      <c r="R1514" s="61"/>
      <c r="S1514" s="510"/>
    </row>
    <row r="1515" spans="1:19" s="31" customFormat="1" ht="45.75" customHeight="1" x14ac:dyDescent="0.25">
      <c r="A1515" s="119">
        <v>1507</v>
      </c>
      <c r="B1515" s="119" t="s">
        <v>5663</v>
      </c>
      <c r="C1515" s="119" t="s">
        <v>2952</v>
      </c>
      <c r="D1515" s="120" t="s">
        <v>261</v>
      </c>
      <c r="E1515" s="120" t="s">
        <v>391</v>
      </c>
      <c r="F1515" s="120" t="s">
        <v>261</v>
      </c>
      <c r="G1515" s="126" t="s">
        <v>5020</v>
      </c>
      <c r="H1515" s="120" t="s">
        <v>470</v>
      </c>
      <c r="I1515" s="120" t="s">
        <v>91</v>
      </c>
      <c r="J1515" s="120" t="s">
        <v>92</v>
      </c>
      <c r="K1515" s="120" t="s">
        <v>3107</v>
      </c>
      <c r="L1515" s="121">
        <v>12</v>
      </c>
      <c r="M1515" s="122">
        <v>2013</v>
      </c>
      <c r="N1515" s="180">
        <v>260</v>
      </c>
      <c r="O1515" s="59"/>
      <c r="P1515" s="60"/>
      <c r="Q1515" s="61"/>
      <c r="R1515" s="61"/>
      <c r="S1515" s="510"/>
    </row>
    <row r="1516" spans="1:19" s="31" customFormat="1" ht="45.75" customHeight="1" x14ac:dyDescent="0.25">
      <c r="A1516" s="119">
        <v>1508</v>
      </c>
      <c r="B1516" s="119" t="s">
        <v>5664</v>
      </c>
      <c r="C1516" s="119" t="s">
        <v>2952</v>
      </c>
      <c r="D1516" s="120" t="s">
        <v>4687</v>
      </c>
      <c r="E1516" s="120" t="s">
        <v>391</v>
      </c>
      <c r="F1516" s="120" t="s">
        <v>261</v>
      </c>
      <c r="G1516" s="126" t="s">
        <v>5665</v>
      </c>
      <c r="H1516" s="120" t="s">
        <v>470</v>
      </c>
      <c r="I1516" s="120" t="s">
        <v>91</v>
      </c>
      <c r="J1516" s="120" t="s">
        <v>92</v>
      </c>
      <c r="K1516" s="120" t="s">
        <v>3107</v>
      </c>
      <c r="L1516" s="121">
        <v>12</v>
      </c>
      <c r="M1516" s="122">
        <v>2013</v>
      </c>
      <c r="N1516" s="180">
        <v>260</v>
      </c>
      <c r="O1516" s="59"/>
      <c r="P1516" s="60"/>
      <c r="Q1516" s="61"/>
      <c r="R1516" s="61"/>
      <c r="S1516" s="510"/>
    </row>
    <row r="1517" spans="1:19" s="31" customFormat="1" ht="45.75" customHeight="1" x14ac:dyDescent="0.25">
      <c r="A1517" s="119">
        <v>1509</v>
      </c>
      <c r="B1517" s="119" t="s">
        <v>5666</v>
      </c>
      <c r="C1517" s="119" t="s">
        <v>5040</v>
      </c>
      <c r="D1517" s="120" t="s">
        <v>261</v>
      </c>
      <c r="E1517" s="120" t="s">
        <v>391</v>
      </c>
      <c r="F1517" s="120" t="s">
        <v>1358</v>
      </c>
      <c r="G1517" s="126">
        <v>940399079266</v>
      </c>
      <c r="H1517" s="120" t="s">
        <v>470</v>
      </c>
      <c r="I1517" s="120" t="s">
        <v>91</v>
      </c>
      <c r="J1517" s="120" t="s">
        <v>92</v>
      </c>
      <c r="K1517" s="120" t="s">
        <v>3107</v>
      </c>
      <c r="L1517" s="121">
        <v>12</v>
      </c>
      <c r="M1517" s="121">
        <v>2013</v>
      </c>
      <c r="N1517" s="180">
        <v>3900.06</v>
      </c>
      <c r="O1517" s="59"/>
      <c r="P1517" s="60"/>
      <c r="Q1517" s="61"/>
      <c r="R1517" s="61"/>
      <c r="S1517" s="510"/>
    </row>
    <row r="1518" spans="1:19" s="31" customFormat="1" ht="45.75" customHeight="1" x14ac:dyDescent="0.25">
      <c r="A1518" s="119">
        <v>1510</v>
      </c>
      <c r="B1518" s="119" t="s">
        <v>5667</v>
      </c>
      <c r="C1518" s="119" t="s">
        <v>5668</v>
      </c>
      <c r="D1518" s="120" t="s">
        <v>1156</v>
      </c>
      <c r="E1518" s="120" t="s">
        <v>391</v>
      </c>
      <c r="F1518" s="120" t="s">
        <v>261</v>
      </c>
      <c r="G1518" s="126" t="s">
        <v>5669</v>
      </c>
      <c r="H1518" s="120" t="s">
        <v>470</v>
      </c>
      <c r="I1518" s="120" t="s">
        <v>91</v>
      </c>
      <c r="J1518" s="120" t="s">
        <v>92</v>
      </c>
      <c r="K1518" s="120" t="s">
        <v>3107</v>
      </c>
      <c r="L1518" s="121">
        <v>12</v>
      </c>
      <c r="M1518" s="121">
        <v>2013</v>
      </c>
      <c r="N1518" s="180">
        <v>1800</v>
      </c>
      <c r="O1518" s="59"/>
      <c r="P1518" s="60"/>
      <c r="Q1518" s="61"/>
      <c r="R1518" s="61"/>
      <c r="S1518" s="510"/>
    </row>
    <row r="1519" spans="1:19" s="31" customFormat="1" ht="45.75" customHeight="1" x14ac:dyDescent="0.25">
      <c r="A1519" s="119">
        <v>1511</v>
      </c>
      <c r="B1519" s="119" t="s">
        <v>5670</v>
      </c>
      <c r="C1519" s="119" t="s">
        <v>2952</v>
      </c>
      <c r="D1519" s="120" t="s">
        <v>3388</v>
      </c>
      <c r="E1519" s="120" t="s">
        <v>391</v>
      </c>
      <c r="F1519" s="120" t="s">
        <v>261</v>
      </c>
      <c r="G1519" s="126">
        <v>1760053009921</v>
      </c>
      <c r="H1519" s="120" t="s">
        <v>470</v>
      </c>
      <c r="I1519" s="120" t="s">
        <v>91</v>
      </c>
      <c r="J1519" s="120" t="s">
        <v>92</v>
      </c>
      <c r="K1519" s="120" t="s">
        <v>3107</v>
      </c>
      <c r="L1519" s="121">
        <v>12</v>
      </c>
      <c r="M1519" s="121">
        <v>2013</v>
      </c>
      <c r="N1519" s="180">
        <v>150</v>
      </c>
      <c r="O1519" s="59"/>
      <c r="P1519" s="60"/>
      <c r="Q1519" s="61"/>
      <c r="R1519" s="61"/>
      <c r="S1519" s="510"/>
    </row>
    <row r="1520" spans="1:19" s="31" customFormat="1" ht="45.75" customHeight="1" x14ac:dyDescent="0.25">
      <c r="A1520" s="119">
        <v>1512</v>
      </c>
      <c r="B1520" s="119" t="s">
        <v>5671</v>
      </c>
      <c r="C1520" s="119" t="s">
        <v>2971</v>
      </c>
      <c r="D1520" s="120" t="s">
        <v>3388</v>
      </c>
      <c r="E1520" s="120" t="s">
        <v>391</v>
      </c>
      <c r="F1520" s="120" t="s">
        <v>261</v>
      </c>
      <c r="G1520" s="126">
        <v>1760053009926</v>
      </c>
      <c r="H1520" s="120" t="s">
        <v>470</v>
      </c>
      <c r="I1520" s="120" t="s">
        <v>91</v>
      </c>
      <c r="J1520" s="120" t="s">
        <v>92</v>
      </c>
      <c r="K1520" s="120" t="s">
        <v>3107</v>
      </c>
      <c r="L1520" s="121">
        <v>12</v>
      </c>
      <c r="M1520" s="121">
        <v>2013</v>
      </c>
      <c r="N1520" s="180">
        <v>150</v>
      </c>
      <c r="O1520" s="59"/>
      <c r="P1520" s="60"/>
      <c r="Q1520" s="61"/>
      <c r="R1520" s="61"/>
      <c r="S1520" s="510"/>
    </row>
    <row r="1521" spans="1:19" s="31" customFormat="1" ht="45.75" customHeight="1" x14ac:dyDescent="0.25">
      <c r="A1521" s="119">
        <v>1513</v>
      </c>
      <c r="B1521" s="119" t="s">
        <v>5672</v>
      </c>
      <c r="C1521" s="119" t="s">
        <v>4055</v>
      </c>
      <c r="D1521" s="120" t="s">
        <v>3012</v>
      </c>
      <c r="E1521" s="120" t="s">
        <v>391</v>
      </c>
      <c r="F1521" s="120" t="s">
        <v>3075</v>
      </c>
      <c r="G1521" s="126" t="s">
        <v>4955</v>
      </c>
      <c r="H1521" s="120" t="s">
        <v>470</v>
      </c>
      <c r="I1521" s="120" t="s">
        <v>91</v>
      </c>
      <c r="J1521" s="120" t="s">
        <v>92</v>
      </c>
      <c r="K1521" s="120" t="s">
        <v>3107</v>
      </c>
      <c r="L1521" s="121">
        <v>6</v>
      </c>
      <c r="M1521" s="121">
        <v>2015</v>
      </c>
      <c r="N1521" s="180">
        <v>3688.8</v>
      </c>
      <c r="O1521" s="59"/>
      <c r="P1521" s="60"/>
      <c r="Q1521" s="61"/>
      <c r="R1521" s="61"/>
      <c r="S1521" s="510"/>
    </row>
    <row r="1522" spans="1:19" s="31" customFormat="1" ht="45.75" customHeight="1" x14ac:dyDescent="0.25">
      <c r="A1522" s="119">
        <v>1514</v>
      </c>
      <c r="B1522" s="119" t="s">
        <v>5673</v>
      </c>
      <c r="C1522" s="119" t="s">
        <v>5674</v>
      </c>
      <c r="D1522" s="120" t="s">
        <v>261</v>
      </c>
      <c r="E1522" s="120" t="s">
        <v>391</v>
      </c>
      <c r="F1522" s="120" t="s">
        <v>4480</v>
      </c>
      <c r="G1522" s="126">
        <v>2340680065822</v>
      </c>
      <c r="H1522" s="120" t="s">
        <v>470</v>
      </c>
      <c r="I1522" s="120" t="s">
        <v>91</v>
      </c>
      <c r="J1522" s="120" t="s">
        <v>92</v>
      </c>
      <c r="K1522" s="120" t="s">
        <v>3107</v>
      </c>
      <c r="L1522" s="121">
        <v>1</v>
      </c>
      <c r="M1522" s="121">
        <v>2016</v>
      </c>
      <c r="N1522" s="180">
        <v>8520.2000000000007</v>
      </c>
      <c r="O1522" s="59"/>
      <c r="P1522" s="60"/>
      <c r="Q1522" s="61"/>
      <c r="R1522" s="61"/>
      <c r="S1522" s="510"/>
    </row>
    <row r="1523" spans="1:19" s="31" customFormat="1" ht="45.75" customHeight="1" x14ac:dyDescent="0.25">
      <c r="A1523" s="119">
        <v>1515</v>
      </c>
      <c r="B1523" s="119" t="s">
        <v>5675</v>
      </c>
      <c r="C1523" s="119" t="s">
        <v>5676</v>
      </c>
      <c r="D1523" s="120" t="s">
        <v>3067</v>
      </c>
      <c r="E1523" s="120" t="s">
        <v>391</v>
      </c>
      <c r="F1523" s="120" t="s">
        <v>261</v>
      </c>
      <c r="G1523" s="126" t="s">
        <v>5677</v>
      </c>
      <c r="H1523" s="120" t="s">
        <v>470</v>
      </c>
      <c r="I1523" s="120" t="s">
        <v>91</v>
      </c>
      <c r="J1523" s="120" t="s">
        <v>92</v>
      </c>
      <c r="K1523" s="120" t="s">
        <v>3107</v>
      </c>
      <c r="L1523" s="121">
        <v>1</v>
      </c>
      <c r="M1523" s="121">
        <v>2016</v>
      </c>
      <c r="N1523" s="180">
        <v>3932.4</v>
      </c>
      <c r="O1523" s="59"/>
      <c r="P1523" s="60"/>
      <c r="Q1523" s="61"/>
      <c r="R1523" s="61"/>
      <c r="S1523" s="510"/>
    </row>
    <row r="1524" spans="1:19" s="31" customFormat="1" ht="45.75" customHeight="1" x14ac:dyDescent="0.25">
      <c r="A1524" s="119">
        <v>1516</v>
      </c>
      <c r="B1524" s="119" t="s">
        <v>5678</v>
      </c>
      <c r="C1524" s="119" t="s">
        <v>3004</v>
      </c>
      <c r="D1524" s="120" t="s">
        <v>261</v>
      </c>
      <c r="E1524" s="120" t="s">
        <v>391</v>
      </c>
      <c r="F1524" s="120" t="s">
        <v>261</v>
      </c>
      <c r="G1524" s="126">
        <v>176005204895</v>
      </c>
      <c r="H1524" s="120" t="s">
        <v>470</v>
      </c>
      <c r="I1524" s="120" t="s">
        <v>91</v>
      </c>
      <c r="J1524" s="120" t="s">
        <v>92</v>
      </c>
      <c r="K1524" s="120" t="s">
        <v>3107</v>
      </c>
      <c r="L1524" s="121">
        <v>1</v>
      </c>
      <c r="M1524" s="121">
        <v>2016</v>
      </c>
      <c r="N1524" s="180">
        <v>196.62</v>
      </c>
      <c r="O1524" s="59"/>
      <c r="P1524" s="60"/>
      <c r="Q1524" s="61"/>
      <c r="R1524" s="61"/>
      <c r="S1524" s="510"/>
    </row>
    <row r="1525" spans="1:19" s="31" customFormat="1" ht="45.75" customHeight="1" x14ac:dyDescent="0.25">
      <c r="A1525" s="119">
        <v>1517</v>
      </c>
      <c r="B1525" s="119" t="s">
        <v>5679</v>
      </c>
      <c r="C1525" s="119" t="s">
        <v>2971</v>
      </c>
      <c r="D1525" s="120" t="s">
        <v>261</v>
      </c>
      <c r="E1525" s="120" t="s">
        <v>391</v>
      </c>
      <c r="F1525" s="120" t="s">
        <v>261</v>
      </c>
      <c r="G1525" s="126">
        <v>176005204895</v>
      </c>
      <c r="H1525" s="120" t="s">
        <v>470</v>
      </c>
      <c r="I1525" s="120" t="s">
        <v>91</v>
      </c>
      <c r="J1525" s="120" t="s">
        <v>92</v>
      </c>
      <c r="K1525" s="120" t="s">
        <v>3107</v>
      </c>
      <c r="L1525" s="121">
        <v>1</v>
      </c>
      <c r="M1525" s="121">
        <v>2016</v>
      </c>
      <c r="N1525" s="180">
        <v>131.08000000000001</v>
      </c>
      <c r="O1525" s="59"/>
      <c r="P1525" s="60"/>
      <c r="Q1525" s="61"/>
      <c r="R1525" s="61"/>
      <c r="S1525" s="510"/>
    </row>
    <row r="1526" spans="1:19" s="31" customFormat="1" ht="45.75" customHeight="1" x14ac:dyDescent="0.25">
      <c r="A1526" s="119">
        <v>1518</v>
      </c>
      <c r="B1526" s="119" t="s">
        <v>5680</v>
      </c>
      <c r="C1526" s="119" t="s">
        <v>2980</v>
      </c>
      <c r="D1526" s="120" t="s">
        <v>3397</v>
      </c>
      <c r="E1526" s="120" t="s">
        <v>391</v>
      </c>
      <c r="F1526" s="120" t="s">
        <v>261</v>
      </c>
      <c r="G1526" s="126" t="s">
        <v>5681</v>
      </c>
      <c r="H1526" s="120" t="s">
        <v>470</v>
      </c>
      <c r="I1526" s="120" t="s">
        <v>91</v>
      </c>
      <c r="J1526" s="120" t="s">
        <v>92</v>
      </c>
      <c r="K1526" s="120" t="s">
        <v>3107</v>
      </c>
      <c r="L1526" s="121">
        <v>1</v>
      </c>
      <c r="M1526" s="121">
        <v>2016</v>
      </c>
      <c r="N1526" s="180">
        <v>196.62</v>
      </c>
      <c r="O1526" s="59"/>
      <c r="P1526" s="60"/>
      <c r="Q1526" s="61"/>
      <c r="R1526" s="61"/>
      <c r="S1526" s="510"/>
    </row>
    <row r="1527" spans="1:19" s="31" customFormat="1" ht="45.75" customHeight="1" x14ac:dyDescent="0.25">
      <c r="A1527" s="119">
        <v>1519</v>
      </c>
      <c r="B1527" s="119" t="s">
        <v>5682</v>
      </c>
      <c r="C1527" s="119" t="s">
        <v>3766</v>
      </c>
      <c r="D1527" s="120" t="s">
        <v>3397</v>
      </c>
      <c r="E1527" s="120" t="s">
        <v>391</v>
      </c>
      <c r="F1527" s="120" t="s">
        <v>261</v>
      </c>
      <c r="G1527" s="126" t="s">
        <v>5683</v>
      </c>
      <c r="H1527" s="120" t="s">
        <v>470</v>
      </c>
      <c r="I1527" s="120" t="s">
        <v>91</v>
      </c>
      <c r="J1527" s="120" t="s">
        <v>92</v>
      </c>
      <c r="K1527" s="120" t="s">
        <v>3107</v>
      </c>
      <c r="L1527" s="121">
        <v>1</v>
      </c>
      <c r="M1527" s="121">
        <v>2016</v>
      </c>
      <c r="N1527" s="180">
        <v>131.08000000000001</v>
      </c>
      <c r="O1527" s="59"/>
      <c r="P1527" s="60"/>
      <c r="Q1527" s="61"/>
      <c r="R1527" s="61"/>
      <c r="S1527" s="510"/>
    </row>
    <row r="1528" spans="1:19" s="31" customFormat="1" ht="45.75" customHeight="1" x14ac:dyDescent="0.25">
      <c r="A1528" s="119">
        <v>1520</v>
      </c>
      <c r="B1528" s="119" t="s">
        <v>5684</v>
      </c>
      <c r="C1528" s="119" t="s">
        <v>5674</v>
      </c>
      <c r="D1528" s="120" t="s">
        <v>261</v>
      </c>
      <c r="E1528" s="120" t="s">
        <v>391</v>
      </c>
      <c r="F1528" s="120" t="s">
        <v>261</v>
      </c>
      <c r="G1528" s="126">
        <v>2340680065822</v>
      </c>
      <c r="H1528" s="120" t="s">
        <v>470</v>
      </c>
      <c r="I1528" s="120" t="s">
        <v>91</v>
      </c>
      <c r="J1528" s="120" t="s">
        <v>92</v>
      </c>
      <c r="K1528" s="120" t="s">
        <v>3107</v>
      </c>
      <c r="L1528" s="121">
        <v>2</v>
      </c>
      <c r="M1528" s="121">
        <v>2016</v>
      </c>
      <c r="N1528" s="180">
        <v>8520.2000000000007</v>
      </c>
      <c r="O1528" s="59"/>
      <c r="P1528" s="60"/>
      <c r="Q1528" s="61"/>
      <c r="R1528" s="61"/>
      <c r="S1528" s="510"/>
    </row>
    <row r="1529" spans="1:19" s="31" customFormat="1" ht="45.75" customHeight="1" x14ac:dyDescent="0.25">
      <c r="A1529" s="119">
        <v>1521</v>
      </c>
      <c r="B1529" s="119" t="s">
        <v>5685</v>
      </c>
      <c r="C1529" s="119" t="s">
        <v>5676</v>
      </c>
      <c r="D1529" s="120" t="s">
        <v>3067</v>
      </c>
      <c r="E1529" s="120" t="s">
        <v>391</v>
      </c>
      <c r="F1529" s="120" t="s">
        <v>261</v>
      </c>
      <c r="G1529" s="126" t="s">
        <v>5686</v>
      </c>
      <c r="H1529" s="120" t="s">
        <v>470</v>
      </c>
      <c r="I1529" s="120" t="s">
        <v>91</v>
      </c>
      <c r="J1529" s="120" t="s">
        <v>92</v>
      </c>
      <c r="K1529" s="120" t="s">
        <v>3107</v>
      </c>
      <c r="L1529" s="121">
        <v>2</v>
      </c>
      <c r="M1529" s="121">
        <v>2016</v>
      </c>
      <c r="N1529" s="180">
        <v>3932.4</v>
      </c>
      <c r="O1529" s="59"/>
      <c r="P1529" s="60"/>
      <c r="Q1529" s="61"/>
      <c r="R1529" s="61"/>
      <c r="S1529" s="510"/>
    </row>
    <row r="1530" spans="1:19" s="31" customFormat="1" ht="45.75" customHeight="1" x14ac:dyDescent="0.25">
      <c r="A1530" s="119">
        <v>1522</v>
      </c>
      <c r="B1530" s="119" t="s">
        <v>5687</v>
      </c>
      <c r="C1530" s="119" t="s">
        <v>3004</v>
      </c>
      <c r="D1530" s="120" t="s">
        <v>3042</v>
      </c>
      <c r="E1530" s="120" t="s">
        <v>391</v>
      </c>
      <c r="F1530" s="120" t="s">
        <v>261</v>
      </c>
      <c r="G1530" s="126" t="s">
        <v>5688</v>
      </c>
      <c r="H1530" s="120" t="s">
        <v>470</v>
      </c>
      <c r="I1530" s="120" t="s">
        <v>91</v>
      </c>
      <c r="J1530" s="120" t="s">
        <v>92</v>
      </c>
      <c r="K1530" s="120" t="s">
        <v>3107</v>
      </c>
      <c r="L1530" s="121">
        <v>2</v>
      </c>
      <c r="M1530" s="121">
        <v>2016</v>
      </c>
      <c r="N1530" s="180">
        <v>196.62</v>
      </c>
      <c r="O1530" s="59"/>
      <c r="P1530" s="60"/>
      <c r="Q1530" s="61"/>
      <c r="R1530" s="61"/>
      <c r="S1530" s="510"/>
    </row>
    <row r="1531" spans="1:19" s="31" customFormat="1" ht="45.75" customHeight="1" x14ac:dyDescent="0.25">
      <c r="A1531" s="119">
        <v>1523</v>
      </c>
      <c r="B1531" s="119" t="s">
        <v>5689</v>
      </c>
      <c r="C1531" s="119" t="s">
        <v>2971</v>
      </c>
      <c r="D1531" s="120" t="s">
        <v>3042</v>
      </c>
      <c r="E1531" s="120" t="s">
        <v>391</v>
      </c>
      <c r="F1531" s="120" t="s">
        <v>261</v>
      </c>
      <c r="G1531" s="126" t="s">
        <v>5690</v>
      </c>
      <c r="H1531" s="120" t="s">
        <v>470</v>
      </c>
      <c r="I1531" s="120" t="s">
        <v>91</v>
      </c>
      <c r="J1531" s="120" t="s">
        <v>92</v>
      </c>
      <c r="K1531" s="120" t="s">
        <v>3107</v>
      </c>
      <c r="L1531" s="121">
        <v>2</v>
      </c>
      <c r="M1531" s="121">
        <v>2016</v>
      </c>
      <c r="N1531" s="180">
        <v>131.58000000000001</v>
      </c>
      <c r="O1531" s="59"/>
      <c r="P1531" s="60"/>
      <c r="Q1531" s="61"/>
      <c r="R1531" s="61"/>
      <c r="S1531" s="510"/>
    </row>
    <row r="1532" spans="1:19" s="31" customFormat="1" ht="45.75" customHeight="1" x14ac:dyDescent="0.25">
      <c r="A1532" s="119">
        <v>1524</v>
      </c>
      <c r="B1532" s="119" t="s">
        <v>5691</v>
      </c>
      <c r="C1532" s="119" t="s">
        <v>2980</v>
      </c>
      <c r="D1532" s="120" t="s">
        <v>5692</v>
      </c>
      <c r="E1532" s="120" t="s">
        <v>391</v>
      </c>
      <c r="F1532" s="120" t="s">
        <v>261</v>
      </c>
      <c r="G1532" s="126" t="s">
        <v>440</v>
      </c>
      <c r="H1532" s="120" t="s">
        <v>470</v>
      </c>
      <c r="I1532" s="120" t="s">
        <v>91</v>
      </c>
      <c r="J1532" s="120" t="s">
        <v>92</v>
      </c>
      <c r="K1532" s="120" t="s">
        <v>3107</v>
      </c>
      <c r="L1532" s="121">
        <v>2</v>
      </c>
      <c r="M1532" s="121">
        <v>2016</v>
      </c>
      <c r="N1532" s="180">
        <v>196.62</v>
      </c>
      <c r="O1532" s="59"/>
      <c r="P1532" s="60"/>
      <c r="Q1532" s="61"/>
      <c r="R1532" s="61"/>
      <c r="S1532" s="510"/>
    </row>
    <row r="1533" spans="1:19" s="31" customFormat="1" ht="45.75" customHeight="1" x14ac:dyDescent="0.25">
      <c r="A1533" s="119">
        <v>1525</v>
      </c>
      <c r="B1533" s="119" t="s">
        <v>5693</v>
      </c>
      <c r="C1533" s="119" t="s">
        <v>3766</v>
      </c>
      <c r="D1533" s="120" t="s">
        <v>2949</v>
      </c>
      <c r="E1533" s="120" t="s">
        <v>391</v>
      </c>
      <c r="F1533" s="120" t="s">
        <v>261</v>
      </c>
      <c r="G1533" s="126" t="s">
        <v>5694</v>
      </c>
      <c r="H1533" s="120" t="s">
        <v>470</v>
      </c>
      <c r="I1533" s="120" t="s">
        <v>91</v>
      </c>
      <c r="J1533" s="120" t="s">
        <v>92</v>
      </c>
      <c r="K1533" s="120" t="s">
        <v>3107</v>
      </c>
      <c r="L1533" s="121">
        <v>2</v>
      </c>
      <c r="M1533" s="121">
        <v>2016</v>
      </c>
      <c r="N1533" s="180">
        <v>131.08000000000001</v>
      </c>
      <c r="O1533" s="59"/>
      <c r="P1533" s="60"/>
      <c r="Q1533" s="61"/>
      <c r="R1533" s="61"/>
      <c r="S1533" s="510"/>
    </row>
    <row r="1534" spans="1:19" s="31" customFormat="1" ht="45.75" customHeight="1" x14ac:dyDescent="0.25">
      <c r="A1534" s="119">
        <v>1526</v>
      </c>
      <c r="B1534" s="119" t="s">
        <v>5695</v>
      </c>
      <c r="C1534" s="119" t="s">
        <v>5696</v>
      </c>
      <c r="D1534" s="120" t="s">
        <v>261</v>
      </c>
      <c r="E1534" s="120" t="s">
        <v>391</v>
      </c>
      <c r="F1534" s="120" t="s">
        <v>5697</v>
      </c>
      <c r="G1534" s="120">
        <v>20100128833</v>
      </c>
      <c r="H1534" s="120" t="s">
        <v>470</v>
      </c>
      <c r="I1534" s="120" t="s">
        <v>91</v>
      </c>
      <c r="J1534" s="120" t="s">
        <v>92</v>
      </c>
      <c r="K1534" s="120" t="s">
        <v>3107</v>
      </c>
      <c r="L1534" s="121">
        <v>12</v>
      </c>
      <c r="M1534" s="122">
        <v>2013</v>
      </c>
      <c r="N1534" s="180">
        <v>4205.91</v>
      </c>
      <c r="O1534" s="59"/>
      <c r="P1534" s="60"/>
      <c r="Q1534" s="61"/>
      <c r="R1534" s="61"/>
      <c r="S1534" s="510"/>
    </row>
    <row r="1535" spans="1:19" s="31" customFormat="1" ht="45.75" customHeight="1" x14ac:dyDescent="0.25">
      <c r="A1535" s="119">
        <v>1527</v>
      </c>
      <c r="B1535" s="119" t="s">
        <v>5698</v>
      </c>
      <c r="C1535" s="119" t="s">
        <v>5699</v>
      </c>
      <c r="D1535" s="120" t="s">
        <v>4687</v>
      </c>
      <c r="E1535" s="120" t="s">
        <v>4141</v>
      </c>
      <c r="F1535" s="120" t="s">
        <v>261</v>
      </c>
      <c r="G1535" s="120" t="s">
        <v>4141</v>
      </c>
      <c r="H1535" s="120" t="s">
        <v>470</v>
      </c>
      <c r="I1535" s="120" t="s">
        <v>91</v>
      </c>
      <c r="J1535" s="120" t="s">
        <v>92</v>
      </c>
      <c r="K1535" s="120" t="s">
        <v>3107</v>
      </c>
      <c r="L1535" s="121">
        <v>6</v>
      </c>
      <c r="M1535" s="122">
        <v>2016</v>
      </c>
      <c r="N1535" s="180">
        <v>130</v>
      </c>
      <c r="O1535" s="59"/>
      <c r="P1535" s="60"/>
      <c r="Q1535" s="61"/>
      <c r="R1535" s="61"/>
      <c r="S1535" s="510"/>
    </row>
    <row r="1536" spans="1:19" s="31" customFormat="1" ht="45.75" customHeight="1" x14ac:dyDescent="0.25">
      <c r="A1536" s="119">
        <v>1528</v>
      </c>
      <c r="B1536" s="119" t="s">
        <v>5700</v>
      </c>
      <c r="C1536" s="119" t="s">
        <v>3029</v>
      </c>
      <c r="D1536" s="120" t="s">
        <v>1622</v>
      </c>
      <c r="E1536" s="120" t="s">
        <v>4900</v>
      </c>
      <c r="F1536" s="120" t="s">
        <v>261</v>
      </c>
      <c r="G1536" s="120" t="s">
        <v>440</v>
      </c>
      <c r="H1536" s="120" t="s">
        <v>470</v>
      </c>
      <c r="I1536" s="120" t="s">
        <v>91</v>
      </c>
      <c r="J1536" s="120" t="s">
        <v>92</v>
      </c>
      <c r="K1536" s="120" t="s">
        <v>3107</v>
      </c>
      <c r="L1536" s="121">
        <v>12</v>
      </c>
      <c r="M1536" s="122">
        <v>2016</v>
      </c>
      <c r="N1536" s="180">
        <v>3884.84</v>
      </c>
      <c r="O1536" s="59"/>
      <c r="P1536" s="60"/>
      <c r="Q1536" s="61"/>
      <c r="R1536" s="61"/>
      <c r="S1536" s="510"/>
    </row>
    <row r="1537" spans="1:19" ht="45.75" customHeight="1" x14ac:dyDescent="0.25">
      <c r="A1537" s="119">
        <v>1529</v>
      </c>
      <c r="B1537" s="119" t="s">
        <v>5701</v>
      </c>
      <c r="C1537" s="119" t="s">
        <v>5702</v>
      </c>
      <c r="D1537" s="120" t="s">
        <v>4406</v>
      </c>
      <c r="E1537" s="120" t="s">
        <v>391</v>
      </c>
      <c r="F1537" s="120" t="s">
        <v>1358</v>
      </c>
      <c r="G1537" s="120" t="s">
        <v>5703</v>
      </c>
      <c r="H1537" s="120" t="s">
        <v>470</v>
      </c>
      <c r="I1537" s="120" t="s">
        <v>91</v>
      </c>
      <c r="J1537" s="120" t="s">
        <v>92</v>
      </c>
      <c r="K1537" s="120" t="s">
        <v>3107</v>
      </c>
      <c r="L1537" s="121">
        <v>2</v>
      </c>
      <c r="M1537" s="122">
        <v>2017</v>
      </c>
      <c r="N1537" s="180">
        <v>10788</v>
      </c>
      <c r="O1537" s="319"/>
      <c r="P1537" s="320"/>
      <c r="Q1537" s="321"/>
      <c r="R1537" s="321"/>
    </row>
    <row r="1538" spans="1:19" s="31" customFormat="1" ht="45.75" customHeight="1" x14ac:dyDescent="0.25">
      <c r="A1538" s="119">
        <v>1530</v>
      </c>
      <c r="B1538" s="119" t="s">
        <v>5704</v>
      </c>
      <c r="C1538" s="119" t="s">
        <v>5482</v>
      </c>
      <c r="D1538" s="120" t="s">
        <v>3388</v>
      </c>
      <c r="E1538" s="120" t="s">
        <v>391</v>
      </c>
      <c r="F1538" s="120" t="s">
        <v>261</v>
      </c>
      <c r="G1538" s="123">
        <v>201709140160</v>
      </c>
      <c r="H1538" s="120" t="s">
        <v>470</v>
      </c>
      <c r="I1538" s="120" t="s">
        <v>91</v>
      </c>
      <c r="J1538" s="120" t="s">
        <v>92</v>
      </c>
      <c r="K1538" s="120" t="s">
        <v>3107</v>
      </c>
      <c r="L1538" s="121">
        <v>11</v>
      </c>
      <c r="M1538" s="122">
        <v>2017</v>
      </c>
      <c r="N1538" s="180">
        <v>4782.68</v>
      </c>
      <c r="O1538" s="59"/>
      <c r="P1538" s="60"/>
      <c r="Q1538" s="61"/>
      <c r="R1538" s="61"/>
      <c r="S1538" s="510"/>
    </row>
    <row r="1539" spans="1:19" s="31" customFormat="1" ht="45.75" customHeight="1" x14ac:dyDescent="0.25">
      <c r="A1539" s="119">
        <v>1531</v>
      </c>
      <c r="B1539" s="119" t="s">
        <v>5705</v>
      </c>
      <c r="C1539" s="119" t="s">
        <v>2976</v>
      </c>
      <c r="D1539" s="120" t="s">
        <v>1136</v>
      </c>
      <c r="E1539" s="120" t="s">
        <v>391</v>
      </c>
      <c r="F1539" s="120" t="s">
        <v>261</v>
      </c>
      <c r="G1539" s="120" t="s">
        <v>5706</v>
      </c>
      <c r="H1539" s="120" t="s">
        <v>470</v>
      </c>
      <c r="I1539" s="120" t="s">
        <v>91</v>
      </c>
      <c r="J1539" s="120" t="s">
        <v>92</v>
      </c>
      <c r="K1539" s="120" t="s">
        <v>3107</v>
      </c>
      <c r="L1539" s="121">
        <v>11</v>
      </c>
      <c r="M1539" s="122">
        <v>2017</v>
      </c>
      <c r="N1539" s="180">
        <v>2468.48</v>
      </c>
      <c r="O1539" s="59"/>
      <c r="P1539" s="60"/>
      <c r="Q1539" s="61"/>
      <c r="R1539" s="61"/>
      <c r="S1539" s="510"/>
    </row>
    <row r="1540" spans="1:19" s="31" customFormat="1" ht="45.75" customHeight="1" x14ac:dyDescent="0.25">
      <c r="A1540" s="119">
        <v>1532</v>
      </c>
      <c r="B1540" s="119" t="s">
        <v>5707</v>
      </c>
      <c r="C1540" s="119" t="s">
        <v>2952</v>
      </c>
      <c r="D1540" s="120" t="s">
        <v>3005</v>
      </c>
      <c r="E1540" s="120" t="s">
        <v>391</v>
      </c>
      <c r="F1540" s="120" t="s">
        <v>261</v>
      </c>
      <c r="G1540" s="120" t="s">
        <v>3006</v>
      </c>
      <c r="H1540" s="120" t="s">
        <v>470</v>
      </c>
      <c r="I1540" s="120" t="s">
        <v>91</v>
      </c>
      <c r="J1540" s="120" t="s">
        <v>92</v>
      </c>
      <c r="K1540" s="120" t="s">
        <v>3107</v>
      </c>
      <c r="L1540" s="121">
        <v>11</v>
      </c>
      <c r="M1540" s="122">
        <v>2017</v>
      </c>
      <c r="N1540" s="180">
        <v>308.56</v>
      </c>
      <c r="O1540" s="59"/>
      <c r="P1540" s="60"/>
      <c r="Q1540" s="61"/>
      <c r="R1540" s="61"/>
      <c r="S1540" s="510"/>
    </row>
    <row r="1541" spans="1:19" s="31" customFormat="1" ht="45.75" customHeight="1" x14ac:dyDescent="0.25">
      <c r="A1541" s="119">
        <v>1533</v>
      </c>
      <c r="B1541" s="119" t="s">
        <v>5708</v>
      </c>
      <c r="C1541" s="119" t="s">
        <v>2971</v>
      </c>
      <c r="D1541" s="120" t="s">
        <v>3005</v>
      </c>
      <c r="E1541" s="120" t="s">
        <v>391</v>
      </c>
      <c r="F1541" s="120" t="s">
        <v>261</v>
      </c>
      <c r="G1541" s="120" t="s">
        <v>3006</v>
      </c>
      <c r="H1541" s="120" t="s">
        <v>470</v>
      </c>
      <c r="I1541" s="120" t="s">
        <v>91</v>
      </c>
      <c r="J1541" s="120" t="s">
        <v>92</v>
      </c>
      <c r="K1541" s="120" t="s">
        <v>3107</v>
      </c>
      <c r="L1541" s="121">
        <v>11</v>
      </c>
      <c r="M1541" s="122">
        <v>2017</v>
      </c>
      <c r="N1541" s="180">
        <v>154.28</v>
      </c>
      <c r="O1541" s="59"/>
      <c r="P1541" s="60"/>
      <c r="Q1541" s="61"/>
      <c r="R1541" s="61"/>
      <c r="S1541" s="510"/>
    </row>
    <row r="1542" spans="1:19" s="31" customFormat="1" ht="45.75" customHeight="1" x14ac:dyDescent="0.25">
      <c r="A1542" s="119">
        <v>1534</v>
      </c>
      <c r="B1542" s="119" t="s">
        <v>5709</v>
      </c>
      <c r="C1542" s="119" t="s">
        <v>2980</v>
      </c>
      <c r="D1542" s="120" t="s">
        <v>3397</v>
      </c>
      <c r="E1542" s="120" t="s">
        <v>391</v>
      </c>
      <c r="F1542" s="120" t="s">
        <v>261</v>
      </c>
      <c r="G1542" s="120" t="s">
        <v>5710</v>
      </c>
      <c r="H1542" s="120" t="s">
        <v>470</v>
      </c>
      <c r="I1542" s="120" t="s">
        <v>91</v>
      </c>
      <c r="J1542" s="120" t="s">
        <v>92</v>
      </c>
      <c r="K1542" s="120" t="s">
        <v>3107</v>
      </c>
      <c r="L1542" s="121">
        <v>11</v>
      </c>
      <c r="M1542" s="122">
        <v>2017</v>
      </c>
      <c r="N1542" s="180">
        <v>290</v>
      </c>
      <c r="O1542" s="59"/>
      <c r="P1542" s="60"/>
      <c r="Q1542" s="61"/>
      <c r="R1542" s="61"/>
      <c r="S1542" s="510"/>
    </row>
    <row r="1543" spans="1:19" s="31" customFormat="1" ht="45.75" customHeight="1" x14ac:dyDescent="0.25">
      <c r="A1543" s="119">
        <v>1535</v>
      </c>
      <c r="B1543" s="119" t="s">
        <v>5711</v>
      </c>
      <c r="C1543" s="119" t="s">
        <v>5482</v>
      </c>
      <c r="D1543" s="120" t="s">
        <v>3388</v>
      </c>
      <c r="E1543" s="120" t="s">
        <v>391</v>
      </c>
      <c r="F1543" s="120" t="s">
        <v>261</v>
      </c>
      <c r="G1543" s="123">
        <v>940399167190</v>
      </c>
      <c r="H1543" s="120" t="s">
        <v>470</v>
      </c>
      <c r="I1543" s="120" t="s">
        <v>91</v>
      </c>
      <c r="J1543" s="120" t="s">
        <v>92</v>
      </c>
      <c r="K1543" s="120" t="s">
        <v>3107</v>
      </c>
      <c r="L1543" s="121">
        <v>11</v>
      </c>
      <c r="M1543" s="122">
        <v>2017</v>
      </c>
      <c r="N1543" s="180">
        <v>4782.68</v>
      </c>
      <c r="O1543" s="59"/>
      <c r="P1543" s="60"/>
      <c r="Q1543" s="61"/>
      <c r="R1543" s="61"/>
      <c r="S1543" s="510"/>
    </row>
    <row r="1544" spans="1:19" s="31" customFormat="1" ht="45.75" customHeight="1" x14ac:dyDescent="0.25">
      <c r="A1544" s="119">
        <v>1536</v>
      </c>
      <c r="B1544" s="119" t="s">
        <v>5712</v>
      </c>
      <c r="C1544" s="119" t="s">
        <v>2976</v>
      </c>
      <c r="D1544" s="120" t="s">
        <v>1136</v>
      </c>
      <c r="E1544" s="120" t="s">
        <v>391</v>
      </c>
      <c r="F1544" s="120" t="s">
        <v>261</v>
      </c>
      <c r="G1544" s="120" t="s">
        <v>5713</v>
      </c>
      <c r="H1544" s="120" t="s">
        <v>470</v>
      </c>
      <c r="I1544" s="120" t="s">
        <v>91</v>
      </c>
      <c r="J1544" s="120" t="s">
        <v>92</v>
      </c>
      <c r="K1544" s="120" t="s">
        <v>3107</v>
      </c>
      <c r="L1544" s="121">
        <v>11</v>
      </c>
      <c r="M1544" s="122">
        <v>2017</v>
      </c>
      <c r="N1544" s="180">
        <v>2468.48</v>
      </c>
      <c r="O1544" s="59"/>
      <c r="P1544" s="60"/>
      <c r="Q1544" s="61"/>
      <c r="R1544" s="61"/>
      <c r="S1544" s="510"/>
    </row>
    <row r="1545" spans="1:19" s="31" customFormat="1" ht="45.75" customHeight="1" x14ac:dyDescent="0.25">
      <c r="A1545" s="119">
        <v>1537</v>
      </c>
      <c r="B1545" s="119" t="s">
        <v>5714</v>
      </c>
      <c r="C1545" s="119" t="s">
        <v>2952</v>
      </c>
      <c r="D1545" s="120" t="s">
        <v>3005</v>
      </c>
      <c r="E1545" s="120" t="s">
        <v>391</v>
      </c>
      <c r="F1545" s="120" t="s">
        <v>261</v>
      </c>
      <c r="G1545" s="120" t="s">
        <v>3822</v>
      </c>
      <c r="H1545" s="120" t="s">
        <v>470</v>
      </c>
      <c r="I1545" s="120" t="s">
        <v>91</v>
      </c>
      <c r="J1545" s="120" t="s">
        <v>92</v>
      </c>
      <c r="K1545" s="120" t="s">
        <v>3107</v>
      </c>
      <c r="L1545" s="121">
        <v>11</v>
      </c>
      <c r="M1545" s="122">
        <v>2017</v>
      </c>
      <c r="N1545" s="180">
        <v>308.56</v>
      </c>
      <c r="O1545" s="59"/>
      <c r="P1545" s="60"/>
      <c r="Q1545" s="61"/>
      <c r="R1545" s="61"/>
      <c r="S1545" s="510"/>
    </row>
    <row r="1546" spans="1:19" s="31" customFormat="1" ht="45.75" customHeight="1" x14ac:dyDescent="0.25">
      <c r="A1546" s="119">
        <v>1538</v>
      </c>
      <c r="B1546" s="119" t="s">
        <v>5715</v>
      </c>
      <c r="C1546" s="119" t="s">
        <v>2971</v>
      </c>
      <c r="D1546" s="120" t="s">
        <v>3005</v>
      </c>
      <c r="E1546" s="120" t="s">
        <v>391</v>
      </c>
      <c r="F1546" s="120" t="s">
        <v>261</v>
      </c>
      <c r="G1546" s="120" t="s">
        <v>3822</v>
      </c>
      <c r="H1546" s="120" t="s">
        <v>470</v>
      </c>
      <c r="I1546" s="120" t="s">
        <v>91</v>
      </c>
      <c r="J1546" s="120" t="s">
        <v>92</v>
      </c>
      <c r="K1546" s="120" t="s">
        <v>3107</v>
      </c>
      <c r="L1546" s="121">
        <v>11</v>
      </c>
      <c r="M1546" s="122">
        <v>2017</v>
      </c>
      <c r="N1546" s="180">
        <v>154.28</v>
      </c>
      <c r="O1546" s="59"/>
      <c r="P1546" s="60"/>
      <c r="Q1546" s="61"/>
      <c r="R1546" s="61"/>
      <c r="S1546" s="510"/>
    </row>
    <row r="1547" spans="1:19" s="31" customFormat="1" ht="45.75" customHeight="1" x14ac:dyDescent="0.25">
      <c r="A1547" s="119">
        <v>1539</v>
      </c>
      <c r="B1547" s="119" t="s">
        <v>5716</v>
      </c>
      <c r="C1547" s="119" t="s">
        <v>2980</v>
      </c>
      <c r="D1547" s="120" t="s">
        <v>3397</v>
      </c>
      <c r="E1547" s="120" t="s">
        <v>391</v>
      </c>
      <c r="F1547" s="120" t="s">
        <v>261</v>
      </c>
      <c r="G1547" s="120" t="s">
        <v>5717</v>
      </c>
      <c r="H1547" s="120" t="s">
        <v>470</v>
      </c>
      <c r="I1547" s="120" t="s">
        <v>91</v>
      </c>
      <c r="J1547" s="120" t="s">
        <v>92</v>
      </c>
      <c r="K1547" s="120" t="s">
        <v>3107</v>
      </c>
      <c r="L1547" s="121">
        <v>11</v>
      </c>
      <c r="M1547" s="122">
        <v>2017</v>
      </c>
      <c r="N1547" s="180">
        <v>290</v>
      </c>
      <c r="O1547" s="59"/>
      <c r="P1547" s="60"/>
      <c r="Q1547" s="61"/>
      <c r="R1547" s="61"/>
      <c r="S1547" s="510"/>
    </row>
    <row r="1548" spans="1:19" s="31" customFormat="1" ht="45.75" customHeight="1" x14ac:dyDescent="0.25">
      <c r="A1548" s="119">
        <v>1540</v>
      </c>
      <c r="B1548" s="119" t="s">
        <v>5718</v>
      </c>
      <c r="C1548" s="119" t="s">
        <v>3268</v>
      </c>
      <c r="D1548" s="120" t="s">
        <v>3388</v>
      </c>
      <c r="E1548" s="120" t="s">
        <v>391</v>
      </c>
      <c r="F1548" s="120" t="s">
        <v>261</v>
      </c>
      <c r="G1548" s="120" t="s">
        <v>440</v>
      </c>
      <c r="H1548" s="120" t="s">
        <v>470</v>
      </c>
      <c r="I1548" s="120" t="s">
        <v>91</v>
      </c>
      <c r="J1548" s="120" t="s">
        <v>92</v>
      </c>
      <c r="K1548" s="120" t="s">
        <v>3107</v>
      </c>
      <c r="L1548" s="121">
        <v>7</v>
      </c>
      <c r="M1548" s="122">
        <v>2018</v>
      </c>
      <c r="N1548" s="180">
        <v>4243.28</v>
      </c>
      <c r="O1548" s="59"/>
      <c r="P1548" s="60"/>
      <c r="Q1548" s="61"/>
      <c r="R1548" s="61"/>
      <c r="S1548" s="510"/>
    </row>
    <row r="1549" spans="1:19" s="31" customFormat="1" ht="45.75" customHeight="1" x14ac:dyDescent="0.25">
      <c r="A1549" s="119">
        <v>1541</v>
      </c>
      <c r="B1549" s="119" t="s">
        <v>5719</v>
      </c>
      <c r="C1549" s="119" t="s">
        <v>2976</v>
      </c>
      <c r="D1549" s="120" t="s">
        <v>1136</v>
      </c>
      <c r="E1549" s="120" t="s">
        <v>391</v>
      </c>
      <c r="F1549" s="120" t="s">
        <v>261</v>
      </c>
      <c r="G1549" s="120" t="s">
        <v>440</v>
      </c>
      <c r="H1549" s="120" t="s">
        <v>470</v>
      </c>
      <c r="I1549" s="120" t="s">
        <v>91</v>
      </c>
      <c r="J1549" s="120" t="s">
        <v>92</v>
      </c>
      <c r="K1549" s="120" t="s">
        <v>3107</v>
      </c>
      <c r="L1549" s="121">
        <v>7</v>
      </c>
      <c r="M1549" s="122">
        <v>2018</v>
      </c>
      <c r="N1549" s="180">
        <v>2190.08</v>
      </c>
      <c r="O1549" s="59"/>
      <c r="P1549" s="60"/>
      <c r="Q1549" s="61"/>
      <c r="R1549" s="61"/>
      <c r="S1549" s="510"/>
    </row>
    <row r="1550" spans="1:19" s="31" customFormat="1" ht="45.75" customHeight="1" x14ac:dyDescent="0.25">
      <c r="A1550" s="119">
        <v>1542</v>
      </c>
      <c r="B1550" s="119" t="s">
        <v>5720</v>
      </c>
      <c r="C1550" s="119" t="s">
        <v>2952</v>
      </c>
      <c r="D1550" s="120" t="s">
        <v>3005</v>
      </c>
      <c r="E1550" s="120" t="s">
        <v>391</v>
      </c>
      <c r="F1550" s="120" t="s">
        <v>261</v>
      </c>
      <c r="G1550" s="120" t="s">
        <v>440</v>
      </c>
      <c r="H1550" s="120" t="s">
        <v>470</v>
      </c>
      <c r="I1550" s="120" t="s">
        <v>91</v>
      </c>
      <c r="J1550" s="120" t="s">
        <v>92</v>
      </c>
      <c r="K1550" s="120" t="s">
        <v>3107</v>
      </c>
      <c r="L1550" s="121">
        <v>7</v>
      </c>
      <c r="M1550" s="122">
        <v>2018</v>
      </c>
      <c r="N1550" s="180">
        <v>171.1</v>
      </c>
      <c r="O1550" s="59"/>
      <c r="P1550" s="60"/>
      <c r="Q1550" s="61"/>
      <c r="R1550" s="61"/>
      <c r="S1550" s="510"/>
    </row>
    <row r="1551" spans="1:19" s="31" customFormat="1" ht="45.75" customHeight="1" x14ac:dyDescent="0.25">
      <c r="A1551" s="119">
        <v>1543</v>
      </c>
      <c r="B1551" s="119" t="s">
        <v>5721</v>
      </c>
      <c r="C1551" s="119" t="s">
        <v>2971</v>
      </c>
      <c r="D1551" s="120" t="s">
        <v>3005</v>
      </c>
      <c r="E1551" s="120" t="s">
        <v>391</v>
      </c>
      <c r="F1551" s="120" t="s">
        <v>261</v>
      </c>
      <c r="G1551" s="120" t="s">
        <v>440</v>
      </c>
      <c r="H1551" s="120" t="s">
        <v>470</v>
      </c>
      <c r="I1551" s="120" t="s">
        <v>91</v>
      </c>
      <c r="J1551" s="120" t="s">
        <v>92</v>
      </c>
      <c r="K1551" s="120" t="s">
        <v>3107</v>
      </c>
      <c r="L1551" s="121">
        <v>7</v>
      </c>
      <c r="M1551" s="122">
        <v>2018</v>
      </c>
      <c r="N1551" s="180">
        <v>68.44</v>
      </c>
      <c r="O1551" s="59"/>
      <c r="P1551" s="60"/>
      <c r="Q1551" s="61"/>
      <c r="R1551" s="61"/>
      <c r="S1551" s="510"/>
    </row>
    <row r="1552" spans="1:19" s="31" customFormat="1" ht="45.75" customHeight="1" x14ac:dyDescent="0.25">
      <c r="A1552" s="119">
        <v>1544</v>
      </c>
      <c r="B1552" s="119" t="s">
        <v>5722</v>
      </c>
      <c r="C1552" s="119" t="s">
        <v>2980</v>
      </c>
      <c r="D1552" s="120" t="s">
        <v>3397</v>
      </c>
      <c r="E1552" s="120" t="s">
        <v>391</v>
      </c>
      <c r="F1552" s="120" t="s">
        <v>261</v>
      </c>
      <c r="G1552" s="120" t="s">
        <v>440</v>
      </c>
      <c r="H1552" s="120" t="s">
        <v>470</v>
      </c>
      <c r="I1552" s="120" t="s">
        <v>91</v>
      </c>
      <c r="J1552" s="120" t="s">
        <v>92</v>
      </c>
      <c r="K1552" s="120" t="s">
        <v>3107</v>
      </c>
      <c r="L1552" s="121">
        <v>7</v>
      </c>
      <c r="M1552" s="122">
        <v>2018</v>
      </c>
      <c r="N1552" s="180">
        <v>171.1</v>
      </c>
      <c r="O1552" s="59"/>
      <c r="P1552" s="60"/>
      <c r="Q1552" s="61"/>
      <c r="R1552" s="61"/>
      <c r="S1552" s="510"/>
    </row>
    <row r="1553" spans="1:19" s="31" customFormat="1" ht="45.75" customHeight="1" x14ac:dyDescent="0.25">
      <c r="A1553" s="119">
        <v>1545</v>
      </c>
      <c r="B1553" s="119" t="s">
        <v>5723</v>
      </c>
      <c r="C1553" s="119" t="s">
        <v>3029</v>
      </c>
      <c r="D1553" s="120" t="s">
        <v>1622</v>
      </c>
      <c r="E1553" s="120" t="s">
        <v>391</v>
      </c>
      <c r="F1553" s="120" t="s">
        <v>261</v>
      </c>
      <c r="G1553" s="120" t="s">
        <v>440</v>
      </c>
      <c r="H1553" s="120" t="s">
        <v>470</v>
      </c>
      <c r="I1553" s="120" t="s">
        <v>91</v>
      </c>
      <c r="J1553" s="120" t="s">
        <v>92</v>
      </c>
      <c r="K1553" s="120" t="s">
        <v>3107</v>
      </c>
      <c r="L1553" s="121">
        <v>7</v>
      </c>
      <c r="M1553" s="122">
        <v>2018</v>
      </c>
      <c r="N1553" s="180">
        <v>1044</v>
      </c>
      <c r="O1553" s="59"/>
      <c r="P1553" s="60"/>
      <c r="Q1553" s="61"/>
      <c r="R1553" s="61"/>
      <c r="S1553" s="510"/>
    </row>
    <row r="1554" spans="1:19" s="31" customFormat="1" ht="45.75" customHeight="1" x14ac:dyDescent="0.25">
      <c r="A1554" s="119">
        <v>1546</v>
      </c>
      <c r="B1554" s="119" t="s">
        <v>5724</v>
      </c>
      <c r="C1554" s="119" t="s">
        <v>3921</v>
      </c>
      <c r="D1554" s="120" t="s">
        <v>1156</v>
      </c>
      <c r="E1554" s="120" t="s">
        <v>391</v>
      </c>
      <c r="F1554" s="120" t="s">
        <v>5725</v>
      </c>
      <c r="G1554" s="120" t="s">
        <v>440</v>
      </c>
      <c r="H1554" s="120" t="s">
        <v>470</v>
      </c>
      <c r="I1554" s="120" t="s">
        <v>91</v>
      </c>
      <c r="J1554" s="120" t="s">
        <v>92</v>
      </c>
      <c r="K1554" s="120" t="s">
        <v>3107</v>
      </c>
      <c r="L1554" s="121">
        <v>11</v>
      </c>
      <c r="M1554" s="122">
        <v>2018</v>
      </c>
      <c r="N1554" s="180">
        <v>5336</v>
      </c>
      <c r="O1554" s="59"/>
      <c r="P1554" s="60"/>
      <c r="Q1554" s="61"/>
      <c r="R1554" s="61"/>
      <c r="S1554" s="510"/>
    </row>
    <row r="1555" spans="1:19" s="31" customFormat="1" ht="45.75" customHeight="1" x14ac:dyDescent="0.25">
      <c r="A1555" s="119">
        <v>1547</v>
      </c>
      <c r="B1555" s="119" t="s">
        <v>5726</v>
      </c>
      <c r="C1555" s="119" t="s">
        <v>5727</v>
      </c>
      <c r="D1555" s="120" t="s">
        <v>3012</v>
      </c>
      <c r="E1555" s="120">
        <v>350</v>
      </c>
      <c r="F1555" s="120" t="s">
        <v>261</v>
      </c>
      <c r="G1555" s="120" t="s">
        <v>440</v>
      </c>
      <c r="H1555" s="120" t="s">
        <v>470</v>
      </c>
      <c r="I1555" s="120" t="s">
        <v>91</v>
      </c>
      <c r="J1555" s="120" t="s">
        <v>92</v>
      </c>
      <c r="K1555" s="120" t="s">
        <v>3107</v>
      </c>
      <c r="L1555" s="121">
        <v>12</v>
      </c>
      <c r="M1555" s="122">
        <v>2018</v>
      </c>
      <c r="N1555" s="180">
        <v>6925.2</v>
      </c>
      <c r="O1555" s="59"/>
      <c r="P1555" s="60"/>
      <c r="Q1555" s="61"/>
      <c r="R1555" s="61"/>
      <c r="S1555" s="510"/>
    </row>
    <row r="1556" spans="1:19" s="31" customFormat="1" ht="45.75" customHeight="1" x14ac:dyDescent="0.25">
      <c r="A1556" s="119">
        <v>1548</v>
      </c>
      <c r="B1556" s="119" t="s">
        <v>5728</v>
      </c>
      <c r="C1556" s="119" t="s">
        <v>5729</v>
      </c>
      <c r="D1556" s="120" t="s">
        <v>3388</v>
      </c>
      <c r="E1556" s="120" t="s">
        <v>391</v>
      </c>
      <c r="F1556" s="120" t="s">
        <v>261</v>
      </c>
      <c r="G1556" s="120" t="s">
        <v>440</v>
      </c>
      <c r="H1556" s="120" t="s">
        <v>470</v>
      </c>
      <c r="I1556" s="120" t="s">
        <v>91</v>
      </c>
      <c r="J1556" s="120" t="s">
        <v>92</v>
      </c>
      <c r="K1556" s="120" t="s">
        <v>3107</v>
      </c>
      <c r="L1556" s="121">
        <v>12</v>
      </c>
      <c r="M1556" s="122">
        <v>2019</v>
      </c>
      <c r="N1556" s="180">
        <v>7947.16</v>
      </c>
      <c r="O1556" s="59"/>
      <c r="P1556" s="60"/>
      <c r="Q1556" s="61"/>
      <c r="R1556" s="61"/>
      <c r="S1556" s="510"/>
    </row>
    <row r="1557" spans="1:19" s="31" customFormat="1" ht="45.75" customHeight="1" x14ac:dyDescent="0.25">
      <c r="A1557" s="119">
        <v>1549</v>
      </c>
      <c r="B1557" s="119" t="s">
        <v>5730</v>
      </c>
      <c r="C1557" s="119" t="s">
        <v>5731</v>
      </c>
      <c r="D1557" s="120" t="s">
        <v>1176</v>
      </c>
      <c r="E1557" s="120" t="s">
        <v>391</v>
      </c>
      <c r="F1557" s="120" t="s">
        <v>261</v>
      </c>
      <c r="G1557" s="120" t="s">
        <v>440</v>
      </c>
      <c r="H1557" s="120" t="s">
        <v>470</v>
      </c>
      <c r="I1557" s="120" t="s">
        <v>91</v>
      </c>
      <c r="J1557" s="120" t="s">
        <v>92</v>
      </c>
      <c r="K1557" s="120" t="s">
        <v>3107</v>
      </c>
      <c r="L1557" s="121">
        <v>12</v>
      </c>
      <c r="M1557" s="122">
        <v>2019</v>
      </c>
      <c r="N1557" s="180">
        <v>3845.4</v>
      </c>
      <c r="O1557" s="59"/>
      <c r="P1557" s="60"/>
      <c r="Q1557" s="61"/>
      <c r="R1557" s="61"/>
      <c r="S1557" s="510"/>
    </row>
    <row r="1558" spans="1:19" s="31" customFormat="1" ht="45.75" customHeight="1" x14ac:dyDescent="0.25">
      <c r="A1558" s="119">
        <v>1550</v>
      </c>
      <c r="B1558" s="119" t="s">
        <v>5732</v>
      </c>
      <c r="C1558" s="119" t="s">
        <v>4001</v>
      </c>
      <c r="D1558" s="120" t="s">
        <v>3095</v>
      </c>
      <c r="E1558" s="120" t="s">
        <v>391</v>
      </c>
      <c r="F1558" s="120" t="s">
        <v>261</v>
      </c>
      <c r="G1558" s="120" t="s">
        <v>440</v>
      </c>
      <c r="H1558" s="120" t="s">
        <v>470</v>
      </c>
      <c r="I1558" s="120" t="s">
        <v>91</v>
      </c>
      <c r="J1558" s="120" t="s">
        <v>92</v>
      </c>
      <c r="K1558" s="120" t="s">
        <v>3107</v>
      </c>
      <c r="L1558" s="121">
        <v>12</v>
      </c>
      <c r="M1558" s="122">
        <v>2019</v>
      </c>
      <c r="N1558" s="180">
        <v>384.54</v>
      </c>
      <c r="O1558" s="59"/>
      <c r="P1558" s="60"/>
      <c r="Q1558" s="61"/>
      <c r="R1558" s="61"/>
      <c r="S1558" s="510"/>
    </row>
    <row r="1559" spans="1:19" s="31" customFormat="1" ht="45.75" customHeight="1" x14ac:dyDescent="0.25">
      <c r="A1559" s="119">
        <v>1551</v>
      </c>
      <c r="B1559" s="119" t="s">
        <v>5733</v>
      </c>
      <c r="C1559" s="119" t="s">
        <v>4002</v>
      </c>
      <c r="D1559" s="120" t="s">
        <v>3095</v>
      </c>
      <c r="E1559" s="120" t="s">
        <v>391</v>
      </c>
      <c r="F1559" s="120" t="s">
        <v>261</v>
      </c>
      <c r="G1559" s="120" t="s">
        <v>440</v>
      </c>
      <c r="H1559" s="120" t="s">
        <v>470</v>
      </c>
      <c r="I1559" s="120" t="s">
        <v>91</v>
      </c>
      <c r="J1559" s="120" t="s">
        <v>92</v>
      </c>
      <c r="K1559" s="120" t="s">
        <v>3107</v>
      </c>
      <c r="L1559" s="121">
        <v>12</v>
      </c>
      <c r="M1559" s="122">
        <v>2019</v>
      </c>
      <c r="N1559" s="180">
        <v>256.36</v>
      </c>
      <c r="O1559" s="59"/>
      <c r="P1559" s="60"/>
      <c r="Q1559" s="61"/>
      <c r="R1559" s="61"/>
      <c r="S1559" s="510"/>
    </row>
    <row r="1560" spans="1:19" s="31" customFormat="1" ht="45.75" customHeight="1" x14ac:dyDescent="0.25">
      <c r="A1560" s="119">
        <v>1552</v>
      </c>
      <c r="B1560" s="119" t="s">
        <v>5734</v>
      </c>
      <c r="C1560" s="119" t="s">
        <v>2980</v>
      </c>
      <c r="D1560" s="120" t="s">
        <v>3397</v>
      </c>
      <c r="E1560" s="120" t="s">
        <v>391</v>
      </c>
      <c r="F1560" s="120" t="s">
        <v>261</v>
      </c>
      <c r="G1560" s="120" t="s">
        <v>440</v>
      </c>
      <c r="H1560" s="120" t="s">
        <v>470</v>
      </c>
      <c r="I1560" s="120" t="s">
        <v>91</v>
      </c>
      <c r="J1560" s="120" t="s">
        <v>92</v>
      </c>
      <c r="K1560" s="120" t="s">
        <v>3107</v>
      </c>
      <c r="L1560" s="121">
        <v>12</v>
      </c>
      <c r="M1560" s="122">
        <v>2019</v>
      </c>
      <c r="N1560" s="180">
        <v>384.54</v>
      </c>
      <c r="O1560" s="59"/>
      <c r="P1560" s="60"/>
      <c r="Q1560" s="61"/>
      <c r="R1560" s="61"/>
      <c r="S1560" s="510"/>
    </row>
    <row r="1561" spans="1:19" s="31" customFormat="1" ht="45.75" customHeight="1" x14ac:dyDescent="0.25">
      <c r="A1561" s="119">
        <v>1553</v>
      </c>
      <c r="B1561" s="119" t="s">
        <v>5553</v>
      </c>
      <c r="C1561" s="119" t="s">
        <v>5735</v>
      </c>
      <c r="D1561" s="120" t="s">
        <v>5457</v>
      </c>
      <c r="E1561" s="120" t="s">
        <v>391</v>
      </c>
      <c r="F1561" s="120" t="s">
        <v>5736</v>
      </c>
      <c r="G1561" s="120" t="s">
        <v>440</v>
      </c>
      <c r="H1561" s="120" t="s">
        <v>470</v>
      </c>
      <c r="I1561" s="120" t="s">
        <v>91</v>
      </c>
      <c r="J1561" s="120" t="s">
        <v>92</v>
      </c>
      <c r="K1561" s="120" t="s">
        <v>3107</v>
      </c>
      <c r="L1561" s="121">
        <v>6</v>
      </c>
      <c r="M1561" s="122">
        <v>2020</v>
      </c>
      <c r="N1561" s="180">
        <v>4698</v>
      </c>
      <c r="O1561" s="59"/>
      <c r="P1561" s="60"/>
      <c r="Q1561" s="61"/>
      <c r="R1561" s="61"/>
      <c r="S1561" s="510"/>
    </row>
    <row r="1562" spans="1:19" s="31" customFormat="1" ht="45.75" customHeight="1" x14ac:dyDescent="0.25">
      <c r="A1562" s="119">
        <v>1554</v>
      </c>
      <c r="B1562" s="119" t="s">
        <v>5737</v>
      </c>
      <c r="C1562" s="119" t="s">
        <v>5738</v>
      </c>
      <c r="D1562" s="120" t="s">
        <v>5739</v>
      </c>
      <c r="E1562" s="120" t="s">
        <v>391</v>
      </c>
      <c r="F1562" s="120" t="s">
        <v>261</v>
      </c>
      <c r="G1562" s="120" t="s">
        <v>440</v>
      </c>
      <c r="H1562" s="120" t="s">
        <v>470</v>
      </c>
      <c r="I1562" s="120" t="s">
        <v>91</v>
      </c>
      <c r="J1562" s="120" t="s">
        <v>92</v>
      </c>
      <c r="K1562" s="120" t="s">
        <v>3107</v>
      </c>
      <c r="L1562" s="121">
        <v>2</v>
      </c>
      <c r="M1562" s="122">
        <v>2020</v>
      </c>
      <c r="N1562" s="180">
        <v>7180.4</v>
      </c>
      <c r="O1562" s="59"/>
      <c r="P1562" s="60"/>
      <c r="Q1562" s="61"/>
      <c r="R1562" s="61"/>
      <c r="S1562" s="510"/>
    </row>
    <row r="1563" spans="1:19" s="31" customFormat="1" ht="45.75" customHeight="1" x14ac:dyDescent="0.25">
      <c r="A1563" s="119">
        <v>1555</v>
      </c>
      <c r="B1563" s="119" t="s">
        <v>5740</v>
      </c>
      <c r="C1563" s="119" t="s">
        <v>5741</v>
      </c>
      <c r="D1563" s="120" t="s">
        <v>3079</v>
      </c>
      <c r="E1563" s="120" t="s">
        <v>391</v>
      </c>
      <c r="F1563" s="120" t="s">
        <v>261</v>
      </c>
      <c r="G1563" s="126"/>
      <c r="H1563" s="120" t="s">
        <v>470</v>
      </c>
      <c r="I1563" s="120" t="s">
        <v>299</v>
      </c>
      <c r="J1563" s="120" t="s">
        <v>92</v>
      </c>
      <c r="K1563" s="120" t="s">
        <v>3107</v>
      </c>
      <c r="L1563" s="121">
        <v>12</v>
      </c>
      <c r="M1563" s="122">
        <v>2013</v>
      </c>
      <c r="N1563" s="180">
        <v>7810.76</v>
      </c>
      <c r="O1563" s="59"/>
      <c r="P1563" s="60"/>
      <c r="Q1563" s="61"/>
      <c r="R1563" s="61"/>
      <c r="S1563" s="510"/>
    </row>
    <row r="1564" spans="1:19" s="31" customFormat="1" ht="45.75" customHeight="1" x14ac:dyDescent="0.25">
      <c r="A1564" s="119">
        <v>1556</v>
      </c>
      <c r="B1564" s="119" t="s">
        <v>5742</v>
      </c>
      <c r="C1564" s="119" t="s">
        <v>4972</v>
      </c>
      <c r="D1564" s="120" t="s">
        <v>1156</v>
      </c>
      <c r="E1564" s="120" t="s">
        <v>391</v>
      </c>
      <c r="F1564" s="120" t="s">
        <v>261</v>
      </c>
      <c r="G1564" s="126" t="s">
        <v>5743</v>
      </c>
      <c r="H1564" s="120" t="s">
        <v>470</v>
      </c>
      <c r="I1564" s="120" t="s">
        <v>299</v>
      </c>
      <c r="J1564" s="120" t="s">
        <v>92</v>
      </c>
      <c r="K1564" s="120" t="s">
        <v>3107</v>
      </c>
      <c r="L1564" s="121">
        <v>12</v>
      </c>
      <c r="M1564" s="122">
        <v>2013</v>
      </c>
      <c r="N1564" s="180">
        <v>2435</v>
      </c>
      <c r="O1564" s="59"/>
      <c r="P1564" s="60"/>
      <c r="Q1564" s="61"/>
      <c r="R1564" s="61"/>
      <c r="S1564" s="510"/>
    </row>
    <row r="1565" spans="1:19" s="31" customFormat="1" ht="45.75" customHeight="1" x14ac:dyDescent="0.25">
      <c r="A1565" s="119">
        <v>1557</v>
      </c>
      <c r="B1565" s="119" t="s">
        <v>5744</v>
      </c>
      <c r="C1565" s="119" t="s">
        <v>3004</v>
      </c>
      <c r="D1565" s="120" t="s">
        <v>261</v>
      </c>
      <c r="E1565" s="120" t="s">
        <v>391</v>
      </c>
      <c r="F1565" s="120" t="s">
        <v>261</v>
      </c>
      <c r="G1565" s="126"/>
      <c r="H1565" s="120" t="s">
        <v>470</v>
      </c>
      <c r="I1565" s="120" t="s">
        <v>299</v>
      </c>
      <c r="J1565" s="120" t="s">
        <v>92</v>
      </c>
      <c r="K1565" s="120" t="s">
        <v>3107</v>
      </c>
      <c r="L1565" s="121">
        <v>12</v>
      </c>
      <c r="M1565" s="122">
        <v>2013</v>
      </c>
      <c r="N1565" s="180">
        <v>260</v>
      </c>
      <c r="O1565" s="59"/>
      <c r="P1565" s="60"/>
      <c r="Q1565" s="61"/>
      <c r="R1565" s="61"/>
      <c r="S1565" s="510"/>
    </row>
    <row r="1566" spans="1:19" s="31" customFormat="1" ht="45.75" customHeight="1" x14ac:dyDescent="0.25">
      <c r="A1566" s="119">
        <v>1558</v>
      </c>
      <c r="B1566" s="119" t="s">
        <v>5745</v>
      </c>
      <c r="C1566" s="119" t="s">
        <v>5746</v>
      </c>
      <c r="D1566" s="120" t="s">
        <v>3012</v>
      </c>
      <c r="E1566" s="120" t="s">
        <v>391</v>
      </c>
      <c r="F1566" s="120" t="s">
        <v>5747</v>
      </c>
      <c r="G1566" s="126" t="s">
        <v>5748</v>
      </c>
      <c r="H1566" s="120" t="s">
        <v>470</v>
      </c>
      <c r="I1566" s="120" t="s">
        <v>299</v>
      </c>
      <c r="J1566" s="120" t="s">
        <v>92</v>
      </c>
      <c r="K1566" s="120" t="s">
        <v>3107</v>
      </c>
      <c r="L1566" s="121">
        <v>12</v>
      </c>
      <c r="M1566" s="121">
        <v>2013</v>
      </c>
      <c r="N1566" s="180">
        <v>3260</v>
      </c>
      <c r="O1566" s="59"/>
      <c r="P1566" s="60"/>
      <c r="Q1566" s="61"/>
      <c r="R1566" s="61"/>
      <c r="S1566" s="510"/>
    </row>
    <row r="1567" spans="1:19" s="31" customFormat="1" ht="45.75" customHeight="1" x14ac:dyDescent="0.25">
      <c r="A1567" s="119">
        <v>1559</v>
      </c>
      <c r="B1567" s="119" t="s">
        <v>5749</v>
      </c>
      <c r="C1567" s="119" t="s">
        <v>2980</v>
      </c>
      <c r="D1567" s="120" t="s">
        <v>5637</v>
      </c>
      <c r="E1567" s="120" t="s">
        <v>391</v>
      </c>
      <c r="F1567" s="120" t="s">
        <v>261</v>
      </c>
      <c r="G1567" s="126" t="s">
        <v>5750</v>
      </c>
      <c r="H1567" s="120" t="s">
        <v>470</v>
      </c>
      <c r="I1567" s="120" t="s">
        <v>299</v>
      </c>
      <c r="J1567" s="120" t="s">
        <v>92</v>
      </c>
      <c r="K1567" s="120" t="s">
        <v>3107</v>
      </c>
      <c r="L1567" s="121">
        <v>12</v>
      </c>
      <c r="M1567" s="121">
        <v>2013</v>
      </c>
      <c r="N1567" s="180">
        <v>280</v>
      </c>
      <c r="O1567" s="59"/>
      <c r="P1567" s="60"/>
      <c r="Q1567" s="61"/>
      <c r="R1567" s="61"/>
      <c r="S1567" s="510"/>
    </row>
    <row r="1568" spans="1:19" s="31" customFormat="1" ht="45.75" customHeight="1" x14ac:dyDescent="0.25">
      <c r="A1568" s="119">
        <v>1560</v>
      </c>
      <c r="B1568" s="119" t="s">
        <v>5751</v>
      </c>
      <c r="C1568" s="119" t="s">
        <v>2955</v>
      </c>
      <c r="D1568" s="120" t="s">
        <v>4687</v>
      </c>
      <c r="E1568" s="120" t="s">
        <v>391</v>
      </c>
      <c r="F1568" s="120" t="s">
        <v>261</v>
      </c>
      <c r="G1568" s="126" t="s">
        <v>5752</v>
      </c>
      <c r="H1568" s="120" t="s">
        <v>470</v>
      </c>
      <c r="I1568" s="120" t="s">
        <v>299</v>
      </c>
      <c r="J1568" s="120" t="s">
        <v>92</v>
      </c>
      <c r="K1568" s="120" t="s">
        <v>3107</v>
      </c>
      <c r="L1568" s="121">
        <v>12</v>
      </c>
      <c r="M1568" s="121">
        <v>2013</v>
      </c>
      <c r="N1568" s="180">
        <v>210</v>
      </c>
      <c r="O1568" s="59"/>
      <c r="P1568" s="60"/>
      <c r="Q1568" s="61"/>
      <c r="R1568" s="61"/>
      <c r="S1568" s="510"/>
    </row>
    <row r="1569" spans="1:19" s="31" customFormat="1" ht="45.75" customHeight="1" x14ac:dyDescent="0.25">
      <c r="A1569" s="119">
        <v>1561</v>
      </c>
      <c r="B1569" s="119" t="s">
        <v>5753</v>
      </c>
      <c r="C1569" s="119" t="s">
        <v>5754</v>
      </c>
      <c r="D1569" s="120" t="s">
        <v>261</v>
      </c>
      <c r="E1569" s="120" t="s">
        <v>391</v>
      </c>
      <c r="F1569" s="120" t="s">
        <v>5755</v>
      </c>
      <c r="G1569" s="126">
        <v>20100128538</v>
      </c>
      <c r="H1569" s="120" t="s">
        <v>470</v>
      </c>
      <c r="I1569" s="120" t="s">
        <v>299</v>
      </c>
      <c r="J1569" s="120" t="s">
        <v>92</v>
      </c>
      <c r="K1569" s="120" t="s">
        <v>3107</v>
      </c>
      <c r="L1569" s="121">
        <v>12</v>
      </c>
      <c r="M1569" s="122">
        <v>2013</v>
      </c>
      <c r="N1569" s="180">
        <v>3173.76</v>
      </c>
      <c r="O1569" s="59"/>
      <c r="P1569" s="60"/>
      <c r="Q1569" s="61"/>
      <c r="R1569" s="61"/>
      <c r="S1569" s="510"/>
    </row>
    <row r="1570" spans="1:19" s="31" customFormat="1" ht="45.75" customHeight="1" x14ac:dyDescent="0.25">
      <c r="A1570" s="119">
        <v>1562</v>
      </c>
      <c r="B1570" s="119" t="s">
        <v>5756</v>
      </c>
      <c r="C1570" s="119" t="s">
        <v>5757</v>
      </c>
      <c r="D1570" s="120" t="s">
        <v>261</v>
      </c>
      <c r="E1570" s="120" t="s">
        <v>391</v>
      </c>
      <c r="F1570" s="120" t="s">
        <v>261</v>
      </c>
      <c r="G1570" s="126" t="s">
        <v>5758</v>
      </c>
      <c r="H1570" s="120" t="s">
        <v>470</v>
      </c>
      <c r="I1570" s="120" t="s">
        <v>299</v>
      </c>
      <c r="J1570" s="120" t="s">
        <v>92</v>
      </c>
      <c r="K1570" s="120" t="s">
        <v>3107</v>
      </c>
      <c r="L1570" s="121">
        <v>12</v>
      </c>
      <c r="M1570" s="121">
        <v>2013</v>
      </c>
      <c r="N1570" s="180">
        <v>1586.8</v>
      </c>
      <c r="O1570" s="59"/>
      <c r="P1570" s="60"/>
      <c r="Q1570" s="61"/>
      <c r="R1570" s="61"/>
      <c r="S1570" s="510"/>
    </row>
    <row r="1571" spans="1:19" s="31" customFormat="1" ht="45.75" customHeight="1" x14ac:dyDescent="0.25">
      <c r="A1571" s="119">
        <v>1563</v>
      </c>
      <c r="B1571" s="119" t="s">
        <v>5759</v>
      </c>
      <c r="C1571" s="119" t="s">
        <v>2952</v>
      </c>
      <c r="D1571" s="120" t="s">
        <v>261</v>
      </c>
      <c r="E1571" s="120" t="s">
        <v>391</v>
      </c>
      <c r="F1571" s="120" t="s">
        <v>261</v>
      </c>
      <c r="G1571" s="126" t="s">
        <v>5760</v>
      </c>
      <c r="H1571" s="120" t="s">
        <v>470</v>
      </c>
      <c r="I1571" s="120" t="s">
        <v>299</v>
      </c>
      <c r="J1571" s="120" t="s">
        <v>92</v>
      </c>
      <c r="K1571" s="120" t="s">
        <v>3107</v>
      </c>
      <c r="L1571" s="121">
        <v>12</v>
      </c>
      <c r="M1571" s="121">
        <v>2013</v>
      </c>
      <c r="N1571" s="180">
        <v>185.14</v>
      </c>
      <c r="O1571" s="59"/>
      <c r="P1571" s="60"/>
      <c r="Q1571" s="61"/>
      <c r="R1571" s="61"/>
      <c r="S1571" s="510"/>
    </row>
    <row r="1572" spans="1:19" s="31" customFormat="1" ht="45.75" customHeight="1" x14ac:dyDescent="0.25">
      <c r="A1572" s="119">
        <v>1564</v>
      </c>
      <c r="B1572" s="119" t="s">
        <v>5761</v>
      </c>
      <c r="C1572" s="119" t="s">
        <v>2971</v>
      </c>
      <c r="D1572" s="120" t="s">
        <v>261</v>
      </c>
      <c r="E1572" s="120" t="s">
        <v>391</v>
      </c>
      <c r="F1572" s="120" t="s">
        <v>261</v>
      </c>
      <c r="G1572" s="126" t="s">
        <v>5762</v>
      </c>
      <c r="H1572" s="120" t="s">
        <v>470</v>
      </c>
      <c r="I1572" s="120" t="s">
        <v>299</v>
      </c>
      <c r="J1572" s="120" t="s">
        <v>92</v>
      </c>
      <c r="K1572" s="120" t="s">
        <v>3107</v>
      </c>
      <c r="L1572" s="121">
        <v>12</v>
      </c>
      <c r="M1572" s="121">
        <v>2013</v>
      </c>
      <c r="N1572" s="180">
        <v>158.76</v>
      </c>
      <c r="O1572" s="59"/>
      <c r="P1572" s="60"/>
      <c r="Q1572" s="61"/>
      <c r="R1572" s="61"/>
      <c r="S1572" s="510"/>
    </row>
    <row r="1573" spans="1:19" s="31" customFormat="1" ht="45.75" customHeight="1" x14ac:dyDescent="0.25">
      <c r="A1573" s="119">
        <v>1565</v>
      </c>
      <c r="B1573" s="119" t="s">
        <v>5763</v>
      </c>
      <c r="C1573" s="119" t="s">
        <v>2980</v>
      </c>
      <c r="D1573" s="120" t="s">
        <v>3397</v>
      </c>
      <c r="E1573" s="120" t="s">
        <v>391</v>
      </c>
      <c r="F1573" s="120" t="s">
        <v>261</v>
      </c>
      <c r="G1573" s="126">
        <v>160219</v>
      </c>
      <c r="H1573" s="120" t="s">
        <v>470</v>
      </c>
      <c r="I1573" s="120" t="s">
        <v>299</v>
      </c>
      <c r="J1573" s="120" t="s">
        <v>92</v>
      </c>
      <c r="K1573" s="120" t="s">
        <v>3107</v>
      </c>
      <c r="L1573" s="121">
        <v>12</v>
      </c>
      <c r="M1573" s="121">
        <v>2013</v>
      </c>
      <c r="N1573" s="180">
        <v>185.14</v>
      </c>
      <c r="O1573" s="59"/>
      <c r="P1573" s="60"/>
      <c r="Q1573" s="61"/>
      <c r="R1573" s="61"/>
      <c r="S1573" s="510"/>
    </row>
    <row r="1574" spans="1:19" s="31" customFormat="1" ht="45.75" customHeight="1" x14ac:dyDescent="0.25">
      <c r="A1574" s="119">
        <v>1566</v>
      </c>
      <c r="B1574" s="119" t="s">
        <v>2359</v>
      </c>
      <c r="C1574" s="119" t="s">
        <v>3659</v>
      </c>
      <c r="D1574" s="120" t="s">
        <v>3012</v>
      </c>
      <c r="E1574" s="120" t="s">
        <v>391</v>
      </c>
      <c r="F1574" s="120" t="s">
        <v>4293</v>
      </c>
      <c r="G1574" s="126" t="s">
        <v>5764</v>
      </c>
      <c r="H1574" s="120" t="s">
        <v>470</v>
      </c>
      <c r="I1574" s="120" t="s">
        <v>299</v>
      </c>
      <c r="J1574" s="126" t="s">
        <v>92</v>
      </c>
      <c r="K1574" s="120" t="s">
        <v>3107</v>
      </c>
      <c r="L1574" s="121">
        <v>1</v>
      </c>
      <c r="M1574" s="121">
        <v>2017</v>
      </c>
      <c r="N1574" s="180">
        <v>5220</v>
      </c>
      <c r="O1574" s="59"/>
      <c r="P1574" s="60"/>
      <c r="Q1574" s="61"/>
      <c r="R1574" s="61"/>
      <c r="S1574" s="510"/>
    </row>
    <row r="1575" spans="1:19" s="31" customFormat="1" ht="45.75" customHeight="1" x14ac:dyDescent="0.25">
      <c r="A1575" s="119">
        <v>1567</v>
      </c>
      <c r="B1575" s="119" t="s">
        <v>5765</v>
      </c>
      <c r="C1575" s="119" t="s">
        <v>5766</v>
      </c>
      <c r="D1575" s="120" t="s">
        <v>261</v>
      </c>
      <c r="E1575" s="120" t="s">
        <v>391</v>
      </c>
      <c r="F1575" s="120" t="s">
        <v>261</v>
      </c>
      <c r="G1575" s="126">
        <v>2350993004919</v>
      </c>
      <c r="H1575" s="120" t="s">
        <v>470</v>
      </c>
      <c r="I1575" s="120" t="s">
        <v>299</v>
      </c>
      <c r="J1575" s="120" t="s">
        <v>92</v>
      </c>
      <c r="K1575" s="120" t="s">
        <v>3107</v>
      </c>
      <c r="L1575" s="121">
        <v>2</v>
      </c>
      <c r="M1575" s="121">
        <v>2017</v>
      </c>
      <c r="N1575" s="180">
        <v>7012.2</v>
      </c>
      <c r="O1575" s="59"/>
      <c r="P1575" s="60"/>
      <c r="Q1575" s="61"/>
      <c r="R1575" s="61"/>
      <c r="S1575" s="510"/>
    </row>
    <row r="1576" spans="1:19" s="31" customFormat="1" ht="45.75" customHeight="1" x14ac:dyDescent="0.25">
      <c r="A1576" s="119">
        <v>1568</v>
      </c>
      <c r="B1576" s="119" t="s">
        <v>5767</v>
      </c>
      <c r="C1576" s="119" t="s">
        <v>3791</v>
      </c>
      <c r="D1576" s="120" t="s">
        <v>261</v>
      </c>
      <c r="E1576" s="120" t="s">
        <v>391</v>
      </c>
      <c r="F1576" s="120" t="s">
        <v>261</v>
      </c>
      <c r="G1576" s="126" t="s">
        <v>5768</v>
      </c>
      <c r="H1576" s="120" t="s">
        <v>470</v>
      </c>
      <c r="I1576" s="120" t="s">
        <v>299</v>
      </c>
      <c r="J1576" s="120" t="s">
        <v>92</v>
      </c>
      <c r="K1576" s="120" t="s">
        <v>3107</v>
      </c>
      <c r="L1576" s="121">
        <v>2</v>
      </c>
      <c r="M1576" s="121">
        <v>2017</v>
      </c>
      <c r="N1576" s="180">
        <v>3452.16</v>
      </c>
      <c r="O1576" s="59"/>
      <c r="P1576" s="60"/>
      <c r="Q1576" s="61"/>
      <c r="R1576" s="61"/>
      <c r="S1576" s="510"/>
    </row>
    <row r="1577" spans="1:19" s="31" customFormat="1" ht="45.75" customHeight="1" x14ac:dyDescent="0.25">
      <c r="A1577" s="119">
        <v>1569</v>
      </c>
      <c r="B1577" s="119" t="s">
        <v>5769</v>
      </c>
      <c r="C1577" s="119" t="s">
        <v>2952</v>
      </c>
      <c r="D1577" s="120" t="s">
        <v>261</v>
      </c>
      <c r="E1577" s="120" t="s">
        <v>391</v>
      </c>
      <c r="F1577" s="120" t="s">
        <v>261</v>
      </c>
      <c r="G1577" s="126">
        <v>1760055064964</v>
      </c>
      <c r="H1577" s="120" t="s">
        <v>470</v>
      </c>
      <c r="I1577" s="120" t="s">
        <v>299</v>
      </c>
      <c r="J1577" s="120" t="s">
        <v>92</v>
      </c>
      <c r="K1577" s="120" t="s">
        <v>3107</v>
      </c>
      <c r="L1577" s="121">
        <v>2</v>
      </c>
      <c r="M1577" s="121">
        <v>2017</v>
      </c>
      <c r="N1577" s="180">
        <v>215.76</v>
      </c>
      <c r="O1577" s="59"/>
      <c r="P1577" s="60"/>
      <c r="Q1577" s="61"/>
      <c r="R1577" s="61"/>
      <c r="S1577" s="510"/>
    </row>
    <row r="1578" spans="1:19" s="31" customFormat="1" ht="45.75" customHeight="1" x14ac:dyDescent="0.25">
      <c r="A1578" s="119">
        <v>1570</v>
      </c>
      <c r="B1578" s="119" t="s">
        <v>2357</v>
      </c>
      <c r="C1578" s="119" t="s">
        <v>2971</v>
      </c>
      <c r="D1578" s="120" t="s">
        <v>261</v>
      </c>
      <c r="E1578" s="120" t="s">
        <v>391</v>
      </c>
      <c r="F1578" s="120" t="s">
        <v>261</v>
      </c>
      <c r="G1578" s="126">
        <v>231051000118</v>
      </c>
      <c r="H1578" s="120" t="s">
        <v>470</v>
      </c>
      <c r="I1578" s="120" t="s">
        <v>299</v>
      </c>
      <c r="J1578" s="120" t="s">
        <v>92</v>
      </c>
      <c r="K1578" s="120" t="s">
        <v>3107</v>
      </c>
      <c r="L1578" s="121">
        <v>2</v>
      </c>
      <c r="M1578" s="121">
        <v>2017</v>
      </c>
      <c r="N1578" s="180">
        <v>107.88</v>
      </c>
      <c r="O1578" s="59"/>
      <c r="P1578" s="60"/>
      <c r="Q1578" s="61"/>
      <c r="R1578" s="61"/>
      <c r="S1578" s="510"/>
    </row>
    <row r="1579" spans="1:19" s="31" customFormat="1" ht="45.75" customHeight="1" x14ac:dyDescent="0.25">
      <c r="A1579" s="119">
        <v>1571</v>
      </c>
      <c r="B1579" s="119" t="s">
        <v>5770</v>
      </c>
      <c r="C1579" s="119" t="s">
        <v>2980</v>
      </c>
      <c r="D1579" s="120" t="s">
        <v>261</v>
      </c>
      <c r="E1579" s="120" t="s">
        <v>391</v>
      </c>
      <c r="F1579" s="120" t="s">
        <v>261</v>
      </c>
      <c r="G1579" s="126" t="s">
        <v>5771</v>
      </c>
      <c r="H1579" s="120" t="s">
        <v>470</v>
      </c>
      <c r="I1579" s="120" t="s">
        <v>299</v>
      </c>
      <c r="J1579" s="120" t="s">
        <v>92</v>
      </c>
      <c r="K1579" s="120" t="s">
        <v>3107</v>
      </c>
      <c r="L1579" s="121">
        <v>2</v>
      </c>
      <c r="M1579" s="121">
        <v>2017</v>
      </c>
      <c r="N1579" s="180">
        <f>2064.8/2</f>
        <v>1032.4000000000001</v>
      </c>
      <c r="O1579" s="59"/>
      <c r="P1579" s="60"/>
      <c r="Q1579" s="61"/>
      <c r="R1579" s="61"/>
      <c r="S1579" s="510"/>
    </row>
    <row r="1580" spans="1:19" s="31" customFormat="1" ht="45.75" customHeight="1" x14ac:dyDescent="0.25">
      <c r="A1580" s="119">
        <v>1572</v>
      </c>
      <c r="B1580" s="119" t="s">
        <v>2358</v>
      </c>
      <c r="C1580" s="119" t="s">
        <v>2980</v>
      </c>
      <c r="D1580" s="120" t="s">
        <v>261</v>
      </c>
      <c r="E1580" s="120" t="s">
        <v>391</v>
      </c>
      <c r="F1580" s="120" t="s">
        <v>261</v>
      </c>
      <c r="G1580" s="126">
        <v>82103731241</v>
      </c>
      <c r="H1580" s="120" t="s">
        <v>470</v>
      </c>
      <c r="I1580" s="120" t="s">
        <v>299</v>
      </c>
      <c r="J1580" s="120" t="s">
        <v>92</v>
      </c>
      <c r="K1580" s="120" t="s">
        <v>3107</v>
      </c>
      <c r="L1580" s="121">
        <v>2</v>
      </c>
      <c r="M1580" s="121">
        <v>2017</v>
      </c>
      <c r="N1580" s="180">
        <v>1032.4000000000001</v>
      </c>
      <c r="O1580" s="59"/>
      <c r="P1580" s="60"/>
      <c r="Q1580" s="61"/>
      <c r="R1580" s="61"/>
      <c r="S1580" s="510"/>
    </row>
    <row r="1581" spans="1:19" s="31" customFormat="1" ht="45.75" customHeight="1" x14ac:dyDescent="0.25">
      <c r="A1581" s="119">
        <v>1573</v>
      </c>
      <c r="B1581" s="119" t="s">
        <v>2359</v>
      </c>
      <c r="C1581" s="119" t="s">
        <v>5081</v>
      </c>
      <c r="D1581" s="120" t="s">
        <v>261</v>
      </c>
      <c r="E1581" s="120" t="s">
        <v>391</v>
      </c>
      <c r="F1581" s="120" t="s">
        <v>261</v>
      </c>
      <c r="G1581" s="126" t="s">
        <v>440</v>
      </c>
      <c r="H1581" s="120" t="s">
        <v>470</v>
      </c>
      <c r="I1581" s="120" t="s">
        <v>299</v>
      </c>
      <c r="J1581" s="120" t="s">
        <v>92</v>
      </c>
      <c r="K1581" s="120" t="s">
        <v>3107</v>
      </c>
      <c r="L1581" s="121">
        <v>12</v>
      </c>
      <c r="M1581" s="121">
        <v>2019</v>
      </c>
      <c r="N1581" s="180">
        <v>6808.96</v>
      </c>
      <c r="O1581" s="59"/>
      <c r="P1581" s="60"/>
      <c r="Q1581" s="61"/>
      <c r="R1581" s="61"/>
      <c r="S1581" s="510"/>
    </row>
    <row r="1582" spans="1:19" s="31" customFormat="1" ht="45.75" customHeight="1" x14ac:dyDescent="0.25">
      <c r="A1582" s="119">
        <v>1574</v>
      </c>
      <c r="B1582" s="119" t="s">
        <v>2361</v>
      </c>
      <c r="C1582" s="119" t="s">
        <v>2986</v>
      </c>
      <c r="D1582" s="120" t="s">
        <v>261</v>
      </c>
      <c r="E1582" s="120" t="s">
        <v>391</v>
      </c>
      <c r="F1582" s="120" t="s">
        <v>261</v>
      </c>
      <c r="G1582" s="126" t="s">
        <v>440</v>
      </c>
      <c r="H1582" s="120" t="s">
        <v>470</v>
      </c>
      <c r="I1582" s="120" t="s">
        <v>299</v>
      </c>
      <c r="J1582" s="120" t="s">
        <v>92</v>
      </c>
      <c r="K1582" s="120" t="s">
        <v>3107</v>
      </c>
      <c r="L1582" s="121">
        <v>12</v>
      </c>
      <c r="M1582" s="121">
        <v>2019</v>
      </c>
      <c r="N1582" s="180">
        <v>3142.6</v>
      </c>
      <c r="O1582" s="59"/>
      <c r="P1582" s="60"/>
      <c r="Q1582" s="61"/>
      <c r="R1582" s="61"/>
      <c r="S1582" s="510"/>
    </row>
    <row r="1583" spans="1:19" s="31" customFormat="1" ht="45.75" customHeight="1" x14ac:dyDescent="0.25">
      <c r="A1583" s="119">
        <v>1575</v>
      </c>
      <c r="B1583" s="119" t="s">
        <v>5772</v>
      </c>
      <c r="C1583" s="119" t="s">
        <v>2952</v>
      </c>
      <c r="D1583" s="120" t="s">
        <v>261</v>
      </c>
      <c r="E1583" s="120" t="s">
        <v>391</v>
      </c>
      <c r="F1583" s="120" t="s">
        <v>261</v>
      </c>
      <c r="G1583" s="126" t="s">
        <v>440</v>
      </c>
      <c r="H1583" s="120" t="s">
        <v>470</v>
      </c>
      <c r="I1583" s="120" t="s">
        <v>299</v>
      </c>
      <c r="J1583" s="120" t="s">
        <v>92</v>
      </c>
      <c r="K1583" s="120" t="s">
        <v>3107</v>
      </c>
      <c r="L1583" s="121">
        <v>12</v>
      </c>
      <c r="M1583" s="121">
        <v>2019</v>
      </c>
      <c r="N1583" s="180">
        <v>314.26</v>
      </c>
      <c r="O1583" s="59"/>
      <c r="P1583" s="60"/>
      <c r="Q1583" s="61"/>
      <c r="R1583" s="61"/>
      <c r="S1583" s="510"/>
    </row>
    <row r="1584" spans="1:19" s="31" customFormat="1" ht="45.75" customHeight="1" x14ac:dyDescent="0.25">
      <c r="A1584" s="119">
        <v>1576</v>
      </c>
      <c r="B1584" s="119" t="s">
        <v>5773</v>
      </c>
      <c r="C1584" s="119" t="s">
        <v>2971</v>
      </c>
      <c r="D1584" s="120" t="s">
        <v>261</v>
      </c>
      <c r="E1584" s="120" t="s">
        <v>391</v>
      </c>
      <c r="F1584" s="120" t="s">
        <v>261</v>
      </c>
      <c r="G1584" s="126" t="s">
        <v>440</v>
      </c>
      <c r="H1584" s="120" t="s">
        <v>470</v>
      </c>
      <c r="I1584" s="120" t="s">
        <v>299</v>
      </c>
      <c r="J1584" s="120" t="s">
        <v>92</v>
      </c>
      <c r="K1584" s="120" t="s">
        <v>3107</v>
      </c>
      <c r="L1584" s="121">
        <v>12</v>
      </c>
      <c r="M1584" s="121">
        <v>2019</v>
      </c>
      <c r="N1584" s="180">
        <v>209.51</v>
      </c>
      <c r="O1584" s="59"/>
      <c r="P1584" s="60"/>
      <c r="Q1584" s="61"/>
      <c r="R1584" s="61"/>
      <c r="S1584" s="510"/>
    </row>
    <row r="1585" spans="1:19" s="31" customFormat="1" ht="45.75" customHeight="1" x14ac:dyDescent="0.25">
      <c r="A1585" s="119">
        <v>1577</v>
      </c>
      <c r="B1585" s="119" t="s">
        <v>5774</v>
      </c>
      <c r="C1585" s="119" t="s">
        <v>5775</v>
      </c>
      <c r="D1585" s="120" t="s">
        <v>261</v>
      </c>
      <c r="E1585" s="120" t="s">
        <v>391</v>
      </c>
      <c r="F1585" s="120" t="s">
        <v>261</v>
      </c>
      <c r="G1585" s="126" t="s">
        <v>440</v>
      </c>
      <c r="H1585" s="120" t="s">
        <v>470</v>
      </c>
      <c r="I1585" s="120" t="s">
        <v>299</v>
      </c>
      <c r="J1585" s="120" t="s">
        <v>92</v>
      </c>
      <c r="K1585" s="120" t="s">
        <v>3107</v>
      </c>
      <c r="L1585" s="121">
        <v>12</v>
      </c>
      <c r="M1585" s="121">
        <v>2019</v>
      </c>
      <c r="N1585" s="180">
        <v>7248.21</v>
      </c>
      <c r="O1585" s="59"/>
      <c r="P1585" s="60"/>
      <c r="Q1585" s="61"/>
      <c r="R1585" s="61"/>
      <c r="S1585" s="510"/>
    </row>
    <row r="1586" spans="1:19" s="31" customFormat="1" ht="45.75" customHeight="1" x14ac:dyDescent="0.25">
      <c r="A1586" s="119">
        <v>1578</v>
      </c>
      <c r="B1586" s="119" t="s">
        <v>5776</v>
      </c>
      <c r="C1586" s="119" t="s">
        <v>5322</v>
      </c>
      <c r="D1586" s="120" t="s">
        <v>3113</v>
      </c>
      <c r="E1586" s="120" t="s">
        <v>391</v>
      </c>
      <c r="F1586" s="120" t="s">
        <v>261</v>
      </c>
      <c r="G1586" s="126">
        <v>166440000508</v>
      </c>
      <c r="H1586" s="120" t="s">
        <v>890</v>
      </c>
      <c r="I1586" s="120" t="s">
        <v>429</v>
      </c>
      <c r="J1586" s="120" t="s">
        <v>92</v>
      </c>
      <c r="K1586" s="120" t="s">
        <v>3107</v>
      </c>
      <c r="L1586" s="120">
        <v>12</v>
      </c>
      <c r="M1586" s="121">
        <v>2013</v>
      </c>
      <c r="N1586" s="180">
        <v>280</v>
      </c>
      <c r="O1586" s="59"/>
      <c r="P1586" s="60"/>
      <c r="Q1586" s="61"/>
      <c r="R1586" s="61"/>
      <c r="S1586" s="510"/>
    </row>
    <row r="1587" spans="1:19" s="31" customFormat="1" ht="45.75" customHeight="1" x14ac:dyDescent="0.25">
      <c r="A1587" s="119">
        <v>1579</v>
      </c>
      <c r="B1587" s="119" t="s">
        <v>5777</v>
      </c>
      <c r="C1587" s="119" t="s">
        <v>4358</v>
      </c>
      <c r="D1587" s="120" t="s">
        <v>3388</v>
      </c>
      <c r="E1587" s="120" t="s">
        <v>391</v>
      </c>
      <c r="F1587" s="120" t="s">
        <v>261</v>
      </c>
      <c r="G1587" s="126">
        <v>200512047523</v>
      </c>
      <c r="H1587" s="120" t="s">
        <v>470</v>
      </c>
      <c r="I1587" s="120" t="s">
        <v>429</v>
      </c>
      <c r="J1587" s="120" t="s">
        <v>92</v>
      </c>
      <c r="K1587" s="120" t="s">
        <v>3107</v>
      </c>
      <c r="L1587" s="120">
        <v>12</v>
      </c>
      <c r="M1587" s="121">
        <v>2013</v>
      </c>
      <c r="N1587" s="180">
        <v>184</v>
      </c>
      <c r="O1587" s="59"/>
      <c r="P1587" s="60"/>
      <c r="Q1587" s="61"/>
      <c r="R1587" s="61"/>
      <c r="S1587" s="510"/>
    </row>
    <row r="1588" spans="1:19" s="31" customFormat="1" ht="45.75" customHeight="1" x14ac:dyDescent="0.25">
      <c r="A1588" s="119">
        <v>1580</v>
      </c>
      <c r="B1588" s="119" t="s">
        <v>5778</v>
      </c>
      <c r="C1588" s="119" t="s">
        <v>5779</v>
      </c>
      <c r="D1588" s="120" t="s">
        <v>3079</v>
      </c>
      <c r="E1588" s="120" t="s">
        <v>391</v>
      </c>
      <c r="F1588" s="120" t="s">
        <v>5780</v>
      </c>
      <c r="G1588" s="126" t="s">
        <v>440</v>
      </c>
      <c r="H1588" s="120" t="s">
        <v>470</v>
      </c>
      <c r="I1588" s="120" t="s">
        <v>429</v>
      </c>
      <c r="J1588" s="120" t="s">
        <v>92</v>
      </c>
      <c r="K1588" s="120" t="s">
        <v>3107</v>
      </c>
      <c r="L1588" s="120">
        <v>12</v>
      </c>
      <c r="M1588" s="121">
        <v>2013</v>
      </c>
      <c r="N1588" s="180">
        <v>2242.5</v>
      </c>
      <c r="O1588" s="59"/>
      <c r="P1588" s="60"/>
      <c r="Q1588" s="61"/>
      <c r="R1588" s="61"/>
      <c r="S1588" s="510"/>
    </row>
    <row r="1589" spans="1:19" s="31" customFormat="1" ht="45.75" customHeight="1" x14ac:dyDescent="0.25">
      <c r="A1589" s="119">
        <v>1581</v>
      </c>
      <c r="B1589" s="119" t="s">
        <v>5781</v>
      </c>
      <c r="C1589" s="119" t="s">
        <v>4386</v>
      </c>
      <c r="D1589" s="120" t="s">
        <v>261</v>
      </c>
      <c r="E1589" s="120" t="s">
        <v>391</v>
      </c>
      <c r="F1589" s="120" t="s">
        <v>261</v>
      </c>
      <c r="G1589" s="126">
        <v>7668200585377</v>
      </c>
      <c r="H1589" s="120" t="s">
        <v>470</v>
      </c>
      <c r="I1589" s="120" t="s">
        <v>429</v>
      </c>
      <c r="J1589" s="120" t="s">
        <v>92</v>
      </c>
      <c r="K1589" s="120" t="s">
        <v>3107</v>
      </c>
      <c r="L1589" s="120">
        <v>12</v>
      </c>
      <c r="M1589" s="121">
        <v>2013</v>
      </c>
      <c r="N1589" s="180">
        <v>230</v>
      </c>
      <c r="O1589" s="59"/>
      <c r="P1589" s="60"/>
      <c r="Q1589" s="61"/>
      <c r="R1589" s="61"/>
      <c r="S1589" s="510"/>
    </row>
    <row r="1590" spans="1:19" s="31" customFormat="1" ht="45.75" customHeight="1" x14ac:dyDescent="0.25">
      <c r="A1590" s="119">
        <v>1582</v>
      </c>
      <c r="B1590" s="119" t="s">
        <v>5782</v>
      </c>
      <c r="C1590" s="119" t="s">
        <v>4972</v>
      </c>
      <c r="D1590" s="120" t="s">
        <v>1156</v>
      </c>
      <c r="E1590" s="120" t="s">
        <v>391</v>
      </c>
      <c r="F1590" s="120" t="s">
        <v>261</v>
      </c>
      <c r="G1590" s="126" t="s">
        <v>5783</v>
      </c>
      <c r="H1590" s="120" t="s">
        <v>470</v>
      </c>
      <c r="I1590" s="120" t="s">
        <v>429</v>
      </c>
      <c r="J1590" s="120" t="s">
        <v>92</v>
      </c>
      <c r="K1590" s="120" t="s">
        <v>3107</v>
      </c>
      <c r="L1590" s="120">
        <v>12</v>
      </c>
      <c r="M1590" s="121">
        <v>2013</v>
      </c>
      <c r="N1590" s="180">
        <v>1919.75</v>
      </c>
      <c r="O1590" s="59"/>
      <c r="P1590" s="60"/>
      <c r="Q1590" s="61"/>
      <c r="R1590" s="61"/>
      <c r="S1590" s="510"/>
    </row>
    <row r="1591" spans="1:19" s="31" customFormat="1" ht="45.75" customHeight="1" x14ac:dyDescent="0.25">
      <c r="A1591" s="119">
        <v>1583</v>
      </c>
      <c r="B1591" s="119" t="s">
        <v>5784</v>
      </c>
      <c r="C1591" s="119" t="s">
        <v>2952</v>
      </c>
      <c r="D1591" s="120" t="s">
        <v>5785</v>
      </c>
      <c r="E1591" s="120" t="s">
        <v>391</v>
      </c>
      <c r="F1591" s="120" t="s">
        <v>261</v>
      </c>
      <c r="G1591" s="126" t="s">
        <v>440</v>
      </c>
      <c r="H1591" s="120" t="s">
        <v>470</v>
      </c>
      <c r="I1591" s="120" t="s">
        <v>429</v>
      </c>
      <c r="J1591" s="120" t="s">
        <v>92</v>
      </c>
      <c r="K1591" s="120" t="s">
        <v>3107</v>
      </c>
      <c r="L1591" s="120">
        <v>11</v>
      </c>
      <c r="M1591" s="121">
        <v>2017</v>
      </c>
      <c r="N1591" s="180">
        <v>260</v>
      </c>
      <c r="O1591" s="59"/>
      <c r="P1591" s="60"/>
      <c r="Q1591" s="61"/>
      <c r="R1591" s="61"/>
      <c r="S1591" s="510"/>
    </row>
    <row r="1592" spans="1:19" s="31" customFormat="1" ht="45.75" customHeight="1" x14ac:dyDescent="0.25">
      <c r="A1592" s="119">
        <v>1584</v>
      </c>
      <c r="B1592" s="119" t="s">
        <v>5786</v>
      </c>
      <c r="C1592" s="119" t="s">
        <v>3268</v>
      </c>
      <c r="D1592" s="120" t="s">
        <v>3048</v>
      </c>
      <c r="E1592" s="120" t="s">
        <v>391</v>
      </c>
      <c r="F1592" s="120" t="s">
        <v>3048</v>
      </c>
      <c r="G1592" s="126">
        <v>940399165041</v>
      </c>
      <c r="H1592" s="120" t="s">
        <v>470</v>
      </c>
      <c r="I1592" s="120" t="s">
        <v>429</v>
      </c>
      <c r="J1592" s="120" t="s">
        <v>92</v>
      </c>
      <c r="K1592" s="120" t="s">
        <v>3107</v>
      </c>
      <c r="L1592" s="120">
        <v>11</v>
      </c>
      <c r="M1592" s="121">
        <v>2017</v>
      </c>
      <c r="N1592" s="180">
        <v>4782.68</v>
      </c>
      <c r="O1592" s="59"/>
      <c r="P1592" s="60"/>
      <c r="Q1592" s="61"/>
      <c r="R1592" s="61"/>
      <c r="S1592" s="510"/>
    </row>
    <row r="1593" spans="1:19" s="31" customFormat="1" ht="45.75" customHeight="1" x14ac:dyDescent="0.25">
      <c r="A1593" s="119">
        <v>1585</v>
      </c>
      <c r="B1593" s="119" t="s">
        <v>5787</v>
      </c>
      <c r="C1593" s="119" t="s">
        <v>2976</v>
      </c>
      <c r="D1593" s="120" t="s">
        <v>1136</v>
      </c>
      <c r="E1593" s="120" t="s">
        <v>391</v>
      </c>
      <c r="F1593" s="120" t="s">
        <v>261</v>
      </c>
      <c r="G1593" s="126" t="s">
        <v>5788</v>
      </c>
      <c r="H1593" s="120" t="s">
        <v>470</v>
      </c>
      <c r="I1593" s="120" t="s">
        <v>429</v>
      </c>
      <c r="J1593" s="120" t="s">
        <v>92</v>
      </c>
      <c r="K1593" s="120" t="s">
        <v>3107</v>
      </c>
      <c r="L1593" s="120">
        <v>11</v>
      </c>
      <c r="M1593" s="121">
        <v>2017</v>
      </c>
      <c r="N1593" s="180">
        <v>2468.48</v>
      </c>
      <c r="O1593" s="59"/>
      <c r="P1593" s="60"/>
      <c r="Q1593" s="61"/>
      <c r="R1593" s="61"/>
      <c r="S1593" s="510"/>
    </row>
    <row r="1594" spans="1:19" s="31" customFormat="1" ht="45.75" customHeight="1" x14ac:dyDescent="0.25">
      <c r="A1594" s="119">
        <v>1586</v>
      </c>
      <c r="B1594" s="119" t="s">
        <v>5789</v>
      </c>
      <c r="C1594" s="119" t="s">
        <v>2952</v>
      </c>
      <c r="D1594" s="120" t="s">
        <v>3005</v>
      </c>
      <c r="E1594" s="120" t="s">
        <v>391</v>
      </c>
      <c r="F1594" s="120" t="s">
        <v>261</v>
      </c>
      <c r="G1594" s="126" t="s">
        <v>3006</v>
      </c>
      <c r="H1594" s="120" t="s">
        <v>470</v>
      </c>
      <c r="I1594" s="120" t="s">
        <v>429</v>
      </c>
      <c r="J1594" s="120" t="s">
        <v>92</v>
      </c>
      <c r="K1594" s="120" t="s">
        <v>3107</v>
      </c>
      <c r="L1594" s="120">
        <v>11</v>
      </c>
      <c r="M1594" s="121">
        <v>2017</v>
      </c>
      <c r="N1594" s="180">
        <v>308.56</v>
      </c>
      <c r="O1594" s="59"/>
      <c r="P1594" s="60"/>
      <c r="Q1594" s="61"/>
      <c r="R1594" s="61"/>
      <c r="S1594" s="510"/>
    </row>
    <row r="1595" spans="1:19" s="31" customFormat="1" ht="45.75" customHeight="1" x14ac:dyDescent="0.25">
      <c r="A1595" s="119">
        <v>1587</v>
      </c>
      <c r="B1595" s="119" t="s">
        <v>5790</v>
      </c>
      <c r="C1595" s="119" t="s">
        <v>2971</v>
      </c>
      <c r="D1595" s="120" t="s">
        <v>3005</v>
      </c>
      <c r="E1595" s="120" t="s">
        <v>391</v>
      </c>
      <c r="F1595" s="120" t="s">
        <v>261</v>
      </c>
      <c r="G1595" s="126" t="s">
        <v>3006</v>
      </c>
      <c r="H1595" s="120" t="s">
        <v>470</v>
      </c>
      <c r="I1595" s="120" t="s">
        <v>429</v>
      </c>
      <c r="J1595" s="120" t="s">
        <v>92</v>
      </c>
      <c r="K1595" s="120" t="s">
        <v>3107</v>
      </c>
      <c r="L1595" s="120">
        <v>11</v>
      </c>
      <c r="M1595" s="121">
        <v>2017</v>
      </c>
      <c r="N1595" s="180">
        <v>154.28</v>
      </c>
      <c r="O1595" s="59"/>
      <c r="P1595" s="60"/>
      <c r="Q1595" s="61"/>
      <c r="R1595" s="61"/>
      <c r="S1595" s="510"/>
    </row>
    <row r="1596" spans="1:19" s="31" customFormat="1" ht="45.75" customHeight="1" x14ac:dyDescent="0.25">
      <c r="A1596" s="119">
        <v>1588</v>
      </c>
      <c r="B1596" s="119" t="s">
        <v>5791</v>
      </c>
      <c r="C1596" s="119" t="s">
        <v>2980</v>
      </c>
      <c r="D1596" s="120" t="s">
        <v>3397</v>
      </c>
      <c r="E1596" s="120" t="s">
        <v>391</v>
      </c>
      <c r="F1596" s="120" t="s">
        <v>261</v>
      </c>
      <c r="G1596" s="126" t="s">
        <v>5792</v>
      </c>
      <c r="H1596" s="120" t="s">
        <v>470</v>
      </c>
      <c r="I1596" s="120" t="s">
        <v>429</v>
      </c>
      <c r="J1596" s="120" t="s">
        <v>92</v>
      </c>
      <c r="K1596" s="120" t="s">
        <v>3107</v>
      </c>
      <c r="L1596" s="120">
        <v>11</v>
      </c>
      <c r="M1596" s="121">
        <v>2017</v>
      </c>
      <c r="N1596" s="180">
        <v>290</v>
      </c>
      <c r="O1596" s="59"/>
      <c r="P1596" s="60"/>
      <c r="Q1596" s="61"/>
      <c r="R1596" s="61"/>
      <c r="S1596" s="510"/>
    </row>
    <row r="1597" spans="1:19" s="31" customFormat="1" ht="45.75" customHeight="1" x14ac:dyDescent="0.25">
      <c r="A1597" s="119">
        <v>1589</v>
      </c>
      <c r="B1597" s="119" t="s">
        <v>5793</v>
      </c>
      <c r="C1597" s="119" t="s">
        <v>5794</v>
      </c>
      <c r="D1597" s="120" t="s">
        <v>5795</v>
      </c>
      <c r="E1597" s="120" t="s">
        <v>391</v>
      </c>
      <c r="F1597" s="120" t="s">
        <v>261</v>
      </c>
      <c r="G1597" s="120" t="s">
        <v>5796</v>
      </c>
      <c r="H1597" s="120" t="s">
        <v>470</v>
      </c>
      <c r="I1597" s="120" t="s">
        <v>429</v>
      </c>
      <c r="J1597" s="120" t="s">
        <v>92</v>
      </c>
      <c r="K1597" s="120" t="s">
        <v>3107</v>
      </c>
      <c r="L1597" s="121">
        <v>12</v>
      </c>
      <c r="M1597" s="122">
        <v>2013</v>
      </c>
      <c r="N1597" s="180">
        <v>1940</v>
      </c>
      <c r="O1597" s="59"/>
      <c r="P1597" s="60"/>
      <c r="Q1597" s="61"/>
      <c r="R1597" s="61"/>
      <c r="S1597" s="510"/>
    </row>
    <row r="1598" spans="1:19" s="31" customFormat="1" ht="45.75" customHeight="1" x14ac:dyDescent="0.25">
      <c r="A1598" s="119">
        <v>1590</v>
      </c>
      <c r="B1598" s="119" t="s">
        <v>5797</v>
      </c>
      <c r="C1598" s="119" t="s">
        <v>5798</v>
      </c>
      <c r="D1598" s="120" t="s">
        <v>1622</v>
      </c>
      <c r="E1598" s="120" t="s">
        <v>391</v>
      </c>
      <c r="F1598" s="120" t="s">
        <v>5799</v>
      </c>
      <c r="G1598" s="126" t="s">
        <v>5800</v>
      </c>
      <c r="H1598" s="120" t="s">
        <v>470</v>
      </c>
      <c r="I1598" s="120" t="s">
        <v>306</v>
      </c>
      <c r="J1598" s="120" t="s">
        <v>92</v>
      </c>
      <c r="K1598" s="120" t="s">
        <v>3107</v>
      </c>
      <c r="L1598" s="121">
        <v>12</v>
      </c>
      <c r="M1598" s="121">
        <v>2013</v>
      </c>
      <c r="N1598" s="180">
        <v>3260</v>
      </c>
      <c r="O1598" s="59"/>
      <c r="P1598" s="60"/>
      <c r="Q1598" s="61"/>
      <c r="R1598" s="61"/>
      <c r="S1598" s="510"/>
    </row>
    <row r="1599" spans="1:19" s="31" customFormat="1" ht="45.75" customHeight="1" x14ac:dyDescent="0.25">
      <c r="A1599" s="119">
        <v>1591</v>
      </c>
      <c r="B1599" s="119" t="s">
        <v>5801</v>
      </c>
      <c r="C1599" s="119" t="s">
        <v>5802</v>
      </c>
      <c r="D1599" s="120" t="s">
        <v>4677</v>
      </c>
      <c r="E1599" s="120" t="s">
        <v>391</v>
      </c>
      <c r="F1599" s="120" t="s">
        <v>261</v>
      </c>
      <c r="G1599" s="126" t="s">
        <v>5803</v>
      </c>
      <c r="H1599" s="120" t="s">
        <v>470</v>
      </c>
      <c r="I1599" s="120" t="s">
        <v>306</v>
      </c>
      <c r="J1599" s="120" t="s">
        <v>92</v>
      </c>
      <c r="K1599" s="120" t="s">
        <v>3107</v>
      </c>
      <c r="L1599" s="121">
        <v>12</v>
      </c>
      <c r="M1599" s="121">
        <v>2013</v>
      </c>
      <c r="N1599" s="180">
        <v>280</v>
      </c>
      <c r="O1599" s="59"/>
      <c r="P1599" s="60"/>
      <c r="Q1599" s="61"/>
      <c r="R1599" s="61"/>
      <c r="S1599" s="510"/>
    </row>
    <row r="1600" spans="1:19" s="31" customFormat="1" ht="45.75" customHeight="1" x14ac:dyDescent="0.25">
      <c r="A1600" s="119">
        <v>1592</v>
      </c>
      <c r="B1600" s="119" t="s">
        <v>5804</v>
      </c>
      <c r="C1600" s="119" t="s">
        <v>5805</v>
      </c>
      <c r="D1600" s="120" t="s">
        <v>261</v>
      </c>
      <c r="E1600" s="120" t="s">
        <v>391</v>
      </c>
      <c r="F1600" s="120" t="s">
        <v>261</v>
      </c>
      <c r="G1600" s="126" t="s">
        <v>440</v>
      </c>
      <c r="H1600" s="120" t="s">
        <v>470</v>
      </c>
      <c r="I1600" s="120" t="s">
        <v>306</v>
      </c>
      <c r="J1600" s="120" t="s">
        <v>92</v>
      </c>
      <c r="K1600" s="120" t="s">
        <v>3107</v>
      </c>
      <c r="L1600" s="121">
        <v>12</v>
      </c>
      <c r="M1600" s="121">
        <v>2013</v>
      </c>
      <c r="N1600" s="180">
        <v>280</v>
      </c>
      <c r="O1600" s="59"/>
      <c r="P1600" s="60"/>
      <c r="Q1600" s="61"/>
      <c r="R1600" s="61"/>
      <c r="S1600" s="510"/>
    </row>
    <row r="1601" spans="1:19" s="31" customFormat="1" ht="45.75" customHeight="1" x14ac:dyDescent="0.25">
      <c r="A1601" s="119">
        <v>1593</v>
      </c>
      <c r="B1601" s="119" t="s">
        <v>5806</v>
      </c>
      <c r="C1601" s="119" t="s">
        <v>5807</v>
      </c>
      <c r="D1601" s="120" t="s">
        <v>3079</v>
      </c>
      <c r="E1601" s="120" t="s">
        <v>391</v>
      </c>
      <c r="F1601" s="120" t="s">
        <v>5808</v>
      </c>
      <c r="G1601" s="120" t="s">
        <v>440</v>
      </c>
      <c r="H1601" s="120" t="s">
        <v>470</v>
      </c>
      <c r="I1601" s="120" t="s">
        <v>306</v>
      </c>
      <c r="J1601" s="120" t="s">
        <v>92</v>
      </c>
      <c r="K1601" s="120" t="s">
        <v>3107</v>
      </c>
      <c r="L1601" s="121">
        <v>12</v>
      </c>
      <c r="M1601" s="121">
        <v>2013</v>
      </c>
      <c r="N1601" s="180">
        <v>4975.55</v>
      </c>
      <c r="O1601" s="59"/>
      <c r="P1601" s="60"/>
      <c r="Q1601" s="61"/>
      <c r="R1601" s="61"/>
      <c r="S1601" s="510"/>
    </row>
    <row r="1602" spans="1:19" s="31" customFormat="1" ht="45.75" customHeight="1" x14ac:dyDescent="0.25">
      <c r="A1602" s="119">
        <v>1594</v>
      </c>
      <c r="B1602" s="119" t="s">
        <v>5809</v>
      </c>
      <c r="C1602" s="119" t="s">
        <v>2955</v>
      </c>
      <c r="D1602" s="120" t="s">
        <v>261</v>
      </c>
      <c r="E1602" s="120" t="s">
        <v>391</v>
      </c>
      <c r="F1602" s="120" t="s">
        <v>261</v>
      </c>
      <c r="G1602" s="120">
        <v>81080005708</v>
      </c>
      <c r="H1602" s="120" t="s">
        <v>470</v>
      </c>
      <c r="I1602" s="120" t="s">
        <v>306</v>
      </c>
      <c r="J1602" s="120" t="s">
        <v>92</v>
      </c>
      <c r="K1602" s="120" t="s">
        <v>3107</v>
      </c>
      <c r="L1602" s="121">
        <v>12</v>
      </c>
      <c r="M1602" s="121">
        <v>2013</v>
      </c>
      <c r="N1602" s="180">
        <v>210</v>
      </c>
      <c r="O1602" s="59"/>
      <c r="P1602" s="60"/>
      <c r="Q1602" s="61"/>
      <c r="R1602" s="61"/>
      <c r="S1602" s="510"/>
    </row>
    <row r="1603" spans="1:19" s="31" customFormat="1" ht="45.75" customHeight="1" x14ac:dyDescent="0.25">
      <c r="A1603" s="119">
        <v>1595</v>
      </c>
      <c r="B1603" s="119" t="s">
        <v>5810</v>
      </c>
      <c r="C1603" s="119" t="s">
        <v>5811</v>
      </c>
      <c r="D1603" s="120" t="s">
        <v>5271</v>
      </c>
      <c r="E1603" s="120" t="s">
        <v>391</v>
      </c>
      <c r="F1603" s="120" t="s">
        <v>5812</v>
      </c>
      <c r="G1603" s="120" t="s">
        <v>5813</v>
      </c>
      <c r="H1603" s="120" t="s">
        <v>470</v>
      </c>
      <c r="I1603" s="120" t="s">
        <v>306</v>
      </c>
      <c r="J1603" s="120" t="s">
        <v>92</v>
      </c>
      <c r="K1603" s="120" t="s">
        <v>3107</v>
      </c>
      <c r="L1603" s="121">
        <v>12</v>
      </c>
      <c r="M1603" s="121">
        <v>2013</v>
      </c>
      <c r="N1603" s="180">
        <v>5500</v>
      </c>
      <c r="O1603" s="59"/>
      <c r="P1603" s="60"/>
      <c r="Q1603" s="61"/>
      <c r="R1603" s="61"/>
      <c r="S1603" s="510"/>
    </row>
    <row r="1604" spans="1:19" s="31" customFormat="1" ht="45.75" customHeight="1" x14ac:dyDescent="0.25">
      <c r="A1604" s="119">
        <v>1596</v>
      </c>
      <c r="B1604" s="119" t="s">
        <v>5814</v>
      </c>
      <c r="C1604" s="119" t="s">
        <v>5815</v>
      </c>
      <c r="D1604" s="120" t="s">
        <v>5271</v>
      </c>
      <c r="E1604" s="120" t="s">
        <v>391</v>
      </c>
      <c r="F1604" s="120" t="s">
        <v>5812</v>
      </c>
      <c r="G1604" s="120" t="s">
        <v>5816</v>
      </c>
      <c r="H1604" s="120" t="s">
        <v>470</v>
      </c>
      <c r="I1604" s="120" t="s">
        <v>306</v>
      </c>
      <c r="J1604" s="120" t="s">
        <v>92</v>
      </c>
      <c r="K1604" s="120" t="s">
        <v>3107</v>
      </c>
      <c r="L1604" s="121">
        <v>12</v>
      </c>
      <c r="M1604" s="121">
        <v>2013</v>
      </c>
      <c r="N1604" s="180">
        <v>5500</v>
      </c>
      <c r="O1604" s="59"/>
      <c r="P1604" s="60"/>
      <c r="Q1604" s="61"/>
      <c r="R1604" s="61"/>
      <c r="S1604" s="510"/>
    </row>
    <row r="1605" spans="1:19" s="31" customFormat="1" ht="45.75" customHeight="1" x14ac:dyDescent="0.25">
      <c r="A1605" s="119">
        <v>1597</v>
      </c>
      <c r="B1605" s="119" t="s">
        <v>5817</v>
      </c>
      <c r="C1605" s="119" t="s">
        <v>5818</v>
      </c>
      <c r="D1605" s="120" t="s">
        <v>5271</v>
      </c>
      <c r="E1605" s="120" t="s">
        <v>391</v>
      </c>
      <c r="F1605" s="120" t="s">
        <v>5819</v>
      </c>
      <c r="G1605" s="120" t="s">
        <v>5820</v>
      </c>
      <c r="H1605" s="120" t="s">
        <v>470</v>
      </c>
      <c r="I1605" s="120" t="s">
        <v>306</v>
      </c>
      <c r="J1605" s="120" t="s">
        <v>92</v>
      </c>
      <c r="K1605" s="120" t="s">
        <v>3107</v>
      </c>
      <c r="L1605" s="121">
        <v>12</v>
      </c>
      <c r="M1605" s="121">
        <v>2013</v>
      </c>
      <c r="N1605" s="180">
        <v>2435</v>
      </c>
      <c r="O1605" s="59"/>
      <c r="P1605" s="60"/>
      <c r="Q1605" s="61"/>
      <c r="R1605" s="61"/>
      <c r="S1605" s="510"/>
    </row>
    <row r="1606" spans="1:19" s="31" customFormat="1" ht="45.75" customHeight="1" x14ac:dyDescent="0.25">
      <c r="A1606" s="119">
        <v>1598</v>
      </c>
      <c r="B1606" s="119" t="s">
        <v>5821</v>
      </c>
      <c r="C1606" s="119" t="s">
        <v>5822</v>
      </c>
      <c r="D1606" s="120" t="s">
        <v>5271</v>
      </c>
      <c r="E1606" s="120" t="s">
        <v>391</v>
      </c>
      <c r="F1606" s="120" t="s">
        <v>5819</v>
      </c>
      <c r="G1606" s="120" t="s">
        <v>5823</v>
      </c>
      <c r="H1606" s="120" t="s">
        <v>470</v>
      </c>
      <c r="I1606" s="120" t="s">
        <v>306</v>
      </c>
      <c r="J1606" s="120" t="s">
        <v>92</v>
      </c>
      <c r="K1606" s="120" t="s">
        <v>3107</v>
      </c>
      <c r="L1606" s="121">
        <v>12</v>
      </c>
      <c r="M1606" s="121">
        <v>2013</v>
      </c>
      <c r="N1606" s="180">
        <v>2435</v>
      </c>
      <c r="O1606" s="59"/>
      <c r="P1606" s="60"/>
      <c r="Q1606" s="61"/>
      <c r="R1606" s="61"/>
      <c r="S1606" s="510"/>
    </row>
    <row r="1607" spans="1:19" s="31" customFormat="1" ht="45.75" customHeight="1" x14ac:dyDescent="0.25">
      <c r="A1607" s="119">
        <v>1599</v>
      </c>
      <c r="B1607" s="119" t="s">
        <v>5824</v>
      </c>
      <c r="C1607" s="119" t="s">
        <v>5825</v>
      </c>
      <c r="D1607" s="120" t="s">
        <v>5271</v>
      </c>
      <c r="E1607" s="120" t="s">
        <v>391</v>
      </c>
      <c r="F1607" s="120" t="s">
        <v>5819</v>
      </c>
      <c r="G1607" s="120" t="s">
        <v>5826</v>
      </c>
      <c r="H1607" s="120" t="s">
        <v>470</v>
      </c>
      <c r="I1607" s="120" t="s">
        <v>306</v>
      </c>
      <c r="J1607" s="120" t="s">
        <v>92</v>
      </c>
      <c r="K1607" s="120" t="s">
        <v>3107</v>
      </c>
      <c r="L1607" s="121">
        <v>12</v>
      </c>
      <c r="M1607" s="121">
        <v>2013</v>
      </c>
      <c r="N1607" s="180">
        <v>2435</v>
      </c>
      <c r="O1607" s="59"/>
      <c r="P1607" s="60"/>
      <c r="Q1607" s="61"/>
      <c r="R1607" s="61"/>
      <c r="S1607" s="510"/>
    </row>
    <row r="1608" spans="1:19" s="31" customFormat="1" ht="45.75" customHeight="1" x14ac:dyDescent="0.25">
      <c r="A1608" s="119">
        <v>1600</v>
      </c>
      <c r="B1608" s="119" t="s">
        <v>5827</v>
      </c>
      <c r="C1608" s="119" t="s">
        <v>5828</v>
      </c>
      <c r="D1608" s="120" t="s">
        <v>5271</v>
      </c>
      <c r="E1608" s="120" t="s">
        <v>391</v>
      </c>
      <c r="F1608" s="120" t="s">
        <v>5819</v>
      </c>
      <c r="G1608" s="120" t="s">
        <v>5829</v>
      </c>
      <c r="H1608" s="120" t="s">
        <v>470</v>
      </c>
      <c r="I1608" s="120" t="s">
        <v>306</v>
      </c>
      <c r="J1608" s="120" t="s">
        <v>92</v>
      </c>
      <c r="K1608" s="120" t="s">
        <v>3107</v>
      </c>
      <c r="L1608" s="121">
        <v>12</v>
      </c>
      <c r="M1608" s="122">
        <v>2013</v>
      </c>
      <c r="N1608" s="180">
        <v>2435</v>
      </c>
      <c r="O1608" s="59"/>
      <c r="P1608" s="60"/>
      <c r="Q1608" s="61"/>
      <c r="R1608" s="61"/>
      <c r="S1608" s="510"/>
    </row>
    <row r="1609" spans="1:19" s="31" customFormat="1" ht="45.75" customHeight="1" x14ac:dyDescent="0.25">
      <c r="A1609" s="119">
        <v>1601</v>
      </c>
      <c r="B1609" s="119" t="s">
        <v>5830</v>
      </c>
      <c r="C1609" s="119" t="s">
        <v>5831</v>
      </c>
      <c r="D1609" s="120" t="s">
        <v>1622</v>
      </c>
      <c r="E1609" s="120" t="s">
        <v>391</v>
      </c>
      <c r="F1609" s="120" t="s">
        <v>261</v>
      </c>
      <c r="G1609" s="120" t="s">
        <v>440</v>
      </c>
      <c r="H1609" s="120" t="s">
        <v>470</v>
      </c>
      <c r="I1609" s="120" t="s">
        <v>306</v>
      </c>
      <c r="J1609" s="120" t="s">
        <v>92</v>
      </c>
      <c r="K1609" s="120" t="s">
        <v>3107</v>
      </c>
      <c r="L1609" s="121">
        <v>12</v>
      </c>
      <c r="M1609" s="121">
        <v>2013</v>
      </c>
      <c r="N1609" s="180">
        <v>260</v>
      </c>
      <c r="O1609" s="59"/>
      <c r="P1609" s="60"/>
      <c r="Q1609" s="61"/>
      <c r="R1609" s="61"/>
      <c r="S1609" s="510"/>
    </row>
    <row r="1610" spans="1:19" s="31" customFormat="1" ht="45.75" customHeight="1" x14ac:dyDescent="0.25">
      <c r="A1610" s="119">
        <v>1602</v>
      </c>
      <c r="B1610" s="119" t="s">
        <v>5832</v>
      </c>
      <c r="C1610" s="119" t="s">
        <v>5831</v>
      </c>
      <c r="D1610" s="120" t="s">
        <v>1622</v>
      </c>
      <c r="E1610" s="120" t="s">
        <v>391</v>
      </c>
      <c r="F1610" s="120" t="s">
        <v>261</v>
      </c>
      <c r="G1610" s="120" t="s">
        <v>5833</v>
      </c>
      <c r="H1610" s="120" t="s">
        <v>470</v>
      </c>
      <c r="I1610" s="120" t="s">
        <v>306</v>
      </c>
      <c r="J1610" s="120" t="s">
        <v>92</v>
      </c>
      <c r="K1610" s="120" t="s">
        <v>3107</v>
      </c>
      <c r="L1610" s="121">
        <v>12</v>
      </c>
      <c r="M1610" s="121">
        <v>2013</v>
      </c>
      <c r="N1610" s="180">
        <v>260</v>
      </c>
      <c r="O1610" s="59"/>
      <c r="P1610" s="60"/>
      <c r="Q1610" s="61"/>
      <c r="R1610" s="61"/>
      <c r="S1610" s="510"/>
    </row>
    <row r="1611" spans="1:19" s="31" customFormat="1" ht="45.75" customHeight="1" x14ac:dyDescent="0.25">
      <c r="A1611" s="119">
        <v>1603</v>
      </c>
      <c r="B1611" s="119" t="s">
        <v>5834</v>
      </c>
      <c r="C1611" s="119" t="s">
        <v>5831</v>
      </c>
      <c r="D1611" s="120" t="s">
        <v>1622</v>
      </c>
      <c r="E1611" s="120" t="s">
        <v>391</v>
      </c>
      <c r="F1611" s="120" t="s">
        <v>261</v>
      </c>
      <c r="G1611" s="120" t="s">
        <v>5835</v>
      </c>
      <c r="H1611" s="120" t="s">
        <v>470</v>
      </c>
      <c r="I1611" s="120" t="s">
        <v>306</v>
      </c>
      <c r="J1611" s="120" t="s">
        <v>92</v>
      </c>
      <c r="K1611" s="120" t="s">
        <v>3107</v>
      </c>
      <c r="L1611" s="121">
        <v>12</v>
      </c>
      <c r="M1611" s="121">
        <v>2013</v>
      </c>
      <c r="N1611" s="180">
        <v>260</v>
      </c>
      <c r="O1611" s="59"/>
      <c r="P1611" s="60"/>
      <c r="Q1611" s="61"/>
      <c r="R1611" s="61"/>
      <c r="S1611" s="510"/>
    </row>
    <row r="1612" spans="1:19" s="31" customFormat="1" ht="45.75" customHeight="1" x14ac:dyDescent="0.25">
      <c r="A1612" s="119">
        <v>1604</v>
      </c>
      <c r="B1612" s="119" t="s">
        <v>5836</v>
      </c>
      <c r="C1612" s="119" t="s">
        <v>5837</v>
      </c>
      <c r="D1612" s="120" t="s">
        <v>1622</v>
      </c>
      <c r="E1612" s="120" t="s">
        <v>391</v>
      </c>
      <c r="F1612" s="120" t="s">
        <v>261</v>
      </c>
      <c r="G1612" s="120">
        <v>417441002</v>
      </c>
      <c r="H1612" s="120" t="s">
        <v>470</v>
      </c>
      <c r="I1612" s="120" t="s">
        <v>306</v>
      </c>
      <c r="J1612" s="120" t="s">
        <v>92</v>
      </c>
      <c r="K1612" s="120" t="s">
        <v>3107</v>
      </c>
      <c r="L1612" s="121">
        <v>12</v>
      </c>
      <c r="M1612" s="121">
        <v>2013</v>
      </c>
      <c r="N1612" s="180">
        <v>210</v>
      </c>
      <c r="O1612" s="59"/>
      <c r="P1612" s="60"/>
      <c r="Q1612" s="61"/>
      <c r="R1612" s="61"/>
      <c r="S1612" s="510"/>
    </row>
    <row r="1613" spans="1:19" s="31" customFormat="1" ht="45.75" customHeight="1" x14ac:dyDescent="0.25">
      <c r="A1613" s="119">
        <v>1605</v>
      </c>
      <c r="B1613" s="119" t="s">
        <v>5838</v>
      </c>
      <c r="C1613" s="119" t="s">
        <v>5837</v>
      </c>
      <c r="D1613" s="120" t="s">
        <v>1622</v>
      </c>
      <c r="E1613" s="120" t="s">
        <v>391</v>
      </c>
      <c r="F1613" s="120" t="s">
        <v>261</v>
      </c>
      <c r="G1613" s="120">
        <v>417441002</v>
      </c>
      <c r="H1613" s="120" t="s">
        <v>470</v>
      </c>
      <c r="I1613" s="120" t="s">
        <v>306</v>
      </c>
      <c r="J1613" s="120" t="s">
        <v>92</v>
      </c>
      <c r="K1613" s="120" t="s">
        <v>3107</v>
      </c>
      <c r="L1613" s="121">
        <v>12</v>
      </c>
      <c r="M1613" s="121">
        <v>2013</v>
      </c>
      <c r="N1613" s="180">
        <v>210</v>
      </c>
      <c r="O1613" s="59"/>
      <c r="P1613" s="60"/>
      <c r="Q1613" s="61"/>
      <c r="R1613" s="61"/>
      <c r="S1613" s="510"/>
    </row>
    <row r="1614" spans="1:19" s="31" customFormat="1" ht="45.75" customHeight="1" x14ac:dyDescent="0.25">
      <c r="A1614" s="119">
        <v>1606</v>
      </c>
      <c r="B1614" s="119" t="s">
        <v>5839</v>
      </c>
      <c r="C1614" s="119" t="s">
        <v>5837</v>
      </c>
      <c r="D1614" s="120" t="s">
        <v>1622</v>
      </c>
      <c r="E1614" s="120" t="s">
        <v>391</v>
      </c>
      <c r="F1614" s="120" t="s">
        <v>261</v>
      </c>
      <c r="G1614" s="120" t="s">
        <v>5840</v>
      </c>
      <c r="H1614" s="120" t="s">
        <v>470</v>
      </c>
      <c r="I1614" s="120" t="s">
        <v>306</v>
      </c>
      <c r="J1614" s="120" t="s">
        <v>92</v>
      </c>
      <c r="K1614" s="120" t="s">
        <v>3107</v>
      </c>
      <c r="L1614" s="121">
        <v>12</v>
      </c>
      <c r="M1614" s="121">
        <v>2013</v>
      </c>
      <c r="N1614" s="180">
        <v>210</v>
      </c>
      <c r="O1614" s="59"/>
      <c r="P1614" s="60"/>
      <c r="Q1614" s="61"/>
      <c r="R1614" s="61"/>
      <c r="S1614" s="510"/>
    </row>
    <row r="1615" spans="1:19" s="31" customFormat="1" ht="45.75" customHeight="1" x14ac:dyDescent="0.25">
      <c r="A1615" s="119">
        <v>1607</v>
      </c>
      <c r="B1615" s="119" t="s">
        <v>5841</v>
      </c>
      <c r="C1615" s="119" t="s">
        <v>5837</v>
      </c>
      <c r="D1615" s="120" t="s">
        <v>1622</v>
      </c>
      <c r="E1615" s="120" t="s">
        <v>391</v>
      </c>
      <c r="F1615" s="120" t="s">
        <v>261</v>
      </c>
      <c r="G1615" s="120">
        <v>417844102</v>
      </c>
      <c r="H1615" s="120" t="s">
        <v>470</v>
      </c>
      <c r="I1615" s="120" t="s">
        <v>306</v>
      </c>
      <c r="J1615" s="120" t="s">
        <v>92</v>
      </c>
      <c r="K1615" s="120" t="s">
        <v>3107</v>
      </c>
      <c r="L1615" s="121">
        <v>12</v>
      </c>
      <c r="M1615" s="121">
        <v>2013</v>
      </c>
      <c r="N1615" s="180">
        <v>210</v>
      </c>
      <c r="O1615" s="59"/>
      <c r="P1615" s="60"/>
      <c r="Q1615" s="61"/>
      <c r="R1615" s="61"/>
      <c r="S1615" s="510"/>
    </row>
    <row r="1616" spans="1:19" s="31" customFormat="1" ht="45.75" customHeight="1" x14ac:dyDescent="0.25">
      <c r="A1616" s="119">
        <v>1608</v>
      </c>
      <c r="B1616" s="119" t="s">
        <v>5842</v>
      </c>
      <c r="C1616" s="119" t="s">
        <v>5843</v>
      </c>
      <c r="D1616" s="120" t="s">
        <v>261</v>
      </c>
      <c r="E1616" s="120" t="s">
        <v>391</v>
      </c>
      <c r="F1616" s="120" t="s">
        <v>261</v>
      </c>
      <c r="G1616" s="120" t="s">
        <v>5844</v>
      </c>
      <c r="H1616" s="120" t="s">
        <v>470</v>
      </c>
      <c r="I1616" s="120" t="s">
        <v>306</v>
      </c>
      <c r="J1616" s="120" t="s">
        <v>92</v>
      </c>
      <c r="K1616" s="120" t="s">
        <v>3107</v>
      </c>
      <c r="L1616" s="121">
        <v>12</v>
      </c>
      <c r="M1616" s="122">
        <v>2013</v>
      </c>
      <c r="N1616" s="180">
        <v>750</v>
      </c>
      <c r="O1616" s="59"/>
      <c r="P1616" s="60"/>
      <c r="Q1616" s="61"/>
      <c r="R1616" s="61"/>
      <c r="S1616" s="510"/>
    </row>
    <row r="1617" spans="1:19" s="31" customFormat="1" ht="45.75" customHeight="1" x14ac:dyDescent="0.25">
      <c r="A1617" s="119">
        <v>1609</v>
      </c>
      <c r="B1617" s="119" t="s">
        <v>5845</v>
      </c>
      <c r="C1617" s="119" t="s">
        <v>5846</v>
      </c>
      <c r="D1617" s="120" t="s">
        <v>261</v>
      </c>
      <c r="E1617" s="120" t="s">
        <v>391</v>
      </c>
      <c r="F1617" s="120" t="s">
        <v>261</v>
      </c>
      <c r="G1617" s="120" t="s">
        <v>5847</v>
      </c>
      <c r="H1617" s="120" t="s">
        <v>470</v>
      </c>
      <c r="I1617" s="120" t="s">
        <v>306</v>
      </c>
      <c r="J1617" s="120" t="s">
        <v>92</v>
      </c>
      <c r="K1617" s="120" t="s">
        <v>3107</v>
      </c>
      <c r="L1617" s="121">
        <v>12</v>
      </c>
      <c r="M1617" s="121">
        <v>2013</v>
      </c>
      <c r="N1617" s="180">
        <v>750</v>
      </c>
      <c r="O1617" s="59"/>
      <c r="P1617" s="60"/>
      <c r="Q1617" s="61"/>
      <c r="R1617" s="61"/>
      <c r="S1617" s="510"/>
    </row>
    <row r="1618" spans="1:19" s="31" customFormat="1" ht="45.75" customHeight="1" x14ac:dyDescent="0.25">
      <c r="A1618" s="119">
        <v>1610</v>
      </c>
      <c r="B1618" s="119" t="s">
        <v>5848</v>
      </c>
      <c r="C1618" s="119" t="s">
        <v>5849</v>
      </c>
      <c r="D1618" s="120" t="s">
        <v>261</v>
      </c>
      <c r="E1618" s="120" t="s">
        <v>391</v>
      </c>
      <c r="F1618" s="120" t="s">
        <v>261</v>
      </c>
      <c r="G1618" s="120" t="s">
        <v>5850</v>
      </c>
      <c r="H1618" s="120" t="s">
        <v>470</v>
      </c>
      <c r="I1618" s="120" t="s">
        <v>306</v>
      </c>
      <c r="J1618" s="120" t="s">
        <v>92</v>
      </c>
      <c r="K1618" s="120" t="s">
        <v>3107</v>
      </c>
      <c r="L1618" s="121">
        <v>12</v>
      </c>
      <c r="M1618" s="121">
        <v>2013</v>
      </c>
      <c r="N1618" s="180">
        <v>750</v>
      </c>
      <c r="O1618" s="59"/>
      <c r="P1618" s="60"/>
      <c r="Q1618" s="61"/>
      <c r="R1618" s="61"/>
      <c r="S1618" s="510"/>
    </row>
    <row r="1619" spans="1:19" s="31" customFormat="1" ht="45.75" customHeight="1" x14ac:dyDescent="0.25">
      <c r="A1619" s="119">
        <v>1611</v>
      </c>
      <c r="B1619" s="119" t="s">
        <v>5851</v>
      </c>
      <c r="C1619" s="119" t="s">
        <v>5852</v>
      </c>
      <c r="D1619" s="120" t="s">
        <v>261</v>
      </c>
      <c r="E1619" s="120" t="s">
        <v>391</v>
      </c>
      <c r="F1619" s="120" t="s">
        <v>3444</v>
      </c>
      <c r="G1619" s="120">
        <v>94995024551</v>
      </c>
      <c r="H1619" s="120" t="s">
        <v>470</v>
      </c>
      <c r="I1619" s="120" t="s">
        <v>306</v>
      </c>
      <c r="J1619" s="120" t="s">
        <v>92</v>
      </c>
      <c r="K1619" s="120" t="s">
        <v>3107</v>
      </c>
      <c r="L1619" s="121">
        <v>12</v>
      </c>
      <c r="M1619" s="121">
        <v>2013</v>
      </c>
      <c r="N1619" s="180">
        <v>7099.22</v>
      </c>
      <c r="O1619" s="59"/>
      <c r="P1619" s="60"/>
      <c r="Q1619" s="61"/>
      <c r="R1619" s="61"/>
      <c r="S1619" s="510"/>
    </row>
    <row r="1620" spans="1:19" s="31" customFormat="1" ht="45.75" customHeight="1" x14ac:dyDescent="0.25">
      <c r="A1620" s="119">
        <v>1612</v>
      </c>
      <c r="B1620" s="119" t="s">
        <v>5853</v>
      </c>
      <c r="C1620" s="119" t="s">
        <v>5854</v>
      </c>
      <c r="D1620" s="120" t="s">
        <v>3617</v>
      </c>
      <c r="E1620" s="120" t="s">
        <v>391</v>
      </c>
      <c r="F1620" s="120" t="s">
        <v>261</v>
      </c>
      <c r="G1620" s="120" t="s">
        <v>5855</v>
      </c>
      <c r="H1620" s="120" t="s">
        <v>470</v>
      </c>
      <c r="I1620" s="120" t="s">
        <v>306</v>
      </c>
      <c r="J1620" s="120" t="s">
        <v>92</v>
      </c>
      <c r="K1620" s="120" t="s">
        <v>3107</v>
      </c>
      <c r="L1620" s="121">
        <v>12</v>
      </c>
      <c r="M1620" s="121">
        <v>2013</v>
      </c>
      <c r="N1620" s="180">
        <v>4141.2</v>
      </c>
      <c r="O1620" s="59"/>
      <c r="P1620" s="60"/>
      <c r="Q1620" s="61"/>
      <c r="R1620" s="61"/>
      <c r="S1620" s="510"/>
    </row>
    <row r="1621" spans="1:19" s="31" customFormat="1" ht="45.75" customHeight="1" x14ac:dyDescent="0.25">
      <c r="A1621" s="119">
        <v>1613</v>
      </c>
      <c r="B1621" s="119" t="s">
        <v>5856</v>
      </c>
      <c r="C1621" s="119" t="s">
        <v>2952</v>
      </c>
      <c r="D1621" s="120" t="s">
        <v>261</v>
      </c>
      <c r="E1621" s="120" t="s">
        <v>391</v>
      </c>
      <c r="F1621" s="120" t="s">
        <v>261</v>
      </c>
      <c r="G1621" s="120" t="s">
        <v>3058</v>
      </c>
      <c r="H1621" s="120" t="s">
        <v>470</v>
      </c>
      <c r="I1621" s="120" t="s">
        <v>306</v>
      </c>
      <c r="J1621" s="120" t="s">
        <v>92</v>
      </c>
      <c r="K1621" s="120" t="s">
        <v>3107</v>
      </c>
      <c r="L1621" s="121">
        <v>12</v>
      </c>
      <c r="M1621" s="121">
        <v>2013</v>
      </c>
      <c r="N1621" s="180">
        <v>354.96</v>
      </c>
      <c r="O1621" s="59"/>
      <c r="P1621" s="60"/>
      <c r="Q1621" s="61"/>
      <c r="R1621" s="61"/>
      <c r="S1621" s="510"/>
    </row>
    <row r="1622" spans="1:19" s="31" customFormat="1" ht="45.75" customHeight="1" x14ac:dyDescent="0.25">
      <c r="A1622" s="119">
        <v>1614</v>
      </c>
      <c r="B1622" s="119" t="s">
        <v>5857</v>
      </c>
      <c r="C1622" s="119" t="s">
        <v>2971</v>
      </c>
      <c r="D1622" s="120" t="s">
        <v>261</v>
      </c>
      <c r="E1622" s="120" t="s">
        <v>391</v>
      </c>
      <c r="F1622" s="120" t="s">
        <v>261</v>
      </c>
      <c r="G1622" s="120">
        <v>265936011</v>
      </c>
      <c r="H1622" s="120" t="s">
        <v>470</v>
      </c>
      <c r="I1622" s="120" t="s">
        <v>306</v>
      </c>
      <c r="J1622" s="120" t="s">
        <v>92</v>
      </c>
      <c r="K1622" s="120" t="s">
        <v>3107</v>
      </c>
      <c r="L1622" s="121">
        <v>12</v>
      </c>
      <c r="M1622" s="122">
        <v>2013</v>
      </c>
      <c r="N1622" s="180">
        <v>236.64</v>
      </c>
      <c r="O1622" s="59"/>
      <c r="P1622" s="60"/>
      <c r="Q1622" s="61"/>
      <c r="R1622" s="61"/>
      <c r="S1622" s="510"/>
    </row>
    <row r="1623" spans="1:19" s="31" customFormat="1" ht="45.75" customHeight="1" x14ac:dyDescent="0.25">
      <c r="A1623" s="119">
        <v>1615</v>
      </c>
      <c r="B1623" s="119" t="s">
        <v>5858</v>
      </c>
      <c r="C1623" s="119" t="s">
        <v>3375</v>
      </c>
      <c r="D1623" s="120" t="s">
        <v>3397</v>
      </c>
      <c r="E1623" s="120" t="s">
        <v>391</v>
      </c>
      <c r="F1623" s="120" t="s">
        <v>261</v>
      </c>
      <c r="G1623" s="120">
        <v>111200856</v>
      </c>
      <c r="H1623" s="120" t="s">
        <v>470</v>
      </c>
      <c r="I1623" s="120" t="s">
        <v>306</v>
      </c>
      <c r="J1623" s="120" t="s">
        <v>92</v>
      </c>
      <c r="K1623" s="120" t="s">
        <v>3107</v>
      </c>
      <c r="L1623" s="121">
        <v>12</v>
      </c>
      <c r="M1623" s="121">
        <v>2013</v>
      </c>
      <c r="N1623" s="180">
        <v>232</v>
      </c>
      <c r="O1623" s="59"/>
      <c r="P1623" s="60"/>
      <c r="Q1623" s="61"/>
      <c r="R1623" s="61"/>
      <c r="S1623" s="510"/>
    </row>
    <row r="1624" spans="1:19" s="31" customFormat="1" ht="45.75" customHeight="1" x14ac:dyDescent="0.25">
      <c r="A1624" s="119">
        <v>1616</v>
      </c>
      <c r="B1624" s="119" t="s">
        <v>5859</v>
      </c>
      <c r="C1624" s="119" t="s">
        <v>2952</v>
      </c>
      <c r="D1624" s="120" t="s">
        <v>261</v>
      </c>
      <c r="E1624" s="120" t="s">
        <v>391</v>
      </c>
      <c r="F1624" s="120" t="s">
        <v>261</v>
      </c>
      <c r="G1624" s="120" t="s">
        <v>3058</v>
      </c>
      <c r="H1624" s="120" t="s">
        <v>470</v>
      </c>
      <c r="I1624" s="120" t="s">
        <v>306</v>
      </c>
      <c r="J1624" s="120" t="s">
        <v>92</v>
      </c>
      <c r="K1624" s="120" t="s">
        <v>3107</v>
      </c>
      <c r="L1624" s="121">
        <v>12</v>
      </c>
      <c r="M1624" s="121">
        <v>2013</v>
      </c>
      <c r="N1624" s="180">
        <v>354.96</v>
      </c>
      <c r="O1624" s="59"/>
      <c r="P1624" s="60"/>
      <c r="Q1624" s="61"/>
      <c r="R1624" s="61"/>
      <c r="S1624" s="510"/>
    </row>
    <row r="1625" spans="1:19" s="31" customFormat="1" ht="45.75" customHeight="1" x14ac:dyDescent="0.25">
      <c r="A1625" s="119">
        <v>1617</v>
      </c>
      <c r="B1625" s="119" t="s">
        <v>5860</v>
      </c>
      <c r="C1625" s="119" t="s">
        <v>3375</v>
      </c>
      <c r="D1625" s="120" t="s">
        <v>3397</v>
      </c>
      <c r="E1625" s="120" t="s">
        <v>391</v>
      </c>
      <c r="F1625" s="120" t="s">
        <v>261</v>
      </c>
      <c r="G1625" s="120">
        <v>111200824</v>
      </c>
      <c r="H1625" s="120" t="s">
        <v>470</v>
      </c>
      <c r="I1625" s="120" t="s">
        <v>306</v>
      </c>
      <c r="J1625" s="120" t="s">
        <v>92</v>
      </c>
      <c r="K1625" s="120" t="s">
        <v>3107</v>
      </c>
      <c r="L1625" s="121">
        <v>12</v>
      </c>
      <c r="M1625" s="121">
        <v>2013</v>
      </c>
      <c r="N1625" s="180">
        <v>232</v>
      </c>
      <c r="O1625" s="59"/>
      <c r="P1625" s="60"/>
      <c r="Q1625" s="61"/>
      <c r="R1625" s="61"/>
      <c r="S1625" s="510"/>
    </row>
    <row r="1626" spans="1:19" s="31" customFormat="1" ht="45.75" customHeight="1" x14ac:dyDescent="0.25">
      <c r="A1626" s="119">
        <v>1618</v>
      </c>
      <c r="B1626" s="119" t="s">
        <v>5861</v>
      </c>
      <c r="C1626" s="119" t="s">
        <v>5854</v>
      </c>
      <c r="D1626" s="120" t="s">
        <v>3617</v>
      </c>
      <c r="E1626" s="120" t="s">
        <v>391</v>
      </c>
      <c r="F1626" s="120" t="s">
        <v>261</v>
      </c>
      <c r="G1626" s="120" t="s">
        <v>5862</v>
      </c>
      <c r="H1626" s="120" t="s">
        <v>470</v>
      </c>
      <c r="I1626" s="120" t="s">
        <v>306</v>
      </c>
      <c r="J1626" s="120" t="s">
        <v>92</v>
      </c>
      <c r="K1626" s="120" t="s">
        <v>3107</v>
      </c>
      <c r="L1626" s="121">
        <v>12</v>
      </c>
      <c r="M1626" s="121">
        <v>2013</v>
      </c>
      <c r="N1626" s="180">
        <v>4141.2</v>
      </c>
      <c r="O1626" s="59"/>
      <c r="P1626" s="60"/>
      <c r="Q1626" s="61"/>
      <c r="R1626" s="61"/>
      <c r="S1626" s="510"/>
    </row>
    <row r="1627" spans="1:19" s="31" customFormat="1" ht="45.75" customHeight="1" x14ac:dyDescent="0.25">
      <c r="A1627" s="119">
        <v>1619</v>
      </c>
      <c r="B1627" s="119" t="s">
        <v>5863</v>
      </c>
      <c r="C1627" s="119" t="s">
        <v>2952</v>
      </c>
      <c r="D1627" s="120" t="s">
        <v>261</v>
      </c>
      <c r="E1627" s="120" t="s">
        <v>391</v>
      </c>
      <c r="F1627" s="120" t="s">
        <v>261</v>
      </c>
      <c r="G1627" s="120" t="s">
        <v>3058</v>
      </c>
      <c r="H1627" s="120" t="s">
        <v>470</v>
      </c>
      <c r="I1627" s="120" t="s">
        <v>306</v>
      </c>
      <c r="J1627" s="120" t="s">
        <v>92</v>
      </c>
      <c r="K1627" s="120" t="s">
        <v>3107</v>
      </c>
      <c r="L1627" s="121">
        <v>12</v>
      </c>
      <c r="M1627" s="121">
        <v>2013</v>
      </c>
      <c r="N1627" s="180">
        <v>354.97</v>
      </c>
      <c r="O1627" s="59"/>
      <c r="P1627" s="60"/>
      <c r="Q1627" s="61"/>
      <c r="R1627" s="61"/>
      <c r="S1627" s="510"/>
    </row>
    <row r="1628" spans="1:19" s="31" customFormat="1" ht="45.75" customHeight="1" x14ac:dyDescent="0.25">
      <c r="A1628" s="119">
        <v>1620</v>
      </c>
      <c r="B1628" s="119" t="s">
        <v>5864</v>
      </c>
      <c r="C1628" s="119" t="s">
        <v>2971</v>
      </c>
      <c r="D1628" s="120" t="s">
        <v>261</v>
      </c>
      <c r="E1628" s="120" t="s">
        <v>391</v>
      </c>
      <c r="F1628" s="120" t="s">
        <v>261</v>
      </c>
      <c r="G1628" s="120" t="s">
        <v>5865</v>
      </c>
      <c r="H1628" s="120" t="s">
        <v>470</v>
      </c>
      <c r="I1628" s="120" t="s">
        <v>306</v>
      </c>
      <c r="J1628" s="120" t="s">
        <v>92</v>
      </c>
      <c r="K1628" s="120" t="s">
        <v>3107</v>
      </c>
      <c r="L1628" s="121">
        <v>12</v>
      </c>
      <c r="M1628" s="122">
        <v>2013</v>
      </c>
      <c r="N1628" s="180">
        <v>236.64</v>
      </c>
      <c r="O1628" s="59"/>
      <c r="P1628" s="60"/>
      <c r="Q1628" s="61"/>
      <c r="R1628" s="61"/>
      <c r="S1628" s="510"/>
    </row>
    <row r="1629" spans="1:19" s="31" customFormat="1" ht="45.75" customHeight="1" x14ac:dyDescent="0.25">
      <c r="A1629" s="119">
        <v>1621</v>
      </c>
      <c r="B1629" s="119" t="s">
        <v>5866</v>
      </c>
      <c r="C1629" s="119" t="s">
        <v>3375</v>
      </c>
      <c r="D1629" s="120" t="s">
        <v>3397</v>
      </c>
      <c r="E1629" s="120" t="s">
        <v>391</v>
      </c>
      <c r="F1629" s="120" t="s">
        <v>261</v>
      </c>
      <c r="G1629" s="120">
        <v>1111114303</v>
      </c>
      <c r="H1629" s="120" t="s">
        <v>470</v>
      </c>
      <c r="I1629" s="120" t="s">
        <v>306</v>
      </c>
      <c r="J1629" s="120" t="s">
        <v>92</v>
      </c>
      <c r="K1629" s="120" t="s">
        <v>3107</v>
      </c>
      <c r="L1629" s="121">
        <v>12</v>
      </c>
      <c r="M1629" s="121">
        <v>2013</v>
      </c>
      <c r="N1629" s="180">
        <v>232</v>
      </c>
      <c r="O1629" s="59"/>
      <c r="P1629" s="60"/>
      <c r="Q1629" s="61"/>
      <c r="R1629" s="61"/>
      <c r="S1629" s="510"/>
    </row>
    <row r="1630" spans="1:19" s="31" customFormat="1" ht="45.75" customHeight="1" x14ac:dyDescent="0.25">
      <c r="A1630" s="119">
        <v>1622</v>
      </c>
      <c r="B1630" s="119" t="s">
        <v>5867</v>
      </c>
      <c r="C1630" s="125" t="s">
        <v>5868</v>
      </c>
      <c r="D1630" s="120" t="s">
        <v>261</v>
      </c>
      <c r="E1630" s="120" t="s">
        <v>391</v>
      </c>
      <c r="F1630" s="120" t="s">
        <v>3444</v>
      </c>
      <c r="G1630" s="120">
        <v>21060031263</v>
      </c>
      <c r="H1630" s="120" t="s">
        <v>470</v>
      </c>
      <c r="I1630" s="120" t="s">
        <v>306</v>
      </c>
      <c r="J1630" s="120" t="s">
        <v>92</v>
      </c>
      <c r="K1630" s="120" t="s">
        <v>3107</v>
      </c>
      <c r="L1630" s="121">
        <v>12</v>
      </c>
      <c r="M1630" s="121">
        <v>2013</v>
      </c>
      <c r="N1630" s="180">
        <v>4384.8</v>
      </c>
      <c r="O1630" s="59"/>
      <c r="P1630" s="60"/>
      <c r="Q1630" s="61"/>
      <c r="R1630" s="61"/>
      <c r="S1630" s="510"/>
    </row>
    <row r="1631" spans="1:19" s="31" customFormat="1" ht="45.75" customHeight="1" x14ac:dyDescent="0.25">
      <c r="A1631" s="119">
        <v>1623</v>
      </c>
      <c r="B1631" s="119" t="s">
        <v>5869</v>
      </c>
      <c r="C1631" s="125" t="s">
        <v>5668</v>
      </c>
      <c r="D1631" s="120" t="s">
        <v>261</v>
      </c>
      <c r="E1631" s="120" t="s">
        <v>391</v>
      </c>
      <c r="F1631" s="120" t="s">
        <v>261</v>
      </c>
      <c r="G1631" s="120" t="s">
        <v>5870</v>
      </c>
      <c r="H1631" s="120" t="s">
        <v>470</v>
      </c>
      <c r="I1631" s="120" t="s">
        <v>306</v>
      </c>
      <c r="J1631" s="120" t="s">
        <v>92</v>
      </c>
      <c r="K1631" s="120" t="s">
        <v>3107</v>
      </c>
      <c r="L1631" s="121">
        <v>12</v>
      </c>
      <c r="M1631" s="121">
        <v>2013</v>
      </c>
      <c r="N1631" s="180">
        <v>2192.4</v>
      </c>
      <c r="O1631" s="59"/>
      <c r="P1631" s="60"/>
      <c r="Q1631" s="61"/>
      <c r="R1631" s="61"/>
      <c r="S1631" s="510"/>
    </row>
    <row r="1632" spans="1:19" s="31" customFormat="1" ht="45.75" customHeight="1" x14ac:dyDescent="0.25">
      <c r="A1632" s="119">
        <v>1624</v>
      </c>
      <c r="B1632" s="119" t="s">
        <v>5871</v>
      </c>
      <c r="C1632" s="125" t="s">
        <v>2952</v>
      </c>
      <c r="D1632" s="120" t="s">
        <v>261</v>
      </c>
      <c r="E1632" s="120" t="s">
        <v>391</v>
      </c>
      <c r="F1632" s="120" t="s">
        <v>261</v>
      </c>
      <c r="G1632" s="120" t="s">
        <v>4369</v>
      </c>
      <c r="H1632" s="120" t="s">
        <v>470</v>
      </c>
      <c r="I1632" s="120" t="s">
        <v>306</v>
      </c>
      <c r="J1632" s="120" t="s">
        <v>92</v>
      </c>
      <c r="K1632" s="120" t="s">
        <v>3107</v>
      </c>
      <c r="L1632" s="121">
        <v>12</v>
      </c>
      <c r="M1632" s="121">
        <v>2013</v>
      </c>
      <c r="N1632" s="180">
        <v>255.78</v>
      </c>
      <c r="O1632" s="59"/>
      <c r="P1632" s="60"/>
      <c r="Q1632" s="61"/>
      <c r="R1632" s="61"/>
      <c r="S1632" s="510"/>
    </row>
    <row r="1633" spans="1:19" s="31" customFormat="1" ht="45.75" customHeight="1" x14ac:dyDescent="0.25">
      <c r="A1633" s="119">
        <v>1625</v>
      </c>
      <c r="B1633" s="119" t="s">
        <v>5872</v>
      </c>
      <c r="C1633" s="125" t="s">
        <v>2980</v>
      </c>
      <c r="D1633" s="120" t="s">
        <v>261</v>
      </c>
      <c r="E1633" s="120" t="s">
        <v>391</v>
      </c>
      <c r="F1633" s="120" t="s">
        <v>261</v>
      </c>
      <c r="G1633" s="120">
        <v>12123509678</v>
      </c>
      <c r="H1633" s="120" t="s">
        <v>470</v>
      </c>
      <c r="I1633" s="120" t="s">
        <v>306</v>
      </c>
      <c r="J1633" s="120" t="s">
        <v>92</v>
      </c>
      <c r="K1633" s="120" t="s">
        <v>3107</v>
      </c>
      <c r="L1633" s="121">
        <v>12</v>
      </c>
      <c r="M1633" s="121">
        <v>2013</v>
      </c>
      <c r="N1633" s="180">
        <v>255.78</v>
      </c>
      <c r="O1633" s="59"/>
      <c r="P1633" s="60"/>
      <c r="Q1633" s="61"/>
      <c r="R1633" s="61"/>
      <c r="S1633" s="510"/>
    </row>
    <row r="1634" spans="1:19" s="31" customFormat="1" ht="45.75" customHeight="1" x14ac:dyDescent="0.25">
      <c r="A1634" s="119">
        <v>1626</v>
      </c>
      <c r="B1634" s="119" t="s">
        <v>5873</v>
      </c>
      <c r="C1634" s="125" t="s">
        <v>5868</v>
      </c>
      <c r="D1634" s="120" t="s">
        <v>261</v>
      </c>
      <c r="E1634" s="120" t="s">
        <v>391</v>
      </c>
      <c r="F1634" s="120" t="s">
        <v>3444</v>
      </c>
      <c r="G1634" s="123">
        <v>1420236037909</v>
      </c>
      <c r="H1634" s="120" t="s">
        <v>470</v>
      </c>
      <c r="I1634" s="120" t="s">
        <v>306</v>
      </c>
      <c r="J1634" s="120" t="s">
        <v>92</v>
      </c>
      <c r="K1634" s="120" t="s">
        <v>3107</v>
      </c>
      <c r="L1634" s="121">
        <v>12</v>
      </c>
      <c r="M1634" s="121">
        <v>2013</v>
      </c>
      <c r="N1634" s="180">
        <v>4384.8</v>
      </c>
      <c r="O1634" s="59"/>
      <c r="P1634" s="60"/>
      <c r="Q1634" s="61"/>
      <c r="R1634" s="61"/>
      <c r="S1634" s="510"/>
    </row>
    <row r="1635" spans="1:19" s="31" customFormat="1" ht="45.75" customHeight="1" x14ac:dyDescent="0.25">
      <c r="A1635" s="119">
        <v>1627</v>
      </c>
      <c r="B1635" s="119" t="s">
        <v>5874</v>
      </c>
      <c r="C1635" s="125" t="s">
        <v>5668</v>
      </c>
      <c r="D1635" s="120" t="s">
        <v>261</v>
      </c>
      <c r="E1635" s="120" t="s">
        <v>391</v>
      </c>
      <c r="F1635" s="120" t="s">
        <v>261</v>
      </c>
      <c r="G1635" s="120" t="s">
        <v>5875</v>
      </c>
      <c r="H1635" s="120" t="s">
        <v>470</v>
      </c>
      <c r="I1635" s="120" t="s">
        <v>306</v>
      </c>
      <c r="J1635" s="120" t="s">
        <v>92</v>
      </c>
      <c r="K1635" s="120" t="s">
        <v>3107</v>
      </c>
      <c r="L1635" s="121">
        <v>12</v>
      </c>
      <c r="M1635" s="121">
        <v>2013</v>
      </c>
      <c r="N1635" s="180">
        <v>2192.4</v>
      </c>
      <c r="O1635" s="59"/>
      <c r="P1635" s="60"/>
      <c r="Q1635" s="61"/>
      <c r="R1635" s="61"/>
      <c r="S1635" s="510"/>
    </row>
    <row r="1636" spans="1:19" s="31" customFormat="1" ht="45.75" customHeight="1" x14ac:dyDescent="0.25">
      <c r="A1636" s="119">
        <v>1628</v>
      </c>
      <c r="B1636" s="119" t="s">
        <v>5876</v>
      </c>
      <c r="C1636" s="125" t="s">
        <v>2952</v>
      </c>
      <c r="D1636" s="120" t="s">
        <v>261</v>
      </c>
      <c r="E1636" s="120" t="s">
        <v>391</v>
      </c>
      <c r="F1636" s="120" t="s">
        <v>261</v>
      </c>
      <c r="G1636" s="120" t="s">
        <v>5877</v>
      </c>
      <c r="H1636" s="120" t="s">
        <v>470</v>
      </c>
      <c r="I1636" s="120" t="s">
        <v>306</v>
      </c>
      <c r="J1636" s="120" t="s">
        <v>92</v>
      </c>
      <c r="K1636" s="120" t="s">
        <v>3107</v>
      </c>
      <c r="L1636" s="121">
        <v>12</v>
      </c>
      <c r="M1636" s="122">
        <v>2013</v>
      </c>
      <c r="N1636" s="180">
        <v>255.78</v>
      </c>
      <c r="O1636" s="59"/>
      <c r="P1636" s="60"/>
      <c r="Q1636" s="61"/>
      <c r="R1636" s="61"/>
      <c r="S1636" s="510"/>
    </row>
    <row r="1637" spans="1:19" s="31" customFormat="1" ht="45.75" customHeight="1" x14ac:dyDescent="0.25">
      <c r="A1637" s="119">
        <v>1629</v>
      </c>
      <c r="B1637" s="119" t="s">
        <v>5878</v>
      </c>
      <c r="C1637" s="125" t="s">
        <v>2971</v>
      </c>
      <c r="D1637" s="120" t="s">
        <v>261</v>
      </c>
      <c r="E1637" s="120" t="s">
        <v>391</v>
      </c>
      <c r="F1637" s="120" t="s">
        <v>261</v>
      </c>
      <c r="G1637" s="120">
        <v>265986011</v>
      </c>
      <c r="H1637" s="120" t="s">
        <v>470</v>
      </c>
      <c r="I1637" s="120" t="s">
        <v>306</v>
      </c>
      <c r="J1637" s="120" t="s">
        <v>92</v>
      </c>
      <c r="K1637" s="120" t="s">
        <v>3107</v>
      </c>
      <c r="L1637" s="121">
        <v>12</v>
      </c>
      <c r="M1637" s="121">
        <v>2013</v>
      </c>
      <c r="N1637" s="180">
        <v>219.24</v>
      </c>
      <c r="O1637" s="59"/>
      <c r="P1637" s="60"/>
      <c r="Q1637" s="61"/>
      <c r="R1637" s="61"/>
      <c r="S1637" s="510"/>
    </row>
    <row r="1638" spans="1:19" s="31" customFormat="1" ht="45.75" customHeight="1" x14ac:dyDescent="0.25">
      <c r="A1638" s="119">
        <v>1630</v>
      </c>
      <c r="B1638" s="119" t="s">
        <v>5879</v>
      </c>
      <c r="C1638" s="125" t="s">
        <v>2980</v>
      </c>
      <c r="D1638" s="120" t="s">
        <v>261</v>
      </c>
      <c r="E1638" s="120" t="s">
        <v>391</v>
      </c>
      <c r="F1638" s="120" t="s">
        <v>261</v>
      </c>
      <c r="G1638" s="120" t="s">
        <v>440</v>
      </c>
      <c r="H1638" s="120" t="s">
        <v>470</v>
      </c>
      <c r="I1638" s="120" t="s">
        <v>306</v>
      </c>
      <c r="J1638" s="120" t="s">
        <v>92</v>
      </c>
      <c r="K1638" s="120" t="s">
        <v>3107</v>
      </c>
      <c r="L1638" s="121">
        <v>12</v>
      </c>
      <c r="M1638" s="121">
        <v>2013</v>
      </c>
      <c r="N1638" s="180">
        <v>255.78</v>
      </c>
      <c r="O1638" s="59"/>
      <c r="P1638" s="60"/>
      <c r="Q1638" s="61"/>
      <c r="R1638" s="61"/>
      <c r="S1638" s="510"/>
    </row>
    <row r="1639" spans="1:19" s="31" customFormat="1" ht="45.75" customHeight="1" x14ac:dyDescent="0.25">
      <c r="A1639" s="119">
        <v>1631</v>
      </c>
      <c r="B1639" s="119" t="s">
        <v>5880</v>
      </c>
      <c r="C1639" s="125" t="s">
        <v>5881</v>
      </c>
      <c r="D1639" s="120" t="s">
        <v>261</v>
      </c>
      <c r="E1639" s="120" t="s">
        <v>391</v>
      </c>
      <c r="F1639" s="120" t="s">
        <v>3048</v>
      </c>
      <c r="G1639" s="123">
        <v>1420236037471</v>
      </c>
      <c r="H1639" s="120" t="s">
        <v>470</v>
      </c>
      <c r="I1639" s="120" t="s">
        <v>306</v>
      </c>
      <c r="J1639" s="120" t="s">
        <v>92</v>
      </c>
      <c r="K1639" s="120" t="s">
        <v>3107</v>
      </c>
      <c r="L1639" s="121">
        <v>12</v>
      </c>
      <c r="M1639" s="121">
        <v>2013</v>
      </c>
      <c r="N1639" s="180">
        <v>7064.4</v>
      </c>
      <c r="O1639" s="59"/>
      <c r="P1639" s="60"/>
      <c r="Q1639" s="61"/>
      <c r="R1639" s="61"/>
      <c r="S1639" s="510"/>
    </row>
    <row r="1640" spans="1:19" s="31" customFormat="1" ht="45.75" customHeight="1" x14ac:dyDescent="0.25">
      <c r="A1640" s="119">
        <v>1632</v>
      </c>
      <c r="B1640" s="119" t="s">
        <v>5882</v>
      </c>
      <c r="C1640" s="125" t="s">
        <v>5668</v>
      </c>
      <c r="D1640" s="120" t="s">
        <v>261</v>
      </c>
      <c r="E1640" s="120" t="s">
        <v>391</v>
      </c>
      <c r="F1640" s="120" t="s">
        <v>261</v>
      </c>
      <c r="G1640" s="120" t="s">
        <v>440</v>
      </c>
      <c r="H1640" s="120" t="s">
        <v>470</v>
      </c>
      <c r="I1640" s="120" t="s">
        <v>306</v>
      </c>
      <c r="J1640" s="120" t="s">
        <v>92</v>
      </c>
      <c r="K1640" s="120" t="s">
        <v>3107</v>
      </c>
      <c r="L1640" s="121">
        <v>12</v>
      </c>
      <c r="M1640" s="121">
        <v>2013</v>
      </c>
      <c r="N1640" s="180">
        <v>3885.42</v>
      </c>
      <c r="O1640" s="59"/>
      <c r="P1640" s="60"/>
      <c r="Q1640" s="61"/>
      <c r="R1640" s="61"/>
      <c r="S1640" s="510"/>
    </row>
    <row r="1641" spans="1:19" s="31" customFormat="1" ht="45.75" customHeight="1" x14ac:dyDescent="0.25">
      <c r="A1641" s="119">
        <v>1633</v>
      </c>
      <c r="B1641" s="119" t="s">
        <v>5883</v>
      </c>
      <c r="C1641" s="125" t="s">
        <v>2952</v>
      </c>
      <c r="D1641" s="120" t="s">
        <v>261</v>
      </c>
      <c r="E1641" s="120" t="s">
        <v>391</v>
      </c>
      <c r="F1641" s="120" t="s">
        <v>261</v>
      </c>
      <c r="G1641" s="120" t="s">
        <v>5884</v>
      </c>
      <c r="H1641" s="120" t="s">
        <v>470</v>
      </c>
      <c r="I1641" s="120" t="s">
        <v>306</v>
      </c>
      <c r="J1641" s="120" t="s">
        <v>92</v>
      </c>
      <c r="K1641" s="120" t="s">
        <v>3107</v>
      </c>
      <c r="L1641" s="121">
        <v>12</v>
      </c>
      <c r="M1641" s="121">
        <v>2013</v>
      </c>
      <c r="N1641" s="180">
        <v>294.35000000000002</v>
      </c>
      <c r="O1641" s="59"/>
      <c r="P1641" s="60"/>
      <c r="Q1641" s="61"/>
      <c r="R1641" s="61"/>
      <c r="S1641" s="510"/>
    </row>
    <row r="1642" spans="1:19" s="31" customFormat="1" ht="45.75" customHeight="1" x14ac:dyDescent="0.25">
      <c r="A1642" s="119">
        <v>1634</v>
      </c>
      <c r="B1642" s="119" t="s">
        <v>5885</v>
      </c>
      <c r="C1642" s="125" t="s">
        <v>2971</v>
      </c>
      <c r="D1642" s="120" t="s">
        <v>261</v>
      </c>
      <c r="E1642" s="120" t="s">
        <v>391</v>
      </c>
      <c r="F1642" s="120" t="s">
        <v>261</v>
      </c>
      <c r="G1642" s="120" t="s">
        <v>5886</v>
      </c>
      <c r="H1642" s="120" t="s">
        <v>470</v>
      </c>
      <c r="I1642" s="120" t="s">
        <v>306</v>
      </c>
      <c r="J1642" s="120" t="s">
        <v>92</v>
      </c>
      <c r="K1642" s="120" t="s">
        <v>3107</v>
      </c>
      <c r="L1642" s="121">
        <v>12</v>
      </c>
      <c r="M1642" s="121">
        <v>2013</v>
      </c>
      <c r="N1642" s="180">
        <v>235.48</v>
      </c>
      <c r="O1642" s="59"/>
      <c r="P1642" s="60"/>
      <c r="Q1642" s="61"/>
      <c r="R1642" s="61"/>
      <c r="S1642" s="510"/>
    </row>
    <row r="1643" spans="1:19" s="31" customFormat="1" ht="45.75" customHeight="1" x14ac:dyDescent="0.25">
      <c r="A1643" s="119">
        <v>1635</v>
      </c>
      <c r="B1643" s="119" t="s">
        <v>5887</v>
      </c>
      <c r="C1643" s="125" t="s">
        <v>2980</v>
      </c>
      <c r="D1643" s="120" t="s">
        <v>261</v>
      </c>
      <c r="E1643" s="120" t="s">
        <v>391</v>
      </c>
      <c r="F1643" s="120" t="s">
        <v>261</v>
      </c>
      <c r="G1643" s="120">
        <v>12123509678</v>
      </c>
      <c r="H1643" s="120" t="s">
        <v>470</v>
      </c>
      <c r="I1643" s="120" t="s">
        <v>306</v>
      </c>
      <c r="J1643" s="120" t="s">
        <v>92</v>
      </c>
      <c r="K1643" s="120" t="s">
        <v>3107</v>
      </c>
      <c r="L1643" s="121">
        <v>12</v>
      </c>
      <c r="M1643" s="121">
        <v>2013</v>
      </c>
      <c r="N1643" s="180">
        <v>294.35000000000002</v>
      </c>
      <c r="O1643" s="59"/>
      <c r="P1643" s="60"/>
      <c r="Q1643" s="61"/>
      <c r="R1643" s="61"/>
      <c r="S1643" s="510"/>
    </row>
    <row r="1644" spans="1:19" s="31" customFormat="1" ht="45.75" customHeight="1" x14ac:dyDescent="0.25">
      <c r="A1644" s="119">
        <v>1636</v>
      </c>
      <c r="B1644" s="119" t="s">
        <v>5888</v>
      </c>
      <c r="C1644" s="125" t="s">
        <v>5881</v>
      </c>
      <c r="D1644" s="120" t="s">
        <v>261</v>
      </c>
      <c r="E1644" s="120" t="s">
        <v>391</v>
      </c>
      <c r="F1644" s="120" t="s">
        <v>3048</v>
      </c>
      <c r="G1644" s="120">
        <v>21060031279</v>
      </c>
      <c r="H1644" s="120" t="s">
        <v>470</v>
      </c>
      <c r="I1644" s="120" t="s">
        <v>306</v>
      </c>
      <c r="J1644" s="120" t="s">
        <v>92</v>
      </c>
      <c r="K1644" s="120" t="s">
        <v>3107</v>
      </c>
      <c r="L1644" s="121">
        <v>12</v>
      </c>
      <c r="M1644" s="121">
        <v>2013</v>
      </c>
      <c r="N1644" s="180">
        <v>7064.4</v>
      </c>
      <c r="O1644" s="59"/>
      <c r="P1644" s="60"/>
      <c r="Q1644" s="61"/>
      <c r="R1644" s="61"/>
      <c r="S1644" s="510"/>
    </row>
    <row r="1645" spans="1:19" s="31" customFormat="1" ht="45.75" customHeight="1" x14ac:dyDescent="0.25">
      <c r="A1645" s="119">
        <v>1637</v>
      </c>
      <c r="B1645" s="119" t="s">
        <v>5889</v>
      </c>
      <c r="C1645" s="125" t="s">
        <v>5668</v>
      </c>
      <c r="D1645" s="120" t="s">
        <v>261</v>
      </c>
      <c r="E1645" s="120" t="s">
        <v>391</v>
      </c>
      <c r="F1645" s="120" t="s">
        <v>261</v>
      </c>
      <c r="G1645" s="120" t="s">
        <v>5890</v>
      </c>
      <c r="H1645" s="120" t="s">
        <v>470</v>
      </c>
      <c r="I1645" s="120" t="s">
        <v>306</v>
      </c>
      <c r="J1645" s="120" t="s">
        <v>92</v>
      </c>
      <c r="K1645" s="120" t="s">
        <v>3107</v>
      </c>
      <c r="L1645" s="121">
        <v>12</v>
      </c>
      <c r="M1645" s="122">
        <v>2013</v>
      </c>
      <c r="N1645" s="180">
        <v>3885.42</v>
      </c>
      <c r="O1645" s="59"/>
      <c r="P1645" s="60"/>
      <c r="Q1645" s="61"/>
      <c r="R1645" s="61"/>
      <c r="S1645" s="510"/>
    </row>
    <row r="1646" spans="1:19" s="31" customFormat="1" ht="45.75" customHeight="1" x14ac:dyDescent="0.25">
      <c r="A1646" s="119">
        <v>1638</v>
      </c>
      <c r="B1646" s="119" t="s">
        <v>5891</v>
      </c>
      <c r="C1646" s="125" t="s">
        <v>2952</v>
      </c>
      <c r="D1646" s="120" t="s">
        <v>261</v>
      </c>
      <c r="E1646" s="120" t="s">
        <v>391</v>
      </c>
      <c r="F1646" s="120" t="s">
        <v>261</v>
      </c>
      <c r="G1646" s="120" t="s">
        <v>4369</v>
      </c>
      <c r="H1646" s="120" t="s">
        <v>470</v>
      </c>
      <c r="I1646" s="120" t="s">
        <v>306</v>
      </c>
      <c r="J1646" s="120" t="s">
        <v>92</v>
      </c>
      <c r="K1646" s="120" t="s">
        <v>3107</v>
      </c>
      <c r="L1646" s="121">
        <v>12</v>
      </c>
      <c r="M1646" s="121">
        <v>2013</v>
      </c>
      <c r="N1646" s="180">
        <v>294.35000000000002</v>
      </c>
      <c r="O1646" s="59"/>
      <c r="P1646" s="60"/>
      <c r="Q1646" s="61"/>
      <c r="R1646" s="61"/>
      <c r="S1646" s="510"/>
    </row>
    <row r="1647" spans="1:19" s="31" customFormat="1" ht="45.75" customHeight="1" x14ac:dyDescent="0.25">
      <c r="A1647" s="119">
        <v>1639</v>
      </c>
      <c r="B1647" s="119" t="s">
        <v>5892</v>
      </c>
      <c r="C1647" s="125" t="s">
        <v>2980</v>
      </c>
      <c r="D1647" s="120" t="s">
        <v>261</v>
      </c>
      <c r="E1647" s="120" t="s">
        <v>391</v>
      </c>
      <c r="F1647" s="120" t="s">
        <v>261</v>
      </c>
      <c r="G1647" s="120">
        <v>12070548</v>
      </c>
      <c r="H1647" s="120" t="s">
        <v>470</v>
      </c>
      <c r="I1647" s="120" t="s">
        <v>306</v>
      </c>
      <c r="J1647" s="120" t="s">
        <v>92</v>
      </c>
      <c r="K1647" s="120" t="s">
        <v>3107</v>
      </c>
      <c r="L1647" s="121">
        <v>12</v>
      </c>
      <c r="M1647" s="121">
        <v>2013</v>
      </c>
      <c r="N1647" s="180">
        <v>294.35000000000002</v>
      </c>
      <c r="O1647" s="59"/>
      <c r="P1647" s="60"/>
      <c r="Q1647" s="61"/>
      <c r="R1647" s="61"/>
      <c r="S1647" s="510"/>
    </row>
    <row r="1648" spans="1:19" s="31" customFormat="1" ht="45.75" customHeight="1" x14ac:dyDescent="0.25">
      <c r="A1648" s="119">
        <v>1640</v>
      </c>
      <c r="B1648" s="119" t="s">
        <v>5893</v>
      </c>
      <c r="C1648" s="125" t="s">
        <v>5881</v>
      </c>
      <c r="D1648" s="120" t="s">
        <v>261</v>
      </c>
      <c r="E1648" s="120" t="s">
        <v>391</v>
      </c>
      <c r="F1648" s="120" t="s">
        <v>3048</v>
      </c>
      <c r="G1648" s="123">
        <v>1420236037002</v>
      </c>
      <c r="H1648" s="120" t="s">
        <v>470</v>
      </c>
      <c r="I1648" s="120" t="s">
        <v>306</v>
      </c>
      <c r="J1648" s="120" t="s">
        <v>92</v>
      </c>
      <c r="K1648" s="120" t="s">
        <v>3107</v>
      </c>
      <c r="L1648" s="121">
        <v>12</v>
      </c>
      <c r="M1648" s="121">
        <v>2013</v>
      </c>
      <c r="N1648" s="180">
        <v>7064.4</v>
      </c>
      <c r="O1648" s="59"/>
      <c r="P1648" s="60"/>
      <c r="Q1648" s="61"/>
      <c r="R1648" s="61"/>
      <c r="S1648" s="510"/>
    </row>
    <row r="1649" spans="1:19" s="31" customFormat="1" ht="45.75" customHeight="1" x14ac:dyDescent="0.25">
      <c r="A1649" s="119">
        <v>1641</v>
      </c>
      <c r="B1649" s="119" t="s">
        <v>5894</v>
      </c>
      <c r="C1649" s="125" t="s">
        <v>5668</v>
      </c>
      <c r="D1649" s="120" t="s">
        <v>261</v>
      </c>
      <c r="E1649" s="120" t="s">
        <v>391</v>
      </c>
      <c r="F1649" s="120" t="s">
        <v>261</v>
      </c>
      <c r="G1649" s="120" t="s">
        <v>5895</v>
      </c>
      <c r="H1649" s="120" t="s">
        <v>470</v>
      </c>
      <c r="I1649" s="120" t="s">
        <v>306</v>
      </c>
      <c r="J1649" s="120" t="s">
        <v>92</v>
      </c>
      <c r="K1649" s="120" t="s">
        <v>3107</v>
      </c>
      <c r="L1649" s="121">
        <v>12</v>
      </c>
      <c r="M1649" s="121">
        <v>2013</v>
      </c>
      <c r="N1649" s="180">
        <v>3885.42</v>
      </c>
      <c r="O1649" s="59"/>
      <c r="P1649" s="60"/>
      <c r="Q1649" s="61"/>
      <c r="R1649" s="61"/>
      <c r="S1649" s="510"/>
    </row>
    <row r="1650" spans="1:19" s="31" customFormat="1" ht="45.75" customHeight="1" x14ac:dyDescent="0.25">
      <c r="A1650" s="119">
        <v>1642</v>
      </c>
      <c r="B1650" s="119" t="s">
        <v>5896</v>
      </c>
      <c r="C1650" s="125" t="s">
        <v>2952</v>
      </c>
      <c r="D1650" s="120" t="s">
        <v>261</v>
      </c>
      <c r="E1650" s="120" t="s">
        <v>391</v>
      </c>
      <c r="F1650" s="120" t="s">
        <v>261</v>
      </c>
      <c r="G1650" s="120" t="s">
        <v>5884</v>
      </c>
      <c r="H1650" s="120" t="s">
        <v>470</v>
      </c>
      <c r="I1650" s="120" t="s">
        <v>306</v>
      </c>
      <c r="J1650" s="120" t="s">
        <v>92</v>
      </c>
      <c r="K1650" s="120" t="s">
        <v>3107</v>
      </c>
      <c r="L1650" s="121">
        <v>12</v>
      </c>
      <c r="M1650" s="121">
        <v>2013</v>
      </c>
      <c r="N1650" s="180">
        <v>294.35000000000002</v>
      </c>
      <c r="O1650" s="59"/>
      <c r="P1650" s="60"/>
      <c r="Q1650" s="61"/>
      <c r="R1650" s="61"/>
      <c r="S1650" s="510"/>
    </row>
    <row r="1651" spans="1:19" s="31" customFormat="1" ht="45.75" customHeight="1" x14ac:dyDescent="0.25">
      <c r="A1651" s="119">
        <v>1643</v>
      </c>
      <c r="B1651" s="119" t="s">
        <v>5897</v>
      </c>
      <c r="C1651" s="125" t="s">
        <v>2980</v>
      </c>
      <c r="D1651" s="120" t="s">
        <v>261</v>
      </c>
      <c r="E1651" s="120" t="s">
        <v>391</v>
      </c>
      <c r="F1651" s="120" t="s">
        <v>261</v>
      </c>
      <c r="G1651" s="120">
        <v>12123509677</v>
      </c>
      <c r="H1651" s="120" t="s">
        <v>470</v>
      </c>
      <c r="I1651" s="120" t="s">
        <v>306</v>
      </c>
      <c r="J1651" s="120" t="s">
        <v>92</v>
      </c>
      <c r="K1651" s="120" t="s">
        <v>3107</v>
      </c>
      <c r="L1651" s="121">
        <v>12</v>
      </c>
      <c r="M1651" s="121">
        <v>2013</v>
      </c>
      <c r="N1651" s="180">
        <v>294.35000000000002</v>
      </c>
      <c r="O1651" s="59"/>
      <c r="P1651" s="60"/>
      <c r="Q1651" s="61"/>
      <c r="R1651" s="61"/>
      <c r="S1651" s="510"/>
    </row>
    <row r="1652" spans="1:19" s="31" customFormat="1" ht="45.75" customHeight="1" x14ac:dyDescent="0.25">
      <c r="A1652" s="119">
        <v>1644</v>
      </c>
      <c r="B1652" s="119" t="s">
        <v>5898</v>
      </c>
      <c r="C1652" s="119" t="s">
        <v>5899</v>
      </c>
      <c r="D1652" s="120" t="s">
        <v>261</v>
      </c>
      <c r="E1652" s="120" t="s">
        <v>391</v>
      </c>
      <c r="F1652" s="120" t="s">
        <v>1358</v>
      </c>
      <c r="G1652" s="123">
        <v>234068106693100</v>
      </c>
      <c r="H1652" s="120" t="s">
        <v>470</v>
      </c>
      <c r="I1652" s="120" t="s">
        <v>306</v>
      </c>
      <c r="J1652" s="120" t="s">
        <v>92</v>
      </c>
      <c r="K1652" s="120" t="s">
        <v>3107</v>
      </c>
      <c r="L1652" s="121">
        <v>10</v>
      </c>
      <c r="M1652" s="121">
        <v>2014</v>
      </c>
      <c r="N1652" s="180">
        <v>3719.1</v>
      </c>
      <c r="O1652" s="59"/>
      <c r="P1652" s="60"/>
      <c r="Q1652" s="61"/>
      <c r="R1652" s="61"/>
      <c r="S1652" s="510"/>
    </row>
    <row r="1653" spans="1:19" s="31" customFormat="1" ht="45.75" customHeight="1" x14ac:dyDescent="0.25">
      <c r="A1653" s="119">
        <v>1645</v>
      </c>
      <c r="B1653" s="119" t="s">
        <v>5900</v>
      </c>
      <c r="C1653" s="119" t="s">
        <v>2976</v>
      </c>
      <c r="D1653" s="120" t="s">
        <v>261</v>
      </c>
      <c r="E1653" s="120" t="s">
        <v>391</v>
      </c>
      <c r="F1653" s="120" t="s">
        <v>261</v>
      </c>
      <c r="G1653" s="120" t="s">
        <v>5901</v>
      </c>
      <c r="H1653" s="120" t="s">
        <v>470</v>
      </c>
      <c r="I1653" s="120" t="s">
        <v>306</v>
      </c>
      <c r="J1653" s="120" t="s">
        <v>92</v>
      </c>
      <c r="K1653" s="120" t="s">
        <v>3107</v>
      </c>
      <c r="L1653" s="121">
        <v>10</v>
      </c>
      <c r="M1653" s="121">
        <v>2014</v>
      </c>
      <c r="N1653" s="180">
        <v>2169.4699999999998</v>
      </c>
      <c r="O1653" s="59"/>
      <c r="P1653" s="60"/>
      <c r="Q1653" s="61"/>
      <c r="R1653" s="61"/>
      <c r="S1653" s="510"/>
    </row>
    <row r="1654" spans="1:19" s="31" customFormat="1" ht="45.75" customHeight="1" x14ac:dyDescent="0.25">
      <c r="A1654" s="119">
        <v>1646</v>
      </c>
      <c r="B1654" s="119" t="s">
        <v>5902</v>
      </c>
      <c r="C1654" s="119" t="s">
        <v>2952</v>
      </c>
      <c r="D1654" s="120" t="s">
        <v>261</v>
      </c>
      <c r="E1654" s="120" t="s">
        <v>391</v>
      </c>
      <c r="F1654" s="120" t="s">
        <v>261</v>
      </c>
      <c r="G1654" s="120" t="s">
        <v>440</v>
      </c>
      <c r="H1654" s="120" t="s">
        <v>470</v>
      </c>
      <c r="I1654" s="120" t="s">
        <v>306</v>
      </c>
      <c r="J1654" s="120" t="s">
        <v>92</v>
      </c>
      <c r="K1654" s="120" t="s">
        <v>3107</v>
      </c>
      <c r="L1654" s="121">
        <v>10</v>
      </c>
      <c r="M1654" s="121">
        <v>2014</v>
      </c>
      <c r="N1654" s="180">
        <v>154.96</v>
      </c>
      <c r="O1654" s="59"/>
      <c r="P1654" s="60"/>
      <c r="Q1654" s="61"/>
      <c r="R1654" s="61"/>
      <c r="S1654" s="510"/>
    </row>
    <row r="1655" spans="1:19" s="31" customFormat="1" ht="45.75" customHeight="1" x14ac:dyDescent="0.25">
      <c r="A1655" s="119">
        <v>1647</v>
      </c>
      <c r="B1655" s="119" t="s">
        <v>5903</v>
      </c>
      <c r="C1655" s="119" t="s">
        <v>2971</v>
      </c>
      <c r="D1655" s="120" t="s">
        <v>261</v>
      </c>
      <c r="E1655" s="120" t="s">
        <v>391</v>
      </c>
      <c r="F1655" s="120" t="s">
        <v>261</v>
      </c>
      <c r="G1655" s="123">
        <v>151064003636</v>
      </c>
      <c r="H1655" s="120" t="s">
        <v>470</v>
      </c>
      <c r="I1655" s="120" t="s">
        <v>306</v>
      </c>
      <c r="J1655" s="120" t="s">
        <v>92</v>
      </c>
      <c r="K1655" s="120" t="s">
        <v>3107</v>
      </c>
      <c r="L1655" s="121">
        <v>10</v>
      </c>
      <c r="M1655" s="121">
        <v>2014</v>
      </c>
      <c r="N1655" s="180">
        <v>154.96</v>
      </c>
      <c r="O1655" s="59"/>
      <c r="P1655" s="60"/>
      <c r="Q1655" s="61"/>
      <c r="R1655" s="61"/>
      <c r="S1655" s="510"/>
    </row>
    <row r="1656" spans="1:19" s="31" customFormat="1" ht="45.75" customHeight="1" x14ac:dyDescent="0.25">
      <c r="A1656" s="119">
        <v>1648</v>
      </c>
      <c r="B1656" s="119" t="s">
        <v>5904</v>
      </c>
      <c r="C1656" s="119" t="s">
        <v>5899</v>
      </c>
      <c r="D1656" s="120" t="s">
        <v>261</v>
      </c>
      <c r="E1656" s="120" t="s">
        <v>391</v>
      </c>
      <c r="F1656" s="120" t="s">
        <v>1358</v>
      </c>
      <c r="G1656" s="123">
        <v>2340681061951</v>
      </c>
      <c r="H1656" s="120" t="s">
        <v>470</v>
      </c>
      <c r="I1656" s="120" t="s">
        <v>306</v>
      </c>
      <c r="J1656" s="120" t="s">
        <v>92</v>
      </c>
      <c r="K1656" s="120" t="s">
        <v>3107</v>
      </c>
      <c r="L1656" s="121">
        <v>10</v>
      </c>
      <c r="M1656" s="121">
        <v>2014</v>
      </c>
      <c r="N1656" s="180">
        <v>3719.1</v>
      </c>
      <c r="O1656" s="59"/>
      <c r="P1656" s="60"/>
      <c r="Q1656" s="61"/>
      <c r="R1656" s="61"/>
      <c r="S1656" s="510"/>
    </row>
    <row r="1657" spans="1:19" s="31" customFormat="1" ht="45.75" customHeight="1" x14ac:dyDescent="0.25">
      <c r="A1657" s="119">
        <v>1649</v>
      </c>
      <c r="B1657" s="119" t="s">
        <v>5905</v>
      </c>
      <c r="C1657" s="119" t="s">
        <v>2952</v>
      </c>
      <c r="D1657" s="120" t="s">
        <v>261</v>
      </c>
      <c r="E1657" s="120" t="s">
        <v>391</v>
      </c>
      <c r="F1657" s="120" t="s">
        <v>261</v>
      </c>
      <c r="G1657" s="123">
        <v>176052029921</v>
      </c>
      <c r="H1657" s="120" t="s">
        <v>470</v>
      </c>
      <c r="I1657" s="120" t="s">
        <v>306</v>
      </c>
      <c r="J1657" s="120" t="s">
        <v>92</v>
      </c>
      <c r="K1657" s="120" t="s">
        <v>3107</v>
      </c>
      <c r="L1657" s="121">
        <v>10</v>
      </c>
      <c r="M1657" s="121">
        <v>2014</v>
      </c>
      <c r="N1657" s="180">
        <v>154.96</v>
      </c>
      <c r="O1657" s="59"/>
      <c r="P1657" s="60"/>
      <c r="Q1657" s="61"/>
      <c r="R1657" s="61"/>
      <c r="S1657" s="510"/>
    </row>
    <row r="1658" spans="1:19" s="31" customFormat="1" ht="45.75" customHeight="1" x14ac:dyDescent="0.25">
      <c r="A1658" s="119">
        <v>1650</v>
      </c>
      <c r="B1658" s="119" t="s">
        <v>5906</v>
      </c>
      <c r="C1658" s="119" t="s">
        <v>2971</v>
      </c>
      <c r="D1658" s="120" t="s">
        <v>261</v>
      </c>
      <c r="E1658" s="120" t="s">
        <v>391</v>
      </c>
      <c r="F1658" s="120" t="s">
        <v>261</v>
      </c>
      <c r="G1658" s="123">
        <v>1760052029922</v>
      </c>
      <c r="H1658" s="120" t="s">
        <v>470</v>
      </c>
      <c r="I1658" s="120" t="s">
        <v>306</v>
      </c>
      <c r="J1658" s="120" t="s">
        <v>92</v>
      </c>
      <c r="K1658" s="120" t="s">
        <v>3107</v>
      </c>
      <c r="L1658" s="121">
        <v>10</v>
      </c>
      <c r="M1658" s="121">
        <v>2014</v>
      </c>
      <c r="N1658" s="180">
        <v>154.96</v>
      </c>
      <c r="O1658" s="59"/>
      <c r="P1658" s="60"/>
      <c r="Q1658" s="61"/>
      <c r="R1658" s="61"/>
      <c r="S1658" s="510"/>
    </row>
    <row r="1659" spans="1:19" s="31" customFormat="1" ht="45.75" customHeight="1" x14ac:dyDescent="0.25">
      <c r="A1659" s="119">
        <v>1651</v>
      </c>
      <c r="B1659" s="119" t="s">
        <v>5907</v>
      </c>
      <c r="C1659" s="119" t="s">
        <v>5899</v>
      </c>
      <c r="D1659" s="120" t="s">
        <v>261</v>
      </c>
      <c r="E1659" s="120" t="s">
        <v>391</v>
      </c>
      <c r="F1659" s="120" t="s">
        <v>1358</v>
      </c>
      <c r="G1659" s="123">
        <v>2340681061842</v>
      </c>
      <c r="H1659" s="120" t="s">
        <v>470</v>
      </c>
      <c r="I1659" s="120" t="s">
        <v>306</v>
      </c>
      <c r="J1659" s="120" t="s">
        <v>92</v>
      </c>
      <c r="K1659" s="120" t="s">
        <v>3107</v>
      </c>
      <c r="L1659" s="121">
        <v>10</v>
      </c>
      <c r="M1659" s="121">
        <v>2014</v>
      </c>
      <c r="N1659" s="180">
        <v>3719.1</v>
      </c>
      <c r="O1659" s="59"/>
      <c r="P1659" s="60"/>
      <c r="Q1659" s="61"/>
      <c r="R1659" s="61"/>
      <c r="S1659" s="510"/>
    </row>
    <row r="1660" spans="1:19" s="31" customFormat="1" ht="45.75" customHeight="1" x14ac:dyDescent="0.25">
      <c r="A1660" s="119">
        <v>1652</v>
      </c>
      <c r="B1660" s="119" t="s">
        <v>5908</v>
      </c>
      <c r="C1660" s="119" t="s">
        <v>2976</v>
      </c>
      <c r="D1660" s="120" t="s">
        <v>261</v>
      </c>
      <c r="E1660" s="120" t="s">
        <v>391</v>
      </c>
      <c r="F1660" s="120" t="s">
        <v>261</v>
      </c>
      <c r="G1660" s="120" t="s">
        <v>5909</v>
      </c>
      <c r="H1660" s="120" t="s">
        <v>470</v>
      </c>
      <c r="I1660" s="120" t="s">
        <v>306</v>
      </c>
      <c r="J1660" s="120" t="s">
        <v>92</v>
      </c>
      <c r="K1660" s="120" t="s">
        <v>3107</v>
      </c>
      <c r="L1660" s="121">
        <v>10</v>
      </c>
      <c r="M1660" s="121">
        <v>2014</v>
      </c>
      <c r="N1660" s="180">
        <v>2169.4699999999998</v>
      </c>
      <c r="O1660" s="59"/>
      <c r="P1660" s="60"/>
      <c r="Q1660" s="61"/>
      <c r="R1660" s="61"/>
      <c r="S1660" s="510"/>
    </row>
    <row r="1661" spans="1:19" s="31" customFormat="1" ht="45.75" customHeight="1" x14ac:dyDescent="0.25">
      <c r="A1661" s="119">
        <v>1653</v>
      </c>
      <c r="B1661" s="119" t="s">
        <v>5910</v>
      </c>
      <c r="C1661" s="119" t="s">
        <v>2952</v>
      </c>
      <c r="D1661" s="120" t="s">
        <v>261</v>
      </c>
      <c r="E1661" s="120" t="s">
        <v>391</v>
      </c>
      <c r="F1661" s="120" t="s">
        <v>261</v>
      </c>
      <c r="G1661" s="123">
        <v>1.76005200520299E+16</v>
      </c>
      <c r="H1661" s="120" t="s">
        <v>470</v>
      </c>
      <c r="I1661" s="120" t="s">
        <v>306</v>
      </c>
      <c r="J1661" s="120" t="s">
        <v>92</v>
      </c>
      <c r="K1661" s="120" t="s">
        <v>3107</v>
      </c>
      <c r="L1661" s="121">
        <v>10</v>
      </c>
      <c r="M1661" s="121">
        <v>2014</v>
      </c>
      <c r="N1661" s="180">
        <v>154.96</v>
      </c>
      <c r="O1661" s="59"/>
      <c r="P1661" s="60"/>
      <c r="Q1661" s="61"/>
      <c r="R1661" s="61"/>
      <c r="S1661" s="510"/>
    </row>
    <row r="1662" spans="1:19" s="31" customFormat="1" ht="45.75" customHeight="1" x14ac:dyDescent="0.25">
      <c r="A1662" s="119">
        <v>1654</v>
      </c>
      <c r="B1662" s="119" t="s">
        <v>5911</v>
      </c>
      <c r="C1662" s="119" t="s">
        <v>2971</v>
      </c>
      <c r="D1662" s="120" t="s">
        <v>261</v>
      </c>
      <c r="E1662" s="120" t="s">
        <v>391</v>
      </c>
      <c r="F1662" s="120" t="s">
        <v>261</v>
      </c>
      <c r="G1662" s="120" t="s">
        <v>440</v>
      </c>
      <c r="H1662" s="120" t="s">
        <v>470</v>
      </c>
      <c r="I1662" s="120" t="s">
        <v>306</v>
      </c>
      <c r="J1662" s="120" t="s">
        <v>92</v>
      </c>
      <c r="K1662" s="120" t="s">
        <v>3107</v>
      </c>
      <c r="L1662" s="121">
        <v>10</v>
      </c>
      <c r="M1662" s="121">
        <v>2014</v>
      </c>
      <c r="N1662" s="180">
        <v>154.96</v>
      </c>
      <c r="O1662" s="59"/>
      <c r="P1662" s="60"/>
      <c r="Q1662" s="61"/>
      <c r="R1662" s="61"/>
      <c r="S1662" s="510"/>
    </row>
    <row r="1663" spans="1:19" s="31" customFormat="1" ht="45.75" customHeight="1" x14ac:dyDescent="0.25">
      <c r="A1663" s="119">
        <v>1655</v>
      </c>
      <c r="B1663" s="119" t="s">
        <v>5912</v>
      </c>
      <c r="C1663" s="119" t="s">
        <v>2952</v>
      </c>
      <c r="D1663" s="120" t="s">
        <v>261</v>
      </c>
      <c r="E1663" s="120" t="s">
        <v>391</v>
      </c>
      <c r="F1663" s="120" t="s">
        <v>261</v>
      </c>
      <c r="G1663" s="123">
        <v>1760032029931</v>
      </c>
      <c r="H1663" s="120" t="s">
        <v>470</v>
      </c>
      <c r="I1663" s="120" t="s">
        <v>306</v>
      </c>
      <c r="J1663" s="120" t="s">
        <v>92</v>
      </c>
      <c r="K1663" s="120" t="s">
        <v>3107</v>
      </c>
      <c r="L1663" s="121">
        <v>10</v>
      </c>
      <c r="M1663" s="121">
        <v>2014</v>
      </c>
      <c r="N1663" s="180">
        <v>154.96</v>
      </c>
      <c r="O1663" s="59"/>
      <c r="P1663" s="60"/>
      <c r="Q1663" s="61"/>
      <c r="R1663" s="61"/>
      <c r="S1663" s="510"/>
    </row>
    <row r="1664" spans="1:19" s="31" customFormat="1" ht="45.75" customHeight="1" x14ac:dyDescent="0.25">
      <c r="A1664" s="119">
        <v>1656</v>
      </c>
      <c r="B1664" s="119" t="s">
        <v>5913</v>
      </c>
      <c r="C1664" s="119" t="s">
        <v>2971</v>
      </c>
      <c r="D1664" s="120" t="s">
        <v>261</v>
      </c>
      <c r="E1664" s="120" t="s">
        <v>391</v>
      </c>
      <c r="F1664" s="120" t="s">
        <v>261</v>
      </c>
      <c r="G1664" s="120" t="s">
        <v>440</v>
      </c>
      <c r="H1664" s="120" t="s">
        <v>470</v>
      </c>
      <c r="I1664" s="120" t="s">
        <v>306</v>
      </c>
      <c r="J1664" s="120" t="s">
        <v>92</v>
      </c>
      <c r="K1664" s="120" t="s">
        <v>3107</v>
      </c>
      <c r="L1664" s="121">
        <v>10</v>
      </c>
      <c r="M1664" s="121">
        <v>2014</v>
      </c>
      <c r="N1664" s="180">
        <v>154.96</v>
      </c>
      <c r="O1664" s="59"/>
      <c r="P1664" s="60"/>
      <c r="Q1664" s="61"/>
      <c r="R1664" s="61"/>
      <c r="S1664" s="510"/>
    </row>
    <row r="1665" spans="1:19" s="31" customFormat="1" ht="45.75" customHeight="1" x14ac:dyDescent="0.25">
      <c r="A1665" s="119">
        <v>1657</v>
      </c>
      <c r="B1665" s="119" t="s">
        <v>5914</v>
      </c>
      <c r="C1665" s="119" t="s">
        <v>2971</v>
      </c>
      <c r="D1665" s="120" t="s">
        <v>261</v>
      </c>
      <c r="E1665" s="120" t="s">
        <v>391</v>
      </c>
      <c r="F1665" s="120" t="s">
        <v>261</v>
      </c>
      <c r="G1665" s="120" t="s">
        <v>440</v>
      </c>
      <c r="H1665" s="120" t="s">
        <v>470</v>
      </c>
      <c r="I1665" s="120" t="s">
        <v>306</v>
      </c>
      <c r="J1665" s="120" t="s">
        <v>92</v>
      </c>
      <c r="K1665" s="120" t="s">
        <v>3107</v>
      </c>
      <c r="L1665" s="121">
        <v>7</v>
      </c>
      <c r="M1665" s="121">
        <v>2015</v>
      </c>
      <c r="N1665" s="180">
        <v>235.48</v>
      </c>
      <c r="O1665" s="59"/>
      <c r="P1665" s="60"/>
      <c r="Q1665" s="61"/>
      <c r="R1665" s="61"/>
      <c r="S1665" s="510"/>
    </row>
    <row r="1666" spans="1:19" s="31" customFormat="1" ht="45.75" customHeight="1" x14ac:dyDescent="0.25">
      <c r="A1666" s="119">
        <v>1658</v>
      </c>
      <c r="B1666" s="119" t="s">
        <v>5915</v>
      </c>
      <c r="C1666" s="119" t="s">
        <v>2952</v>
      </c>
      <c r="D1666" s="120" t="s">
        <v>261</v>
      </c>
      <c r="E1666" s="120" t="s">
        <v>391</v>
      </c>
      <c r="F1666" s="120" t="s">
        <v>261</v>
      </c>
      <c r="G1666" s="120">
        <v>155113</v>
      </c>
      <c r="H1666" s="120" t="s">
        <v>470</v>
      </c>
      <c r="I1666" s="120" t="s">
        <v>306</v>
      </c>
      <c r="J1666" s="120" t="s">
        <v>92</v>
      </c>
      <c r="K1666" s="120" t="s">
        <v>3107</v>
      </c>
      <c r="L1666" s="121">
        <v>7</v>
      </c>
      <c r="M1666" s="121">
        <v>2015</v>
      </c>
      <c r="N1666" s="180">
        <v>260</v>
      </c>
      <c r="O1666" s="59"/>
      <c r="P1666" s="60"/>
      <c r="Q1666" s="61"/>
      <c r="R1666" s="61"/>
      <c r="S1666" s="510"/>
    </row>
    <row r="1667" spans="1:19" s="31" customFormat="1" ht="45.75" customHeight="1" x14ac:dyDescent="0.25">
      <c r="A1667" s="119">
        <v>1659</v>
      </c>
      <c r="B1667" s="119" t="s">
        <v>5916</v>
      </c>
      <c r="C1667" s="119" t="s">
        <v>2971</v>
      </c>
      <c r="D1667" s="120" t="s">
        <v>261</v>
      </c>
      <c r="E1667" s="120" t="s">
        <v>391</v>
      </c>
      <c r="F1667" s="120" t="s">
        <v>261</v>
      </c>
      <c r="G1667" s="120" t="s">
        <v>440</v>
      </c>
      <c r="H1667" s="120" t="s">
        <v>470</v>
      </c>
      <c r="I1667" s="120" t="s">
        <v>306</v>
      </c>
      <c r="J1667" s="120" t="s">
        <v>92</v>
      </c>
      <c r="K1667" s="120" t="s">
        <v>3107</v>
      </c>
      <c r="L1667" s="121">
        <v>7</v>
      </c>
      <c r="M1667" s="121">
        <v>2015</v>
      </c>
      <c r="N1667" s="180">
        <v>154.96</v>
      </c>
      <c r="O1667" s="59"/>
      <c r="P1667" s="60"/>
      <c r="Q1667" s="61"/>
      <c r="R1667" s="61"/>
      <c r="S1667" s="510"/>
    </row>
    <row r="1668" spans="1:19" s="31" customFormat="1" ht="45.75" customHeight="1" x14ac:dyDescent="0.25">
      <c r="A1668" s="119">
        <v>1660</v>
      </c>
      <c r="B1668" s="119" t="s">
        <v>5917</v>
      </c>
      <c r="C1668" s="119" t="s">
        <v>3029</v>
      </c>
      <c r="D1668" s="120" t="s">
        <v>1156</v>
      </c>
      <c r="E1668" s="120" t="s">
        <v>391</v>
      </c>
      <c r="F1668" s="120">
        <v>2070</v>
      </c>
      <c r="G1668" s="120" t="s">
        <v>440</v>
      </c>
      <c r="H1668" s="120" t="s">
        <v>470</v>
      </c>
      <c r="I1668" s="120" t="s">
        <v>306</v>
      </c>
      <c r="J1668" s="120" t="s">
        <v>92</v>
      </c>
      <c r="K1668" s="120" t="s">
        <v>3107</v>
      </c>
      <c r="L1668" s="121">
        <v>3</v>
      </c>
      <c r="M1668" s="121">
        <v>2017</v>
      </c>
      <c r="N1668" s="180">
        <v>3398.34</v>
      </c>
      <c r="O1668" s="59"/>
      <c r="P1668" s="60"/>
      <c r="Q1668" s="61"/>
      <c r="R1668" s="61"/>
      <c r="S1668" s="510"/>
    </row>
    <row r="1669" spans="1:19" s="31" customFormat="1" ht="45.75" customHeight="1" x14ac:dyDescent="0.25">
      <c r="A1669" s="119">
        <v>1661</v>
      </c>
      <c r="B1669" s="119" t="s">
        <v>5873</v>
      </c>
      <c r="C1669" s="119" t="s">
        <v>5674</v>
      </c>
      <c r="D1669" s="120" t="s">
        <v>3388</v>
      </c>
      <c r="E1669" s="120" t="s">
        <v>391</v>
      </c>
      <c r="F1669" s="120" t="s">
        <v>261</v>
      </c>
      <c r="G1669" s="120" t="s">
        <v>440</v>
      </c>
      <c r="H1669" s="120" t="s">
        <v>470</v>
      </c>
      <c r="I1669" s="120" t="s">
        <v>306</v>
      </c>
      <c r="J1669" s="120" t="s">
        <v>92</v>
      </c>
      <c r="K1669" s="120" t="s">
        <v>3107</v>
      </c>
      <c r="L1669" s="121">
        <v>8</v>
      </c>
      <c r="M1669" s="121">
        <v>2017</v>
      </c>
      <c r="N1669" s="180">
        <v>12296</v>
      </c>
      <c r="O1669" s="59"/>
      <c r="P1669" s="60"/>
      <c r="Q1669" s="61"/>
      <c r="R1669" s="61"/>
      <c r="S1669" s="510"/>
    </row>
    <row r="1670" spans="1:19" s="31" customFormat="1" ht="45.75" customHeight="1" x14ac:dyDescent="0.25">
      <c r="A1670" s="119">
        <v>1662</v>
      </c>
      <c r="B1670" s="119" t="s">
        <v>5874</v>
      </c>
      <c r="C1670" s="119" t="s">
        <v>5544</v>
      </c>
      <c r="D1670" s="120" t="s">
        <v>1622</v>
      </c>
      <c r="E1670" s="120" t="s">
        <v>3030</v>
      </c>
      <c r="F1670" s="120" t="s">
        <v>261</v>
      </c>
      <c r="G1670" s="120" t="s">
        <v>440</v>
      </c>
      <c r="H1670" s="120" t="s">
        <v>470</v>
      </c>
      <c r="I1670" s="120" t="s">
        <v>306</v>
      </c>
      <c r="J1670" s="120" t="s">
        <v>92</v>
      </c>
      <c r="K1670" s="120" t="s">
        <v>3107</v>
      </c>
      <c r="L1670" s="121">
        <v>6</v>
      </c>
      <c r="M1670" s="121">
        <v>2018</v>
      </c>
      <c r="N1670" s="180">
        <v>7424</v>
      </c>
      <c r="O1670" s="59"/>
      <c r="P1670" s="60"/>
      <c r="Q1670" s="61"/>
      <c r="R1670" s="61"/>
      <c r="S1670" s="510"/>
    </row>
    <row r="1671" spans="1:19" s="31" customFormat="1" ht="45.75" customHeight="1" x14ac:dyDescent="0.25">
      <c r="A1671" s="119">
        <v>1663</v>
      </c>
      <c r="B1671" s="119" t="s">
        <v>5876</v>
      </c>
      <c r="C1671" s="119" t="s">
        <v>5918</v>
      </c>
      <c r="D1671" s="120" t="s">
        <v>3012</v>
      </c>
      <c r="E1671" s="120" t="s">
        <v>5919</v>
      </c>
      <c r="F1671" s="120" t="s">
        <v>5920</v>
      </c>
      <c r="G1671" s="120" t="s">
        <v>5921</v>
      </c>
      <c r="H1671" s="120" t="s">
        <v>292</v>
      </c>
      <c r="I1671" s="120" t="s">
        <v>306</v>
      </c>
      <c r="J1671" s="120" t="s">
        <v>92</v>
      </c>
      <c r="K1671" s="120" t="s">
        <v>3107</v>
      </c>
      <c r="L1671" s="121">
        <v>5</v>
      </c>
      <c r="M1671" s="121">
        <v>2019</v>
      </c>
      <c r="N1671" s="180">
        <v>41760</v>
      </c>
      <c r="O1671" s="59"/>
      <c r="P1671" s="60"/>
      <c r="Q1671" s="61"/>
      <c r="R1671" s="61"/>
      <c r="S1671" s="510"/>
    </row>
    <row r="1672" spans="1:19" s="31" customFormat="1" ht="45.75" customHeight="1" x14ac:dyDescent="0.25">
      <c r="A1672" s="119">
        <v>1664</v>
      </c>
      <c r="B1672" s="119" t="s">
        <v>5922</v>
      </c>
      <c r="C1672" s="119" t="s">
        <v>5923</v>
      </c>
      <c r="D1672" s="120" t="s">
        <v>1001</v>
      </c>
      <c r="E1672" s="120" t="s">
        <v>1096</v>
      </c>
      <c r="F1672" s="120" t="s">
        <v>5924</v>
      </c>
      <c r="G1672" s="120" t="s">
        <v>440</v>
      </c>
      <c r="H1672" s="120" t="s">
        <v>470</v>
      </c>
      <c r="I1672" s="120" t="s">
        <v>306</v>
      </c>
      <c r="J1672" s="120" t="s">
        <v>92</v>
      </c>
      <c r="K1672" s="120" t="s">
        <v>3107</v>
      </c>
      <c r="L1672" s="121">
        <v>3</v>
      </c>
      <c r="M1672" s="121">
        <v>2019</v>
      </c>
      <c r="N1672" s="180">
        <v>12818</v>
      </c>
      <c r="O1672" s="59"/>
      <c r="P1672" s="60"/>
      <c r="Q1672" s="61"/>
      <c r="R1672" s="61"/>
      <c r="S1672" s="510"/>
    </row>
    <row r="1673" spans="1:19" s="31" customFormat="1" ht="45.75" customHeight="1" x14ac:dyDescent="0.25">
      <c r="A1673" s="119">
        <v>1665</v>
      </c>
      <c r="B1673" s="119" t="s">
        <v>5876</v>
      </c>
      <c r="C1673" s="119" t="s">
        <v>5925</v>
      </c>
      <c r="D1673" s="120" t="s">
        <v>3388</v>
      </c>
      <c r="E1673" s="120" t="s">
        <v>391</v>
      </c>
      <c r="F1673" s="120" t="s">
        <v>261</v>
      </c>
      <c r="G1673" s="120" t="s">
        <v>440</v>
      </c>
      <c r="H1673" s="120" t="s">
        <v>470</v>
      </c>
      <c r="I1673" s="120" t="s">
        <v>306</v>
      </c>
      <c r="J1673" s="120" t="s">
        <v>92</v>
      </c>
      <c r="K1673" s="120" t="s">
        <v>3107</v>
      </c>
      <c r="L1673" s="121">
        <v>3</v>
      </c>
      <c r="M1673" s="121">
        <v>2020</v>
      </c>
      <c r="N1673" s="180">
        <v>15776</v>
      </c>
      <c r="O1673" s="59"/>
      <c r="P1673" s="60"/>
      <c r="Q1673" s="61"/>
      <c r="R1673" s="61"/>
      <c r="S1673" s="510"/>
    </row>
    <row r="1674" spans="1:19" s="31" customFormat="1" ht="45.75" customHeight="1" x14ac:dyDescent="0.25">
      <c r="A1674" s="119">
        <v>1666</v>
      </c>
      <c r="B1674" s="119" t="s">
        <v>5878</v>
      </c>
      <c r="C1674" s="119" t="s">
        <v>5925</v>
      </c>
      <c r="D1674" s="120" t="s">
        <v>3388</v>
      </c>
      <c r="E1674" s="120" t="s">
        <v>391</v>
      </c>
      <c r="F1674" s="120" t="s">
        <v>261</v>
      </c>
      <c r="G1674" s="120" t="s">
        <v>440</v>
      </c>
      <c r="H1674" s="120" t="s">
        <v>470</v>
      </c>
      <c r="I1674" s="120" t="s">
        <v>306</v>
      </c>
      <c r="J1674" s="120" t="s">
        <v>92</v>
      </c>
      <c r="K1674" s="120" t="s">
        <v>3107</v>
      </c>
      <c r="L1674" s="121">
        <v>3</v>
      </c>
      <c r="M1674" s="121">
        <v>2020</v>
      </c>
      <c r="N1674" s="180">
        <v>15776</v>
      </c>
      <c r="O1674" s="59"/>
      <c r="P1674" s="60"/>
      <c r="Q1674" s="61"/>
      <c r="R1674" s="61"/>
      <c r="S1674" s="510"/>
    </row>
    <row r="1675" spans="1:19" s="31" customFormat="1" ht="45.75" customHeight="1" x14ac:dyDescent="0.25">
      <c r="A1675" s="119">
        <v>1667</v>
      </c>
      <c r="B1675" s="119" t="s">
        <v>5879</v>
      </c>
      <c r="C1675" s="119" t="s">
        <v>5925</v>
      </c>
      <c r="D1675" s="120" t="s">
        <v>3388</v>
      </c>
      <c r="E1675" s="120" t="s">
        <v>391</v>
      </c>
      <c r="F1675" s="120" t="s">
        <v>261</v>
      </c>
      <c r="G1675" s="120" t="s">
        <v>440</v>
      </c>
      <c r="H1675" s="120" t="s">
        <v>470</v>
      </c>
      <c r="I1675" s="120" t="s">
        <v>306</v>
      </c>
      <c r="J1675" s="120" t="s">
        <v>92</v>
      </c>
      <c r="K1675" s="120" t="s">
        <v>3107</v>
      </c>
      <c r="L1675" s="121">
        <v>3</v>
      </c>
      <c r="M1675" s="121">
        <v>2020</v>
      </c>
      <c r="N1675" s="180">
        <v>15776</v>
      </c>
      <c r="O1675" s="59"/>
      <c r="P1675" s="60"/>
      <c r="Q1675" s="61"/>
      <c r="R1675" s="61"/>
      <c r="S1675" s="510"/>
    </row>
    <row r="1676" spans="1:19" s="31" customFormat="1" ht="45.75" customHeight="1" x14ac:dyDescent="0.25">
      <c r="A1676" s="119">
        <v>1668</v>
      </c>
      <c r="B1676" s="119" t="s">
        <v>5880</v>
      </c>
      <c r="C1676" s="119" t="s">
        <v>5926</v>
      </c>
      <c r="D1676" s="120" t="s">
        <v>261</v>
      </c>
      <c r="E1676" s="120" t="s">
        <v>391</v>
      </c>
      <c r="F1676" s="120" t="s">
        <v>261</v>
      </c>
      <c r="G1676" s="120" t="s">
        <v>440</v>
      </c>
      <c r="H1676" s="120" t="s">
        <v>470</v>
      </c>
      <c r="I1676" s="120" t="s">
        <v>306</v>
      </c>
      <c r="J1676" s="120" t="s">
        <v>92</v>
      </c>
      <c r="K1676" s="120" t="s">
        <v>3107</v>
      </c>
      <c r="L1676" s="121">
        <v>3</v>
      </c>
      <c r="M1676" s="121">
        <v>2020</v>
      </c>
      <c r="N1676" s="180">
        <v>2528.8000000000002</v>
      </c>
      <c r="O1676" s="59"/>
      <c r="P1676" s="60"/>
      <c r="Q1676" s="61"/>
      <c r="R1676" s="61"/>
      <c r="S1676" s="510"/>
    </row>
    <row r="1677" spans="1:19" s="31" customFormat="1" ht="45.75" customHeight="1" x14ac:dyDescent="0.25">
      <c r="A1677" s="119">
        <v>1669</v>
      </c>
      <c r="B1677" s="119" t="s">
        <v>5927</v>
      </c>
      <c r="C1677" s="119" t="s">
        <v>5928</v>
      </c>
      <c r="D1677" s="120" t="s">
        <v>5929</v>
      </c>
      <c r="E1677" s="120" t="s">
        <v>391</v>
      </c>
      <c r="F1677" s="120" t="s">
        <v>261</v>
      </c>
      <c r="G1677" s="120" t="s">
        <v>440</v>
      </c>
      <c r="H1677" s="120" t="s">
        <v>470</v>
      </c>
      <c r="I1677" s="120" t="s">
        <v>306</v>
      </c>
      <c r="J1677" s="120" t="s">
        <v>92</v>
      </c>
      <c r="K1677" s="120" t="s">
        <v>3107</v>
      </c>
      <c r="L1677" s="121">
        <v>3</v>
      </c>
      <c r="M1677" s="121">
        <v>2020</v>
      </c>
      <c r="N1677" s="180">
        <v>4640</v>
      </c>
      <c r="O1677" s="59"/>
      <c r="P1677" s="60"/>
      <c r="Q1677" s="61"/>
      <c r="R1677" s="61"/>
      <c r="S1677" s="510"/>
    </row>
    <row r="1678" spans="1:19" s="31" customFormat="1" ht="45.75" customHeight="1" x14ac:dyDescent="0.25">
      <c r="A1678" s="119">
        <v>1670</v>
      </c>
      <c r="B1678" s="119" t="s">
        <v>5930</v>
      </c>
      <c r="C1678" s="119" t="s">
        <v>5931</v>
      </c>
      <c r="D1678" s="120" t="s">
        <v>5932</v>
      </c>
      <c r="E1678" s="120" t="s">
        <v>391</v>
      </c>
      <c r="F1678" s="120" t="s">
        <v>5933</v>
      </c>
      <c r="G1678" s="120" t="s">
        <v>440</v>
      </c>
      <c r="H1678" s="120" t="s">
        <v>470</v>
      </c>
      <c r="I1678" s="120" t="s">
        <v>306</v>
      </c>
      <c r="J1678" s="120" t="s">
        <v>92</v>
      </c>
      <c r="K1678" s="120" t="s">
        <v>3107</v>
      </c>
      <c r="L1678" s="121">
        <v>3</v>
      </c>
      <c r="M1678" s="121">
        <v>2020</v>
      </c>
      <c r="N1678" s="180">
        <v>142095.59</v>
      </c>
      <c r="O1678" s="59"/>
      <c r="P1678" s="60"/>
      <c r="Q1678" s="61"/>
      <c r="R1678" s="61"/>
      <c r="S1678" s="510"/>
    </row>
    <row r="1679" spans="1:19" s="31" customFormat="1" ht="45.75" customHeight="1" x14ac:dyDescent="0.25">
      <c r="A1679" s="119">
        <v>1671</v>
      </c>
      <c r="B1679" s="119" t="s">
        <v>5934</v>
      </c>
      <c r="C1679" s="119" t="s">
        <v>5935</v>
      </c>
      <c r="D1679" s="120" t="s">
        <v>1622</v>
      </c>
      <c r="E1679" s="120" t="s">
        <v>391</v>
      </c>
      <c r="F1679" s="120" t="s">
        <v>5936</v>
      </c>
      <c r="G1679" s="120" t="s">
        <v>440</v>
      </c>
      <c r="H1679" s="120" t="s">
        <v>470</v>
      </c>
      <c r="I1679" s="120" t="s">
        <v>306</v>
      </c>
      <c r="J1679" s="120" t="s">
        <v>92</v>
      </c>
      <c r="K1679" s="120" t="s">
        <v>3107</v>
      </c>
      <c r="L1679" s="121">
        <v>3</v>
      </c>
      <c r="M1679" s="121">
        <v>2020</v>
      </c>
      <c r="N1679" s="180">
        <v>79520.7</v>
      </c>
      <c r="O1679" s="59"/>
      <c r="P1679" s="60"/>
      <c r="Q1679" s="61"/>
      <c r="R1679" s="61"/>
      <c r="S1679" s="510"/>
    </row>
    <row r="1680" spans="1:19" s="31" customFormat="1" ht="45.75" customHeight="1" x14ac:dyDescent="0.25">
      <c r="A1680" s="119">
        <v>1672</v>
      </c>
      <c r="B1680" s="119" t="s">
        <v>5937</v>
      </c>
      <c r="C1680" s="119" t="s">
        <v>5938</v>
      </c>
      <c r="D1680" s="120" t="s">
        <v>5939</v>
      </c>
      <c r="E1680" s="120" t="s">
        <v>391</v>
      </c>
      <c r="F1680" s="120" t="s">
        <v>5940</v>
      </c>
      <c r="G1680" s="120" t="s">
        <v>440</v>
      </c>
      <c r="H1680" s="120" t="s">
        <v>470</v>
      </c>
      <c r="I1680" s="120" t="s">
        <v>306</v>
      </c>
      <c r="J1680" s="120" t="s">
        <v>92</v>
      </c>
      <c r="K1680" s="120" t="s">
        <v>3107</v>
      </c>
      <c r="L1680" s="121">
        <v>3</v>
      </c>
      <c r="M1680" s="121">
        <v>2020</v>
      </c>
      <c r="N1680" s="180">
        <v>8319.64</v>
      </c>
      <c r="O1680" s="59"/>
      <c r="P1680" s="60"/>
      <c r="Q1680" s="61"/>
      <c r="R1680" s="61"/>
      <c r="S1680" s="510"/>
    </row>
    <row r="1681" spans="1:19" s="31" customFormat="1" ht="45.75" customHeight="1" x14ac:dyDescent="0.25">
      <c r="A1681" s="119">
        <v>1673</v>
      </c>
      <c r="B1681" s="119" t="s">
        <v>5941</v>
      </c>
      <c r="C1681" s="119" t="s">
        <v>5942</v>
      </c>
      <c r="D1681" s="120" t="s">
        <v>1156</v>
      </c>
      <c r="E1681" s="120" t="s">
        <v>391</v>
      </c>
      <c r="F1681" s="120" t="s">
        <v>261</v>
      </c>
      <c r="G1681" s="120" t="s">
        <v>440</v>
      </c>
      <c r="H1681" s="120" t="s">
        <v>470</v>
      </c>
      <c r="I1681" s="120" t="s">
        <v>306</v>
      </c>
      <c r="J1681" s="120" t="s">
        <v>92</v>
      </c>
      <c r="K1681" s="120" t="s">
        <v>3107</v>
      </c>
      <c r="L1681" s="121">
        <v>4</v>
      </c>
      <c r="M1681" s="121">
        <v>2020</v>
      </c>
      <c r="N1681" s="180">
        <v>5684</v>
      </c>
      <c r="O1681" s="59"/>
      <c r="P1681" s="60"/>
      <c r="Q1681" s="61"/>
      <c r="R1681" s="61"/>
      <c r="S1681" s="510"/>
    </row>
    <row r="1682" spans="1:19" s="31" customFormat="1" ht="45.75" customHeight="1" x14ac:dyDescent="0.25">
      <c r="A1682" s="119">
        <v>1674</v>
      </c>
      <c r="B1682" s="119" t="s">
        <v>5943</v>
      </c>
      <c r="C1682" s="119" t="s">
        <v>5944</v>
      </c>
      <c r="D1682" s="120" t="s">
        <v>3095</v>
      </c>
      <c r="E1682" s="120" t="s">
        <v>391</v>
      </c>
      <c r="F1682" s="120" t="s">
        <v>3095</v>
      </c>
      <c r="G1682" s="120" t="s">
        <v>440</v>
      </c>
      <c r="H1682" s="120" t="s">
        <v>470</v>
      </c>
      <c r="I1682" s="120" t="s">
        <v>306</v>
      </c>
      <c r="J1682" s="120" t="s">
        <v>92</v>
      </c>
      <c r="K1682" s="120" t="s">
        <v>3107</v>
      </c>
      <c r="L1682" s="121">
        <v>4</v>
      </c>
      <c r="M1682" s="121">
        <v>2020</v>
      </c>
      <c r="N1682" s="180">
        <v>417.6</v>
      </c>
      <c r="O1682" s="59"/>
      <c r="P1682" s="60"/>
      <c r="Q1682" s="61"/>
      <c r="R1682" s="61"/>
      <c r="S1682" s="510"/>
    </row>
    <row r="1683" spans="1:19" s="31" customFormat="1" ht="45.75" customHeight="1" x14ac:dyDescent="0.25">
      <c r="A1683" s="119">
        <v>1675</v>
      </c>
      <c r="B1683" s="119" t="s">
        <v>5945</v>
      </c>
      <c r="C1683" s="119" t="s">
        <v>4002</v>
      </c>
      <c r="D1683" s="120" t="s">
        <v>3095</v>
      </c>
      <c r="E1683" s="120" t="s">
        <v>391</v>
      </c>
      <c r="F1683" s="120" t="s">
        <v>3095</v>
      </c>
      <c r="G1683" s="120" t="s">
        <v>440</v>
      </c>
      <c r="H1683" s="120" t="s">
        <v>470</v>
      </c>
      <c r="I1683" s="120" t="s">
        <v>306</v>
      </c>
      <c r="J1683" s="120" t="s">
        <v>92</v>
      </c>
      <c r="K1683" s="120" t="s">
        <v>3107</v>
      </c>
      <c r="L1683" s="121">
        <v>4</v>
      </c>
      <c r="M1683" s="121">
        <v>2020</v>
      </c>
      <c r="N1683" s="180">
        <v>92.8</v>
      </c>
      <c r="O1683" s="59"/>
      <c r="P1683" s="60"/>
      <c r="Q1683" s="61"/>
      <c r="R1683" s="61"/>
      <c r="S1683" s="510"/>
    </row>
    <row r="1684" spans="1:19" s="31" customFormat="1" ht="45.75" customHeight="1" x14ac:dyDescent="0.25">
      <c r="A1684" s="119">
        <v>1676</v>
      </c>
      <c r="B1684" s="119" t="s">
        <v>5946</v>
      </c>
      <c r="C1684" s="119" t="s">
        <v>5947</v>
      </c>
      <c r="D1684" s="120" t="s">
        <v>261</v>
      </c>
      <c r="E1684" s="120" t="s">
        <v>391</v>
      </c>
      <c r="F1684" s="120" t="s">
        <v>261</v>
      </c>
      <c r="G1684" s="120" t="s">
        <v>440</v>
      </c>
      <c r="H1684" s="120" t="s">
        <v>470</v>
      </c>
      <c r="I1684" s="120" t="s">
        <v>306</v>
      </c>
      <c r="J1684" s="120" t="s">
        <v>92</v>
      </c>
      <c r="K1684" s="120" t="s">
        <v>3107</v>
      </c>
      <c r="L1684" s="121">
        <v>4</v>
      </c>
      <c r="M1684" s="121">
        <v>2020</v>
      </c>
      <c r="N1684" s="180">
        <v>1914</v>
      </c>
      <c r="O1684" s="59"/>
      <c r="P1684" s="60"/>
      <c r="Q1684" s="61"/>
      <c r="R1684" s="61"/>
      <c r="S1684" s="510"/>
    </row>
    <row r="1685" spans="1:19" s="31" customFormat="1" ht="45.75" customHeight="1" x14ac:dyDescent="0.25">
      <c r="A1685" s="119">
        <v>1677</v>
      </c>
      <c r="B1685" s="119" t="s">
        <v>5948</v>
      </c>
      <c r="C1685" s="119" t="s">
        <v>5942</v>
      </c>
      <c r="D1685" s="120" t="s">
        <v>1156</v>
      </c>
      <c r="E1685" s="120" t="s">
        <v>391</v>
      </c>
      <c r="F1685" s="120" t="s">
        <v>5949</v>
      </c>
      <c r="G1685" s="120" t="s">
        <v>440</v>
      </c>
      <c r="H1685" s="120" t="s">
        <v>470</v>
      </c>
      <c r="I1685" s="120" t="s">
        <v>306</v>
      </c>
      <c r="J1685" s="120" t="s">
        <v>92</v>
      </c>
      <c r="K1685" s="120" t="s">
        <v>3107</v>
      </c>
      <c r="L1685" s="121">
        <v>4</v>
      </c>
      <c r="M1685" s="121">
        <v>2020</v>
      </c>
      <c r="N1685" s="180">
        <v>5684</v>
      </c>
      <c r="O1685" s="59"/>
      <c r="P1685" s="60"/>
      <c r="Q1685" s="61"/>
      <c r="R1685" s="61"/>
      <c r="S1685" s="510"/>
    </row>
    <row r="1686" spans="1:19" s="31" customFormat="1" ht="45.75" customHeight="1" x14ac:dyDescent="0.25">
      <c r="A1686" s="119">
        <v>1678</v>
      </c>
      <c r="B1686" s="119" t="s">
        <v>5950</v>
      </c>
      <c r="C1686" s="119" t="s">
        <v>5944</v>
      </c>
      <c r="D1686" s="120" t="s">
        <v>3095</v>
      </c>
      <c r="E1686" s="120" t="s">
        <v>391</v>
      </c>
      <c r="F1686" s="120" t="s">
        <v>3095</v>
      </c>
      <c r="G1686" s="120" t="s">
        <v>440</v>
      </c>
      <c r="H1686" s="120" t="s">
        <v>470</v>
      </c>
      <c r="I1686" s="120" t="s">
        <v>306</v>
      </c>
      <c r="J1686" s="120" t="s">
        <v>92</v>
      </c>
      <c r="K1686" s="120" t="s">
        <v>3107</v>
      </c>
      <c r="L1686" s="121">
        <v>4</v>
      </c>
      <c r="M1686" s="121">
        <v>2020</v>
      </c>
      <c r="N1686" s="180">
        <v>417.6</v>
      </c>
      <c r="O1686" s="59"/>
      <c r="P1686" s="60"/>
      <c r="Q1686" s="61"/>
      <c r="R1686" s="61"/>
      <c r="S1686" s="510"/>
    </row>
    <row r="1687" spans="1:19" s="31" customFormat="1" ht="45.75" customHeight="1" x14ac:dyDescent="0.25">
      <c r="A1687" s="119">
        <v>1679</v>
      </c>
      <c r="B1687" s="119" t="s">
        <v>5951</v>
      </c>
      <c r="C1687" s="119" t="s">
        <v>4002</v>
      </c>
      <c r="D1687" s="120" t="s">
        <v>3095</v>
      </c>
      <c r="E1687" s="120" t="s">
        <v>391</v>
      </c>
      <c r="F1687" s="120" t="s">
        <v>3095</v>
      </c>
      <c r="G1687" s="120" t="s">
        <v>440</v>
      </c>
      <c r="H1687" s="120" t="s">
        <v>470</v>
      </c>
      <c r="I1687" s="120" t="s">
        <v>306</v>
      </c>
      <c r="J1687" s="120" t="s">
        <v>92</v>
      </c>
      <c r="K1687" s="120" t="s">
        <v>3107</v>
      </c>
      <c r="L1687" s="121">
        <v>4</v>
      </c>
      <c r="M1687" s="121">
        <v>2020</v>
      </c>
      <c r="N1687" s="180">
        <v>92.8</v>
      </c>
      <c r="O1687" s="59"/>
      <c r="P1687" s="60"/>
      <c r="Q1687" s="61"/>
      <c r="R1687" s="61"/>
      <c r="S1687" s="510"/>
    </row>
    <row r="1688" spans="1:19" s="31" customFormat="1" ht="45.75" customHeight="1" x14ac:dyDescent="0.25">
      <c r="A1688" s="119">
        <v>1680</v>
      </c>
      <c r="B1688" s="119" t="s">
        <v>5952</v>
      </c>
      <c r="C1688" s="119" t="s">
        <v>5947</v>
      </c>
      <c r="D1688" s="120" t="s">
        <v>261</v>
      </c>
      <c r="E1688" s="120" t="s">
        <v>391</v>
      </c>
      <c r="F1688" s="120" t="s">
        <v>261</v>
      </c>
      <c r="G1688" s="120" t="s">
        <v>440</v>
      </c>
      <c r="H1688" s="120" t="s">
        <v>470</v>
      </c>
      <c r="I1688" s="120" t="s">
        <v>306</v>
      </c>
      <c r="J1688" s="120" t="s">
        <v>92</v>
      </c>
      <c r="K1688" s="120" t="s">
        <v>3107</v>
      </c>
      <c r="L1688" s="121">
        <v>4</v>
      </c>
      <c r="M1688" s="121">
        <v>2020</v>
      </c>
      <c r="N1688" s="180">
        <v>1914</v>
      </c>
      <c r="O1688" s="59"/>
      <c r="P1688" s="60"/>
      <c r="Q1688" s="61"/>
      <c r="R1688" s="61"/>
      <c r="S1688" s="510"/>
    </row>
    <row r="1689" spans="1:19" s="31" customFormat="1" ht="45.75" customHeight="1" x14ac:dyDescent="0.25">
      <c r="A1689" s="119">
        <v>1681</v>
      </c>
      <c r="B1689" s="119" t="s">
        <v>5953</v>
      </c>
      <c r="C1689" s="119" t="s">
        <v>5942</v>
      </c>
      <c r="D1689" s="120" t="s">
        <v>1156</v>
      </c>
      <c r="E1689" s="120" t="s">
        <v>391</v>
      </c>
      <c r="F1689" s="120" t="s">
        <v>5949</v>
      </c>
      <c r="G1689" s="120" t="s">
        <v>440</v>
      </c>
      <c r="H1689" s="120" t="s">
        <v>470</v>
      </c>
      <c r="I1689" s="120" t="s">
        <v>306</v>
      </c>
      <c r="J1689" s="120" t="s">
        <v>92</v>
      </c>
      <c r="K1689" s="120" t="s">
        <v>3107</v>
      </c>
      <c r="L1689" s="121">
        <v>4</v>
      </c>
      <c r="M1689" s="121">
        <v>2020</v>
      </c>
      <c r="N1689" s="180">
        <v>5684</v>
      </c>
      <c r="O1689" s="59"/>
      <c r="P1689" s="60"/>
      <c r="Q1689" s="61"/>
      <c r="R1689" s="61"/>
      <c r="S1689" s="510"/>
    </row>
    <row r="1690" spans="1:19" s="31" customFormat="1" ht="45.75" customHeight="1" x14ac:dyDescent="0.25">
      <c r="A1690" s="119">
        <v>1682</v>
      </c>
      <c r="B1690" s="119" t="s">
        <v>5954</v>
      </c>
      <c r="C1690" s="119" t="s">
        <v>5944</v>
      </c>
      <c r="D1690" s="120" t="s">
        <v>3095</v>
      </c>
      <c r="E1690" s="120" t="s">
        <v>391</v>
      </c>
      <c r="F1690" s="120" t="s">
        <v>3095</v>
      </c>
      <c r="G1690" s="120" t="s">
        <v>440</v>
      </c>
      <c r="H1690" s="120" t="s">
        <v>470</v>
      </c>
      <c r="I1690" s="120" t="s">
        <v>306</v>
      </c>
      <c r="J1690" s="120" t="s">
        <v>92</v>
      </c>
      <c r="K1690" s="120" t="s">
        <v>3107</v>
      </c>
      <c r="L1690" s="121">
        <v>4</v>
      </c>
      <c r="M1690" s="121">
        <v>2020</v>
      </c>
      <c r="N1690" s="180">
        <v>417.6</v>
      </c>
      <c r="O1690" s="59"/>
      <c r="P1690" s="60"/>
      <c r="Q1690" s="61"/>
      <c r="R1690" s="61"/>
      <c r="S1690" s="510"/>
    </row>
    <row r="1691" spans="1:19" s="31" customFormat="1" ht="45.75" customHeight="1" x14ac:dyDescent="0.25">
      <c r="A1691" s="119">
        <v>1683</v>
      </c>
      <c r="B1691" s="119" t="s">
        <v>5955</v>
      </c>
      <c r="C1691" s="119" t="s">
        <v>4002</v>
      </c>
      <c r="D1691" s="120" t="s">
        <v>3095</v>
      </c>
      <c r="E1691" s="120" t="s">
        <v>391</v>
      </c>
      <c r="F1691" s="120" t="s">
        <v>3095</v>
      </c>
      <c r="G1691" s="120" t="s">
        <v>440</v>
      </c>
      <c r="H1691" s="120" t="s">
        <v>470</v>
      </c>
      <c r="I1691" s="120" t="s">
        <v>306</v>
      </c>
      <c r="J1691" s="120" t="s">
        <v>92</v>
      </c>
      <c r="K1691" s="120" t="s">
        <v>3107</v>
      </c>
      <c r="L1691" s="121">
        <v>4</v>
      </c>
      <c r="M1691" s="121">
        <v>2020</v>
      </c>
      <c r="N1691" s="180">
        <v>92.8</v>
      </c>
      <c r="O1691" s="59"/>
      <c r="P1691" s="60"/>
      <c r="Q1691" s="61"/>
      <c r="R1691" s="61"/>
      <c r="S1691" s="510"/>
    </row>
    <row r="1692" spans="1:19" s="31" customFormat="1" ht="45.75" customHeight="1" x14ac:dyDescent="0.25">
      <c r="A1692" s="119">
        <v>1684</v>
      </c>
      <c r="B1692" s="119" t="s">
        <v>5956</v>
      </c>
      <c r="C1692" s="119" t="s">
        <v>5947</v>
      </c>
      <c r="D1692" s="120" t="s">
        <v>261</v>
      </c>
      <c r="E1692" s="120" t="s">
        <v>391</v>
      </c>
      <c r="F1692" s="120" t="s">
        <v>261</v>
      </c>
      <c r="G1692" s="120" t="s">
        <v>440</v>
      </c>
      <c r="H1692" s="120" t="s">
        <v>470</v>
      </c>
      <c r="I1692" s="120" t="s">
        <v>306</v>
      </c>
      <c r="J1692" s="120" t="s">
        <v>92</v>
      </c>
      <c r="K1692" s="120" t="s">
        <v>3107</v>
      </c>
      <c r="L1692" s="121">
        <v>4</v>
      </c>
      <c r="M1692" s="121">
        <v>2020</v>
      </c>
      <c r="N1692" s="180">
        <v>1914</v>
      </c>
      <c r="O1692" s="59"/>
      <c r="P1692" s="60"/>
      <c r="Q1692" s="61"/>
      <c r="R1692" s="61"/>
      <c r="S1692" s="510"/>
    </row>
    <row r="1693" spans="1:19" s="31" customFormat="1" ht="45.75" customHeight="1" x14ac:dyDescent="0.25">
      <c r="A1693" s="119">
        <v>1685</v>
      </c>
      <c r="B1693" s="119" t="s">
        <v>5957</v>
      </c>
      <c r="C1693" s="125" t="s">
        <v>5958</v>
      </c>
      <c r="D1693" s="120" t="s">
        <v>261</v>
      </c>
      <c r="E1693" s="120" t="s">
        <v>391</v>
      </c>
      <c r="F1693" s="120" t="s">
        <v>2969</v>
      </c>
      <c r="G1693" s="120" t="s">
        <v>440</v>
      </c>
      <c r="H1693" s="120" t="s">
        <v>470</v>
      </c>
      <c r="I1693" s="120" t="s">
        <v>2416</v>
      </c>
      <c r="J1693" s="120" t="s">
        <v>92</v>
      </c>
      <c r="K1693" s="120" t="s">
        <v>3107</v>
      </c>
      <c r="L1693" s="120">
        <v>12</v>
      </c>
      <c r="M1693" s="122">
        <v>2013</v>
      </c>
      <c r="N1693" s="180">
        <v>3737.5</v>
      </c>
      <c r="O1693" s="59"/>
      <c r="P1693" s="60"/>
      <c r="Q1693" s="61"/>
      <c r="R1693" s="61"/>
      <c r="S1693" s="510"/>
    </row>
    <row r="1694" spans="1:19" s="31" customFormat="1" ht="45.75" customHeight="1" x14ac:dyDescent="0.25">
      <c r="A1694" s="119">
        <v>1686</v>
      </c>
      <c r="B1694" s="119" t="s">
        <v>5959</v>
      </c>
      <c r="C1694" s="125" t="s">
        <v>5960</v>
      </c>
      <c r="D1694" s="120" t="s">
        <v>3079</v>
      </c>
      <c r="E1694" s="120" t="s">
        <v>391</v>
      </c>
      <c r="F1694" s="120" t="s">
        <v>261</v>
      </c>
      <c r="G1694" s="120" t="s">
        <v>440</v>
      </c>
      <c r="H1694" s="120" t="s">
        <v>470</v>
      </c>
      <c r="I1694" s="120" t="s">
        <v>2416</v>
      </c>
      <c r="J1694" s="120" t="s">
        <v>92</v>
      </c>
      <c r="K1694" s="120" t="s">
        <v>3107</v>
      </c>
      <c r="L1694" s="120">
        <v>12</v>
      </c>
      <c r="M1694" s="121">
        <v>2013</v>
      </c>
      <c r="N1694" s="180">
        <v>162.19</v>
      </c>
      <c r="O1694" s="59"/>
      <c r="P1694" s="60"/>
      <c r="Q1694" s="61"/>
      <c r="R1694" s="61"/>
      <c r="S1694" s="510"/>
    </row>
    <row r="1695" spans="1:19" s="31" customFormat="1" ht="45.75" customHeight="1" x14ac:dyDescent="0.25">
      <c r="A1695" s="119">
        <v>1687</v>
      </c>
      <c r="B1695" s="119" t="s">
        <v>5961</v>
      </c>
      <c r="C1695" s="125" t="s">
        <v>5962</v>
      </c>
      <c r="D1695" s="120" t="s">
        <v>1136</v>
      </c>
      <c r="E1695" s="120" t="s">
        <v>391</v>
      </c>
      <c r="F1695" s="120" t="s">
        <v>2969</v>
      </c>
      <c r="G1695" s="120" t="s">
        <v>440</v>
      </c>
      <c r="H1695" s="120" t="s">
        <v>470</v>
      </c>
      <c r="I1695" s="120" t="s">
        <v>2416</v>
      </c>
      <c r="J1695" s="120" t="s">
        <v>92</v>
      </c>
      <c r="K1695" s="120" t="s">
        <v>3107</v>
      </c>
      <c r="L1695" s="120">
        <v>12</v>
      </c>
      <c r="M1695" s="121">
        <v>2013</v>
      </c>
      <c r="N1695" s="180">
        <v>5271.08</v>
      </c>
      <c r="O1695" s="59"/>
      <c r="P1695" s="60"/>
      <c r="Q1695" s="61"/>
      <c r="R1695" s="61"/>
      <c r="S1695" s="510"/>
    </row>
    <row r="1696" spans="1:19" s="31" customFormat="1" ht="45.75" customHeight="1" x14ac:dyDescent="0.25">
      <c r="A1696" s="119">
        <v>1688</v>
      </c>
      <c r="B1696" s="119" t="s">
        <v>5963</v>
      </c>
      <c r="C1696" s="125" t="s">
        <v>5964</v>
      </c>
      <c r="D1696" s="120" t="s">
        <v>3167</v>
      </c>
      <c r="E1696" s="120" t="s">
        <v>391</v>
      </c>
      <c r="F1696" s="120" t="s">
        <v>4121</v>
      </c>
      <c r="G1696" s="120">
        <v>144353</v>
      </c>
      <c r="H1696" s="120" t="s">
        <v>470</v>
      </c>
      <c r="I1696" s="120" t="s">
        <v>2416</v>
      </c>
      <c r="J1696" s="120" t="s">
        <v>92</v>
      </c>
      <c r="K1696" s="120" t="s">
        <v>3107</v>
      </c>
      <c r="L1696" s="120">
        <v>12</v>
      </c>
      <c r="M1696" s="121">
        <v>2013</v>
      </c>
      <c r="N1696" s="180">
        <v>3900</v>
      </c>
      <c r="O1696" s="59"/>
      <c r="P1696" s="60"/>
      <c r="Q1696" s="61"/>
      <c r="R1696" s="61"/>
      <c r="S1696" s="510"/>
    </row>
    <row r="1697" spans="1:19" s="31" customFormat="1" ht="45.75" customHeight="1" x14ac:dyDescent="0.25">
      <c r="A1697" s="119">
        <v>1689</v>
      </c>
      <c r="B1697" s="119" t="s">
        <v>5965</v>
      </c>
      <c r="C1697" s="125" t="s">
        <v>5966</v>
      </c>
      <c r="D1697" s="120" t="s">
        <v>1156</v>
      </c>
      <c r="E1697" s="120" t="s">
        <v>391</v>
      </c>
      <c r="F1697" s="120" t="s">
        <v>261</v>
      </c>
      <c r="G1697" s="120" t="s">
        <v>5967</v>
      </c>
      <c r="H1697" s="120" t="s">
        <v>470</v>
      </c>
      <c r="I1697" s="120" t="s">
        <v>2416</v>
      </c>
      <c r="J1697" s="120" t="s">
        <v>92</v>
      </c>
      <c r="K1697" s="120" t="s">
        <v>3107</v>
      </c>
      <c r="L1697" s="120">
        <v>12</v>
      </c>
      <c r="M1697" s="121">
        <v>2013</v>
      </c>
      <c r="N1697" s="180">
        <v>1950</v>
      </c>
      <c r="O1697" s="59"/>
      <c r="P1697" s="60"/>
      <c r="Q1697" s="61"/>
      <c r="R1697" s="61"/>
      <c r="S1697" s="510"/>
    </row>
    <row r="1698" spans="1:19" s="31" customFormat="1" ht="45.75" customHeight="1" x14ac:dyDescent="0.25">
      <c r="A1698" s="119">
        <v>1690</v>
      </c>
      <c r="B1698" s="119" t="s">
        <v>5968</v>
      </c>
      <c r="C1698" s="125" t="s">
        <v>5969</v>
      </c>
      <c r="D1698" s="120" t="s">
        <v>3167</v>
      </c>
      <c r="E1698" s="120" t="s">
        <v>391</v>
      </c>
      <c r="F1698" s="120" t="s">
        <v>261</v>
      </c>
      <c r="G1698" s="120" t="s">
        <v>440</v>
      </c>
      <c r="H1698" s="120" t="s">
        <v>470</v>
      </c>
      <c r="I1698" s="120" t="s">
        <v>2416</v>
      </c>
      <c r="J1698" s="120" t="s">
        <v>92</v>
      </c>
      <c r="K1698" s="120" t="s">
        <v>3107</v>
      </c>
      <c r="L1698" s="120">
        <v>12</v>
      </c>
      <c r="M1698" s="121">
        <v>2013</v>
      </c>
      <c r="N1698" s="180">
        <v>227.5</v>
      </c>
      <c r="O1698" s="59"/>
      <c r="P1698" s="60"/>
      <c r="Q1698" s="61"/>
      <c r="R1698" s="61"/>
      <c r="S1698" s="510"/>
    </row>
    <row r="1699" spans="1:19" s="31" customFormat="1" ht="45.75" customHeight="1" x14ac:dyDescent="0.25">
      <c r="A1699" s="119">
        <v>1691</v>
      </c>
      <c r="B1699" s="119" t="s">
        <v>5970</v>
      </c>
      <c r="C1699" s="125" t="s">
        <v>5971</v>
      </c>
      <c r="D1699" s="120" t="s">
        <v>3167</v>
      </c>
      <c r="E1699" s="120" t="s">
        <v>391</v>
      </c>
      <c r="F1699" s="120" t="s">
        <v>261</v>
      </c>
      <c r="G1699" s="120" t="s">
        <v>440</v>
      </c>
      <c r="H1699" s="120" t="s">
        <v>470</v>
      </c>
      <c r="I1699" s="120" t="s">
        <v>2416</v>
      </c>
      <c r="J1699" s="120" t="s">
        <v>92</v>
      </c>
      <c r="K1699" s="120" t="s">
        <v>3107</v>
      </c>
      <c r="L1699" s="120">
        <v>12</v>
      </c>
      <c r="M1699" s="121">
        <v>2013</v>
      </c>
      <c r="N1699" s="180">
        <v>195</v>
      </c>
      <c r="O1699" s="59"/>
      <c r="P1699" s="60"/>
      <c r="Q1699" s="61"/>
      <c r="R1699" s="61"/>
      <c r="S1699" s="510"/>
    </row>
    <row r="1700" spans="1:19" s="31" customFormat="1" ht="45.75" customHeight="1" x14ac:dyDescent="0.25">
      <c r="A1700" s="119">
        <v>1692</v>
      </c>
      <c r="B1700" s="119" t="s">
        <v>5972</v>
      </c>
      <c r="C1700" s="125" t="s">
        <v>5973</v>
      </c>
      <c r="D1700" s="120" t="s">
        <v>3167</v>
      </c>
      <c r="E1700" s="120" t="s">
        <v>391</v>
      </c>
      <c r="F1700" s="120" t="s">
        <v>261</v>
      </c>
      <c r="G1700" s="120">
        <v>145763</v>
      </c>
      <c r="H1700" s="120" t="s">
        <v>470</v>
      </c>
      <c r="I1700" s="120" t="s">
        <v>2416</v>
      </c>
      <c r="J1700" s="120" t="s">
        <v>92</v>
      </c>
      <c r="K1700" s="120" t="s">
        <v>3107</v>
      </c>
      <c r="L1700" s="120">
        <v>12</v>
      </c>
      <c r="M1700" s="121">
        <v>2013</v>
      </c>
      <c r="N1700" s="180">
        <v>3900</v>
      </c>
      <c r="O1700" s="59"/>
      <c r="P1700" s="60"/>
      <c r="Q1700" s="61"/>
      <c r="R1700" s="61"/>
      <c r="S1700" s="510"/>
    </row>
    <row r="1701" spans="1:19" s="31" customFormat="1" ht="45.75" customHeight="1" x14ac:dyDescent="0.25">
      <c r="A1701" s="119">
        <v>1693</v>
      </c>
      <c r="B1701" s="119" t="s">
        <v>5974</v>
      </c>
      <c r="C1701" s="125" t="s">
        <v>5975</v>
      </c>
      <c r="D1701" s="120" t="s">
        <v>1156</v>
      </c>
      <c r="E1701" s="120" t="s">
        <v>391</v>
      </c>
      <c r="F1701" s="120" t="s">
        <v>261</v>
      </c>
      <c r="G1701" s="120" t="s">
        <v>5976</v>
      </c>
      <c r="H1701" s="120" t="s">
        <v>470</v>
      </c>
      <c r="I1701" s="120" t="s">
        <v>2416</v>
      </c>
      <c r="J1701" s="120" t="s">
        <v>92</v>
      </c>
      <c r="K1701" s="120" t="s">
        <v>3107</v>
      </c>
      <c r="L1701" s="120">
        <v>12</v>
      </c>
      <c r="M1701" s="121">
        <v>2013</v>
      </c>
      <c r="N1701" s="180">
        <v>1950</v>
      </c>
      <c r="O1701" s="59"/>
      <c r="P1701" s="60"/>
      <c r="Q1701" s="61"/>
      <c r="R1701" s="61"/>
      <c r="S1701" s="510"/>
    </row>
    <row r="1702" spans="1:19" s="31" customFormat="1" ht="45.75" customHeight="1" x14ac:dyDescent="0.25">
      <c r="A1702" s="119">
        <v>1694</v>
      </c>
      <c r="B1702" s="119" t="s">
        <v>5977</v>
      </c>
      <c r="C1702" s="125" t="s">
        <v>5969</v>
      </c>
      <c r="D1702" s="120" t="s">
        <v>3167</v>
      </c>
      <c r="E1702" s="120" t="s">
        <v>391</v>
      </c>
      <c r="F1702" s="120" t="s">
        <v>261</v>
      </c>
      <c r="G1702" s="120" t="s">
        <v>440</v>
      </c>
      <c r="H1702" s="120" t="s">
        <v>470</v>
      </c>
      <c r="I1702" s="120" t="s">
        <v>2416</v>
      </c>
      <c r="J1702" s="120" t="s">
        <v>92</v>
      </c>
      <c r="K1702" s="120" t="s">
        <v>3107</v>
      </c>
      <c r="L1702" s="120">
        <v>12</v>
      </c>
      <c r="M1702" s="122">
        <v>2013</v>
      </c>
      <c r="N1702" s="180">
        <v>227.5</v>
      </c>
      <c r="O1702" s="59"/>
      <c r="P1702" s="60"/>
      <c r="Q1702" s="61"/>
      <c r="R1702" s="61"/>
      <c r="S1702" s="510"/>
    </row>
    <row r="1703" spans="1:19" s="31" customFormat="1" ht="45.75" customHeight="1" x14ac:dyDescent="0.25">
      <c r="A1703" s="119">
        <v>1695</v>
      </c>
      <c r="B1703" s="119" t="s">
        <v>5978</v>
      </c>
      <c r="C1703" s="125" t="s">
        <v>5971</v>
      </c>
      <c r="D1703" s="120" t="s">
        <v>3167</v>
      </c>
      <c r="E1703" s="120" t="s">
        <v>391</v>
      </c>
      <c r="F1703" s="120" t="s">
        <v>261</v>
      </c>
      <c r="G1703" s="120" t="s">
        <v>440</v>
      </c>
      <c r="H1703" s="120" t="s">
        <v>470</v>
      </c>
      <c r="I1703" s="120" t="s">
        <v>2416</v>
      </c>
      <c r="J1703" s="120" t="s">
        <v>92</v>
      </c>
      <c r="K1703" s="120" t="s">
        <v>3107</v>
      </c>
      <c r="L1703" s="120">
        <v>12</v>
      </c>
      <c r="M1703" s="121">
        <v>2013</v>
      </c>
      <c r="N1703" s="180">
        <v>195</v>
      </c>
      <c r="O1703" s="59"/>
      <c r="P1703" s="60"/>
      <c r="Q1703" s="61"/>
      <c r="R1703" s="61"/>
      <c r="S1703" s="510"/>
    </row>
    <row r="1704" spans="1:19" s="31" customFormat="1" ht="45.75" customHeight="1" x14ac:dyDescent="0.25">
      <c r="A1704" s="119">
        <v>1696</v>
      </c>
      <c r="B1704" s="119" t="s">
        <v>5979</v>
      </c>
      <c r="C1704" s="125" t="s">
        <v>5980</v>
      </c>
      <c r="D1704" s="120" t="s">
        <v>1622</v>
      </c>
      <c r="E1704" s="120" t="s">
        <v>391</v>
      </c>
      <c r="F1704" s="120" t="s">
        <v>5981</v>
      </c>
      <c r="G1704" s="120" t="s">
        <v>5982</v>
      </c>
      <c r="H1704" s="120" t="s">
        <v>470</v>
      </c>
      <c r="I1704" s="120" t="s">
        <v>2416</v>
      </c>
      <c r="J1704" s="120" t="s">
        <v>92</v>
      </c>
      <c r="K1704" s="120" t="s">
        <v>3107</v>
      </c>
      <c r="L1704" s="120">
        <v>12</v>
      </c>
      <c r="M1704" s="121">
        <v>2013</v>
      </c>
      <c r="N1704" s="180">
        <v>6090</v>
      </c>
      <c r="O1704" s="59"/>
      <c r="P1704" s="60"/>
      <c r="Q1704" s="61"/>
      <c r="R1704" s="61"/>
      <c r="S1704" s="510"/>
    </row>
    <row r="1705" spans="1:19" s="31" customFormat="1" ht="45.75" customHeight="1" x14ac:dyDescent="0.25">
      <c r="A1705" s="119">
        <v>1697</v>
      </c>
      <c r="B1705" s="119" t="s">
        <v>5983</v>
      </c>
      <c r="C1705" s="125" t="s">
        <v>5984</v>
      </c>
      <c r="D1705" s="120" t="s">
        <v>2990</v>
      </c>
      <c r="E1705" s="120" t="s">
        <v>391</v>
      </c>
      <c r="F1705" s="120" t="s">
        <v>5985</v>
      </c>
      <c r="G1705" s="120" t="s">
        <v>440</v>
      </c>
      <c r="H1705" s="120" t="s">
        <v>470</v>
      </c>
      <c r="I1705" s="120" t="s">
        <v>2416</v>
      </c>
      <c r="J1705" s="120" t="s">
        <v>92</v>
      </c>
      <c r="K1705" s="120" t="s">
        <v>3107</v>
      </c>
      <c r="L1705" s="120">
        <v>12</v>
      </c>
      <c r="M1705" s="121">
        <v>2013</v>
      </c>
      <c r="N1705" s="180">
        <v>280</v>
      </c>
      <c r="O1705" s="59"/>
      <c r="P1705" s="60"/>
      <c r="Q1705" s="61"/>
      <c r="R1705" s="61"/>
      <c r="S1705" s="510"/>
    </row>
    <row r="1706" spans="1:19" s="31" customFormat="1" ht="45.75" customHeight="1" x14ac:dyDescent="0.25">
      <c r="A1706" s="119">
        <v>1698</v>
      </c>
      <c r="B1706" s="119" t="s">
        <v>5986</v>
      </c>
      <c r="C1706" s="125" t="s">
        <v>5987</v>
      </c>
      <c r="D1706" s="120" t="s">
        <v>5988</v>
      </c>
      <c r="E1706" s="120" t="s">
        <v>391</v>
      </c>
      <c r="F1706" s="120" t="s">
        <v>261</v>
      </c>
      <c r="G1706" s="120" t="s">
        <v>440</v>
      </c>
      <c r="H1706" s="120" t="s">
        <v>470</v>
      </c>
      <c r="I1706" s="120" t="s">
        <v>2416</v>
      </c>
      <c r="J1706" s="120" t="s">
        <v>92</v>
      </c>
      <c r="K1706" s="120" t="s">
        <v>3107</v>
      </c>
      <c r="L1706" s="120">
        <v>12</v>
      </c>
      <c r="M1706" s="121">
        <v>2013</v>
      </c>
      <c r="N1706" s="180">
        <v>280</v>
      </c>
      <c r="O1706" s="59"/>
      <c r="P1706" s="60"/>
      <c r="Q1706" s="61"/>
      <c r="R1706" s="61"/>
      <c r="S1706" s="510"/>
    </row>
    <row r="1707" spans="1:19" s="31" customFormat="1" ht="45.75" customHeight="1" x14ac:dyDescent="0.25">
      <c r="A1707" s="119">
        <v>1699</v>
      </c>
      <c r="B1707" s="119" t="s">
        <v>5989</v>
      </c>
      <c r="C1707" s="125" t="s">
        <v>2980</v>
      </c>
      <c r="D1707" s="120" t="s">
        <v>261</v>
      </c>
      <c r="E1707" s="120" t="s">
        <v>391</v>
      </c>
      <c r="F1707" s="120" t="s">
        <v>261</v>
      </c>
      <c r="G1707" s="120" t="s">
        <v>440</v>
      </c>
      <c r="H1707" s="120" t="s">
        <v>470</v>
      </c>
      <c r="I1707" s="120" t="s">
        <v>2416</v>
      </c>
      <c r="J1707" s="120" t="s">
        <v>92</v>
      </c>
      <c r="K1707" s="120" t="s">
        <v>3107</v>
      </c>
      <c r="L1707" s="120">
        <v>12</v>
      </c>
      <c r="M1707" s="121">
        <v>2013</v>
      </c>
      <c r="N1707" s="180">
        <v>227.5</v>
      </c>
      <c r="O1707" s="59"/>
      <c r="P1707" s="60"/>
      <c r="Q1707" s="61"/>
      <c r="R1707" s="61"/>
      <c r="S1707" s="510"/>
    </row>
    <row r="1708" spans="1:19" s="31" customFormat="1" ht="45.75" customHeight="1" x14ac:dyDescent="0.25">
      <c r="A1708" s="119">
        <v>1700</v>
      </c>
      <c r="B1708" s="119" t="s">
        <v>5990</v>
      </c>
      <c r="C1708" s="125" t="s">
        <v>2980</v>
      </c>
      <c r="D1708" s="120" t="s">
        <v>261</v>
      </c>
      <c r="E1708" s="120" t="s">
        <v>391</v>
      </c>
      <c r="F1708" s="120" t="s">
        <v>261</v>
      </c>
      <c r="G1708" s="120" t="s">
        <v>440</v>
      </c>
      <c r="H1708" s="120" t="s">
        <v>470</v>
      </c>
      <c r="I1708" s="120" t="s">
        <v>2416</v>
      </c>
      <c r="J1708" s="120" t="s">
        <v>92</v>
      </c>
      <c r="K1708" s="120" t="s">
        <v>3107</v>
      </c>
      <c r="L1708" s="120">
        <v>12</v>
      </c>
      <c r="M1708" s="121">
        <v>2013</v>
      </c>
      <c r="N1708" s="180">
        <v>227.5</v>
      </c>
      <c r="O1708" s="59"/>
      <c r="P1708" s="60"/>
      <c r="Q1708" s="61"/>
      <c r="R1708" s="61"/>
      <c r="S1708" s="510"/>
    </row>
    <row r="1709" spans="1:19" s="31" customFormat="1" ht="45.75" customHeight="1" x14ac:dyDescent="0.25">
      <c r="A1709" s="119">
        <v>1701</v>
      </c>
      <c r="B1709" s="119" t="s">
        <v>5991</v>
      </c>
      <c r="C1709" s="125" t="s">
        <v>5992</v>
      </c>
      <c r="D1709" s="120" t="s">
        <v>3042</v>
      </c>
      <c r="E1709" s="120" t="s">
        <v>391</v>
      </c>
      <c r="F1709" s="120" t="s">
        <v>261</v>
      </c>
      <c r="G1709" s="120" t="s">
        <v>5993</v>
      </c>
      <c r="H1709" s="120" t="s">
        <v>470</v>
      </c>
      <c r="I1709" s="120" t="s">
        <v>2416</v>
      </c>
      <c r="J1709" s="120" t="s">
        <v>92</v>
      </c>
      <c r="K1709" s="120" t="s">
        <v>3107</v>
      </c>
      <c r="L1709" s="120">
        <v>12</v>
      </c>
      <c r="M1709" s="121">
        <v>2013</v>
      </c>
      <c r="N1709" s="180">
        <v>2508.06</v>
      </c>
      <c r="O1709" s="59"/>
      <c r="P1709" s="60"/>
      <c r="Q1709" s="61"/>
      <c r="R1709" s="61"/>
      <c r="S1709" s="510"/>
    </row>
    <row r="1710" spans="1:19" s="31" customFormat="1" ht="45.75" customHeight="1" x14ac:dyDescent="0.25">
      <c r="A1710" s="119">
        <v>1702</v>
      </c>
      <c r="B1710" s="119" t="s">
        <v>5994</v>
      </c>
      <c r="C1710" s="125" t="s">
        <v>5995</v>
      </c>
      <c r="D1710" s="120" t="s">
        <v>1136</v>
      </c>
      <c r="E1710" s="120" t="s">
        <v>391</v>
      </c>
      <c r="F1710" s="120" t="s">
        <v>5996</v>
      </c>
      <c r="G1710" s="120" t="s">
        <v>5997</v>
      </c>
      <c r="H1710" s="120" t="s">
        <v>470</v>
      </c>
      <c r="I1710" s="120" t="s">
        <v>2416</v>
      </c>
      <c r="J1710" s="120" t="s">
        <v>92</v>
      </c>
      <c r="K1710" s="120" t="s">
        <v>3107</v>
      </c>
      <c r="L1710" s="120">
        <v>12</v>
      </c>
      <c r="M1710" s="121">
        <v>2013</v>
      </c>
      <c r="N1710" s="180">
        <v>2512.63</v>
      </c>
      <c r="O1710" s="59"/>
      <c r="P1710" s="60"/>
      <c r="Q1710" s="61"/>
      <c r="R1710" s="61"/>
      <c r="S1710" s="510"/>
    </row>
    <row r="1711" spans="1:19" s="31" customFormat="1" ht="45.75" customHeight="1" x14ac:dyDescent="0.25">
      <c r="A1711" s="119">
        <v>1703</v>
      </c>
      <c r="B1711" s="119" t="s">
        <v>5998</v>
      </c>
      <c r="C1711" s="125" t="s">
        <v>5999</v>
      </c>
      <c r="D1711" s="120" t="s">
        <v>261</v>
      </c>
      <c r="E1711" s="120" t="s">
        <v>391</v>
      </c>
      <c r="F1711" s="120" t="s">
        <v>6000</v>
      </c>
      <c r="G1711" s="120" t="s">
        <v>440</v>
      </c>
      <c r="H1711" s="120" t="s">
        <v>470</v>
      </c>
      <c r="I1711" s="120" t="s">
        <v>2416</v>
      </c>
      <c r="J1711" s="120" t="s">
        <v>92</v>
      </c>
      <c r="K1711" s="120" t="s">
        <v>3107</v>
      </c>
      <c r="L1711" s="120">
        <v>12</v>
      </c>
      <c r="M1711" s="122">
        <v>2013</v>
      </c>
      <c r="N1711" s="180">
        <v>4711.18</v>
      </c>
      <c r="O1711" s="59"/>
      <c r="P1711" s="60"/>
      <c r="Q1711" s="61"/>
      <c r="R1711" s="61"/>
      <c r="S1711" s="510"/>
    </row>
    <row r="1712" spans="1:19" s="31" customFormat="1" ht="45.75" customHeight="1" x14ac:dyDescent="0.25">
      <c r="A1712" s="119">
        <v>1704</v>
      </c>
      <c r="B1712" s="119" t="s">
        <v>6001</v>
      </c>
      <c r="C1712" s="125" t="s">
        <v>6002</v>
      </c>
      <c r="D1712" s="120" t="s">
        <v>3079</v>
      </c>
      <c r="E1712" s="120" t="s">
        <v>391</v>
      </c>
      <c r="F1712" s="120" t="s">
        <v>261</v>
      </c>
      <c r="G1712" s="120" t="s">
        <v>4887</v>
      </c>
      <c r="H1712" s="120" t="s">
        <v>470</v>
      </c>
      <c r="I1712" s="120" t="s">
        <v>2416</v>
      </c>
      <c r="J1712" s="120" t="s">
        <v>92</v>
      </c>
      <c r="K1712" s="120" t="s">
        <v>3107</v>
      </c>
      <c r="L1712" s="120">
        <v>12</v>
      </c>
      <c r="M1712" s="121">
        <v>2013</v>
      </c>
      <c r="N1712" s="180">
        <v>260</v>
      </c>
      <c r="O1712" s="59"/>
      <c r="P1712" s="60"/>
      <c r="Q1712" s="61"/>
      <c r="R1712" s="61"/>
      <c r="S1712" s="510"/>
    </row>
    <row r="1713" spans="1:19" s="31" customFormat="1" ht="45.75" customHeight="1" x14ac:dyDescent="0.25">
      <c r="A1713" s="119">
        <v>1705</v>
      </c>
      <c r="B1713" s="119" t="s">
        <v>6003</v>
      </c>
      <c r="C1713" s="125" t="s">
        <v>3572</v>
      </c>
      <c r="D1713" s="120" t="s">
        <v>3388</v>
      </c>
      <c r="E1713" s="120" t="s">
        <v>391</v>
      </c>
      <c r="F1713" s="120" t="s">
        <v>261</v>
      </c>
      <c r="G1713" s="120" t="s">
        <v>6004</v>
      </c>
      <c r="H1713" s="120" t="s">
        <v>470</v>
      </c>
      <c r="I1713" s="120" t="s">
        <v>2416</v>
      </c>
      <c r="J1713" s="120" t="s">
        <v>92</v>
      </c>
      <c r="K1713" s="120" t="s">
        <v>3107</v>
      </c>
      <c r="L1713" s="120">
        <v>12</v>
      </c>
      <c r="M1713" s="121">
        <v>2013</v>
      </c>
      <c r="N1713" s="180">
        <v>210</v>
      </c>
      <c r="O1713" s="59"/>
      <c r="P1713" s="60"/>
      <c r="Q1713" s="61"/>
      <c r="R1713" s="61"/>
      <c r="S1713" s="510"/>
    </row>
    <row r="1714" spans="1:19" s="31" customFormat="1" ht="45.75" customHeight="1" x14ac:dyDescent="0.25">
      <c r="A1714" s="119">
        <v>1706</v>
      </c>
      <c r="B1714" s="119" t="s">
        <v>6005</v>
      </c>
      <c r="C1714" s="125" t="s">
        <v>6006</v>
      </c>
      <c r="D1714" s="120" t="s">
        <v>6007</v>
      </c>
      <c r="E1714" s="120" t="s">
        <v>391</v>
      </c>
      <c r="F1714" s="120" t="s">
        <v>261</v>
      </c>
      <c r="G1714" s="120" t="s">
        <v>440</v>
      </c>
      <c r="H1714" s="120" t="s">
        <v>890</v>
      </c>
      <c r="I1714" s="120" t="s">
        <v>2416</v>
      </c>
      <c r="J1714" s="120" t="s">
        <v>92</v>
      </c>
      <c r="K1714" s="120" t="s">
        <v>3107</v>
      </c>
      <c r="L1714" s="120">
        <v>12</v>
      </c>
      <c r="M1714" s="121">
        <v>2013</v>
      </c>
      <c r="N1714" s="180">
        <v>280</v>
      </c>
      <c r="O1714" s="59"/>
      <c r="P1714" s="60"/>
      <c r="Q1714" s="61"/>
      <c r="R1714" s="61"/>
      <c r="S1714" s="510"/>
    </row>
    <row r="1715" spans="1:19" s="31" customFormat="1" ht="45.75" customHeight="1" x14ac:dyDescent="0.25">
      <c r="A1715" s="119">
        <v>1707</v>
      </c>
      <c r="B1715" s="119" t="s">
        <v>6008</v>
      </c>
      <c r="C1715" s="125" t="s">
        <v>6009</v>
      </c>
      <c r="D1715" s="120" t="s">
        <v>1622</v>
      </c>
      <c r="E1715" s="120" t="s">
        <v>391</v>
      </c>
      <c r="F1715" s="120" t="s">
        <v>6010</v>
      </c>
      <c r="G1715" s="120" t="s">
        <v>6011</v>
      </c>
      <c r="H1715" s="120" t="s">
        <v>470</v>
      </c>
      <c r="I1715" s="120" t="s">
        <v>2416</v>
      </c>
      <c r="J1715" s="120" t="s">
        <v>92</v>
      </c>
      <c r="K1715" s="120" t="s">
        <v>3107</v>
      </c>
      <c r="L1715" s="120">
        <v>12</v>
      </c>
      <c r="M1715" s="121">
        <v>2013</v>
      </c>
      <c r="N1715" s="180">
        <v>4479.25</v>
      </c>
      <c r="O1715" s="59"/>
      <c r="P1715" s="60"/>
      <c r="Q1715" s="61"/>
      <c r="R1715" s="61"/>
      <c r="S1715" s="510"/>
    </row>
    <row r="1716" spans="1:19" s="31" customFormat="1" ht="45.75" customHeight="1" x14ac:dyDescent="0.25">
      <c r="A1716" s="119">
        <v>1708</v>
      </c>
      <c r="B1716" s="119" t="s">
        <v>6012</v>
      </c>
      <c r="C1716" s="125" t="s">
        <v>6013</v>
      </c>
      <c r="D1716" s="120" t="s">
        <v>261</v>
      </c>
      <c r="E1716" s="120" t="s">
        <v>391</v>
      </c>
      <c r="F1716" s="120" t="s">
        <v>261</v>
      </c>
      <c r="G1716" s="120" t="s">
        <v>440</v>
      </c>
      <c r="H1716" s="120" t="s">
        <v>470</v>
      </c>
      <c r="I1716" s="120" t="s">
        <v>2416</v>
      </c>
      <c r="J1716" s="120" t="s">
        <v>92</v>
      </c>
      <c r="K1716" s="120" t="s">
        <v>3107</v>
      </c>
      <c r="L1716" s="120">
        <v>12</v>
      </c>
      <c r="M1716" s="121">
        <v>2013</v>
      </c>
      <c r="N1716" s="180">
        <v>260</v>
      </c>
      <c r="O1716" s="59"/>
      <c r="P1716" s="60"/>
      <c r="Q1716" s="61"/>
      <c r="R1716" s="61"/>
      <c r="S1716" s="510"/>
    </row>
    <row r="1717" spans="1:19" s="31" customFormat="1" ht="45.75" customHeight="1" x14ac:dyDescent="0.25">
      <c r="A1717" s="119">
        <v>1709</v>
      </c>
      <c r="B1717" s="119" t="s">
        <v>6014</v>
      </c>
      <c r="C1717" s="125" t="s">
        <v>2971</v>
      </c>
      <c r="D1717" s="120" t="s">
        <v>261</v>
      </c>
      <c r="E1717" s="120" t="s">
        <v>391</v>
      </c>
      <c r="F1717" s="120" t="s">
        <v>261</v>
      </c>
      <c r="G1717" s="120" t="s">
        <v>3040</v>
      </c>
      <c r="H1717" s="120" t="s">
        <v>470</v>
      </c>
      <c r="I1717" s="120" t="s">
        <v>2416</v>
      </c>
      <c r="J1717" s="120" t="s">
        <v>92</v>
      </c>
      <c r="K1717" s="120" t="s">
        <v>3107</v>
      </c>
      <c r="L1717" s="120">
        <v>12</v>
      </c>
      <c r="M1717" s="121">
        <v>2013</v>
      </c>
      <c r="N1717" s="180">
        <v>236.64</v>
      </c>
      <c r="O1717" s="59"/>
      <c r="P1717" s="60"/>
      <c r="Q1717" s="61"/>
      <c r="R1717" s="61"/>
      <c r="S1717" s="510"/>
    </row>
    <row r="1718" spans="1:19" s="31" customFormat="1" ht="45.75" customHeight="1" x14ac:dyDescent="0.25">
      <c r="A1718" s="119">
        <v>1710</v>
      </c>
      <c r="B1718" s="119" t="s">
        <v>6015</v>
      </c>
      <c r="C1718" s="125" t="s">
        <v>2952</v>
      </c>
      <c r="D1718" s="120" t="s">
        <v>261</v>
      </c>
      <c r="E1718" s="120" t="s">
        <v>391</v>
      </c>
      <c r="F1718" s="120" t="s">
        <v>261</v>
      </c>
      <c r="G1718" s="120" t="s">
        <v>440</v>
      </c>
      <c r="H1718" s="120" t="s">
        <v>470</v>
      </c>
      <c r="I1718" s="120" t="s">
        <v>2416</v>
      </c>
      <c r="J1718" s="120" t="s">
        <v>92</v>
      </c>
      <c r="K1718" s="120" t="s">
        <v>3107</v>
      </c>
      <c r="L1718" s="120">
        <v>12</v>
      </c>
      <c r="M1718" s="121">
        <v>2013</v>
      </c>
      <c r="N1718" s="180">
        <v>260</v>
      </c>
      <c r="O1718" s="59"/>
      <c r="P1718" s="60"/>
      <c r="Q1718" s="61"/>
      <c r="R1718" s="61"/>
      <c r="S1718" s="510"/>
    </row>
    <row r="1719" spans="1:19" s="31" customFormat="1" ht="45.75" customHeight="1" x14ac:dyDescent="0.25">
      <c r="A1719" s="119">
        <v>1711</v>
      </c>
      <c r="B1719" s="119" t="s">
        <v>6016</v>
      </c>
      <c r="C1719" s="125" t="s">
        <v>3600</v>
      </c>
      <c r="D1719" s="120" t="s">
        <v>3042</v>
      </c>
      <c r="E1719" s="120" t="s">
        <v>391</v>
      </c>
      <c r="F1719" s="120" t="s">
        <v>261</v>
      </c>
      <c r="G1719" s="120" t="s">
        <v>440</v>
      </c>
      <c r="H1719" s="120" t="s">
        <v>470</v>
      </c>
      <c r="I1719" s="120" t="s">
        <v>2416</v>
      </c>
      <c r="J1719" s="120" t="s">
        <v>92</v>
      </c>
      <c r="K1719" s="120" t="s">
        <v>3107</v>
      </c>
      <c r="L1719" s="120">
        <v>12</v>
      </c>
      <c r="M1719" s="121">
        <v>2013</v>
      </c>
      <c r="N1719" s="180">
        <v>2512.63</v>
      </c>
      <c r="O1719" s="59"/>
      <c r="P1719" s="60"/>
      <c r="Q1719" s="61"/>
      <c r="R1719" s="61"/>
      <c r="S1719" s="510"/>
    </row>
    <row r="1720" spans="1:19" s="31" customFormat="1" ht="45.75" customHeight="1" x14ac:dyDescent="0.25">
      <c r="A1720" s="119">
        <v>1712</v>
      </c>
      <c r="B1720" s="119" t="s">
        <v>6017</v>
      </c>
      <c r="C1720" s="119" t="s">
        <v>3166</v>
      </c>
      <c r="D1720" s="120" t="s">
        <v>3167</v>
      </c>
      <c r="E1720" s="120" t="s">
        <v>391</v>
      </c>
      <c r="F1720" s="120" t="s">
        <v>261</v>
      </c>
      <c r="G1720" s="120" t="s">
        <v>440</v>
      </c>
      <c r="H1720" s="120" t="s">
        <v>470</v>
      </c>
      <c r="I1720" s="120" t="s">
        <v>2416</v>
      </c>
      <c r="J1720" s="120" t="s">
        <v>92</v>
      </c>
      <c r="K1720" s="120" t="s">
        <v>3107</v>
      </c>
      <c r="L1720" s="120">
        <v>12</v>
      </c>
      <c r="M1720" s="121">
        <v>2013</v>
      </c>
      <c r="N1720" s="180">
        <v>8804.4</v>
      </c>
      <c r="O1720" s="59"/>
      <c r="P1720" s="60"/>
      <c r="Q1720" s="61"/>
      <c r="R1720" s="61"/>
      <c r="S1720" s="510"/>
    </row>
    <row r="1721" spans="1:19" s="31" customFormat="1" ht="45.75" customHeight="1" x14ac:dyDescent="0.25">
      <c r="A1721" s="119">
        <v>1713</v>
      </c>
      <c r="B1721" s="119" t="s">
        <v>6018</v>
      </c>
      <c r="C1721" s="119" t="s">
        <v>3084</v>
      </c>
      <c r="D1721" s="120" t="s">
        <v>3167</v>
      </c>
      <c r="E1721" s="120" t="s">
        <v>391</v>
      </c>
      <c r="F1721" s="120" t="s">
        <v>261</v>
      </c>
      <c r="G1721" s="120" t="s">
        <v>440</v>
      </c>
      <c r="H1721" s="120" t="s">
        <v>470</v>
      </c>
      <c r="I1721" s="120" t="s">
        <v>2416</v>
      </c>
      <c r="J1721" s="120" t="s">
        <v>92</v>
      </c>
      <c r="K1721" s="120" t="s">
        <v>3107</v>
      </c>
      <c r="L1721" s="120">
        <v>12</v>
      </c>
      <c r="M1721" s="121">
        <v>2013</v>
      </c>
      <c r="N1721" s="180">
        <v>4402.2</v>
      </c>
      <c r="O1721" s="59"/>
      <c r="P1721" s="60"/>
      <c r="Q1721" s="61"/>
      <c r="R1721" s="61"/>
      <c r="S1721" s="510"/>
    </row>
    <row r="1722" spans="1:19" s="31" customFormat="1" ht="45.75" customHeight="1" x14ac:dyDescent="0.25">
      <c r="A1722" s="119">
        <v>1714</v>
      </c>
      <c r="B1722" s="119" t="s">
        <v>6019</v>
      </c>
      <c r="C1722" s="119" t="s">
        <v>2952</v>
      </c>
      <c r="D1722" s="120" t="s">
        <v>3167</v>
      </c>
      <c r="E1722" s="120" t="s">
        <v>391</v>
      </c>
      <c r="F1722" s="120" t="s">
        <v>261</v>
      </c>
      <c r="G1722" s="120" t="s">
        <v>440</v>
      </c>
      <c r="H1722" s="120" t="s">
        <v>470</v>
      </c>
      <c r="I1722" s="120" t="s">
        <v>2416</v>
      </c>
      <c r="J1722" s="120" t="s">
        <v>92</v>
      </c>
      <c r="K1722" s="120" t="s">
        <v>3107</v>
      </c>
      <c r="L1722" s="120">
        <v>12</v>
      </c>
      <c r="M1722" s="121">
        <v>2013</v>
      </c>
      <c r="N1722" s="180">
        <v>440.22</v>
      </c>
      <c r="O1722" s="59"/>
      <c r="P1722" s="60"/>
      <c r="Q1722" s="61"/>
      <c r="R1722" s="61"/>
      <c r="S1722" s="510"/>
    </row>
    <row r="1723" spans="1:19" s="31" customFormat="1" ht="45.75" customHeight="1" x14ac:dyDescent="0.25">
      <c r="A1723" s="119">
        <v>1715</v>
      </c>
      <c r="B1723" s="119" t="s">
        <v>6020</v>
      </c>
      <c r="C1723" s="119" t="s">
        <v>2971</v>
      </c>
      <c r="D1723" s="120" t="s">
        <v>3167</v>
      </c>
      <c r="E1723" s="120" t="s">
        <v>391</v>
      </c>
      <c r="F1723" s="120" t="s">
        <v>261</v>
      </c>
      <c r="G1723" s="120" t="s">
        <v>440</v>
      </c>
      <c r="H1723" s="120" t="s">
        <v>470</v>
      </c>
      <c r="I1723" s="120" t="s">
        <v>2416</v>
      </c>
      <c r="J1723" s="120" t="s">
        <v>92</v>
      </c>
      <c r="K1723" s="120" t="s">
        <v>3107</v>
      </c>
      <c r="L1723" s="120">
        <v>12</v>
      </c>
      <c r="M1723" s="121">
        <v>2013</v>
      </c>
      <c r="N1723" s="180">
        <v>293.48</v>
      </c>
      <c r="O1723" s="59"/>
      <c r="P1723" s="60"/>
      <c r="Q1723" s="61"/>
      <c r="R1723" s="61"/>
      <c r="S1723" s="510"/>
    </row>
    <row r="1724" spans="1:19" s="31" customFormat="1" ht="45.75" customHeight="1" x14ac:dyDescent="0.25">
      <c r="A1724" s="119">
        <v>1716</v>
      </c>
      <c r="B1724" s="119" t="s">
        <v>6021</v>
      </c>
      <c r="C1724" s="119" t="s">
        <v>6022</v>
      </c>
      <c r="D1724" s="120" t="s">
        <v>3388</v>
      </c>
      <c r="E1724" s="120" t="s">
        <v>391</v>
      </c>
      <c r="F1724" s="120" t="s">
        <v>261</v>
      </c>
      <c r="G1724" s="123">
        <v>940400159508</v>
      </c>
      <c r="H1724" s="120" t="s">
        <v>470</v>
      </c>
      <c r="I1724" s="120" t="s">
        <v>2416</v>
      </c>
      <c r="J1724" s="120" t="s">
        <v>92</v>
      </c>
      <c r="K1724" s="120" t="s">
        <v>3107</v>
      </c>
      <c r="L1724" s="120">
        <v>12</v>
      </c>
      <c r="M1724" s="121">
        <v>2016</v>
      </c>
      <c r="N1724" s="180">
        <v>6321.42</v>
      </c>
      <c r="O1724" s="59"/>
      <c r="P1724" s="60"/>
      <c r="Q1724" s="61"/>
      <c r="R1724" s="61"/>
      <c r="S1724" s="510"/>
    </row>
    <row r="1725" spans="1:19" s="31" customFormat="1" ht="45.75" customHeight="1" x14ac:dyDescent="0.25">
      <c r="A1725" s="119">
        <v>1717</v>
      </c>
      <c r="B1725" s="119" t="s">
        <v>6023</v>
      </c>
      <c r="C1725" s="119" t="s">
        <v>2976</v>
      </c>
      <c r="D1725" s="120" t="s">
        <v>1156</v>
      </c>
      <c r="E1725" s="120" t="s">
        <v>391</v>
      </c>
      <c r="F1725" s="120" t="s">
        <v>261</v>
      </c>
      <c r="G1725" s="120" t="s">
        <v>6024</v>
      </c>
      <c r="H1725" s="120" t="s">
        <v>470</v>
      </c>
      <c r="I1725" s="120" t="s">
        <v>2416</v>
      </c>
      <c r="J1725" s="120" t="s">
        <v>92</v>
      </c>
      <c r="K1725" s="120" t="s">
        <v>3107</v>
      </c>
      <c r="L1725" s="120">
        <v>12</v>
      </c>
      <c r="M1725" s="121">
        <v>2016</v>
      </c>
      <c r="N1725" s="180">
        <v>3210.88</v>
      </c>
      <c r="O1725" s="59"/>
      <c r="P1725" s="60"/>
      <c r="Q1725" s="61"/>
      <c r="R1725" s="61"/>
      <c r="S1725" s="510"/>
    </row>
    <row r="1726" spans="1:19" s="31" customFormat="1" ht="45.75" customHeight="1" x14ac:dyDescent="0.25">
      <c r="A1726" s="119">
        <v>1718</v>
      </c>
      <c r="B1726" s="119" t="s">
        <v>6025</v>
      </c>
      <c r="C1726" s="119" t="s">
        <v>2952</v>
      </c>
      <c r="D1726" s="120" t="s">
        <v>3005</v>
      </c>
      <c r="E1726" s="120" t="s">
        <v>391</v>
      </c>
      <c r="F1726" s="120" t="s">
        <v>261</v>
      </c>
      <c r="G1726" s="120" t="s">
        <v>440</v>
      </c>
      <c r="H1726" s="120" t="s">
        <v>470</v>
      </c>
      <c r="I1726" s="120" t="s">
        <v>2416</v>
      </c>
      <c r="J1726" s="120" t="s">
        <v>92</v>
      </c>
      <c r="K1726" s="120" t="s">
        <v>3107</v>
      </c>
      <c r="L1726" s="120">
        <v>12</v>
      </c>
      <c r="M1726" s="121">
        <v>2016</v>
      </c>
      <c r="N1726" s="180">
        <v>301.02</v>
      </c>
      <c r="O1726" s="59"/>
      <c r="P1726" s="60"/>
      <c r="Q1726" s="61"/>
      <c r="R1726" s="61"/>
      <c r="S1726" s="510"/>
    </row>
    <row r="1727" spans="1:19" s="31" customFormat="1" ht="45.75" customHeight="1" x14ac:dyDescent="0.25">
      <c r="A1727" s="119">
        <v>1719</v>
      </c>
      <c r="B1727" s="119" t="s">
        <v>6026</v>
      </c>
      <c r="C1727" s="119" t="s">
        <v>2971</v>
      </c>
      <c r="D1727" s="120" t="s">
        <v>3005</v>
      </c>
      <c r="E1727" s="120" t="s">
        <v>391</v>
      </c>
      <c r="F1727" s="120" t="s">
        <v>261</v>
      </c>
      <c r="G1727" s="120" t="s">
        <v>440</v>
      </c>
      <c r="H1727" s="120" t="s">
        <v>470</v>
      </c>
      <c r="I1727" s="120" t="s">
        <v>2416</v>
      </c>
      <c r="J1727" s="120" t="s">
        <v>92</v>
      </c>
      <c r="K1727" s="120" t="s">
        <v>3107</v>
      </c>
      <c r="L1727" s="120">
        <v>12</v>
      </c>
      <c r="M1727" s="121">
        <v>2016</v>
      </c>
      <c r="N1727" s="180">
        <v>200.68</v>
      </c>
      <c r="O1727" s="59"/>
      <c r="P1727" s="60"/>
      <c r="Q1727" s="61"/>
      <c r="R1727" s="61"/>
      <c r="S1727" s="510"/>
    </row>
    <row r="1728" spans="1:19" s="31" customFormat="1" ht="45.75" customHeight="1" x14ac:dyDescent="0.25">
      <c r="A1728" s="119">
        <v>1720</v>
      </c>
      <c r="B1728" s="119" t="s">
        <v>6027</v>
      </c>
      <c r="C1728" s="119" t="s">
        <v>3029</v>
      </c>
      <c r="D1728" s="120" t="s">
        <v>1622</v>
      </c>
      <c r="E1728" s="120" t="s">
        <v>3299</v>
      </c>
      <c r="F1728" s="120" t="s">
        <v>3298</v>
      </c>
      <c r="G1728" s="120" t="s">
        <v>6028</v>
      </c>
      <c r="H1728" s="120" t="s">
        <v>470</v>
      </c>
      <c r="I1728" s="120" t="s">
        <v>2416</v>
      </c>
      <c r="J1728" s="120" t="s">
        <v>92</v>
      </c>
      <c r="K1728" s="120" t="s">
        <v>3107</v>
      </c>
      <c r="L1728" s="120">
        <v>12</v>
      </c>
      <c r="M1728" s="121">
        <v>2016</v>
      </c>
      <c r="N1728" s="180">
        <v>1600.8</v>
      </c>
      <c r="O1728" s="59"/>
      <c r="P1728" s="60"/>
      <c r="Q1728" s="61"/>
      <c r="R1728" s="61"/>
      <c r="S1728" s="510"/>
    </row>
    <row r="1729" spans="1:19" s="31" customFormat="1" ht="45.75" customHeight="1" x14ac:dyDescent="0.25">
      <c r="A1729" s="119">
        <v>1721</v>
      </c>
      <c r="B1729" s="119" t="s">
        <v>6029</v>
      </c>
      <c r="C1729" s="119" t="s">
        <v>3268</v>
      </c>
      <c r="D1729" s="120" t="s">
        <v>3048</v>
      </c>
      <c r="E1729" s="120" t="s">
        <v>391</v>
      </c>
      <c r="F1729" s="120" t="s">
        <v>3048</v>
      </c>
      <c r="G1729" s="123">
        <v>940399167306</v>
      </c>
      <c r="H1729" s="120" t="s">
        <v>470</v>
      </c>
      <c r="I1729" s="120" t="s">
        <v>2416</v>
      </c>
      <c r="J1729" s="120" t="s">
        <v>92</v>
      </c>
      <c r="K1729" s="120" t="s">
        <v>3107</v>
      </c>
      <c r="L1729" s="120">
        <v>11</v>
      </c>
      <c r="M1729" s="121">
        <v>2017</v>
      </c>
      <c r="N1729" s="180">
        <v>4782.68</v>
      </c>
      <c r="O1729" s="59"/>
      <c r="P1729" s="60"/>
      <c r="Q1729" s="61"/>
      <c r="R1729" s="61"/>
      <c r="S1729" s="510"/>
    </row>
    <row r="1730" spans="1:19" s="31" customFormat="1" ht="45.75" customHeight="1" x14ac:dyDescent="0.25">
      <c r="A1730" s="119">
        <v>1722</v>
      </c>
      <c r="B1730" s="119" t="s">
        <v>6030</v>
      </c>
      <c r="C1730" s="119" t="s">
        <v>2976</v>
      </c>
      <c r="D1730" s="120" t="s">
        <v>1136</v>
      </c>
      <c r="E1730" s="120" t="s">
        <v>391</v>
      </c>
      <c r="F1730" s="120" t="s">
        <v>261</v>
      </c>
      <c r="G1730" s="120" t="s">
        <v>6031</v>
      </c>
      <c r="H1730" s="120" t="s">
        <v>470</v>
      </c>
      <c r="I1730" s="120" t="s">
        <v>2416</v>
      </c>
      <c r="J1730" s="120" t="s">
        <v>92</v>
      </c>
      <c r="K1730" s="120" t="s">
        <v>3107</v>
      </c>
      <c r="L1730" s="120">
        <v>11</v>
      </c>
      <c r="M1730" s="121">
        <v>2017</v>
      </c>
      <c r="N1730" s="180">
        <v>2468.48</v>
      </c>
      <c r="O1730" s="59"/>
      <c r="P1730" s="60"/>
      <c r="Q1730" s="61"/>
      <c r="R1730" s="61"/>
      <c r="S1730" s="510"/>
    </row>
    <row r="1731" spans="1:19" s="31" customFormat="1" ht="45.75" customHeight="1" x14ac:dyDescent="0.25">
      <c r="A1731" s="119">
        <v>1723</v>
      </c>
      <c r="B1731" s="119" t="s">
        <v>6032</v>
      </c>
      <c r="C1731" s="119" t="s">
        <v>2952</v>
      </c>
      <c r="D1731" s="120" t="s">
        <v>3005</v>
      </c>
      <c r="E1731" s="120" t="s">
        <v>391</v>
      </c>
      <c r="F1731" s="120" t="s">
        <v>261</v>
      </c>
      <c r="G1731" s="120" t="s">
        <v>3822</v>
      </c>
      <c r="H1731" s="120" t="s">
        <v>470</v>
      </c>
      <c r="I1731" s="120" t="s">
        <v>2416</v>
      </c>
      <c r="J1731" s="120" t="s">
        <v>92</v>
      </c>
      <c r="K1731" s="120" t="s">
        <v>3107</v>
      </c>
      <c r="L1731" s="120">
        <v>11</v>
      </c>
      <c r="M1731" s="121">
        <v>2017</v>
      </c>
      <c r="N1731" s="180">
        <v>308.56</v>
      </c>
      <c r="O1731" s="59"/>
      <c r="P1731" s="60"/>
      <c r="Q1731" s="61"/>
      <c r="R1731" s="61"/>
      <c r="S1731" s="510"/>
    </row>
    <row r="1732" spans="1:19" s="31" customFormat="1" ht="45.75" customHeight="1" x14ac:dyDescent="0.25">
      <c r="A1732" s="119">
        <v>1724</v>
      </c>
      <c r="B1732" s="119" t="s">
        <v>6033</v>
      </c>
      <c r="C1732" s="119" t="s">
        <v>2971</v>
      </c>
      <c r="D1732" s="120" t="s">
        <v>3005</v>
      </c>
      <c r="E1732" s="120" t="s">
        <v>391</v>
      </c>
      <c r="F1732" s="120" t="s">
        <v>261</v>
      </c>
      <c r="G1732" s="120" t="s">
        <v>3822</v>
      </c>
      <c r="H1732" s="120" t="s">
        <v>470</v>
      </c>
      <c r="I1732" s="120" t="s">
        <v>2416</v>
      </c>
      <c r="J1732" s="120" t="s">
        <v>92</v>
      </c>
      <c r="K1732" s="120" t="s">
        <v>3107</v>
      </c>
      <c r="L1732" s="120">
        <v>11</v>
      </c>
      <c r="M1732" s="121">
        <v>2017</v>
      </c>
      <c r="N1732" s="180">
        <v>154.28</v>
      </c>
      <c r="O1732" s="59"/>
      <c r="P1732" s="60"/>
      <c r="Q1732" s="61"/>
      <c r="R1732" s="61"/>
      <c r="S1732" s="510"/>
    </row>
    <row r="1733" spans="1:19" s="31" customFormat="1" ht="45.75" customHeight="1" x14ac:dyDescent="0.25">
      <c r="A1733" s="119">
        <v>1725</v>
      </c>
      <c r="B1733" s="119" t="s">
        <v>6034</v>
      </c>
      <c r="C1733" s="119" t="s">
        <v>2980</v>
      </c>
      <c r="D1733" s="120" t="s">
        <v>3397</v>
      </c>
      <c r="E1733" s="120" t="s">
        <v>391</v>
      </c>
      <c r="F1733" s="120" t="s">
        <v>261</v>
      </c>
      <c r="G1733" s="120" t="s">
        <v>6035</v>
      </c>
      <c r="H1733" s="120" t="s">
        <v>470</v>
      </c>
      <c r="I1733" s="120" t="s">
        <v>2416</v>
      </c>
      <c r="J1733" s="120" t="s">
        <v>92</v>
      </c>
      <c r="K1733" s="120" t="s">
        <v>3107</v>
      </c>
      <c r="L1733" s="120">
        <v>11</v>
      </c>
      <c r="M1733" s="121">
        <v>2017</v>
      </c>
      <c r="N1733" s="180">
        <v>290</v>
      </c>
      <c r="O1733" s="59"/>
      <c r="P1733" s="60"/>
      <c r="Q1733" s="61"/>
      <c r="R1733" s="61"/>
      <c r="S1733" s="510"/>
    </row>
    <row r="1734" spans="1:19" s="31" customFormat="1" ht="45.75" customHeight="1" x14ac:dyDescent="0.25">
      <c r="A1734" s="119">
        <v>1726</v>
      </c>
      <c r="B1734" s="119" t="s">
        <v>6036</v>
      </c>
      <c r="C1734" s="119" t="s">
        <v>3268</v>
      </c>
      <c r="D1734" s="120" t="s">
        <v>3048</v>
      </c>
      <c r="E1734" s="120" t="s">
        <v>391</v>
      </c>
      <c r="F1734" s="120" t="s">
        <v>3048</v>
      </c>
      <c r="G1734" s="123">
        <v>940399167305</v>
      </c>
      <c r="H1734" s="120" t="s">
        <v>470</v>
      </c>
      <c r="I1734" s="120" t="s">
        <v>2416</v>
      </c>
      <c r="J1734" s="120" t="s">
        <v>92</v>
      </c>
      <c r="K1734" s="120" t="s">
        <v>3107</v>
      </c>
      <c r="L1734" s="120">
        <v>11</v>
      </c>
      <c r="M1734" s="121">
        <v>2017</v>
      </c>
      <c r="N1734" s="180">
        <v>4782.68</v>
      </c>
      <c r="O1734" s="59"/>
      <c r="P1734" s="60"/>
      <c r="Q1734" s="61"/>
      <c r="R1734" s="61"/>
      <c r="S1734" s="510"/>
    </row>
    <row r="1735" spans="1:19" s="31" customFormat="1" ht="45.75" customHeight="1" x14ac:dyDescent="0.25">
      <c r="A1735" s="119">
        <v>1727</v>
      </c>
      <c r="B1735" s="119" t="s">
        <v>6037</v>
      </c>
      <c r="C1735" s="119" t="s">
        <v>2976</v>
      </c>
      <c r="D1735" s="120" t="s">
        <v>1136</v>
      </c>
      <c r="E1735" s="120" t="s">
        <v>391</v>
      </c>
      <c r="F1735" s="120" t="s">
        <v>261</v>
      </c>
      <c r="G1735" s="120" t="s">
        <v>6038</v>
      </c>
      <c r="H1735" s="120" t="s">
        <v>470</v>
      </c>
      <c r="I1735" s="120" t="s">
        <v>2416</v>
      </c>
      <c r="J1735" s="120" t="s">
        <v>92</v>
      </c>
      <c r="K1735" s="120" t="s">
        <v>3107</v>
      </c>
      <c r="L1735" s="120">
        <v>11</v>
      </c>
      <c r="M1735" s="121">
        <v>2017</v>
      </c>
      <c r="N1735" s="180">
        <v>2468.48</v>
      </c>
      <c r="O1735" s="59"/>
      <c r="P1735" s="60"/>
      <c r="Q1735" s="61"/>
      <c r="R1735" s="61"/>
      <c r="S1735" s="510"/>
    </row>
    <row r="1736" spans="1:19" s="31" customFormat="1" ht="45.75" customHeight="1" x14ac:dyDescent="0.25">
      <c r="A1736" s="119">
        <v>1728</v>
      </c>
      <c r="B1736" s="119" t="s">
        <v>6039</v>
      </c>
      <c r="C1736" s="119" t="s">
        <v>2952</v>
      </c>
      <c r="D1736" s="120" t="s">
        <v>3005</v>
      </c>
      <c r="E1736" s="120" t="s">
        <v>391</v>
      </c>
      <c r="F1736" s="120" t="s">
        <v>261</v>
      </c>
      <c r="G1736" s="120" t="s">
        <v>6040</v>
      </c>
      <c r="H1736" s="120" t="s">
        <v>470</v>
      </c>
      <c r="I1736" s="120" t="s">
        <v>2416</v>
      </c>
      <c r="J1736" s="120" t="s">
        <v>92</v>
      </c>
      <c r="K1736" s="120" t="s">
        <v>3107</v>
      </c>
      <c r="L1736" s="120">
        <v>11</v>
      </c>
      <c r="M1736" s="121">
        <v>2017</v>
      </c>
      <c r="N1736" s="180">
        <v>308.56</v>
      </c>
      <c r="O1736" s="59"/>
      <c r="P1736" s="60"/>
      <c r="Q1736" s="61"/>
      <c r="R1736" s="61"/>
      <c r="S1736" s="510"/>
    </row>
    <row r="1737" spans="1:19" s="31" customFormat="1" ht="45.75" customHeight="1" x14ac:dyDescent="0.25">
      <c r="A1737" s="119">
        <v>1729</v>
      </c>
      <c r="B1737" s="119" t="s">
        <v>6041</v>
      </c>
      <c r="C1737" s="119" t="s">
        <v>2971</v>
      </c>
      <c r="D1737" s="120" t="s">
        <v>3005</v>
      </c>
      <c r="E1737" s="120" t="s">
        <v>391</v>
      </c>
      <c r="F1737" s="120" t="s">
        <v>261</v>
      </c>
      <c r="G1737" s="120" t="s">
        <v>6040</v>
      </c>
      <c r="H1737" s="120" t="s">
        <v>470</v>
      </c>
      <c r="I1737" s="120" t="s">
        <v>2416</v>
      </c>
      <c r="J1737" s="120" t="s">
        <v>92</v>
      </c>
      <c r="K1737" s="120" t="s">
        <v>3107</v>
      </c>
      <c r="L1737" s="120">
        <v>11</v>
      </c>
      <c r="M1737" s="121">
        <v>2017</v>
      </c>
      <c r="N1737" s="180">
        <v>154.28</v>
      </c>
      <c r="O1737" s="59"/>
      <c r="P1737" s="60"/>
      <c r="Q1737" s="61"/>
      <c r="R1737" s="61"/>
      <c r="S1737" s="510"/>
    </row>
    <row r="1738" spans="1:19" s="31" customFormat="1" ht="45.75" customHeight="1" x14ac:dyDescent="0.25">
      <c r="A1738" s="119">
        <v>1730</v>
      </c>
      <c r="B1738" s="119" t="s">
        <v>6042</v>
      </c>
      <c r="C1738" s="119" t="s">
        <v>2980</v>
      </c>
      <c r="D1738" s="120" t="s">
        <v>3397</v>
      </c>
      <c r="E1738" s="120" t="s">
        <v>391</v>
      </c>
      <c r="F1738" s="120" t="s">
        <v>261</v>
      </c>
      <c r="G1738" s="120" t="s">
        <v>6043</v>
      </c>
      <c r="H1738" s="120" t="s">
        <v>470</v>
      </c>
      <c r="I1738" s="120" t="s">
        <v>2416</v>
      </c>
      <c r="J1738" s="120" t="s">
        <v>92</v>
      </c>
      <c r="K1738" s="120" t="s">
        <v>3107</v>
      </c>
      <c r="L1738" s="120">
        <v>11</v>
      </c>
      <c r="M1738" s="121">
        <v>2017</v>
      </c>
      <c r="N1738" s="180">
        <v>290</v>
      </c>
      <c r="O1738" s="59"/>
      <c r="P1738" s="60"/>
      <c r="Q1738" s="61"/>
      <c r="R1738" s="61"/>
      <c r="S1738" s="510"/>
    </row>
    <row r="1739" spans="1:19" s="31" customFormat="1" ht="45.75" customHeight="1" x14ac:dyDescent="0.25">
      <c r="A1739" s="119">
        <v>1731</v>
      </c>
      <c r="B1739" s="119" t="s">
        <v>6044</v>
      </c>
      <c r="C1739" s="119" t="s">
        <v>3268</v>
      </c>
      <c r="D1739" s="120" t="s">
        <v>3048</v>
      </c>
      <c r="E1739" s="120" t="s">
        <v>391</v>
      </c>
      <c r="F1739" s="120" t="s">
        <v>3048</v>
      </c>
      <c r="G1739" s="123">
        <v>940399166749</v>
      </c>
      <c r="H1739" s="120" t="s">
        <v>470</v>
      </c>
      <c r="I1739" s="120" t="s">
        <v>2416</v>
      </c>
      <c r="J1739" s="120" t="s">
        <v>92</v>
      </c>
      <c r="K1739" s="120" t="s">
        <v>3107</v>
      </c>
      <c r="L1739" s="120">
        <v>11</v>
      </c>
      <c r="M1739" s="121">
        <v>2017</v>
      </c>
      <c r="N1739" s="180">
        <v>4782.68</v>
      </c>
      <c r="O1739" s="59"/>
      <c r="P1739" s="60"/>
      <c r="Q1739" s="61"/>
      <c r="R1739" s="61"/>
      <c r="S1739" s="510"/>
    </row>
    <row r="1740" spans="1:19" s="31" customFormat="1" ht="45.75" customHeight="1" x14ac:dyDescent="0.25">
      <c r="A1740" s="119">
        <v>1732</v>
      </c>
      <c r="B1740" s="119" t="s">
        <v>6045</v>
      </c>
      <c r="C1740" s="119" t="s">
        <v>2976</v>
      </c>
      <c r="D1740" s="120" t="s">
        <v>1136</v>
      </c>
      <c r="E1740" s="120" t="s">
        <v>391</v>
      </c>
      <c r="F1740" s="120" t="s">
        <v>261</v>
      </c>
      <c r="G1740" s="120" t="s">
        <v>6046</v>
      </c>
      <c r="H1740" s="120" t="s">
        <v>470</v>
      </c>
      <c r="I1740" s="120" t="s">
        <v>2416</v>
      </c>
      <c r="J1740" s="120" t="s">
        <v>92</v>
      </c>
      <c r="K1740" s="120" t="s">
        <v>3107</v>
      </c>
      <c r="L1740" s="120">
        <v>11</v>
      </c>
      <c r="M1740" s="121">
        <v>2017</v>
      </c>
      <c r="N1740" s="180">
        <v>2468.48</v>
      </c>
      <c r="O1740" s="59"/>
      <c r="P1740" s="60"/>
      <c r="Q1740" s="61"/>
      <c r="R1740" s="61"/>
      <c r="S1740" s="510"/>
    </row>
    <row r="1741" spans="1:19" s="31" customFormat="1" ht="45.75" customHeight="1" x14ac:dyDescent="0.25">
      <c r="A1741" s="119">
        <v>1733</v>
      </c>
      <c r="B1741" s="119" t="s">
        <v>6047</v>
      </c>
      <c r="C1741" s="119" t="s">
        <v>2952</v>
      </c>
      <c r="D1741" s="120" t="s">
        <v>3005</v>
      </c>
      <c r="E1741" s="120" t="s">
        <v>391</v>
      </c>
      <c r="F1741" s="120" t="s">
        <v>261</v>
      </c>
      <c r="G1741" s="120" t="s">
        <v>6040</v>
      </c>
      <c r="H1741" s="120" t="s">
        <v>470</v>
      </c>
      <c r="I1741" s="120" t="s">
        <v>2416</v>
      </c>
      <c r="J1741" s="120" t="s">
        <v>92</v>
      </c>
      <c r="K1741" s="120" t="s">
        <v>3107</v>
      </c>
      <c r="L1741" s="120">
        <v>11</v>
      </c>
      <c r="M1741" s="121">
        <v>2017</v>
      </c>
      <c r="N1741" s="180">
        <v>308.56</v>
      </c>
      <c r="O1741" s="59"/>
      <c r="P1741" s="60"/>
      <c r="Q1741" s="61"/>
      <c r="R1741" s="61"/>
      <c r="S1741" s="510"/>
    </row>
    <row r="1742" spans="1:19" s="31" customFormat="1" ht="45.75" customHeight="1" x14ac:dyDescent="0.25">
      <c r="A1742" s="119">
        <v>1734</v>
      </c>
      <c r="B1742" s="119" t="s">
        <v>6048</v>
      </c>
      <c r="C1742" s="119" t="s">
        <v>2971</v>
      </c>
      <c r="D1742" s="120" t="s">
        <v>3005</v>
      </c>
      <c r="E1742" s="120" t="s">
        <v>391</v>
      </c>
      <c r="F1742" s="120" t="s">
        <v>261</v>
      </c>
      <c r="G1742" s="120" t="s">
        <v>6040</v>
      </c>
      <c r="H1742" s="120" t="s">
        <v>470</v>
      </c>
      <c r="I1742" s="120" t="s">
        <v>2416</v>
      </c>
      <c r="J1742" s="120" t="s">
        <v>92</v>
      </c>
      <c r="K1742" s="120" t="s">
        <v>3107</v>
      </c>
      <c r="L1742" s="120">
        <v>11</v>
      </c>
      <c r="M1742" s="121">
        <v>2017</v>
      </c>
      <c r="N1742" s="180">
        <v>154.28</v>
      </c>
      <c r="O1742" s="59"/>
      <c r="P1742" s="60"/>
      <c r="Q1742" s="61"/>
      <c r="R1742" s="61"/>
      <c r="S1742" s="510"/>
    </row>
    <row r="1743" spans="1:19" s="31" customFormat="1" ht="45.75" customHeight="1" x14ac:dyDescent="0.25">
      <c r="A1743" s="119">
        <v>1735</v>
      </c>
      <c r="B1743" s="119" t="s">
        <v>6049</v>
      </c>
      <c r="C1743" s="119" t="s">
        <v>2980</v>
      </c>
      <c r="D1743" s="120" t="s">
        <v>3397</v>
      </c>
      <c r="E1743" s="120" t="s">
        <v>391</v>
      </c>
      <c r="F1743" s="120" t="s">
        <v>261</v>
      </c>
      <c r="G1743" s="120" t="s">
        <v>6050</v>
      </c>
      <c r="H1743" s="120" t="s">
        <v>470</v>
      </c>
      <c r="I1743" s="120" t="s">
        <v>2416</v>
      </c>
      <c r="J1743" s="120" t="s">
        <v>92</v>
      </c>
      <c r="K1743" s="120" t="s">
        <v>3107</v>
      </c>
      <c r="L1743" s="120">
        <v>11</v>
      </c>
      <c r="M1743" s="121">
        <v>2017</v>
      </c>
      <c r="N1743" s="180">
        <v>290</v>
      </c>
      <c r="O1743" s="59"/>
      <c r="P1743" s="60"/>
      <c r="Q1743" s="61"/>
      <c r="R1743" s="61"/>
      <c r="S1743" s="510"/>
    </row>
    <row r="1744" spans="1:19" s="31" customFormat="1" ht="45.75" customHeight="1" x14ac:dyDescent="0.25">
      <c r="A1744" s="119">
        <v>1736</v>
      </c>
      <c r="B1744" s="119" t="s">
        <v>6051</v>
      </c>
      <c r="C1744" s="119" t="s">
        <v>3268</v>
      </c>
      <c r="D1744" s="120" t="s">
        <v>3048</v>
      </c>
      <c r="E1744" s="120" t="s">
        <v>391</v>
      </c>
      <c r="F1744" s="120" t="s">
        <v>3048</v>
      </c>
      <c r="G1744" s="123">
        <v>940399169919</v>
      </c>
      <c r="H1744" s="120" t="s">
        <v>470</v>
      </c>
      <c r="I1744" s="120" t="s">
        <v>2416</v>
      </c>
      <c r="J1744" s="120" t="s">
        <v>92</v>
      </c>
      <c r="K1744" s="120" t="s">
        <v>3107</v>
      </c>
      <c r="L1744" s="120">
        <v>11</v>
      </c>
      <c r="M1744" s="121">
        <v>2017</v>
      </c>
      <c r="N1744" s="180">
        <v>4782.68</v>
      </c>
      <c r="O1744" s="59"/>
      <c r="P1744" s="60"/>
      <c r="Q1744" s="61"/>
      <c r="R1744" s="61"/>
      <c r="S1744" s="510"/>
    </row>
    <row r="1745" spans="1:19" s="31" customFormat="1" ht="45.75" customHeight="1" x14ac:dyDescent="0.25">
      <c r="A1745" s="119">
        <v>1737</v>
      </c>
      <c r="B1745" s="119" t="s">
        <v>6052</v>
      </c>
      <c r="C1745" s="119" t="s">
        <v>2976</v>
      </c>
      <c r="D1745" s="120" t="s">
        <v>1136</v>
      </c>
      <c r="E1745" s="120" t="s">
        <v>391</v>
      </c>
      <c r="F1745" s="120" t="s">
        <v>261</v>
      </c>
      <c r="G1745" s="120" t="s">
        <v>6053</v>
      </c>
      <c r="H1745" s="120" t="s">
        <v>470</v>
      </c>
      <c r="I1745" s="120" t="s">
        <v>2416</v>
      </c>
      <c r="J1745" s="120" t="s">
        <v>92</v>
      </c>
      <c r="K1745" s="120" t="s">
        <v>3107</v>
      </c>
      <c r="L1745" s="120">
        <v>11</v>
      </c>
      <c r="M1745" s="121">
        <v>2017</v>
      </c>
      <c r="N1745" s="180">
        <v>2468.48</v>
      </c>
      <c r="O1745" s="59"/>
      <c r="P1745" s="60"/>
      <c r="Q1745" s="61"/>
      <c r="R1745" s="61"/>
      <c r="S1745" s="510"/>
    </row>
    <row r="1746" spans="1:19" s="31" customFormat="1" ht="45.75" customHeight="1" x14ac:dyDescent="0.25">
      <c r="A1746" s="119">
        <v>1738</v>
      </c>
      <c r="B1746" s="119" t="s">
        <v>6054</v>
      </c>
      <c r="C1746" s="119" t="s">
        <v>2952</v>
      </c>
      <c r="D1746" s="120" t="s">
        <v>3005</v>
      </c>
      <c r="E1746" s="120" t="s">
        <v>391</v>
      </c>
      <c r="F1746" s="120" t="s">
        <v>261</v>
      </c>
      <c r="G1746" s="120" t="s">
        <v>3822</v>
      </c>
      <c r="H1746" s="120" t="s">
        <v>470</v>
      </c>
      <c r="I1746" s="120" t="s">
        <v>2416</v>
      </c>
      <c r="J1746" s="120" t="s">
        <v>92</v>
      </c>
      <c r="K1746" s="120" t="s">
        <v>3107</v>
      </c>
      <c r="L1746" s="120">
        <v>11</v>
      </c>
      <c r="M1746" s="121">
        <v>2017</v>
      </c>
      <c r="N1746" s="180">
        <v>308.56</v>
      </c>
      <c r="O1746" s="59"/>
      <c r="P1746" s="60"/>
      <c r="Q1746" s="61"/>
      <c r="R1746" s="61"/>
      <c r="S1746" s="510"/>
    </row>
    <row r="1747" spans="1:19" s="31" customFormat="1" ht="45.75" customHeight="1" x14ac:dyDescent="0.25">
      <c r="A1747" s="119">
        <v>1739</v>
      </c>
      <c r="B1747" s="119" t="s">
        <v>6055</v>
      </c>
      <c r="C1747" s="119" t="s">
        <v>2971</v>
      </c>
      <c r="D1747" s="120" t="s">
        <v>3005</v>
      </c>
      <c r="E1747" s="120" t="s">
        <v>391</v>
      </c>
      <c r="F1747" s="120" t="s">
        <v>261</v>
      </c>
      <c r="G1747" s="120" t="s">
        <v>3822</v>
      </c>
      <c r="H1747" s="120" t="s">
        <v>470</v>
      </c>
      <c r="I1747" s="120" t="s">
        <v>2416</v>
      </c>
      <c r="J1747" s="120" t="s">
        <v>92</v>
      </c>
      <c r="K1747" s="120" t="s">
        <v>3107</v>
      </c>
      <c r="L1747" s="120">
        <v>11</v>
      </c>
      <c r="M1747" s="121">
        <v>2017</v>
      </c>
      <c r="N1747" s="180">
        <v>154.28</v>
      </c>
      <c r="O1747" s="59"/>
      <c r="P1747" s="60"/>
      <c r="Q1747" s="61"/>
      <c r="R1747" s="61"/>
      <c r="S1747" s="510"/>
    </row>
    <row r="1748" spans="1:19" s="31" customFormat="1" ht="45.75" customHeight="1" x14ac:dyDescent="0.25">
      <c r="A1748" s="119">
        <v>1740</v>
      </c>
      <c r="B1748" s="119" t="s">
        <v>6056</v>
      </c>
      <c r="C1748" s="119" t="s">
        <v>2980</v>
      </c>
      <c r="D1748" s="120" t="s">
        <v>3397</v>
      </c>
      <c r="E1748" s="120" t="s">
        <v>391</v>
      </c>
      <c r="F1748" s="120" t="s">
        <v>261</v>
      </c>
      <c r="G1748" s="120" t="s">
        <v>6057</v>
      </c>
      <c r="H1748" s="120" t="s">
        <v>470</v>
      </c>
      <c r="I1748" s="120" t="s">
        <v>2416</v>
      </c>
      <c r="J1748" s="120" t="s">
        <v>92</v>
      </c>
      <c r="K1748" s="120" t="s">
        <v>3107</v>
      </c>
      <c r="L1748" s="120">
        <v>11</v>
      </c>
      <c r="M1748" s="121">
        <v>2017</v>
      </c>
      <c r="N1748" s="180">
        <v>290</v>
      </c>
      <c r="O1748" s="59"/>
      <c r="P1748" s="60"/>
      <c r="Q1748" s="61"/>
      <c r="R1748" s="61"/>
      <c r="S1748" s="510"/>
    </row>
    <row r="1749" spans="1:19" s="31" customFormat="1" ht="45.75" customHeight="1" x14ac:dyDescent="0.25">
      <c r="A1749" s="119">
        <v>1741</v>
      </c>
      <c r="B1749" s="119" t="s">
        <v>6058</v>
      </c>
      <c r="C1749" s="119" t="s">
        <v>5178</v>
      </c>
      <c r="D1749" s="120" t="s">
        <v>1156</v>
      </c>
      <c r="E1749" s="120" t="s">
        <v>391</v>
      </c>
      <c r="F1749" s="120" t="s">
        <v>6059</v>
      </c>
      <c r="G1749" s="120" t="s">
        <v>6060</v>
      </c>
      <c r="H1749" s="120" t="s">
        <v>470</v>
      </c>
      <c r="I1749" s="120" t="s">
        <v>2416</v>
      </c>
      <c r="J1749" s="120" t="s">
        <v>92</v>
      </c>
      <c r="K1749" s="120" t="s">
        <v>3107</v>
      </c>
      <c r="L1749" s="120">
        <v>2</v>
      </c>
      <c r="M1749" s="121">
        <v>2018</v>
      </c>
      <c r="N1749" s="180">
        <v>1102</v>
      </c>
      <c r="O1749" s="59"/>
      <c r="P1749" s="60"/>
      <c r="Q1749" s="61"/>
      <c r="R1749" s="61"/>
      <c r="S1749" s="510"/>
    </row>
    <row r="1750" spans="1:19" s="31" customFormat="1" ht="45.75" customHeight="1" x14ac:dyDescent="0.25">
      <c r="A1750" s="119">
        <v>1742</v>
      </c>
      <c r="B1750" s="119" t="s">
        <v>6061</v>
      </c>
      <c r="C1750" s="119" t="s">
        <v>5178</v>
      </c>
      <c r="D1750" s="120" t="s">
        <v>1156</v>
      </c>
      <c r="E1750" s="120" t="s">
        <v>391</v>
      </c>
      <c r="F1750" s="120" t="s">
        <v>6059</v>
      </c>
      <c r="G1750" s="120" t="s">
        <v>6062</v>
      </c>
      <c r="H1750" s="120" t="s">
        <v>470</v>
      </c>
      <c r="I1750" s="120" t="s">
        <v>2416</v>
      </c>
      <c r="J1750" s="120" t="s">
        <v>92</v>
      </c>
      <c r="K1750" s="120" t="s">
        <v>3107</v>
      </c>
      <c r="L1750" s="120">
        <v>2</v>
      </c>
      <c r="M1750" s="121">
        <v>2018</v>
      </c>
      <c r="N1750" s="180">
        <v>1102</v>
      </c>
      <c r="O1750" s="59"/>
      <c r="P1750" s="60"/>
      <c r="Q1750" s="61"/>
      <c r="R1750" s="61"/>
      <c r="S1750" s="510"/>
    </row>
    <row r="1751" spans="1:19" s="31" customFormat="1" ht="45.75" customHeight="1" x14ac:dyDescent="0.25">
      <c r="A1751" s="119">
        <v>1743</v>
      </c>
      <c r="B1751" s="119" t="s">
        <v>6063</v>
      </c>
      <c r="C1751" s="119" t="s">
        <v>5178</v>
      </c>
      <c r="D1751" s="120" t="s">
        <v>1156</v>
      </c>
      <c r="E1751" s="120" t="s">
        <v>391</v>
      </c>
      <c r="F1751" s="120" t="s">
        <v>6059</v>
      </c>
      <c r="G1751" s="120" t="s">
        <v>6064</v>
      </c>
      <c r="H1751" s="120" t="s">
        <v>470</v>
      </c>
      <c r="I1751" s="120" t="s">
        <v>2416</v>
      </c>
      <c r="J1751" s="120" t="s">
        <v>92</v>
      </c>
      <c r="K1751" s="120" t="s">
        <v>3107</v>
      </c>
      <c r="L1751" s="120">
        <v>2</v>
      </c>
      <c r="M1751" s="121">
        <v>2018</v>
      </c>
      <c r="N1751" s="180">
        <v>1102</v>
      </c>
      <c r="O1751" s="59"/>
      <c r="P1751" s="60"/>
      <c r="Q1751" s="61"/>
      <c r="R1751" s="61"/>
      <c r="S1751" s="510"/>
    </row>
    <row r="1752" spans="1:19" s="31" customFormat="1" ht="45.75" customHeight="1" x14ac:dyDescent="0.25">
      <c r="A1752" s="119">
        <v>1744</v>
      </c>
      <c r="B1752" s="119" t="s">
        <v>6065</v>
      </c>
      <c r="C1752" s="119" t="s">
        <v>5178</v>
      </c>
      <c r="D1752" s="120" t="s">
        <v>1156</v>
      </c>
      <c r="E1752" s="120" t="s">
        <v>391</v>
      </c>
      <c r="F1752" s="120" t="s">
        <v>6059</v>
      </c>
      <c r="G1752" s="120" t="s">
        <v>6066</v>
      </c>
      <c r="H1752" s="120" t="s">
        <v>470</v>
      </c>
      <c r="I1752" s="120" t="s">
        <v>2416</v>
      </c>
      <c r="J1752" s="120" t="s">
        <v>92</v>
      </c>
      <c r="K1752" s="120" t="s">
        <v>3107</v>
      </c>
      <c r="L1752" s="120">
        <v>2</v>
      </c>
      <c r="M1752" s="121">
        <v>2018</v>
      </c>
      <c r="N1752" s="180">
        <v>1102</v>
      </c>
      <c r="O1752" s="59"/>
      <c r="P1752" s="60"/>
      <c r="Q1752" s="61"/>
      <c r="R1752" s="61"/>
      <c r="S1752" s="510"/>
    </row>
    <row r="1753" spans="1:19" s="31" customFormat="1" ht="45.75" customHeight="1" x14ac:dyDescent="0.25">
      <c r="A1753" s="119">
        <v>1745</v>
      </c>
      <c r="B1753" s="119" t="s">
        <v>6067</v>
      </c>
      <c r="C1753" s="119" t="s">
        <v>5178</v>
      </c>
      <c r="D1753" s="120" t="s">
        <v>1156</v>
      </c>
      <c r="E1753" s="120" t="s">
        <v>391</v>
      </c>
      <c r="F1753" s="120" t="s">
        <v>6068</v>
      </c>
      <c r="G1753" s="120" t="s">
        <v>6069</v>
      </c>
      <c r="H1753" s="120" t="s">
        <v>470</v>
      </c>
      <c r="I1753" s="120" t="s">
        <v>2416</v>
      </c>
      <c r="J1753" s="120" t="s">
        <v>92</v>
      </c>
      <c r="K1753" s="120" t="s">
        <v>3107</v>
      </c>
      <c r="L1753" s="120">
        <v>1</v>
      </c>
      <c r="M1753" s="121">
        <v>2019</v>
      </c>
      <c r="N1753" s="180">
        <v>1102</v>
      </c>
      <c r="O1753" s="59"/>
      <c r="P1753" s="60"/>
      <c r="Q1753" s="61"/>
      <c r="R1753" s="61"/>
      <c r="S1753" s="510"/>
    </row>
    <row r="1754" spans="1:19" s="31" customFormat="1" ht="45.75" customHeight="1" x14ac:dyDescent="0.25">
      <c r="A1754" s="119">
        <v>1746</v>
      </c>
      <c r="B1754" s="119" t="s">
        <v>6070</v>
      </c>
      <c r="C1754" s="119" t="s">
        <v>5178</v>
      </c>
      <c r="D1754" s="120" t="s">
        <v>1156</v>
      </c>
      <c r="E1754" s="120" t="s">
        <v>391</v>
      </c>
      <c r="F1754" s="120" t="s">
        <v>6068</v>
      </c>
      <c r="G1754" s="120" t="s">
        <v>6071</v>
      </c>
      <c r="H1754" s="120" t="s">
        <v>470</v>
      </c>
      <c r="I1754" s="120" t="s">
        <v>2416</v>
      </c>
      <c r="J1754" s="120" t="s">
        <v>92</v>
      </c>
      <c r="K1754" s="120" t="s">
        <v>3107</v>
      </c>
      <c r="L1754" s="120">
        <v>1</v>
      </c>
      <c r="M1754" s="121">
        <v>2019</v>
      </c>
      <c r="N1754" s="180">
        <v>1102</v>
      </c>
      <c r="O1754" s="59"/>
      <c r="P1754" s="60"/>
      <c r="Q1754" s="61"/>
      <c r="R1754" s="61"/>
      <c r="S1754" s="510"/>
    </row>
    <row r="1755" spans="1:19" s="31" customFormat="1" ht="45.75" customHeight="1" x14ac:dyDescent="0.25">
      <c r="A1755" s="119">
        <v>1747</v>
      </c>
      <c r="B1755" s="119" t="s">
        <v>6072</v>
      </c>
      <c r="C1755" s="119" t="s">
        <v>5178</v>
      </c>
      <c r="D1755" s="120" t="s">
        <v>1156</v>
      </c>
      <c r="E1755" s="120" t="s">
        <v>391</v>
      </c>
      <c r="F1755" s="120" t="s">
        <v>6068</v>
      </c>
      <c r="G1755" s="120" t="s">
        <v>6073</v>
      </c>
      <c r="H1755" s="120" t="s">
        <v>470</v>
      </c>
      <c r="I1755" s="120" t="s">
        <v>2416</v>
      </c>
      <c r="J1755" s="120" t="s">
        <v>92</v>
      </c>
      <c r="K1755" s="120" t="s">
        <v>3107</v>
      </c>
      <c r="L1755" s="120">
        <v>1</v>
      </c>
      <c r="M1755" s="121">
        <v>2019</v>
      </c>
      <c r="N1755" s="180">
        <v>1102</v>
      </c>
      <c r="O1755" s="59"/>
      <c r="P1755" s="60"/>
      <c r="Q1755" s="61"/>
      <c r="R1755" s="61"/>
      <c r="S1755" s="510"/>
    </row>
    <row r="1756" spans="1:19" s="31" customFormat="1" ht="45.75" customHeight="1" x14ac:dyDescent="0.25">
      <c r="A1756" s="119">
        <v>1748</v>
      </c>
      <c r="B1756" s="119" t="s">
        <v>6074</v>
      </c>
      <c r="C1756" s="119" t="s">
        <v>6075</v>
      </c>
      <c r="D1756" s="120" t="s">
        <v>1622</v>
      </c>
      <c r="E1756" s="120" t="s">
        <v>391</v>
      </c>
      <c r="F1756" s="120" t="s">
        <v>3030</v>
      </c>
      <c r="G1756" s="120" t="s">
        <v>6076</v>
      </c>
      <c r="H1756" s="120" t="s">
        <v>470</v>
      </c>
      <c r="I1756" s="120" t="s">
        <v>2416</v>
      </c>
      <c r="J1756" s="120" t="s">
        <v>92</v>
      </c>
      <c r="K1756" s="120" t="s">
        <v>3107</v>
      </c>
      <c r="L1756" s="120">
        <v>1</v>
      </c>
      <c r="M1756" s="121">
        <v>2019</v>
      </c>
      <c r="N1756" s="180">
        <v>8004</v>
      </c>
      <c r="O1756" s="59"/>
      <c r="P1756" s="60"/>
      <c r="Q1756" s="61"/>
      <c r="R1756" s="61"/>
      <c r="S1756" s="510"/>
    </row>
    <row r="1757" spans="1:19" s="31" customFormat="1" ht="45.75" customHeight="1" x14ac:dyDescent="0.25">
      <c r="A1757" s="119">
        <v>1749</v>
      </c>
      <c r="B1757" s="119" t="s">
        <v>6077</v>
      </c>
      <c r="C1757" s="119" t="s">
        <v>6078</v>
      </c>
      <c r="D1757" s="120" t="s">
        <v>6079</v>
      </c>
      <c r="E1757" s="120" t="s">
        <v>391</v>
      </c>
      <c r="F1757" s="120" t="s">
        <v>261</v>
      </c>
      <c r="G1757" s="120" t="s">
        <v>440</v>
      </c>
      <c r="H1757" s="120" t="s">
        <v>470</v>
      </c>
      <c r="I1757" s="120" t="s">
        <v>2431</v>
      </c>
      <c r="J1757" s="120" t="s">
        <v>92</v>
      </c>
      <c r="K1757" s="120" t="s">
        <v>3107</v>
      </c>
      <c r="L1757" s="120">
        <v>12</v>
      </c>
      <c r="M1757" s="121">
        <v>2013</v>
      </c>
      <c r="N1757" s="180">
        <v>280</v>
      </c>
      <c r="O1757" s="59"/>
      <c r="P1757" s="60"/>
      <c r="Q1757" s="61"/>
      <c r="R1757" s="61"/>
      <c r="S1757" s="510"/>
    </row>
    <row r="1758" spans="1:19" s="31" customFormat="1" ht="45.75" customHeight="1" x14ac:dyDescent="0.25">
      <c r="A1758" s="119">
        <v>1750</v>
      </c>
      <c r="B1758" s="119" t="s">
        <v>6080</v>
      </c>
      <c r="C1758" s="119" t="s">
        <v>6081</v>
      </c>
      <c r="D1758" s="120" t="s">
        <v>261</v>
      </c>
      <c r="E1758" s="120" t="s">
        <v>391</v>
      </c>
      <c r="F1758" s="120" t="s">
        <v>4406</v>
      </c>
      <c r="G1758" s="120" t="s">
        <v>440</v>
      </c>
      <c r="H1758" s="120" t="s">
        <v>470</v>
      </c>
      <c r="I1758" s="120" t="s">
        <v>2431</v>
      </c>
      <c r="J1758" s="120" t="s">
        <v>92</v>
      </c>
      <c r="K1758" s="120" t="s">
        <v>3107</v>
      </c>
      <c r="L1758" s="120">
        <v>12</v>
      </c>
      <c r="M1758" s="121">
        <v>2013</v>
      </c>
      <c r="N1758" s="180">
        <v>3462.6</v>
      </c>
      <c r="O1758" s="59"/>
      <c r="P1758" s="60"/>
      <c r="Q1758" s="61"/>
      <c r="R1758" s="61"/>
      <c r="S1758" s="510"/>
    </row>
    <row r="1759" spans="1:19" s="31" customFormat="1" ht="45.75" customHeight="1" x14ac:dyDescent="0.25">
      <c r="A1759" s="119">
        <v>1751</v>
      </c>
      <c r="B1759" s="119" t="s">
        <v>6082</v>
      </c>
      <c r="C1759" s="119" t="s">
        <v>6083</v>
      </c>
      <c r="D1759" s="120" t="s">
        <v>261</v>
      </c>
      <c r="E1759" s="120" t="s">
        <v>391</v>
      </c>
      <c r="F1759" s="120" t="s">
        <v>261</v>
      </c>
      <c r="G1759" s="120" t="s">
        <v>440</v>
      </c>
      <c r="H1759" s="120" t="s">
        <v>470</v>
      </c>
      <c r="I1759" s="120" t="s">
        <v>2431</v>
      </c>
      <c r="J1759" s="120" t="s">
        <v>92</v>
      </c>
      <c r="K1759" s="120" t="s">
        <v>3107</v>
      </c>
      <c r="L1759" s="120">
        <v>12</v>
      </c>
      <c r="M1759" s="121">
        <v>2013</v>
      </c>
      <c r="N1759" s="180">
        <v>1846.72</v>
      </c>
      <c r="O1759" s="59"/>
      <c r="P1759" s="60"/>
      <c r="Q1759" s="61"/>
      <c r="R1759" s="61"/>
      <c r="S1759" s="510"/>
    </row>
    <row r="1760" spans="1:19" s="31" customFormat="1" ht="45.75" customHeight="1" x14ac:dyDescent="0.25">
      <c r="A1760" s="119">
        <v>1752</v>
      </c>
      <c r="B1760" s="119" t="s">
        <v>6084</v>
      </c>
      <c r="C1760" s="119" t="s">
        <v>2952</v>
      </c>
      <c r="D1760" s="120" t="s">
        <v>261</v>
      </c>
      <c r="E1760" s="120" t="s">
        <v>391</v>
      </c>
      <c r="F1760" s="120" t="s">
        <v>261</v>
      </c>
      <c r="G1760" s="120" t="s">
        <v>440</v>
      </c>
      <c r="H1760" s="120" t="s">
        <v>470</v>
      </c>
      <c r="I1760" s="120" t="s">
        <v>2431</v>
      </c>
      <c r="J1760" s="120" t="s">
        <v>92</v>
      </c>
      <c r="K1760" s="120" t="s">
        <v>3107</v>
      </c>
      <c r="L1760" s="120">
        <v>12</v>
      </c>
      <c r="M1760" s="121">
        <v>2013</v>
      </c>
      <c r="N1760" s="180">
        <v>173.13</v>
      </c>
      <c r="O1760" s="59"/>
      <c r="P1760" s="60"/>
      <c r="Q1760" s="61"/>
      <c r="R1760" s="61"/>
      <c r="S1760" s="510"/>
    </row>
    <row r="1761" spans="1:19" s="31" customFormat="1" ht="45.75" customHeight="1" x14ac:dyDescent="0.25">
      <c r="A1761" s="119">
        <v>1753</v>
      </c>
      <c r="B1761" s="119" t="s">
        <v>6085</v>
      </c>
      <c r="C1761" s="119" t="s">
        <v>2971</v>
      </c>
      <c r="D1761" s="120" t="s">
        <v>261</v>
      </c>
      <c r="E1761" s="120" t="s">
        <v>391</v>
      </c>
      <c r="F1761" s="120" t="s">
        <v>261</v>
      </c>
      <c r="G1761" s="120" t="s">
        <v>440</v>
      </c>
      <c r="H1761" s="120" t="s">
        <v>470</v>
      </c>
      <c r="I1761" s="120" t="s">
        <v>2431</v>
      </c>
      <c r="J1761" s="120" t="s">
        <v>92</v>
      </c>
      <c r="K1761" s="120" t="s">
        <v>3107</v>
      </c>
      <c r="L1761" s="120">
        <v>12</v>
      </c>
      <c r="M1761" s="121">
        <v>2013</v>
      </c>
      <c r="N1761" s="180">
        <v>115.42</v>
      </c>
      <c r="O1761" s="59"/>
      <c r="P1761" s="60"/>
      <c r="Q1761" s="61"/>
      <c r="R1761" s="61"/>
      <c r="S1761" s="510"/>
    </row>
    <row r="1762" spans="1:19" s="31" customFormat="1" ht="45.75" customHeight="1" x14ac:dyDescent="0.25">
      <c r="A1762" s="119">
        <v>1754</v>
      </c>
      <c r="B1762" s="119" t="s">
        <v>6086</v>
      </c>
      <c r="C1762" s="119" t="s">
        <v>2980</v>
      </c>
      <c r="D1762" s="120" t="s">
        <v>261</v>
      </c>
      <c r="E1762" s="120" t="s">
        <v>391</v>
      </c>
      <c r="F1762" s="120" t="s">
        <v>261</v>
      </c>
      <c r="G1762" s="120" t="s">
        <v>440</v>
      </c>
      <c r="H1762" s="120" t="s">
        <v>470</v>
      </c>
      <c r="I1762" s="120" t="s">
        <v>2431</v>
      </c>
      <c r="J1762" s="120" t="s">
        <v>92</v>
      </c>
      <c r="K1762" s="120" t="s">
        <v>3107</v>
      </c>
      <c r="L1762" s="120">
        <v>12</v>
      </c>
      <c r="M1762" s="121">
        <v>2013</v>
      </c>
      <c r="N1762" s="180">
        <v>173.13</v>
      </c>
      <c r="O1762" s="59"/>
      <c r="P1762" s="60"/>
      <c r="Q1762" s="61"/>
      <c r="R1762" s="61"/>
      <c r="S1762" s="510"/>
    </row>
    <row r="1763" spans="1:19" s="31" customFormat="1" ht="45.75" customHeight="1" x14ac:dyDescent="0.25">
      <c r="A1763" s="119">
        <v>1755</v>
      </c>
      <c r="B1763" s="119" t="s">
        <v>6087</v>
      </c>
      <c r="C1763" s="119" t="s">
        <v>2958</v>
      </c>
      <c r="D1763" s="120" t="s">
        <v>1622</v>
      </c>
      <c r="E1763" s="120" t="s">
        <v>391</v>
      </c>
      <c r="F1763" s="120" t="s">
        <v>6088</v>
      </c>
      <c r="G1763" s="120" t="s">
        <v>440</v>
      </c>
      <c r="H1763" s="120" t="s">
        <v>470</v>
      </c>
      <c r="I1763" s="120" t="s">
        <v>2431</v>
      </c>
      <c r="J1763" s="120" t="s">
        <v>92</v>
      </c>
      <c r="K1763" s="120" t="s">
        <v>3107</v>
      </c>
      <c r="L1763" s="120">
        <v>12</v>
      </c>
      <c r="M1763" s="121">
        <v>2013</v>
      </c>
      <c r="N1763" s="180">
        <v>1508</v>
      </c>
      <c r="O1763" s="59"/>
      <c r="P1763" s="60"/>
      <c r="Q1763" s="61"/>
      <c r="R1763" s="61"/>
      <c r="S1763" s="510"/>
    </row>
    <row r="1764" spans="1:19" s="31" customFormat="1" ht="45.75" customHeight="1" x14ac:dyDescent="0.25">
      <c r="A1764" s="119">
        <v>1756</v>
      </c>
      <c r="B1764" s="119" t="s">
        <v>6089</v>
      </c>
      <c r="C1764" s="119" t="s">
        <v>3921</v>
      </c>
      <c r="D1764" s="120" t="s">
        <v>3012</v>
      </c>
      <c r="E1764" s="120" t="s">
        <v>391</v>
      </c>
      <c r="F1764" s="120" t="s">
        <v>3013</v>
      </c>
      <c r="G1764" s="120" t="s">
        <v>440</v>
      </c>
      <c r="H1764" s="120" t="s">
        <v>470</v>
      </c>
      <c r="I1764" s="120" t="s">
        <v>2431</v>
      </c>
      <c r="J1764" s="120" t="s">
        <v>92</v>
      </c>
      <c r="K1764" s="120" t="s">
        <v>3107</v>
      </c>
      <c r="L1764" s="120">
        <v>11</v>
      </c>
      <c r="M1764" s="121">
        <v>2018</v>
      </c>
      <c r="N1764" s="180">
        <v>5684</v>
      </c>
      <c r="O1764" s="59"/>
      <c r="P1764" s="60"/>
      <c r="Q1764" s="61"/>
      <c r="R1764" s="61"/>
      <c r="S1764" s="510"/>
    </row>
    <row r="1765" spans="1:19" s="31" customFormat="1" ht="45.75" customHeight="1" x14ac:dyDescent="0.25">
      <c r="A1765" s="119">
        <v>1757</v>
      </c>
      <c r="B1765" s="119" t="s">
        <v>6090</v>
      </c>
      <c r="C1765" s="119" t="s">
        <v>6091</v>
      </c>
      <c r="D1765" s="120" t="s">
        <v>1622</v>
      </c>
      <c r="E1765" s="120" t="s">
        <v>391</v>
      </c>
      <c r="F1765" s="120" t="s">
        <v>6092</v>
      </c>
      <c r="G1765" s="120" t="s">
        <v>440</v>
      </c>
      <c r="H1765" s="120" t="s">
        <v>470</v>
      </c>
      <c r="I1765" s="120" t="s">
        <v>2431</v>
      </c>
      <c r="J1765" s="120" t="s">
        <v>92</v>
      </c>
      <c r="K1765" s="120" t="s">
        <v>3107</v>
      </c>
      <c r="L1765" s="120">
        <v>5</v>
      </c>
      <c r="M1765" s="121">
        <v>2020</v>
      </c>
      <c r="N1765" s="180">
        <v>5684</v>
      </c>
      <c r="O1765" s="59"/>
      <c r="P1765" s="60"/>
      <c r="Q1765" s="61"/>
      <c r="R1765" s="61"/>
      <c r="S1765" s="510"/>
    </row>
    <row r="1766" spans="1:19" s="31" customFormat="1" ht="45.75" customHeight="1" x14ac:dyDescent="0.25">
      <c r="A1766" s="119">
        <v>1758</v>
      </c>
      <c r="B1766" s="119" t="s">
        <v>6093</v>
      </c>
      <c r="C1766" s="119" t="s">
        <v>6094</v>
      </c>
      <c r="D1766" s="120" t="s">
        <v>3388</v>
      </c>
      <c r="E1766" s="120" t="s">
        <v>391</v>
      </c>
      <c r="F1766" s="120" t="s">
        <v>3048</v>
      </c>
      <c r="G1766" s="120" t="s">
        <v>440</v>
      </c>
      <c r="H1766" s="120" t="s">
        <v>470</v>
      </c>
      <c r="I1766" s="120" t="s">
        <v>2431</v>
      </c>
      <c r="J1766" s="120" t="s">
        <v>92</v>
      </c>
      <c r="K1766" s="120" t="s">
        <v>3107</v>
      </c>
      <c r="L1766" s="120">
        <v>5</v>
      </c>
      <c r="M1766" s="121">
        <v>2020</v>
      </c>
      <c r="N1766" s="180">
        <v>6652.6</v>
      </c>
      <c r="O1766" s="59"/>
      <c r="P1766" s="60"/>
      <c r="Q1766" s="61"/>
      <c r="R1766" s="61"/>
      <c r="S1766" s="510"/>
    </row>
    <row r="1767" spans="1:19" s="31" customFormat="1" ht="45.75" customHeight="1" x14ac:dyDescent="0.25">
      <c r="A1767" s="119">
        <v>1759</v>
      </c>
      <c r="B1767" s="119" t="s">
        <v>6095</v>
      </c>
      <c r="C1767" s="119" t="s">
        <v>2976</v>
      </c>
      <c r="D1767" s="120" t="s">
        <v>261</v>
      </c>
      <c r="E1767" s="120" t="s">
        <v>391</v>
      </c>
      <c r="F1767" s="120" t="s">
        <v>261</v>
      </c>
      <c r="G1767" s="120" t="s">
        <v>440</v>
      </c>
      <c r="H1767" s="120" t="s">
        <v>470</v>
      </c>
      <c r="I1767" s="120" t="s">
        <v>2431</v>
      </c>
      <c r="J1767" s="120" t="s">
        <v>92</v>
      </c>
      <c r="K1767" s="120" t="s">
        <v>3107</v>
      </c>
      <c r="L1767" s="120">
        <v>5</v>
      </c>
      <c r="M1767" s="121">
        <v>2020</v>
      </c>
      <c r="N1767" s="180">
        <v>3433.6</v>
      </c>
      <c r="O1767" s="59"/>
      <c r="P1767" s="60"/>
      <c r="Q1767" s="61"/>
      <c r="R1767" s="61"/>
      <c r="S1767" s="510"/>
    </row>
    <row r="1768" spans="1:19" s="31" customFormat="1" ht="45.75" customHeight="1" x14ac:dyDescent="0.25">
      <c r="A1768" s="119">
        <v>1760</v>
      </c>
      <c r="B1768" s="119" t="s">
        <v>6096</v>
      </c>
      <c r="C1768" s="119" t="s">
        <v>3004</v>
      </c>
      <c r="D1768" s="120" t="s">
        <v>261</v>
      </c>
      <c r="E1768" s="120" t="s">
        <v>391</v>
      </c>
      <c r="F1768" s="120" t="s">
        <v>261</v>
      </c>
      <c r="G1768" s="120" t="s">
        <v>440</v>
      </c>
      <c r="H1768" s="120" t="s">
        <v>470</v>
      </c>
      <c r="I1768" s="120" t="s">
        <v>2431</v>
      </c>
      <c r="J1768" s="120" t="s">
        <v>92</v>
      </c>
      <c r="K1768" s="120" t="s">
        <v>3107</v>
      </c>
      <c r="L1768" s="120">
        <v>5</v>
      </c>
      <c r="M1768" s="121">
        <v>2020</v>
      </c>
      <c r="N1768" s="180">
        <v>268.25</v>
      </c>
      <c r="O1768" s="59"/>
      <c r="P1768" s="60"/>
      <c r="Q1768" s="61"/>
      <c r="R1768" s="61"/>
      <c r="S1768" s="510"/>
    </row>
    <row r="1769" spans="1:19" s="31" customFormat="1" ht="45.75" customHeight="1" x14ac:dyDescent="0.25">
      <c r="A1769" s="119">
        <v>1761</v>
      </c>
      <c r="B1769" s="119" t="s">
        <v>6097</v>
      </c>
      <c r="C1769" s="119" t="s">
        <v>2971</v>
      </c>
      <c r="D1769" s="120" t="s">
        <v>261</v>
      </c>
      <c r="E1769" s="120" t="s">
        <v>391</v>
      </c>
      <c r="F1769" s="120" t="s">
        <v>261</v>
      </c>
      <c r="G1769" s="120" t="s">
        <v>440</v>
      </c>
      <c r="H1769" s="120" t="s">
        <v>470</v>
      </c>
      <c r="I1769" s="120" t="s">
        <v>2431</v>
      </c>
      <c r="J1769" s="120" t="s">
        <v>92</v>
      </c>
      <c r="K1769" s="120" t="s">
        <v>3107</v>
      </c>
      <c r="L1769" s="120">
        <v>5</v>
      </c>
      <c r="M1769" s="121">
        <v>2020</v>
      </c>
      <c r="N1769" s="180">
        <v>107.3</v>
      </c>
      <c r="O1769" s="59"/>
      <c r="P1769" s="60"/>
      <c r="Q1769" s="61"/>
      <c r="R1769" s="61"/>
      <c r="S1769" s="510"/>
    </row>
    <row r="1770" spans="1:19" s="31" customFormat="1" ht="45.75" customHeight="1" x14ac:dyDescent="0.25">
      <c r="A1770" s="119">
        <v>1762</v>
      </c>
      <c r="B1770" s="119" t="s">
        <v>6098</v>
      </c>
      <c r="C1770" s="119" t="s">
        <v>2980</v>
      </c>
      <c r="D1770" s="120" t="s">
        <v>261</v>
      </c>
      <c r="E1770" s="120" t="s">
        <v>391</v>
      </c>
      <c r="F1770" s="120" t="s">
        <v>261</v>
      </c>
      <c r="G1770" s="120" t="s">
        <v>440</v>
      </c>
      <c r="H1770" s="120" t="s">
        <v>470</v>
      </c>
      <c r="I1770" s="120" t="s">
        <v>2431</v>
      </c>
      <c r="J1770" s="120" t="s">
        <v>92</v>
      </c>
      <c r="K1770" s="120" t="s">
        <v>3107</v>
      </c>
      <c r="L1770" s="120">
        <v>5</v>
      </c>
      <c r="M1770" s="121">
        <v>2020</v>
      </c>
      <c r="N1770" s="180">
        <v>268.25</v>
      </c>
      <c r="O1770" s="59"/>
      <c r="P1770" s="60"/>
      <c r="Q1770" s="61"/>
      <c r="R1770" s="61"/>
      <c r="S1770" s="510"/>
    </row>
    <row r="1771" spans="1:19" s="31" customFormat="1" ht="45.75" customHeight="1" x14ac:dyDescent="0.25">
      <c r="A1771" s="119">
        <v>1763</v>
      </c>
      <c r="B1771" s="119" t="s">
        <v>6099</v>
      </c>
      <c r="C1771" s="119" t="s">
        <v>3118</v>
      </c>
      <c r="D1771" s="120" t="s">
        <v>2990</v>
      </c>
      <c r="E1771" s="120" t="s">
        <v>391</v>
      </c>
      <c r="F1771" s="120" t="s">
        <v>261</v>
      </c>
      <c r="G1771" s="120">
        <v>162086017</v>
      </c>
      <c r="H1771" s="120" t="s">
        <v>470</v>
      </c>
      <c r="I1771" s="120" t="s">
        <v>309</v>
      </c>
      <c r="J1771" s="120" t="s">
        <v>92</v>
      </c>
      <c r="K1771" s="120" t="s">
        <v>5160</v>
      </c>
      <c r="L1771" s="120">
        <v>12</v>
      </c>
      <c r="M1771" s="121">
        <v>2013</v>
      </c>
      <c r="N1771" s="180">
        <v>280</v>
      </c>
      <c r="O1771" s="59"/>
      <c r="P1771" s="60"/>
      <c r="Q1771" s="61"/>
      <c r="R1771" s="61"/>
      <c r="S1771" s="510"/>
    </row>
    <row r="1772" spans="1:19" s="31" customFormat="1" ht="45.75" customHeight="1" x14ac:dyDescent="0.25">
      <c r="A1772" s="119">
        <v>1764</v>
      </c>
      <c r="B1772" s="119" t="s">
        <v>6100</v>
      </c>
      <c r="C1772" s="119" t="s">
        <v>6101</v>
      </c>
      <c r="D1772" s="120" t="s">
        <v>3388</v>
      </c>
      <c r="E1772" s="120" t="s">
        <v>391</v>
      </c>
      <c r="F1772" s="120" t="s">
        <v>261</v>
      </c>
      <c r="G1772" s="120" t="s">
        <v>6102</v>
      </c>
      <c r="H1772" s="120" t="s">
        <v>470</v>
      </c>
      <c r="I1772" s="120" t="s">
        <v>309</v>
      </c>
      <c r="J1772" s="120" t="s">
        <v>92</v>
      </c>
      <c r="K1772" s="120" t="s">
        <v>5160</v>
      </c>
      <c r="L1772" s="120">
        <v>12</v>
      </c>
      <c r="M1772" s="121">
        <v>2013</v>
      </c>
      <c r="N1772" s="180">
        <v>180</v>
      </c>
      <c r="O1772" s="59"/>
      <c r="P1772" s="60"/>
      <c r="Q1772" s="61"/>
      <c r="R1772" s="61"/>
      <c r="S1772" s="510"/>
    </row>
    <row r="1773" spans="1:19" s="31" customFormat="1" ht="45.75" customHeight="1" x14ac:dyDescent="0.25">
      <c r="A1773" s="119">
        <v>1765</v>
      </c>
      <c r="B1773" s="119" t="s">
        <v>6103</v>
      </c>
      <c r="C1773" s="119" t="s">
        <v>6104</v>
      </c>
      <c r="D1773" s="120" t="s">
        <v>1622</v>
      </c>
      <c r="E1773" s="120" t="s">
        <v>391</v>
      </c>
      <c r="F1773" s="120">
        <v>1018</v>
      </c>
      <c r="G1773" s="120" t="s">
        <v>6105</v>
      </c>
      <c r="H1773" s="120" t="s">
        <v>470</v>
      </c>
      <c r="I1773" s="120" t="s">
        <v>309</v>
      </c>
      <c r="J1773" s="120" t="s">
        <v>92</v>
      </c>
      <c r="K1773" s="120" t="s">
        <v>5160</v>
      </c>
      <c r="L1773" s="120">
        <v>12</v>
      </c>
      <c r="M1773" s="121">
        <v>2013</v>
      </c>
      <c r="N1773" s="180">
        <v>1725</v>
      </c>
      <c r="O1773" s="59"/>
      <c r="P1773" s="60"/>
      <c r="Q1773" s="61"/>
      <c r="R1773" s="61"/>
      <c r="S1773" s="510"/>
    </row>
    <row r="1774" spans="1:19" s="31" customFormat="1" ht="45.75" customHeight="1" x14ac:dyDescent="0.25">
      <c r="A1774" s="119">
        <v>1766</v>
      </c>
      <c r="B1774" s="119" t="s">
        <v>6106</v>
      </c>
      <c r="C1774" s="119" t="s">
        <v>6107</v>
      </c>
      <c r="D1774" s="120" t="s">
        <v>1622</v>
      </c>
      <c r="E1774" s="120" t="s">
        <v>391</v>
      </c>
      <c r="F1774" s="120" t="s">
        <v>6108</v>
      </c>
      <c r="G1774" s="120" t="s">
        <v>6109</v>
      </c>
      <c r="H1774" s="120" t="s">
        <v>470</v>
      </c>
      <c r="I1774" s="120" t="s">
        <v>309</v>
      </c>
      <c r="J1774" s="120" t="s">
        <v>92</v>
      </c>
      <c r="K1774" s="120" t="s">
        <v>5160</v>
      </c>
      <c r="L1774" s="120">
        <v>12</v>
      </c>
      <c r="M1774" s="121">
        <v>2013</v>
      </c>
      <c r="N1774" s="180">
        <v>6151.06</v>
      </c>
      <c r="O1774" s="59"/>
      <c r="P1774" s="60"/>
      <c r="Q1774" s="61"/>
      <c r="R1774" s="61"/>
      <c r="S1774" s="510"/>
    </row>
    <row r="1775" spans="1:19" s="31" customFormat="1" ht="45.75" customHeight="1" x14ac:dyDescent="0.25">
      <c r="A1775" s="119">
        <v>1767</v>
      </c>
      <c r="B1775" s="119" t="s">
        <v>6110</v>
      </c>
      <c r="C1775" s="119" t="s">
        <v>2952</v>
      </c>
      <c r="D1775" s="120" t="s">
        <v>3079</v>
      </c>
      <c r="E1775" s="120" t="s">
        <v>391</v>
      </c>
      <c r="F1775" s="120" t="s">
        <v>261</v>
      </c>
      <c r="G1775" s="123">
        <v>854441001520</v>
      </c>
      <c r="H1775" s="120" t="s">
        <v>470</v>
      </c>
      <c r="I1775" s="120" t="s">
        <v>309</v>
      </c>
      <c r="J1775" s="120" t="s">
        <v>92</v>
      </c>
      <c r="K1775" s="120" t="s">
        <v>5160</v>
      </c>
      <c r="L1775" s="120">
        <v>12</v>
      </c>
      <c r="M1775" s="121">
        <v>2013</v>
      </c>
      <c r="N1775" s="180">
        <v>257.88</v>
      </c>
      <c r="O1775" s="59"/>
      <c r="P1775" s="60"/>
      <c r="Q1775" s="61"/>
      <c r="R1775" s="61"/>
      <c r="S1775" s="510"/>
    </row>
    <row r="1776" spans="1:19" s="31" customFormat="1" ht="45.75" customHeight="1" x14ac:dyDescent="0.25">
      <c r="A1776" s="119">
        <v>1768</v>
      </c>
      <c r="B1776" s="119" t="s">
        <v>6111</v>
      </c>
      <c r="C1776" s="119" t="s">
        <v>2971</v>
      </c>
      <c r="D1776" s="120" t="s">
        <v>3079</v>
      </c>
      <c r="E1776" s="120" t="s">
        <v>391</v>
      </c>
      <c r="F1776" s="120" t="s">
        <v>261</v>
      </c>
      <c r="G1776" s="120" t="s">
        <v>428</v>
      </c>
      <c r="H1776" s="120" t="s">
        <v>470</v>
      </c>
      <c r="I1776" s="120" t="s">
        <v>309</v>
      </c>
      <c r="J1776" s="120" t="s">
        <v>92</v>
      </c>
      <c r="K1776" s="120" t="s">
        <v>5160</v>
      </c>
      <c r="L1776" s="120">
        <v>12</v>
      </c>
      <c r="M1776" s="121">
        <v>2013</v>
      </c>
      <c r="N1776" s="180">
        <v>171.42</v>
      </c>
      <c r="O1776" s="59"/>
      <c r="P1776" s="60"/>
      <c r="Q1776" s="61"/>
      <c r="R1776" s="61"/>
      <c r="S1776" s="510"/>
    </row>
    <row r="1777" spans="1:19" s="31" customFormat="1" ht="45.75" customHeight="1" x14ac:dyDescent="0.25">
      <c r="A1777" s="119">
        <v>1769</v>
      </c>
      <c r="B1777" s="119" t="s">
        <v>6112</v>
      </c>
      <c r="C1777" s="119" t="s">
        <v>6113</v>
      </c>
      <c r="D1777" s="120" t="s">
        <v>1156</v>
      </c>
      <c r="E1777" s="120" t="s">
        <v>391</v>
      </c>
      <c r="F1777" s="120" t="s">
        <v>261</v>
      </c>
      <c r="G1777" s="120" t="s">
        <v>6114</v>
      </c>
      <c r="H1777" s="120" t="s">
        <v>470</v>
      </c>
      <c r="I1777" s="120" t="s">
        <v>309</v>
      </c>
      <c r="J1777" s="120" t="s">
        <v>92</v>
      </c>
      <c r="K1777" s="120" t="s">
        <v>5160</v>
      </c>
      <c r="L1777" s="120">
        <v>12</v>
      </c>
      <c r="M1777" s="121">
        <v>2013</v>
      </c>
      <c r="N1777" s="180">
        <v>97.55</v>
      </c>
      <c r="O1777" s="59"/>
      <c r="P1777" s="60"/>
      <c r="Q1777" s="61"/>
      <c r="R1777" s="61"/>
      <c r="S1777" s="510"/>
    </row>
    <row r="1778" spans="1:19" s="31" customFormat="1" ht="45.75" customHeight="1" x14ac:dyDescent="0.25">
      <c r="A1778" s="119">
        <v>1770</v>
      </c>
      <c r="B1778" s="119" t="s">
        <v>6115</v>
      </c>
      <c r="C1778" s="119" t="s">
        <v>2952</v>
      </c>
      <c r="D1778" s="120" t="s">
        <v>3005</v>
      </c>
      <c r="E1778" s="120" t="s">
        <v>391</v>
      </c>
      <c r="F1778" s="120" t="s">
        <v>261</v>
      </c>
      <c r="G1778" s="120" t="s">
        <v>6116</v>
      </c>
      <c r="H1778" s="120" t="s">
        <v>470</v>
      </c>
      <c r="I1778" s="120" t="s">
        <v>309</v>
      </c>
      <c r="J1778" s="120" t="s">
        <v>92</v>
      </c>
      <c r="K1778" s="120" t="s">
        <v>5160</v>
      </c>
      <c r="L1778" s="120">
        <v>12</v>
      </c>
      <c r="M1778" s="121">
        <v>2013</v>
      </c>
      <c r="N1778" s="180">
        <v>260</v>
      </c>
      <c r="O1778" s="59"/>
      <c r="P1778" s="60"/>
      <c r="Q1778" s="61"/>
      <c r="R1778" s="61"/>
      <c r="S1778" s="510"/>
    </row>
    <row r="1779" spans="1:19" s="31" customFormat="1" ht="45.75" customHeight="1" x14ac:dyDescent="0.25">
      <c r="A1779" s="119">
        <v>1771</v>
      </c>
      <c r="B1779" s="119" t="s">
        <v>6117</v>
      </c>
      <c r="C1779" s="119" t="s">
        <v>2980</v>
      </c>
      <c r="D1779" s="120" t="s">
        <v>2990</v>
      </c>
      <c r="E1779" s="120" t="s">
        <v>391</v>
      </c>
      <c r="F1779" s="120" t="s">
        <v>261</v>
      </c>
      <c r="G1779" s="120">
        <v>16649008036</v>
      </c>
      <c r="H1779" s="120" t="s">
        <v>470</v>
      </c>
      <c r="I1779" s="120" t="s">
        <v>309</v>
      </c>
      <c r="J1779" s="120" t="s">
        <v>92</v>
      </c>
      <c r="K1779" s="120" t="s">
        <v>5160</v>
      </c>
      <c r="L1779" s="120">
        <v>12</v>
      </c>
      <c r="M1779" s="121">
        <v>2013</v>
      </c>
      <c r="N1779" s="180">
        <v>280</v>
      </c>
      <c r="O1779" s="59"/>
      <c r="P1779" s="60"/>
      <c r="Q1779" s="61"/>
      <c r="R1779" s="61"/>
      <c r="S1779" s="510"/>
    </row>
    <row r="1780" spans="1:19" s="31" customFormat="1" ht="45.75" customHeight="1" x14ac:dyDescent="0.25">
      <c r="A1780" s="119">
        <v>1772</v>
      </c>
      <c r="B1780" s="119" t="s">
        <v>6118</v>
      </c>
      <c r="C1780" s="119" t="s">
        <v>2980</v>
      </c>
      <c r="D1780" s="120" t="s">
        <v>2990</v>
      </c>
      <c r="E1780" s="120" t="s">
        <v>391</v>
      </c>
      <c r="F1780" s="120" t="s">
        <v>261</v>
      </c>
      <c r="G1780" s="120">
        <v>16650001461</v>
      </c>
      <c r="H1780" s="120" t="s">
        <v>470</v>
      </c>
      <c r="I1780" s="120" t="s">
        <v>309</v>
      </c>
      <c r="J1780" s="120" t="s">
        <v>92</v>
      </c>
      <c r="K1780" s="120" t="s">
        <v>5160</v>
      </c>
      <c r="L1780" s="120">
        <v>12</v>
      </c>
      <c r="M1780" s="121">
        <v>2013</v>
      </c>
      <c r="N1780" s="180">
        <v>280</v>
      </c>
      <c r="O1780" s="59"/>
      <c r="P1780" s="60"/>
      <c r="Q1780" s="61"/>
      <c r="R1780" s="61"/>
      <c r="S1780" s="510"/>
    </row>
    <row r="1781" spans="1:19" s="31" customFormat="1" ht="45.75" customHeight="1" x14ac:dyDescent="0.25">
      <c r="A1781" s="119">
        <v>1773</v>
      </c>
      <c r="B1781" s="119" t="s">
        <v>6119</v>
      </c>
      <c r="C1781" s="119" t="s">
        <v>2952</v>
      </c>
      <c r="D1781" s="120" t="s">
        <v>3095</v>
      </c>
      <c r="E1781" s="120" t="s">
        <v>391</v>
      </c>
      <c r="F1781" s="120" t="s">
        <v>261</v>
      </c>
      <c r="G1781" s="120" t="s">
        <v>6120</v>
      </c>
      <c r="H1781" s="120" t="s">
        <v>470</v>
      </c>
      <c r="I1781" s="120" t="s">
        <v>309</v>
      </c>
      <c r="J1781" s="120" t="s">
        <v>92</v>
      </c>
      <c r="K1781" s="120" t="s">
        <v>5160</v>
      </c>
      <c r="L1781" s="120">
        <v>12</v>
      </c>
      <c r="M1781" s="121">
        <v>2013</v>
      </c>
      <c r="N1781" s="180">
        <v>260</v>
      </c>
      <c r="O1781" s="59"/>
      <c r="P1781" s="60"/>
      <c r="Q1781" s="61"/>
      <c r="R1781" s="61"/>
      <c r="S1781" s="510"/>
    </row>
    <row r="1782" spans="1:19" s="31" customFormat="1" ht="45.75" customHeight="1" x14ac:dyDescent="0.25">
      <c r="A1782" s="119">
        <v>1774</v>
      </c>
      <c r="B1782" s="119" t="s">
        <v>6121</v>
      </c>
      <c r="C1782" s="119" t="s">
        <v>6122</v>
      </c>
      <c r="D1782" s="120" t="s">
        <v>261</v>
      </c>
      <c r="E1782" s="120" t="s">
        <v>391</v>
      </c>
      <c r="F1782" s="120" t="s">
        <v>3035</v>
      </c>
      <c r="G1782" s="123">
        <v>949995016856</v>
      </c>
      <c r="H1782" s="120" t="s">
        <v>470</v>
      </c>
      <c r="I1782" s="120" t="s">
        <v>309</v>
      </c>
      <c r="J1782" s="120" t="s">
        <v>92</v>
      </c>
      <c r="K1782" s="120" t="s">
        <v>5160</v>
      </c>
      <c r="L1782" s="120">
        <v>12</v>
      </c>
      <c r="M1782" s="121">
        <v>2013</v>
      </c>
      <c r="N1782" s="180">
        <v>3131.52</v>
      </c>
      <c r="O1782" s="59"/>
      <c r="P1782" s="60"/>
      <c r="Q1782" s="61"/>
      <c r="R1782" s="61"/>
      <c r="S1782" s="510"/>
    </row>
    <row r="1783" spans="1:19" s="31" customFormat="1" ht="45.75" customHeight="1" x14ac:dyDescent="0.25">
      <c r="A1783" s="119">
        <v>1775</v>
      </c>
      <c r="B1783" s="119" t="s">
        <v>6123</v>
      </c>
      <c r="C1783" s="119" t="s">
        <v>6124</v>
      </c>
      <c r="D1783" s="120" t="s">
        <v>3042</v>
      </c>
      <c r="E1783" s="120" t="s">
        <v>391</v>
      </c>
      <c r="F1783" s="120" t="s">
        <v>261</v>
      </c>
      <c r="G1783" s="120" t="s">
        <v>6125</v>
      </c>
      <c r="H1783" s="120" t="s">
        <v>470</v>
      </c>
      <c r="I1783" s="120" t="s">
        <v>309</v>
      </c>
      <c r="J1783" s="120" t="s">
        <v>92</v>
      </c>
      <c r="K1783" s="120" t="s">
        <v>5160</v>
      </c>
      <c r="L1783" s="120">
        <v>12</v>
      </c>
      <c r="M1783" s="121">
        <v>2013</v>
      </c>
      <c r="N1783" s="180">
        <v>1565.75</v>
      </c>
      <c r="O1783" s="59"/>
      <c r="P1783" s="60"/>
      <c r="Q1783" s="61"/>
      <c r="R1783" s="61"/>
      <c r="S1783" s="510"/>
    </row>
    <row r="1784" spans="1:19" s="31" customFormat="1" ht="45.75" customHeight="1" x14ac:dyDescent="0.25">
      <c r="A1784" s="119">
        <v>1776</v>
      </c>
      <c r="B1784" s="119" t="s">
        <v>6126</v>
      </c>
      <c r="C1784" s="119" t="s">
        <v>2971</v>
      </c>
      <c r="D1784" s="120" t="s">
        <v>261</v>
      </c>
      <c r="E1784" s="120" t="s">
        <v>391</v>
      </c>
      <c r="F1784" s="120" t="s">
        <v>261</v>
      </c>
      <c r="G1784" s="120" t="s">
        <v>6127</v>
      </c>
      <c r="H1784" s="120" t="s">
        <v>470</v>
      </c>
      <c r="I1784" s="120" t="s">
        <v>309</v>
      </c>
      <c r="J1784" s="120" t="s">
        <v>92</v>
      </c>
      <c r="K1784" s="120" t="s">
        <v>5160</v>
      </c>
      <c r="L1784" s="120">
        <v>12</v>
      </c>
      <c r="M1784" s="121">
        <v>2013</v>
      </c>
      <c r="N1784" s="180">
        <v>156.58000000000001</v>
      </c>
      <c r="O1784" s="59"/>
      <c r="P1784" s="60"/>
      <c r="Q1784" s="61"/>
      <c r="R1784" s="61"/>
      <c r="S1784" s="510"/>
    </row>
    <row r="1785" spans="1:19" s="31" customFormat="1" ht="45.75" customHeight="1" x14ac:dyDescent="0.25">
      <c r="A1785" s="119">
        <v>1777</v>
      </c>
      <c r="B1785" s="119" t="s">
        <v>6128</v>
      </c>
      <c r="C1785" s="119" t="s">
        <v>2980</v>
      </c>
      <c r="D1785" s="120" t="s">
        <v>3737</v>
      </c>
      <c r="E1785" s="120" t="s">
        <v>391</v>
      </c>
      <c r="F1785" s="120" t="s">
        <v>261</v>
      </c>
      <c r="G1785" s="123">
        <v>124440040000912</v>
      </c>
      <c r="H1785" s="120" t="s">
        <v>470</v>
      </c>
      <c r="I1785" s="120" t="s">
        <v>309</v>
      </c>
      <c r="J1785" s="120" t="s">
        <v>92</v>
      </c>
      <c r="K1785" s="120" t="s">
        <v>5160</v>
      </c>
      <c r="L1785" s="120">
        <v>12</v>
      </c>
      <c r="M1785" s="121">
        <v>2013</v>
      </c>
      <c r="N1785" s="180">
        <v>208.77</v>
      </c>
      <c r="O1785" s="59"/>
      <c r="P1785" s="60"/>
      <c r="Q1785" s="61"/>
      <c r="R1785" s="61"/>
      <c r="S1785" s="510"/>
    </row>
    <row r="1786" spans="1:19" s="31" customFormat="1" ht="45.75" customHeight="1" x14ac:dyDescent="0.25">
      <c r="A1786" s="119">
        <v>1778</v>
      </c>
      <c r="B1786" s="119" t="s">
        <v>6129</v>
      </c>
      <c r="C1786" s="119" t="s">
        <v>6130</v>
      </c>
      <c r="D1786" s="120" t="s">
        <v>3388</v>
      </c>
      <c r="E1786" s="120" t="s">
        <v>391</v>
      </c>
      <c r="F1786" s="120" t="s">
        <v>261</v>
      </c>
      <c r="G1786" s="123">
        <v>940401015281</v>
      </c>
      <c r="H1786" s="120" t="s">
        <v>470</v>
      </c>
      <c r="I1786" s="120" t="s">
        <v>309</v>
      </c>
      <c r="J1786" s="120" t="s">
        <v>92</v>
      </c>
      <c r="K1786" s="120" t="s">
        <v>5160</v>
      </c>
      <c r="L1786" s="120">
        <v>12</v>
      </c>
      <c r="M1786" s="121">
        <v>2013</v>
      </c>
      <c r="N1786" s="180">
        <v>3967.2</v>
      </c>
      <c r="O1786" s="59"/>
      <c r="P1786" s="60"/>
      <c r="Q1786" s="61"/>
      <c r="R1786" s="61"/>
      <c r="S1786" s="510"/>
    </row>
    <row r="1787" spans="1:19" s="31" customFormat="1" ht="45.75" customHeight="1" x14ac:dyDescent="0.25">
      <c r="A1787" s="119">
        <v>1779</v>
      </c>
      <c r="B1787" s="119" t="s">
        <v>6131</v>
      </c>
      <c r="C1787" s="119" t="s">
        <v>6132</v>
      </c>
      <c r="D1787" s="120" t="s">
        <v>1156</v>
      </c>
      <c r="E1787" s="120" t="s">
        <v>391</v>
      </c>
      <c r="F1787" s="120" t="s">
        <v>261</v>
      </c>
      <c r="G1787" s="120" t="s">
        <v>6133</v>
      </c>
      <c r="H1787" s="120" t="s">
        <v>470</v>
      </c>
      <c r="I1787" s="120" t="s">
        <v>309</v>
      </c>
      <c r="J1787" s="120" t="s">
        <v>92</v>
      </c>
      <c r="K1787" s="120" t="s">
        <v>5160</v>
      </c>
      <c r="L1787" s="120">
        <v>12</v>
      </c>
      <c r="M1787" s="121">
        <v>2013</v>
      </c>
      <c r="N1787" s="180">
        <v>1983.6</v>
      </c>
      <c r="O1787" s="59"/>
      <c r="P1787" s="60"/>
      <c r="Q1787" s="61"/>
      <c r="R1787" s="61"/>
      <c r="S1787" s="510"/>
    </row>
    <row r="1788" spans="1:19" s="31" customFormat="1" ht="45.75" customHeight="1" x14ac:dyDescent="0.25">
      <c r="A1788" s="119">
        <v>1780</v>
      </c>
      <c r="B1788" s="119" t="s">
        <v>6134</v>
      </c>
      <c r="C1788" s="119" t="s">
        <v>6135</v>
      </c>
      <c r="D1788" s="120" t="s">
        <v>3092</v>
      </c>
      <c r="E1788" s="120" t="s">
        <v>391</v>
      </c>
      <c r="F1788" s="120" t="s">
        <v>261</v>
      </c>
      <c r="G1788" s="120">
        <v>12043887</v>
      </c>
      <c r="H1788" s="120" t="s">
        <v>470</v>
      </c>
      <c r="I1788" s="120" t="s">
        <v>309</v>
      </c>
      <c r="J1788" s="120" t="s">
        <v>92</v>
      </c>
      <c r="K1788" s="120" t="s">
        <v>5160</v>
      </c>
      <c r="L1788" s="120">
        <v>12</v>
      </c>
      <c r="M1788" s="121">
        <v>2013</v>
      </c>
      <c r="N1788" s="180">
        <v>264.48</v>
      </c>
      <c r="O1788" s="59"/>
      <c r="P1788" s="60"/>
      <c r="Q1788" s="61"/>
      <c r="R1788" s="61"/>
      <c r="S1788" s="510"/>
    </row>
    <row r="1789" spans="1:19" s="31" customFormat="1" ht="45.75" customHeight="1" x14ac:dyDescent="0.25">
      <c r="A1789" s="119">
        <v>1781</v>
      </c>
      <c r="B1789" s="119" t="s">
        <v>6136</v>
      </c>
      <c r="C1789" s="119" t="s">
        <v>6137</v>
      </c>
      <c r="D1789" s="120" t="s">
        <v>3012</v>
      </c>
      <c r="E1789" s="120" t="s">
        <v>391</v>
      </c>
      <c r="F1789" s="120" t="s">
        <v>6138</v>
      </c>
      <c r="G1789" s="120" t="s">
        <v>6139</v>
      </c>
      <c r="H1789" s="120" t="s">
        <v>470</v>
      </c>
      <c r="I1789" s="120" t="s">
        <v>309</v>
      </c>
      <c r="J1789" s="120" t="s">
        <v>92</v>
      </c>
      <c r="K1789" s="120" t="s">
        <v>5160</v>
      </c>
      <c r="L1789" s="120">
        <v>6</v>
      </c>
      <c r="M1789" s="121">
        <v>2014</v>
      </c>
      <c r="N1789" s="180">
        <v>4118</v>
      </c>
      <c r="O1789" s="59"/>
      <c r="P1789" s="60"/>
      <c r="Q1789" s="61"/>
      <c r="R1789" s="61"/>
      <c r="S1789" s="510"/>
    </row>
    <row r="1790" spans="1:19" s="31" customFormat="1" ht="45.75" customHeight="1" x14ac:dyDescent="0.25">
      <c r="A1790" s="119">
        <v>1782</v>
      </c>
      <c r="B1790" s="119" t="s">
        <v>6140</v>
      </c>
      <c r="C1790" s="119" t="s">
        <v>6141</v>
      </c>
      <c r="D1790" s="120" t="s">
        <v>2965</v>
      </c>
      <c r="E1790" s="120" t="s">
        <v>391</v>
      </c>
      <c r="F1790" s="120" t="s">
        <v>6142</v>
      </c>
      <c r="G1790" s="120" t="s">
        <v>6143</v>
      </c>
      <c r="H1790" s="120" t="s">
        <v>470</v>
      </c>
      <c r="I1790" s="120" t="s">
        <v>309</v>
      </c>
      <c r="J1790" s="120" t="s">
        <v>92</v>
      </c>
      <c r="K1790" s="120" t="s">
        <v>5160</v>
      </c>
      <c r="L1790" s="120">
        <v>5</v>
      </c>
      <c r="M1790" s="121">
        <v>2015</v>
      </c>
      <c r="N1790" s="180">
        <v>10440</v>
      </c>
      <c r="O1790" s="59"/>
      <c r="P1790" s="60"/>
      <c r="Q1790" s="61"/>
      <c r="R1790" s="61"/>
      <c r="S1790" s="510"/>
    </row>
    <row r="1791" spans="1:19" s="31" customFormat="1" ht="45.75" customHeight="1" x14ac:dyDescent="0.25">
      <c r="A1791" s="119">
        <v>1783</v>
      </c>
      <c r="B1791" s="119" t="s">
        <v>6144</v>
      </c>
      <c r="C1791" s="119" t="s">
        <v>6145</v>
      </c>
      <c r="D1791" s="120" t="s">
        <v>1622</v>
      </c>
      <c r="E1791" s="120" t="s">
        <v>391</v>
      </c>
      <c r="F1791" s="120" t="s">
        <v>261</v>
      </c>
      <c r="G1791" s="120" t="s">
        <v>6146</v>
      </c>
      <c r="H1791" s="120" t="s">
        <v>470</v>
      </c>
      <c r="I1791" s="120" t="s">
        <v>309</v>
      </c>
      <c r="J1791" s="120" t="s">
        <v>92</v>
      </c>
      <c r="K1791" s="120" t="s">
        <v>5160</v>
      </c>
      <c r="L1791" s="120">
        <v>12</v>
      </c>
      <c r="M1791" s="121">
        <v>2013</v>
      </c>
      <c r="N1791" s="181">
        <v>3355</v>
      </c>
      <c r="O1791" s="59"/>
      <c r="P1791" s="60"/>
      <c r="Q1791" s="61"/>
      <c r="R1791" s="61"/>
      <c r="S1791" s="510"/>
    </row>
    <row r="1792" spans="1:19" s="31" customFormat="1" ht="45.75" customHeight="1" x14ac:dyDescent="0.25">
      <c r="A1792" s="119">
        <v>1784</v>
      </c>
      <c r="B1792" s="119" t="s">
        <v>6147</v>
      </c>
      <c r="C1792" s="119" t="s">
        <v>6148</v>
      </c>
      <c r="D1792" s="120" t="s">
        <v>261</v>
      </c>
      <c r="E1792" s="120" t="s">
        <v>391</v>
      </c>
      <c r="F1792" s="120" t="s">
        <v>261</v>
      </c>
      <c r="G1792" s="123">
        <v>940400066784</v>
      </c>
      <c r="H1792" s="120" t="s">
        <v>470</v>
      </c>
      <c r="I1792" s="120" t="s">
        <v>309</v>
      </c>
      <c r="J1792" s="120" t="s">
        <v>92</v>
      </c>
      <c r="K1792" s="120" t="s">
        <v>5160</v>
      </c>
      <c r="L1792" s="120">
        <v>12</v>
      </c>
      <c r="M1792" s="121">
        <v>2013</v>
      </c>
      <c r="N1792" s="181">
        <v>4024.79</v>
      </c>
      <c r="O1792" s="59"/>
      <c r="P1792" s="60"/>
      <c r="Q1792" s="61"/>
      <c r="R1792" s="61"/>
      <c r="S1792" s="510"/>
    </row>
    <row r="1793" spans="1:19" s="31" customFormat="1" ht="45.75" customHeight="1" x14ac:dyDescent="0.25">
      <c r="A1793" s="119">
        <v>1785</v>
      </c>
      <c r="B1793" s="119" t="s">
        <v>6149</v>
      </c>
      <c r="C1793" s="119" t="s">
        <v>5396</v>
      </c>
      <c r="D1793" s="120" t="s">
        <v>3617</v>
      </c>
      <c r="E1793" s="120" t="s">
        <v>391</v>
      </c>
      <c r="F1793" s="120" t="s">
        <v>261</v>
      </c>
      <c r="G1793" s="120" t="s">
        <v>6150</v>
      </c>
      <c r="H1793" s="120" t="s">
        <v>470</v>
      </c>
      <c r="I1793" s="120" t="s">
        <v>309</v>
      </c>
      <c r="J1793" s="120" t="s">
        <v>92</v>
      </c>
      <c r="K1793" s="120" t="s">
        <v>5160</v>
      </c>
      <c r="L1793" s="120">
        <v>12</v>
      </c>
      <c r="M1793" s="121">
        <v>2013</v>
      </c>
      <c r="N1793" s="181">
        <v>2146.5500000000002</v>
      </c>
      <c r="O1793" s="59"/>
      <c r="P1793" s="60"/>
      <c r="Q1793" s="61"/>
      <c r="R1793" s="61"/>
      <c r="S1793" s="510"/>
    </row>
    <row r="1794" spans="1:19" s="31" customFormat="1" ht="45.75" customHeight="1" x14ac:dyDescent="0.25">
      <c r="A1794" s="119">
        <v>1786</v>
      </c>
      <c r="B1794" s="119" t="s">
        <v>6151</v>
      </c>
      <c r="C1794" s="119" t="s">
        <v>2952</v>
      </c>
      <c r="D1794" s="120" t="s">
        <v>3388</v>
      </c>
      <c r="E1794" s="120" t="s">
        <v>391</v>
      </c>
      <c r="F1794" s="120" t="s">
        <v>261</v>
      </c>
      <c r="G1794" s="123">
        <v>1760065039968</v>
      </c>
      <c r="H1794" s="120" t="s">
        <v>470</v>
      </c>
      <c r="I1794" s="120" t="s">
        <v>309</v>
      </c>
      <c r="J1794" s="120" t="s">
        <v>92</v>
      </c>
      <c r="K1794" s="120" t="s">
        <v>5160</v>
      </c>
      <c r="L1794" s="120">
        <v>12</v>
      </c>
      <c r="M1794" s="121">
        <v>2013</v>
      </c>
      <c r="N1794" s="181">
        <v>201.24</v>
      </c>
      <c r="O1794" s="59"/>
      <c r="P1794" s="60"/>
      <c r="Q1794" s="61"/>
      <c r="R1794" s="61"/>
      <c r="S1794" s="510"/>
    </row>
    <row r="1795" spans="1:19" s="31" customFormat="1" ht="45.75" customHeight="1" x14ac:dyDescent="0.25">
      <c r="A1795" s="119">
        <v>1787</v>
      </c>
      <c r="B1795" s="119" t="s">
        <v>6152</v>
      </c>
      <c r="C1795" s="119" t="s">
        <v>2971</v>
      </c>
      <c r="D1795" s="120" t="s">
        <v>3388</v>
      </c>
      <c r="E1795" s="120" t="s">
        <v>391</v>
      </c>
      <c r="F1795" s="120" t="s">
        <v>261</v>
      </c>
      <c r="G1795" s="123">
        <v>1450533014151</v>
      </c>
      <c r="H1795" s="120" t="s">
        <v>470</v>
      </c>
      <c r="I1795" s="120" t="s">
        <v>309</v>
      </c>
      <c r="J1795" s="120" t="s">
        <v>92</v>
      </c>
      <c r="K1795" s="120" t="s">
        <v>5160</v>
      </c>
      <c r="L1795" s="120">
        <v>12</v>
      </c>
      <c r="M1795" s="121">
        <v>2013</v>
      </c>
      <c r="N1795" s="181">
        <v>134.16</v>
      </c>
      <c r="O1795" s="59"/>
      <c r="P1795" s="60"/>
      <c r="Q1795" s="61"/>
      <c r="R1795" s="61"/>
      <c r="S1795" s="510"/>
    </row>
    <row r="1796" spans="1:19" s="31" customFormat="1" ht="45.75" customHeight="1" x14ac:dyDescent="0.25">
      <c r="A1796" s="119">
        <v>1788</v>
      </c>
      <c r="B1796" s="119" t="s">
        <v>6153</v>
      </c>
      <c r="C1796" s="119" t="s">
        <v>3766</v>
      </c>
      <c r="D1796" s="120" t="s">
        <v>3388</v>
      </c>
      <c r="E1796" s="120" t="s">
        <v>391</v>
      </c>
      <c r="F1796" s="120" t="s">
        <v>261</v>
      </c>
      <c r="G1796" s="123">
        <v>279309874262</v>
      </c>
      <c r="H1796" s="120" t="s">
        <v>470</v>
      </c>
      <c r="I1796" s="120" t="s">
        <v>309</v>
      </c>
      <c r="J1796" s="120" t="s">
        <v>92</v>
      </c>
      <c r="K1796" s="120" t="s">
        <v>5160</v>
      </c>
      <c r="L1796" s="120">
        <v>12</v>
      </c>
      <c r="M1796" s="121">
        <v>2013</v>
      </c>
      <c r="N1796" s="181">
        <v>201.24</v>
      </c>
      <c r="O1796" s="59"/>
      <c r="P1796" s="60"/>
      <c r="Q1796" s="61"/>
      <c r="R1796" s="61"/>
      <c r="S1796" s="510"/>
    </row>
    <row r="1797" spans="1:19" s="31" customFormat="1" ht="45.75" customHeight="1" x14ac:dyDescent="0.25">
      <c r="A1797" s="119">
        <v>1789</v>
      </c>
      <c r="B1797" s="119" t="s">
        <v>6154</v>
      </c>
      <c r="C1797" s="119" t="s">
        <v>3029</v>
      </c>
      <c r="D1797" s="120" t="s">
        <v>3012</v>
      </c>
      <c r="E1797" s="120" t="s">
        <v>391</v>
      </c>
      <c r="F1797" s="120" t="s">
        <v>6155</v>
      </c>
      <c r="G1797" s="123" t="s">
        <v>6156</v>
      </c>
      <c r="H1797" s="120" t="s">
        <v>470</v>
      </c>
      <c r="I1797" s="120" t="s">
        <v>309</v>
      </c>
      <c r="J1797" s="120" t="s">
        <v>92</v>
      </c>
      <c r="K1797" s="120" t="s">
        <v>5160</v>
      </c>
      <c r="L1797" s="120">
        <v>10</v>
      </c>
      <c r="M1797" s="121">
        <v>2016</v>
      </c>
      <c r="N1797" s="181">
        <v>5138.8</v>
      </c>
      <c r="O1797" s="59"/>
      <c r="P1797" s="60"/>
      <c r="Q1797" s="61"/>
      <c r="R1797" s="61"/>
      <c r="S1797" s="510"/>
    </row>
    <row r="1798" spans="1:19" s="31" customFormat="1" ht="45.75" customHeight="1" x14ac:dyDescent="0.25">
      <c r="A1798" s="119">
        <v>1790</v>
      </c>
      <c r="B1798" s="119" t="s">
        <v>6157</v>
      </c>
      <c r="C1798" s="119" t="s">
        <v>6158</v>
      </c>
      <c r="D1798" s="120" t="s">
        <v>6159</v>
      </c>
      <c r="E1798" s="120" t="s">
        <v>6160</v>
      </c>
      <c r="F1798" s="120" t="s">
        <v>2980</v>
      </c>
      <c r="G1798" s="123">
        <v>2016110568</v>
      </c>
      <c r="H1798" s="120" t="s">
        <v>470</v>
      </c>
      <c r="I1798" s="120" t="s">
        <v>309</v>
      </c>
      <c r="J1798" s="120" t="s">
        <v>92</v>
      </c>
      <c r="K1798" s="120" t="s">
        <v>5160</v>
      </c>
      <c r="L1798" s="120">
        <v>1</v>
      </c>
      <c r="M1798" s="121">
        <v>2017</v>
      </c>
      <c r="N1798" s="181">
        <v>3409.24</v>
      </c>
      <c r="O1798" s="59"/>
      <c r="P1798" s="60"/>
      <c r="Q1798" s="61"/>
      <c r="R1798" s="61"/>
      <c r="S1798" s="510"/>
    </row>
    <row r="1799" spans="1:19" s="31" customFormat="1" ht="45.75" customHeight="1" x14ac:dyDescent="0.25">
      <c r="A1799" s="119">
        <v>1791</v>
      </c>
      <c r="B1799" s="119" t="s">
        <v>6161</v>
      </c>
      <c r="C1799" s="119" t="s">
        <v>6162</v>
      </c>
      <c r="D1799" s="120" t="s">
        <v>261</v>
      </c>
      <c r="E1799" s="120" t="s">
        <v>391</v>
      </c>
      <c r="F1799" s="120" t="s">
        <v>261</v>
      </c>
      <c r="G1799" s="123">
        <v>940990010086</v>
      </c>
      <c r="H1799" s="120" t="s">
        <v>470</v>
      </c>
      <c r="I1799" s="120" t="s">
        <v>309</v>
      </c>
      <c r="J1799" s="120" t="s">
        <v>92</v>
      </c>
      <c r="K1799" s="120" t="s">
        <v>5160</v>
      </c>
      <c r="L1799" s="120">
        <v>6</v>
      </c>
      <c r="M1799" s="121">
        <v>2017</v>
      </c>
      <c r="N1799" s="181">
        <v>4782.68</v>
      </c>
      <c r="O1799" s="59"/>
      <c r="P1799" s="60"/>
      <c r="Q1799" s="61"/>
      <c r="R1799" s="61"/>
      <c r="S1799" s="510"/>
    </row>
    <row r="1800" spans="1:19" s="31" customFormat="1" ht="45.75" customHeight="1" x14ac:dyDescent="0.25">
      <c r="A1800" s="119">
        <v>1792</v>
      </c>
      <c r="B1800" s="119" t="s">
        <v>6163</v>
      </c>
      <c r="C1800" s="119" t="s">
        <v>2976</v>
      </c>
      <c r="D1800" s="120" t="s">
        <v>1156</v>
      </c>
      <c r="E1800" s="120" t="s">
        <v>391</v>
      </c>
      <c r="F1800" s="120" t="s">
        <v>261</v>
      </c>
      <c r="G1800" s="123" t="s">
        <v>6164</v>
      </c>
      <c r="H1800" s="120" t="s">
        <v>470</v>
      </c>
      <c r="I1800" s="120" t="s">
        <v>309</v>
      </c>
      <c r="J1800" s="120" t="s">
        <v>92</v>
      </c>
      <c r="K1800" s="120" t="s">
        <v>5160</v>
      </c>
      <c r="L1800" s="120">
        <v>6</v>
      </c>
      <c r="M1800" s="121">
        <v>2017</v>
      </c>
      <c r="N1800" s="181">
        <v>2468.48</v>
      </c>
      <c r="O1800" s="59"/>
      <c r="P1800" s="60"/>
      <c r="Q1800" s="61"/>
      <c r="R1800" s="61"/>
      <c r="S1800" s="510"/>
    </row>
    <row r="1801" spans="1:19" s="31" customFormat="1" ht="45.75" customHeight="1" x14ac:dyDescent="0.25">
      <c r="A1801" s="119">
        <v>1793</v>
      </c>
      <c r="B1801" s="119" t="s">
        <v>6165</v>
      </c>
      <c r="C1801" s="119" t="s">
        <v>2952</v>
      </c>
      <c r="D1801" s="120" t="s">
        <v>261</v>
      </c>
      <c r="E1801" s="120" t="s">
        <v>391</v>
      </c>
      <c r="F1801" s="120" t="s">
        <v>261</v>
      </c>
      <c r="G1801" s="123" t="s">
        <v>6166</v>
      </c>
      <c r="H1801" s="120" t="s">
        <v>470</v>
      </c>
      <c r="I1801" s="120" t="s">
        <v>309</v>
      </c>
      <c r="J1801" s="120" t="s">
        <v>92</v>
      </c>
      <c r="K1801" s="120" t="s">
        <v>5160</v>
      </c>
      <c r="L1801" s="120">
        <v>6</v>
      </c>
      <c r="M1801" s="121">
        <v>2017</v>
      </c>
      <c r="N1801" s="181">
        <v>231.42</v>
      </c>
      <c r="O1801" s="59"/>
      <c r="P1801" s="60"/>
      <c r="Q1801" s="61"/>
      <c r="R1801" s="61"/>
      <c r="S1801" s="510"/>
    </row>
    <row r="1802" spans="1:19" s="31" customFormat="1" ht="45.75" customHeight="1" x14ac:dyDescent="0.25">
      <c r="A1802" s="119">
        <v>1794</v>
      </c>
      <c r="B1802" s="119" t="s">
        <v>6167</v>
      </c>
      <c r="C1802" s="119" t="s">
        <v>2971</v>
      </c>
      <c r="D1802" s="120" t="s">
        <v>261</v>
      </c>
      <c r="E1802" s="120" t="s">
        <v>391</v>
      </c>
      <c r="F1802" s="120" t="s">
        <v>261</v>
      </c>
      <c r="G1802" s="123">
        <v>810002182</v>
      </c>
      <c r="H1802" s="120" t="s">
        <v>470</v>
      </c>
      <c r="I1802" s="120" t="s">
        <v>309</v>
      </c>
      <c r="J1802" s="120" t="s">
        <v>92</v>
      </c>
      <c r="K1802" s="120" t="s">
        <v>5160</v>
      </c>
      <c r="L1802" s="120">
        <v>6</v>
      </c>
      <c r="M1802" s="121">
        <v>2017</v>
      </c>
      <c r="N1802" s="181">
        <v>231.42</v>
      </c>
      <c r="O1802" s="59"/>
      <c r="P1802" s="60"/>
      <c r="Q1802" s="61"/>
      <c r="R1802" s="61"/>
      <c r="S1802" s="510"/>
    </row>
    <row r="1803" spans="1:19" s="31" customFormat="1" ht="45.75" customHeight="1" x14ac:dyDescent="0.25">
      <c r="A1803" s="119">
        <v>1795</v>
      </c>
      <c r="B1803" s="119" t="s">
        <v>6168</v>
      </c>
      <c r="C1803" s="119" t="s">
        <v>6162</v>
      </c>
      <c r="D1803" s="120" t="s">
        <v>261</v>
      </c>
      <c r="E1803" s="120" t="s">
        <v>391</v>
      </c>
      <c r="F1803" s="120" t="s">
        <v>261</v>
      </c>
      <c r="G1803" s="123">
        <v>940990010114</v>
      </c>
      <c r="H1803" s="120" t="s">
        <v>470</v>
      </c>
      <c r="I1803" s="120" t="s">
        <v>309</v>
      </c>
      <c r="J1803" s="120" t="s">
        <v>92</v>
      </c>
      <c r="K1803" s="120" t="s">
        <v>5160</v>
      </c>
      <c r="L1803" s="120">
        <v>6</v>
      </c>
      <c r="M1803" s="121">
        <v>2017</v>
      </c>
      <c r="N1803" s="181">
        <v>4782.68</v>
      </c>
      <c r="O1803" s="59"/>
      <c r="P1803" s="60"/>
      <c r="Q1803" s="61"/>
      <c r="R1803" s="61"/>
      <c r="S1803" s="510"/>
    </row>
    <row r="1804" spans="1:19" s="31" customFormat="1" ht="45.75" customHeight="1" x14ac:dyDescent="0.25">
      <c r="A1804" s="119">
        <v>1796</v>
      </c>
      <c r="B1804" s="119" t="s">
        <v>6169</v>
      </c>
      <c r="C1804" s="119" t="s">
        <v>2976</v>
      </c>
      <c r="D1804" s="120" t="s">
        <v>1156</v>
      </c>
      <c r="E1804" s="120" t="s">
        <v>391</v>
      </c>
      <c r="F1804" s="120" t="s">
        <v>261</v>
      </c>
      <c r="G1804" s="123" t="s">
        <v>6170</v>
      </c>
      <c r="H1804" s="120" t="s">
        <v>470</v>
      </c>
      <c r="I1804" s="120" t="s">
        <v>309</v>
      </c>
      <c r="J1804" s="120" t="s">
        <v>92</v>
      </c>
      <c r="K1804" s="120" t="s">
        <v>5160</v>
      </c>
      <c r="L1804" s="120">
        <v>6</v>
      </c>
      <c r="M1804" s="121">
        <v>2017</v>
      </c>
      <c r="N1804" s="181">
        <v>2468.48</v>
      </c>
      <c r="O1804" s="59"/>
      <c r="P1804" s="60"/>
      <c r="Q1804" s="61"/>
      <c r="R1804" s="61"/>
      <c r="S1804" s="510"/>
    </row>
    <row r="1805" spans="1:19" s="31" customFormat="1" ht="45.75" customHeight="1" x14ac:dyDescent="0.25">
      <c r="A1805" s="119">
        <v>1797</v>
      </c>
      <c r="B1805" s="119" t="s">
        <v>6171</v>
      </c>
      <c r="C1805" s="119" t="s">
        <v>2952</v>
      </c>
      <c r="D1805" s="120" t="s">
        <v>261</v>
      </c>
      <c r="E1805" s="120" t="s">
        <v>391</v>
      </c>
      <c r="F1805" s="120" t="s">
        <v>261</v>
      </c>
      <c r="G1805" s="123" t="s">
        <v>6166</v>
      </c>
      <c r="H1805" s="120" t="s">
        <v>470</v>
      </c>
      <c r="I1805" s="120" t="s">
        <v>309</v>
      </c>
      <c r="J1805" s="120" t="s">
        <v>92</v>
      </c>
      <c r="K1805" s="120" t="s">
        <v>5160</v>
      </c>
      <c r="L1805" s="120">
        <v>6</v>
      </c>
      <c r="M1805" s="121">
        <v>2017</v>
      </c>
      <c r="N1805" s="181">
        <v>231.42</v>
      </c>
      <c r="O1805" s="59"/>
      <c r="P1805" s="60"/>
      <c r="Q1805" s="61"/>
      <c r="R1805" s="61"/>
      <c r="S1805" s="510"/>
    </row>
    <row r="1806" spans="1:19" s="31" customFormat="1" ht="45.75" customHeight="1" x14ac:dyDescent="0.25">
      <c r="A1806" s="119">
        <v>1798</v>
      </c>
      <c r="B1806" s="119" t="s">
        <v>6172</v>
      </c>
      <c r="C1806" s="119" t="s">
        <v>2971</v>
      </c>
      <c r="D1806" s="120" t="s">
        <v>261</v>
      </c>
      <c r="E1806" s="120" t="s">
        <v>391</v>
      </c>
      <c r="F1806" s="120" t="s">
        <v>261</v>
      </c>
      <c r="G1806" s="123">
        <v>810002182</v>
      </c>
      <c r="H1806" s="120" t="s">
        <v>470</v>
      </c>
      <c r="I1806" s="120" t="s">
        <v>309</v>
      </c>
      <c r="J1806" s="120" t="s">
        <v>92</v>
      </c>
      <c r="K1806" s="120" t="s">
        <v>5160</v>
      </c>
      <c r="L1806" s="120">
        <v>6</v>
      </c>
      <c r="M1806" s="121">
        <v>2017</v>
      </c>
      <c r="N1806" s="181">
        <v>231.42</v>
      </c>
      <c r="O1806" s="59"/>
      <c r="P1806" s="60"/>
      <c r="Q1806" s="61"/>
      <c r="R1806" s="61"/>
      <c r="S1806" s="510"/>
    </row>
    <row r="1807" spans="1:19" s="31" customFormat="1" ht="45.75" customHeight="1" x14ac:dyDescent="0.25">
      <c r="A1807" s="119">
        <v>1799</v>
      </c>
      <c r="B1807" s="119" t="s">
        <v>6173</v>
      </c>
      <c r="C1807" s="119" t="s">
        <v>3659</v>
      </c>
      <c r="D1807" s="120" t="s">
        <v>3012</v>
      </c>
      <c r="E1807" s="120" t="s">
        <v>391</v>
      </c>
      <c r="F1807" s="120" t="s">
        <v>261</v>
      </c>
      <c r="G1807" s="123" t="s">
        <v>440</v>
      </c>
      <c r="H1807" s="120" t="s">
        <v>470</v>
      </c>
      <c r="I1807" s="120" t="s">
        <v>309</v>
      </c>
      <c r="J1807" s="120" t="s">
        <v>92</v>
      </c>
      <c r="K1807" s="120" t="s">
        <v>5160</v>
      </c>
      <c r="L1807" s="120">
        <v>11</v>
      </c>
      <c r="M1807" s="121">
        <v>2018</v>
      </c>
      <c r="N1807" s="181">
        <v>5684</v>
      </c>
      <c r="O1807" s="59"/>
      <c r="P1807" s="60"/>
      <c r="Q1807" s="61"/>
      <c r="R1807" s="61"/>
      <c r="S1807" s="510"/>
    </row>
    <row r="1808" spans="1:19" s="31" customFormat="1" ht="45.75" customHeight="1" x14ac:dyDescent="0.25">
      <c r="A1808" s="119">
        <v>1800</v>
      </c>
      <c r="B1808" s="119" t="s">
        <v>6174</v>
      </c>
      <c r="C1808" s="119" t="s">
        <v>6175</v>
      </c>
      <c r="D1808" s="120" t="s">
        <v>6176</v>
      </c>
      <c r="E1808" s="120" t="s">
        <v>391</v>
      </c>
      <c r="F1808" s="120">
        <v>1093</v>
      </c>
      <c r="G1808" s="123" t="s">
        <v>440</v>
      </c>
      <c r="H1808" s="120" t="s">
        <v>292</v>
      </c>
      <c r="I1808" s="120" t="s">
        <v>309</v>
      </c>
      <c r="J1808" s="120" t="s">
        <v>92</v>
      </c>
      <c r="K1808" s="120" t="s">
        <v>5160</v>
      </c>
      <c r="L1808" s="120">
        <v>3</v>
      </c>
      <c r="M1808" s="121">
        <v>2019</v>
      </c>
      <c r="N1808" s="181">
        <v>3712</v>
      </c>
      <c r="O1808" s="59"/>
      <c r="P1808" s="60"/>
      <c r="Q1808" s="61"/>
      <c r="R1808" s="61"/>
      <c r="S1808" s="510"/>
    </row>
    <row r="1809" spans="1:19" s="31" customFormat="1" ht="45.75" customHeight="1" x14ac:dyDescent="0.25">
      <c r="A1809" s="119">
        <v>1801</v>
      </c>
      <c r="B1809" s="119" t="s">
        <v>6177</v>
      </c>
      <c r="C1809" s="119" t="s">
        <v>6178</v>
      </c>
      <c r="D1809" s="120" t="s">
        <v>3388</v>
      </c>
      <c r="E1809" s="120" t="s">
        <v>391</v>
      </c>
      <c r="F1809" s="120" t="s">
        <v>261</v>
      </c>
      <c r="G1809" s="123" t="s">
        <v>440</v>
      </c>
      <c r="H1809" s="120" t="s">
        <v>470</v>
      </c>
      <c r="I1809" s="120" t="s">
        <v>309</v>
      </c>
      <c r="J1809" s="120" t="s">
        <v>92</v>
      </c>
      <c r="K1809" s="120" t="s">
        <v>5160</v>
      </c>
      <c r="L1809" s="120">
        <v>2</v>
      </c>
      <c r="M1809" s="121">
        <v>2020</v>
      </c>
      <c r="N1809" s="181">
        <v>8342.7199999999993</v>
      </c>
      <c r="O1809" s="59"/>
      <c r="P1809" s="60"/>
      <c r="Q1809" s="61"/>
      <c r="R1809" s="61"/>
      <c r="S1809" s="510"/>
    </row>
    <row r="1810" spans="1:19" s="31" customFormat="1" ht="45.75" customHeight="1" x14ac:dyDescent="0.25">
      <c r="A1810" s="119">
        <v>1802</v>
      </c>
      <c r="B1810" s="119" t="s">
        <v>6179</v>
      </c>
      <c r="C1810" s="119" t="s">
        <v>2976</v>
      </c>
      <c r="D1810" s="120" t="s">
        <v>1622</v>
      </c>
      <c r="E1810" s="120" t="s">
        <v>391</v>
      </c>
      <c r="F1810" s="120" t="s">
        <v>261</v>
      </c>
      <c r="G1810" s="123" t="s">
        <v>440</v>
      </c>
      <c r="H1810" s="120" t="s">
        <v>470</v>
      </c>
      <c r="I1810" s="120" t="s">
        <v>309</v>
      </c>
      <c r="J1810" s="120" t="s">
        <v>92</v>
      </c>
      <c r="K1810" s="120" t="s">
        <v>5160</v>
      </c>
      <c r="L1810" s="120">
        <v>2</v>
      </c>
      <c r="M1810" s="121">
        <v>2020</v>
      </c>
      <c r="N1810" s="181">
        <v>4305.92</v>
      </c>
      <c r="O1810" s="59"/>
      <c r="P1810" s="60"/>
      <c r="Q1810" s="61"/>
      <c r="R1810" s="61"/>
      <c r="S1810" s="510"/>
    </row>
    <row r="1811" spans="1:19" s="31" customFormat="1" ht="45.75" customHeight="1" x14ac:dyDescent="0.25">
      <c r="A1811" s="119">
        <v>1803</v>
      </c>
      <c r="B1811" s="119" t="s">
        <v>6180</v>
      </c>
      <c r="C1811" s="119" t="s">
        <v>2952</v>
      </c>
      <c r="D1811" s="120" t="s">
        <v>3095</v>
      </c>
      <c r="E1811" s="120" t="s">
        <v>391</v>
      </c>
      <c r="F1811" s="120" t="s">
        <v>261</v>
      </c>
      <c r="G1811" s="123" t="s">
        <v>440</v>
      </c>
      <c r="H1811" s="120" t="s">
        <v>470</v>
      </c>
      <c r="I1811" s="120" t="s">
        <v>309</v>
      </c>
      <c r="J1811" s="120" t="s">
        <v>92</v>
      </c>
      <c r="K1811" s="120" t="s">
        <v>5160</v>
      </c>
      <c r="L1811" s="120">
        <v>2</v>
      </c>
      <c r="M1811" s="121">
        <v>2020</v>
      </c>
      <c r="N1811" s="181">
        <v>336.4</v>
      </c>
      <c r="O1811" s="59"/>
      <c r="P1811" s="60"/>
      <c r="Q1811" s="61"/>
      <c r="R1811" s="61"/>
      <c r="S1811" s="510"/>
    </row>
    <row r="1812" spans="1:19" s="31" customFormat="1" ht="45.75" customHeight="1" x14ac:dyDescent="0.25">
      <c r="A1812" s="119">
        <v>1804</v>
      </c>
      <c r="B1812" s="119" t="s">
        <v>6181</v>
      </c>
      <c r="C1812" s="119" t="s">
        <v>2971</v>
      </c>
      <c r="D1812" s="120" t="s">
        <v>3095</v>
      </c>
      <c r="E1812" s="120" t="s">
        <v>391</v>
      </c>
      <c r="F1812" s="120" t="s">
        <v>261</v>
      </c>
      <c r="G1812" s="123" t="s">
        <v>440</v>
      </c>
      <c r="H1812" s="120" t="s">
        <v>470</v>
      </c>
      <c r="I1812" s="120" t="s">
        <v>309</v>
      </c>
      <c r="J1812" s="120" t="s">
        <v>92</v>
      </c>
      <c r="K1812" s="120" t="s">
        <v>5160</v>
      </c>
      <c r="L1812" s="120">
        <v>2</v>
      </c>
      <c r="M1812" s="121">
        <v>2020</v>
      </c>
      <c r="N1812" s="181">
        <v>336.4</v>
      </c>
      <c r="O1812" s="59"/>
      <c r="P1812" s="60"/>
      <c r="Q1812" s="61"/>
      <c r="R1812" s="61"/>
      <c r="S1812" s="510"/>
    </row>
    <row r="1813" spans="1:19" s="31" customFormat="1" ht="45.75" customHeight="1" x14ac:dyDescent="0.25">
      <c r="A1813" s="119">
        <v>1805</v>
      </c>
      <c r="B1813" s="119" t="s">
        <v>6182</v>
      </c>
      <c r="C1813" s="119" t="s">
        <v>2980</v>
      </c>
      <c r="D1813" s="120" t="s">
        <v>3397</v>
      </c>
      <c r="E1813" s="120" t="s">
        <v>391</v>
      </c>
      <c r="F1813" s="120" t="s">
        <v>261</v>
      </c>
      <c r="G1813" s="123" t="s">
        <v>440</v>
      </c>
      <c r="H1813" s="120" t="s">
        <v>470</v>
      </c>
      <c r="I1813" s="120" t="s">
        <v>309</v>
      </c>
      <c r="J1813" s="120" t="s">
        <v>92</v>
      </c>
      <c r="K1813" s="120" t="s">
        <v>5160</v>
      </c>
      <c r="L1813" s="120">
        <v>2</v>
      </c>
      <c r="M1813" s="121">
        <v>2020</v>
      </c>
      <c r="N1813" s="181">
        <v>134.56</v>
      </c>
      <c r="O1813" s="59"/>
      <c r="P1813" s="60"/>
      <c r="Q1813" s="61"/>
      <c r="R1813" s="61"/>
      <c r="S1813" s="510"/>
    </row>
    <row r="1814" spans="1:19" s="31" customFormat="1" ht="45.75" customHeight="1" x14ac:dyDescent="0.25">
      <c r="A1814" s="119">
        <v>1806</v>
      </c>
      <c r="B1814" s="119" t="s">
        <v>6183</v>
      </c>
      <c r="C1814" s="119" t="s">
        <v>6184</v>
      </c>
      <c r="D1814" s="120" t="s">
        <v>1153</v>
      </c>
      <c r="E1814" s="120" t="s">
        <v>391</v>
      </c>
      <c r="F1814" s="120" t="s">
        <v>261</v>
      </c>
      <c r="G1814" s="123" t="s">
        <v>440</v>
      </c>
      <c r="H1814" s="120" t="s">
        <v>470</v>
      </c>
      <c r="I1814" s="120" t="s">
        <v>309</v>
      </c>
      <c r="J1814" s="120" t="s">
        <v>92</v>
      </c>
      <c r="K1814" s="120" t="s">
        <v>5160</v>
      </c>
      <c r="L1814" s="120">
        <v>3</v>
      </c>
      <c r="M1814" s="121">
        <v>2020</v>
      </c>
      <c r="N1814" s="181">
        <v>12577.51</v>
      </c>
      <c r="O1814" s="59"/>
      <c r="P1814" s="60"/>
      <c r="Q1814" s="61"/>
      <c r="R1814" s="61"/>
      <c r="S1814" s="510"/>
    </row>
    <row r="1815" spans="1:19" s="31" customFormat="1" ht="45.75" customHeight="1" x14ac:dyDescent="0.25">
      <c r="A1815" s="119">
        <v>1807</v>
      </c>
      <c r="B1815" s="119" t="s">
        <v>6185</v>
      </c>
      <c r="C1815" s="119" t="s">
        <v>6186</v>
      </c>
      <c r="D1815" s="120" t="s">
        <v>261</v>
      </c>
      <c r="E1815" s="120" t="s">
        <v>391</v>
      </c>
      <c r="F1815" s="120" t="s">
        <v>6187</v>
      </c>
      <c r="G1815" s="123" t="s">
        <v>440</v>
      </c>
      <c r="H1815" s="120" t="s">
        <v>470</v>
      </c>
      <c r="I1815" s="120" t="s">
        <v>309</v>
      </c>
      <c r="J1815" s="120" t="s">
        <v>92</v>
      </c>
      <c r="K1815" s="120" t="s">
        <v>5160</v>
      </c>
      <c r="L1815" s="120">
        <v>4</v>
      </c>
      <c r="M1815" s="121">
        <v>2020</v>
      </c>
      <c r="N1815" s="181">
        <v>9535.2000000000007</v>
      </c>
      <c r="O1815" s="59"/>
      <c r="P1815" s="60"/>
      <c r="Q1815" s="61"/>
      <c r="R1815" s="61"/>
      <c r="S1815" s="510"/>
    </row>
    <row r="1816" spans="1:19" s="31" customFormat="1" ht="45.75" customHeight="1" x14ac:dyDescent="0.25">
      <c r="A1816" s="119">
        <v>1808</v>
      </c>
      <c r="B1816" s="119" t="s">
        <v>6188</v>
      </c>
      <c r="C1816" s="119" t="s">
        <v>6189</v>
      </c>
      <c r="D1816" s="120" t="s">
        <v>261</v>
      </c>
      <c r="E1816" s="120" t="s">
        <v>391</v>
      </c>
      <c r="F1816" s="120" t="s">
        <v>6190</v>
      </c>
      <c r="G1816" s="123" t="s">
        <v>440</v>
      </c>
      <c r="H1816" s="120" t="s">
        <v>470</v>
      </c>
      <c r="I1816" s="120" t="s">
        <v>309</v>
      </c>
      <c r="J1816" s="120" t="s">
        <v>92</v>
      </c>
      <c r="K1816" s="120" t="s">
        <v>5160</v>
      </c>
      <c r="L1816" s="120">
        <v>4</v>
      </c>
      <c r="M1816" s="121">
        <v>2020</v>
      </c>
      <c r="N1816" s="181">
        <v>11855.2</v>
      </c>
      <c r="O1816" s="59"/>
      <c r="P1816" s="60"/>
      <c r="Q1816" s="61"/>
      <c r="R1816" s="61"/>
      <c r="S1816" s="510"/>
    </row>
    <row r="1817" spans="1:19" s="31" customFormat="1" ht="45.75" customHeight="1" x14ac:dyDescent="0.25">
      <c r="A1817" s="119">
        <v>1809</v>
      </c>
      <c r="B1817" s="119" t="s">
        <v>6191</v>
      </c>
      <c r="C1817" s="119" t="s">
        <v>6192</v>
      </c>
      <c r="D1817" s="120" t="s">
        <v>3012</v>
      </c>
      <c r="E1817" s="120" t="s">
        <v>391</v>
      </c>
      <c r="F1817" s="120" t="s">
        <v>261</v>
      </c>
      <c r="G1817" s="123" t="s">
        <v>440</v>
      </c>
      <c r="H1817" s="120" t="s">
        <v>470</v>
      </c>
      <c r="I1817" s="120" t="s">
        <v>309</v>
      </c>
      <c r="J1817" s="120" t="s">
        <v>92</v>
      </c>
      <c r="K1817" s="120" t="s">
        <v>5160</v>
      </c>
      <c r="L1817" s="120">
        <v>4</v>
      </c>
      <c r="M1817" s="121">
        <v>2020</v>
      </c>
      <c r="N1817" s="181">
        <v>4875.46</v>
      </c>
      <c r="O1817" s="59"/>
      <c r="P1817" s="60"/>
      <c r="Q1817" s="61"/>
      <c r="R1817" s="61"/>
      <c r="S1817" s="510"/>
    </row>
    <row r="1818" spans="1:19" s="31" customFormat="1" ht="45.75" customHeight="1" x14ac:dyDescent="0.25">
      <c r="A1818" s="119">
        <v>1810</v>
      </c>
      <c r="B1818" s="119" t="s">
        <v>6193</v>
      </c>
      <c r="C1818" s="119" t="s">
        <v>6194</v>
      </c>
      <c r="D1818" s="120" t="s">
        <v>1622</v>
      </c>
      <c r="E1818" s="120" t="s">
        <v>391</v>
      </c>
      <c r="F1818" s="120" t="s">
        <v>4958</v>
      </c>
      <c r="G1818" s="120" t="s">
        <v>440</v>
      </c>
      <c r="H1818" s="120" t="s">
        <v>470</v>
      </c>
      <c r="I1818" s="120" t="s">
        <v>6195</v>
      </c>
      <c r="J1818" s="120" t="s">
        <v>92</v>
      </c>
      <c r="K1818" s="120" t="s">
        <v>2950</v>
      </c>
      <c r="L1818" s="120">
        <v>12</v>
      </c>
      <c r="M1818" s="121">
        <v>2013</v>
      </c>
      <c r="N1818" s="180">
        <v>3109.68</v>
      </c>
      <c r="O1818" s="59"/>
      <c r="P1818" s="60"/>
      <c r="Q1818" s="61"/>
      <c r="R1818" s="61"/>
      <c r="S1818" s="510"/>
    </row>
    <row r="1819" spans="1:19" s="31" customFormat="1" ht="45.75" customHeight="1" x14ac:dyDescent="0.25">
      <c r="A1819" s="119">
        <v>1811</v>
      </c>
      <c r="B1819" s="119" t="s">
        <v>6196</v>
      </c>
      <c r="C1819" s="119" t="s">
        <v>6197</v>
      </c>
      <c r="D1819" s="120" t="s">
        <v>4491</v>
      </c>
      <c r="E1819" s="120" t="s">
        <v>391</v>
      </c>
      <c r="F1819" s="120" t="s">
        <v>261</v>
      </c>
      <c r="G1819" s="120" t="s">
        <v>440</v>
      </c>
      <c r="H1819" s="120" t="s">
        <v>470</v>
      </c>
      <c r="I1819" s="120" t="s">
        <v>6195</v>
      </c>
      <c r="J1819" s="120" t="s">
        <v>92</v>
      </c>
      <c r="K1819" s="120" t="s">
        <v>2950</v>
      </c>
      <c r="L1819" s="120">
        <v>12</v>
      </c>
      <c r="M1819" s="121">
        <v>2013</v>
      </c>
      <c r="N1819" s="180">
        <v>2435</v>
      </c>
      <c r="O1819" s="59"/>
      <c r="P1819" s="60"/>
      <c r="Q1819" s="61"/>
      <c r="R1819" s="61"/>
      <c r="S1819" s="510"/>
    </row>
    <row r="1820" spans="1:19" s="31" customFormat="1" ht="45.75" customHeight="1" x14ac:dyDescent="0.25">
      <c r="A1820" s="119">
        <v>1812</v>
      </c>
      <c r="B1820" s="119" t="s">
        <v>6198</v>
      </c>
      <c r="C1820" s="119" t="s">
        <v>6199</v>
      </c>
      <c r="D1820" s="120" t="s">
        <v>4491</v>
      </c>
      <c r="E1820" s="120" t="s">
        <v>391</v>
      </c>
      <c r="F1820" s="120" t="s">
        <v>261</v>
      </c>
      <c r="G1820" s="120" t="s">
        <v>440</v>
      </c>
      <c r="H1820" s="120" t="s">
        <v>470</v>
      </c>
      <c r="I1820" s="120" t="s">
        <v>6195</v>
      </c>
      <c r="J1820" s="120" t="s">
        <v>92</v>
      </c>
      <c r="K1820" s="120" t="s">
        <v>2950</v>
      </c>
      <c r="L1820" s="120">
        <v>12</v>
      </c>
      <c r="M1820" s="121">
        <v>2013</v>
      </c>
      <c r="N1820" s="180">
        <v>260</v>
      </c>
      <c r="O1820" s="59"/>
      <c r="P1820" s="60"/>
      <c r="Q1820" s="61"/>
      <c r="R1820" s="61"/>
      <c r="S1820" s="510"/>
    </row>
    <row r="1821" spans="1:19" s="31" customFormat="1" ht="45.75" customHeight="1" x14ac:dyDescent="0.25">
      <c r="A1821" s="119">
        <v>1813</v>
      </c>
      <c r="B1821" s="119" t="s">
        <v>6200</v>
      </c>
      <c r="C1821" s="119" t="s">
        <v>6201</v>
      </c>
      <c r="D1821" s="120" t="s">
        <v>3042</v>
      </c>
      <c r="E1821" s="120" t="s">
        <v>391</v>
      </c>
      <c r="F1821" s="120" t="s">
        <v>261</v>
      </c>
      <c r="G1821" s="120" t="s">
        <v>440</v>
      </c>
      <c r="H1821" s="120" t="s">
        <v>470</v>
      </c>
      <c r="I1821" s="120" t="s">
        <v>6195</v>
      </c>
      <c r="J1821" s="120" t="s">
        <v>92</v>
      </c>
      <c r="K1821" s="120" t="s">
        <v>2950</v>
      </c>
      <c r="L1821" s="120">
        <v>12</v>
      </c>
      <c r="M1821" s="121">
        <v>2013</v>
      </c>
      <c r="N1821" s="180">
        <v>260</v>
      </c>
      <c r="O1821" s="59"/>
      <c r="P1821" s="60"/>
      <c r="Q1821" s="61"/>
      <c r="R1821" s="61"/>
      <c r="S1821" s="510"/>
    </row>
    <row r="1822" spans="1:19" s="31" customFormat="1" ht="45.75" customHeight="1" x14ac:dyDescent="0.25">
      <c r="A1822" s="119">
        <v>1814</v>
      </c>
      <c r="B1822" s="119" t="s">
        <v>6202</v>
      </c>
      <c r="C1822" s="119" t="s">
        <v>2971</v>
      </c>
      <c r="D1822" s="120" t="s">
        <v>261</v>
      </c>
      <c r="E1822" s="120" t="s">
        <v>391</v>
      </c>
      <c r="F1822" s="120" t="s">
        <v>261</v>
      </c>
      <c r="G1822" s="120" t="s">
        <v>440</v>
      </c>
      <c r="H1822" s="120" t="s">
        <v>470</v>
      </c>
      <c r="I1822" s="120" t="s">
        <v>6195</v>
      </c>
      <c r="J1822" s="120" t="s">
        <v>92</v>
      </c>
      <c r="K1822" s="120" t="s">
        <v>2950</v>
      </c>
      <c r="L1822" s="120">
        <v>12</v>
      </c>
      <c r="M1822" s="121">
        <v>2013</v>
      </c>
      <c r="N1822" s="180">
        <v>210</v>
      </c>
      <c r="O1822" s="59"/>
      <c r="P1822" s="60"/>
      <c r="Q1822" s="61"/>
      <c r="R1822" s="61"/>
      <c r="S1822" s="510"/>
    </row>
    <row r="1823" spans="1:19" s="31" customFormat="1" ht="45.75" customHeight="1" x14ac:dyDescent="0.25">
      <c r="A1823" s="119">
        <v>1815</v>
      </c>
      <c r="B1823" s="119" t="s">
        <v>6203</v>
      </c>
      <c r="C1823" s="119" t="s">
        <v>6204</v>
      </c>
      <c r="D1823" s="120" t="s">
        <v>4491</v>
      </c>
      <c r="E1823" s="120" t="s">
        <v>391</v>
      </c>
      <c r="F1823" s="120" t="s">
        <v>261</v>
      </c>
      <c r="G1823" s="120" t="s">
        <v>440</v>
      </c>
      <c r="H1823" s="120" t="s">
        <v>470</v>
      </c>
      <c r="I1823" s="120" t="s">
        <v>6195</v>
      </c>
      <c r="J1823" s="120" t="s">
        <v>92</v>
      </c>
      <c r="K1823" s="120" t="s">
        <v>2950</v>
      </c>
      <c r="L1823" s="120">
        <v>12</v>
      </c>
      <c r="M1823" s="121">
        <v>2013</v>
      </c>
      <c r="N1823" s="180">
        <v>295</v>
      </c>
      <c r="O1823" s="59"/>
      <c r="P1823" s="60"/>
      <c r="Q1823" s="61"/>
      <c r="R1823" s="61"/>
      <c r="S1823" s="510"/>
    </row>
    <row r="1824" spans="1:19" s="31" customFormat="1" ht="45.75" customHeight="1" x14ac:dyDescent="0.25">
      <c r="A1824" s="119">
        <v>1816</v>
      </c>
      <c r="B1824" s="119" t="s">
        <v>6205</v>
      </c>
      <c r="C1824" s="119" t="s">
        <v>6206</v>
      </c>
      <c r="D1824" s="120" t="s">
        <v>4491</v>
      </c>
      <c r="E1824" s="120" t="s">
        <v>391</v>
      </c>
      <c r="F1824" s="120" t="s">
        <v>261</v>
      </c>
      <c r="G1824" s="120" t="s">
        <v>440</v>
      </c>
      <c r="H1824" s="120" t="s">
        <v>470</v>
      </c>
      <c r="I1824" s="120" t="s">
        <v>6195</v>
      </c>
      <c r="J1824" s="120" t="s">
        <v>92</v>
      </c>
      <c r="K1824" s="120" t="s">
        <v>2950</v>
      </c>
      <c r="L1824" s="120">
        <v>12</v>
      </c>
      <c r="M1824" s="121">
        <v>2013</v>
      </c>
      <c r="N1824" s="180">
        <v>5500</v>
      </c>
      <c r="O1824" s="59"/>
      <c r="P1824" s="60"/>
      <c r="Q1824" s="61"/>
      <c r="R1824" s="61"/>
      <c r="S1824" s="510"/>
    </row>
    <row r="1825" spans="1:19" s="31" customFormat="1" ht="45.75" customHeight="1" x14ac:dyDescent="0.25">
      <c r="A1825" s="119">
        <v>1817</v>
      </c>
      <c r="B1825" s="119" t="s">
        <v>6207</v>
      </c>
      <c r="C1825" s="119" t="s">
        <v>6208</v>
      </c>
      <c r="D1825" s="120" t="s">
        <v>3079</v>
      </c>
      <c r="E1825" s="120" t="s">
        <v>391</v>
      </c>
      <c r="F1825" s="120" t="s">
        <v>261</v>
      </c>
      <c r="G1825" s="120" t="s">
        <v>440</v>
      </c>
      <c r="H1825" s="120" t="s">
        <v>470</v>
      </c>
      <c r="I1825" s="120" t="s">
        <v>6195</v>
      </c>
      <c r="J1825" s="120" t="s">
        <v>92</v>
      </c>
      <c r="K1825" s="120" t="s">
        <v>2950</v>
      </c>
      <c r="L1825" s="120">
        <v>12</v>
      </c>
      <c r="M1825" s="121">
        <v>2013</v>
      </c>
      <c r="N1825" s="180">
        <v>5500</v>
      </c>
      <c r="O1825" s="59"/>
      <c r="P1825" s="60"/>
      <c r="Q1825" s="61"/>
      <c r="R1825" s="61"/>
      <c r="S1825" s="510"/>
    </row>
    <row r="1826" spans="1:19" s="31" customFormat="1" ht="45.75" customHeight="1" x14ac:dyDescent="0.25">
      <c r="A1826" s="119">
        <v>1818</v>
      </c>
      <c r="B1826" s="119" t="s">
        <v>6209</v>
      </c>
      <c r="C1826" s="119" t="s">
        <v>6210</v>
      </c>
      <c r="D1826" s="120" t="s">
        <v>2990</v>
      </c>
      <c r="E1826" s="120" t="s">
        <v>391</v>
      </c>
      <c r="F1826" s="120" t="s">
        <v>261</v>
      </c>
      <c r="G1826" s="120" t="s">
        <v>440</v>
      </c>
      <c r="H1826" s="120" t="s">
        <v>470</v>
      </c>
      <c r="I1826" s="120" t="s">
        <v>6195</v>
      </c>
      <c r="J1826" s="120" t="s">
        <v>92</v>
      </c>
      <c r="K1826" s="120" t="s">
        <v>2950</v>
      </c>
      <c r="L1826" s="120">
        <v>12</v>
      </c>
      <c r="M1826" s="121">
        <v>2013</v>
      </c>
      <c r="N1826" s="180">
        <v>280</v>
      </c>
      <c r="O1826" s="59"/>
      <c r="P1826" s="60"/>
      <c r="Q1826" s="61"/>
      <c r="R1826" s="61"/>
      <c r="S1826" s="510"/>
    </row>
    <row r="1827" spans="1:19" s="31" customFormat="1" ht="45.75" customHeight="1" x14ac:dyDescent="0.25">
      <c r="A1827" s="119">
        <v>1819</v>
      </c>
      <c r="B1827" s="119" t="s">
        <v>6211</v>
      </c>
      <c r="C1827" s="119" t="s">
        <v>6212</v>
      </c>
      <c r="D1827" s="120" t="s">
        <v>261</v>
      </c>
      <c r="E1827" s="120" t="s">
        <v>391</v>
      </c>
      <c r="F1827" s="120" t="s">
        <v>261</v>
      </c>
      <c r="G1827" s="120" t="s">
        <v>440</v>
      </c>
      <c r="H1827" s="120" t="s">
        <v>470</v>
      </c>
      <c r="I1827" s="120" t="s">
        <v>6195</v>
      </c>
      <c r="J1827" s="120" t="s">
        <v>92</v>
      </c>
      <c r="K1827" s="120" t="s">
        <v>2950</v>
      </c>
      <c r="L1827" s="120">
        <v>12</v>
      </c>
      <c r="M1827" s="121">
        <v>2013</v>
      </c>
      <c r="N1827" s="180">
        <v>1624</v>
      </c>
      <c r="O1827" s="59"/>
      <c r="P1827" s="60"/>
      <c r="Q1827" s="61"/>
      <c r="R1827" s="61"/>
      <c r="S1827" s="510"/>
    </row>
    <row r="1828" spans="1:19" s="31" customFormat="1" ht="45.75" customHeight="1" x14ac:dyDescent="0.25">
      <c r="A1828" s="119">
        <v>1820</v>
      </c>
      <c r="B1828" s="119" t="s">
        <v>6213</v>
      </c>
      <c r="C1828" s="119" t="s">
        <v>6214</v>
      </c>
      <c r="D1828" s="120" t="s">
        <v>6215</v>
      </c>
      <c r="E1828" s="120" t="s">
        <v>391</v>
      </c>
      <c r="F1828" s="120" t="s">
        <v>261</v>
      </c>
      <c r="G1828" s="120" t="s">
        <v>440</v>
      </c>
      <c r="H1828" s="120" t="s">
        <v>470</v>
      </c>
      <c r="I1828" s="120" t="s">
        <v>6195</v>
      </c>
      <c r="J1828" s="120" t="s">
        <v>92</v>
      </c>
      <c r="K1828" s="120" t="s">
        <v>2950</v>
      </c>
      <c r="L1828" s="120">
        <v>12</v>
      </c>
      <c r="M1828" s="121">
        <v>2013</v>
      </c>
      <c r="N1828" s="180">
        <v>3462.07</v>
      </c>
      <c r="O1828" s="59"/>
      <c r="P1828" s="60"/>
      <c r="Q1828" s="61"/>
      <c r="R1828" s="61"/>
      <c r="S1828" s="510"/>
    </row>
    <row r="1829" spans="1:19" s="31" customFormat="1" ht="45.75" customHeight="1" x14ac:dyDescent="0.25">
      <c r="A1829" s="119">
        <v>1821</v>
      </c>
      <c r="B1829" s="119" t="s">
        <v>6216</v>
      </c>
      <c r="C1829" s="119" t="s">
        <v>3268</v>
      </c>
      <c r="D1829" s="120" t="s">
        <v>3388</v>
      </c>
      <c r="E1829" s="120" t="s">
        <v>391</v>
      </c>
      <c r="F1829" s="120" t="s">
        <v>261</v>
      </c>
      <c r="G1829" s="120" t="s">
        <v>440</v>
      </c>
      <c r="H1829" s="120" t="s">
        <v>470</v>
      </c>
      <c r="I1829" s="120" t="s">
        <v>6195</v>
      </c>
      <c r="J1829" s="120" t="s">
        <v>92</v>
      </c>
      <c r="K1829" s="120" t="s">
        <v>2950</v>
      </c>
      <c r="L1829" s="120">
        <v>2</v>
      </c>
      <c r="M1829" s="121">
        <v>2017</v>
      </c>
      <c r="N1829" s="180">
        <v>6786</v>
      </c>
      <c r="O1829" s="59"/>
      <c r="P1829" s="60"/>
      <c r="Q1829" s="61"/>
      <c r="R1829" s="61"/>
      <c r="S1829" s="510"/>
    </row>
    <row r="1830" spans="1:19" s="31" customFormat="1" ht="45.75" customHeight="1" x14ac:dyDescent="0.25">
      <c r="A1830" s="119">
        <v>1822</v>
      </c>
      <c r="B1830" s="119" t="s">
        <v>6217</v>
      </c>
      <c r="C1830" s="119" t="s">
        <v>3791</v>
      </c>
      <c r="D1830" s="120" t="s">
        <v>1136</v>
      </c>
      <c r="E1830" s="120" t="s">
        <v>391</v>
      </c>
      <c r="F1830" s="120" t="s">
        <v>261</v>
      </c>
      <c r="G1830" s="120" t="s">
        <v>440</v>
      </c>
      <c r="H1830" s="120" t="s">
        <v>470</v>
      </c>
      <c r="I1830" s="120" t="s">
        <v>6195</v>
      </c>
      <c r="J1830" s="120" t="s">
        <v>92</v>
      </c>
      <c r="K1830" s="120" t="s">
        <v>2950</v>
      </c>
      <c r="L1830" s="120">
        <v>2</v>
      </c>
      <c r="M1830" s="121">
        <v>2017</v>
      </c>
      <c r="N1830" s="180">
        <v>3340.8</v>
      </c>
      <c r="O1830" s="59"/>
      <c r="P1830" s="60"/>
      <c r="Q1830" s="61"/>
      <c r="R1830" s="61"/>
      <c r="S1830" s="510"/>
    </row>
    <row r="1831" spans="1:19" s="31" customFormat="1" ht="45.75" customHeight="1" x14ac:dyDescent="0.25">
      <c r="A1831" s="119">
        <v>1823</v>
      </c>
      <c r="B1831" s="119" t="s">
        <v>6218</v>
      </c>
      <c r="C1831" s="119" t="s">
        <v>2952</v>
      </c>
      <c r="D1831" s="120" t="s">
        <v>3005</v>
      </c>
      <c r="E1831" s="120" t="s">
        <v>391</v>
      </c>
      <c r="F1831" s="120" t="s">
        <v>261</v>
      </c>
      <c r="G1831" s="120" t="s">
        <v>440</v>
      </c>
      <c r="H1831" s="120" t="s">
        <v>470</v>
      </c>
      <c r="I1831" s="120" t="s">
        <v>6195</v>
      </c>
      <c r="J1831" s="120" t="s">
        <v>92</v>
      </c>
      <c r="K1831" s="120" t="s">
        <v>2950</v>
      </c>
      <c r="L1831" s="120">
        <v>2</v>
      </c>
      <c r="M1831" s="121">
        <v>2017</v>
      </c>
      <c r="N1831" s="180">
        <v>208.8</v>
      </c>
      <c r="O1831" s="59"/>
      <c r="P1831" s="60"/>
      <c r="Q1831" s="61"/>
      <c r="R1831" s="61"/>
      <c r="S1831" s="510"/>
    </row>
    <row r="1832" spans="1:19" s="31" customFormat="1" ht="45.75" customHeight="1" x14ac:dyDescent="0.25">
      <c r="A1832" s="119">
        <v>1824</v>
      </c>
      <c r="B1832" s="119" t="s">
        <v>6219</v>
      </c>
      <c r="C1832" s="119" t="s">
        <v>2971</v>
      </c>
      <c r="D1832" s="120" t="s">
        <v>3005</v>
      </c>
      <c r="E1832" s="120" t="s">
        <v>391</v>
      </c>
      <c r="F1832" s="120" t="s">
        <v>261</v>
      </c>
      <c r="G1832" s="120" t="s">
        <v>440</v>
      </c>
      <c r="H1832" s="120" t="s">
        <v>470</v>
      </c>
      <c r="I1832" s="120" t="s">
        <v>6195</v>
      </c>
      <c r="J1832" s="120" t="s">
        <v>92</v>
      </c>
      <c r="K1832" s="120" t="s">
        <v>2950</v>
      </c>
      <c r="L1832" s="120">
        <v>2</v>
      </c>
      <c r="M1832" s="121">
        <v>2017</v>
      </c>
      <c r="N1832" s="180">
        <v>104.4</v>
      </c>
      <c r="O1832" s="59"/>
      <c r="P1832" s="60"/>
      <c r="Q1832" s="61"/>
      <c r="R1832" s="61"/>
      <c r="S1832" s="510"/>
    </row>
    <row r="1833" spans="1:19" s="31" customFormat="1" ht="45.75" customHeight="1" x14ac:dyDescent="0.25">
      <c r="A1833" s="119">
        <v>1825</v>
      </c>
      <c r="B1833" s="119" t="s">
        <v>6220</v>
      </c>
      <c r="C1833" s="119" t="s">
        <v>2980</v>
      </c>
      <c r="D1833" s="120" t="s">
        <v>3397</v>
      </c>
      <c r="E1833" s="120" t="s">
        <v>391</v>
      </c>
      <c r="F1833" s="120" t="s">
        <v>261</v>
      </c>
      <c r="G1833" s="120" t="s">
        <v>440</v>
      </c>
      <c r="H1833" s="120" t="s">
        <v>470</v>
      </c>
      <c r="I1833" s="120" t="s">
        <v>6195</v>
      </c>
      <c r="J1833" s="120" t="s">
        <v>92</v>
      </c>
      <c r="K1833" s="120" t="s">
        <v>2950</v>
      </c>
      <c r="L1833" s="120">
        <v>2</v>
      </c>
      <c r="M1833" s="121">
        <v>2017</v>
      </c>
      <c r="N1833" s="180">
        <v>870</v>
      </c>
      <c r="O1833" s="59"/>
      <c r="P1833" s="60"/>
      <c r="Q1833" s="61"/>
      <c r="R1833" s="61"/>
      <c r="S1833" s="510"/>
    </row>
    <row r="1834" spans="1:19" s="31" customFormat="1" ht="45.75" customHeight="1" x14ac:dyDescent="0.25">
      <c r="A1834" s="119">
        <v>1826</v>
      </c>
      <c r="B1834" s="119" t="s">
        <v>6221</v>
      </c>
      <c r="C1834" s="119" t="s">
        <v>3029</v>
      </c>
      <c r="D1834" s="120" t="s">
        <v>1622</v>
      </c>
      <c r="E1834" s="120" t="s">
        <v>391</v>
      </c>
      <c r="F1834" s="120" t="s">
        <v>261</v>
      </c>
      <c r="G1834" s="120" t="s">
        <v>440</v>
      </c>
      <c r="H1834" s="120" t="s">
        <v>470</v>
      </c>
      <c r="I1834" s="120" t="s">
        <v>6195</v>
      </c>
      <c r="J1834" s="120" t="s">
        <v>92</v>
      </c>
      <c r="K1834" s="120" t="s">
        <v>2950</v>
      </c>
      <c r="L1834" s="120">
        <v>2</v>
      </c>
      <c r="M1834" s="121">
        <v>2017</v>
      </c>
      <c r="N1834" s="180">
        <f>1508+406</f>
        <v>1914</v>
      </c>
      <c r="O1834" s="59"/>
      <c r="P1834" s="60"/>
      <c r="Q1834" s="61"/>
      <c r="R1834" s="61"/>
      <c r="S1834" s="510"/>
    </row>
    <row r="1835" spans="1:19" s="31" customFormat="1" ht="45.75" customHeight="1" x14ac:dyDescent="0.25">
      <c r="A1835" s="119">
        <v>1827</v>
      </c>
      <c r="B1835" s="119" t="s">
        <v>6222</v>
      </c>
      <c r="C1835" s="119" t="s">
        <v>3268</v>
      </c>
      <c r="D1835" s="120" t="s">
        <v>261</v>
      </c>
      <c r="E1835" s="120" t="s">
        <v>391</v>
      </c>
      <c r="F1835" s="120" t="s">
        <v>261</v>
      </c>
      <c r="G1835" s="120" t="s">
        <v>440</v>
      </c>
      <c r="H1835" s="120" t="s">
        <v>470</v>
      </c>
      <c r="I1835" s="120" t="s">
        <v>6195</v>
      </c>
      <c r="J1835" s="120" t="s">
        <v>92</v>
      </c>
      <c r="K1835" s="120" t="s">
        <v>2950</v>
      </c>
      <c r="L1835" s="120">
        <v>5</v>
      </c>
      <c r="M1835" s="121">
        <v>2020</v>
      </c>
      <c r="N1835" s="180">
        <v>6652.6</v>
      </c>
      <c r="O1835" s="59"/>
      <c r="P1835" s="60"/>
      <c r="Q1835" s="61"/>
      <c r="R1835" s="61"/>
      <c r="S1835" s="510"/>
    </row>
    <row r="1836" spans="1:19" s="31" customFormat="1" ht="45.75" customHeight="1" x14ac:dyDescent="0.25">
      <c r="A1836" s="119">
        <v>1828</v>
      </c>
      <c r="B1836" s="119" t="s">
        <v>6223</v>
      </c>
      <c r="C1836" s="119" t="s">
        <v>3791</v>
      </c>
      <c r="D1836" s="120" t="s">
        <v>261</v>
      </c>
      <c r="E1836" s="120" t="s">
        <v>391</v>
      </c>
      <c r="F1836" s="120" t="s">
        <v>261</v>
      </c>
      <c r="G1836" s="120" t="s">
        <v>440</v>
      </c>
      <c r="H1836" s="120" t="s">
        <v>470</v>
      </c>
      <c r="I1836" s="120" t="s">
        <v>6195</v>
      </c>
      <c r="J1836" s="120" t="s">
        <v>92</v>
      </c>
      <c r="K1836" s="120" t="s">
        <v>2950</v>
      </c>
      <c r="L1836" s="120">
        <v>5</v>
      </c>
      <c r="M1836" s="121">
        <v>2020</v>
      </c>
      <c r="N1836" s="180">
        <v>3433.6</v>
      </c>
      <c r="O1836" s="59"/>
      <c r="P1836" s="60"/>
      <c r="Q1836" s="61"/>
      <c r="R1836" s="61"/>
      <c r="S1836" s="510"/>
    </row>
    <row r="1837" spans="1:19" s="31" customFormat="1" ht="45.75" customHeight="1" x14ac:dyDescent="0.25">
      <c r="A1837" s="119">
        <v>1829</v>
      </c>
      <c r="B1837" s="119" t="s">
        <v>6224</v>
      </c>
      <c r="C1837" s="119" t="s">
        <v>2952</v>
      </c>
      <c r="D1837" s="120" t="s">
        <v>261</v>
      </c>
      <c r="E1837" s="120" t="s">
        <v>391</v>
      </c>
      <c r="F1837" s="120" t="s">
        <v>261</v>
      </c>
      <c r="G1837" s="120" t="s">
        <v>440</v>
      </c>
      <c r="H1837" s="120" t="s">
        <v>470</v>
      </c>
      <c r="I1837" s="120" t="s">
        <v>6195</v>
      </c>
      <c r="J1837" s="120" t="s">
        <v>92</v>
      </c>
      <c r="K1837" s="120" t="s">
        <v>2950</v>
      </c>
      <c r="L1837" s="120">
        <v>5</v>
      </c>
      <c r="M1837" s="121">
        <v>2020</v>
      </c>
      <c r="N1837" s="180">
        <v>268.25</v>
      </c>
      <c r="O1837" s="59"/>
      <c r="P1837" s="60"/>
      <c r="Q1837" s="61"/>
      <c r="R1837" s="61"/>
      <c r="S1837" s="510"/>
    </row>
    <row r="1838" spans="1:19" s="31" customFormat="1" ht="45.75" customHeight="1" x14ac:dyDescent="0.25">
      <c r="A1838" s="119">
        <v>1830</v>
      </c>
      <c r="B1838" s="119" t="s">
        <v>6225</v>
      </c>
      <c r="C1838" s="119" t="s">
        <v>2971</v>
      </c>
      <c r="D1838" s="120" t="s">
        <v>261</v>
      </c>
      <c r="E1838" s="120" t="s">
        <v>391</v>
      </c>
      <c r="F1838" s="120" t="s">
        <v>261</v>
      </c>
      <c r="G1838" s="120" t="s">
        <v>440</v>
      </c>
      <c r="H1838" s="120" t="s">
        <v>470</v>
      </c>
      <c r="I1838" s="120" t="s">
        <v>6195</v>
      </c>
      <c r="J1838" s="120" t="s">
        <v>92</v>
      </c>
      <c r="K1838" s="120" t="s">
        <v>2950</v>
      </c>
      <c r="L1838" s="120">
        <v>5</v>
      </c>
      <c r="M1838" s="121">
        <v>2020</v>
      </c>
      <c r="N1838" s="180">
        <v>107.3</v>
      </c>
      <c r="O1838" s="59"/>
      <c r="P1838" s="60"/>
      <c r="Q1838" s="61"/>
      <c r="R1838" s="61"/>
      <c r="S1838" s="510"/>
    </row>
    <row r="1839" spans="1:19" s="31" customFormat="1" ht="45.75" customHeight="1" x14ac:dyDescent="0.25">
      <c r="A1839" s="119">
        <v>1831</v>
      </c>
      <c r="B1839" s="119" t="s">
        <v>6226</v>
      </c>
      <c r="C1839" s="119" t="s">
        <v>2980</v>
      </c>
      <c r="D1839" s="120" t="s">
        <v>261</v>
      </c>
      <c r="E1839" s="120" t="s">
        <v>391</v>
      </c>
      <c r="F1839" s="120" t="s">
        <v>261</v>
      </c>
      <c r="G1839" s="120" t="s">
        <v>440</v>
      </c>
      <c r="H1839" s="120" t="s">
        <v>470</v>
      </c>
      <c r="I1839" s="120" t="s">
        <v>6195</v>
      </c>
      <c r="J1839" s="120" t="s">
        <v>92</v>
      </c>
      <c r="K1839" s="120" t="s">
        <v>2950</v>
      </c>
      <c r="L1839" s="120">
        <v>5</v>
      </c>
      <c r="M1839" s="121">
        <v>2020</v>
      </c>
      <c r="N1839" s="180">
        <v>268.25</v>
      </c>
      <c r="O1839" s="59"/>
      <c r="P1839" s="60"/>
      <c r="Q1839" s="61"/>
      <c r="R1839" s="61"/>
      <c r="S1839" s="510"/>
    </row>
    <row r="1840" spans="1:19" s="31" customFormat="1" ht="45.75" customHeight="1" x14ac:dyDescent="0.25">
      <c r="A1840" s="119">
        <v>1832</v>
      </c>
      <c r="B1840" s="119" t="s">
        <v>6227</v>
      </c>
      <c r="C1840" s="119" t="s">
        <v>3268</v>
      </c>
      <c r="D1840" s="120" t="s">
        <v>261</v>
      </c>
      <c r="E1840" s="120" t="s">
        <v>391</v>
      </c>
      <c r="F1840" s="120" t="s">
        <v>261</v>
      </c>
      <c r="G1840" s="120" t="s">
        <v>440</v>
      </c>
      <c r="H1840" s="120" t="s">
        <v>470</v>
      </c>
      <c r="I1840" s="120" t="s">
        <v>6195</v>
      </c>
      <c r="J1840" s="120" t="s">
        <v>92</v>
      </c>
      <c r="K1840" s="120" t="s">
        <v>2950</v>
      </c>
      <c r="L1840" s="120">
        <v>5</v>
      </c>
      <c r="M1840" s="121">
        <v>2020</v>
      </c>
      <c r="N1840" s="180">
        <v>6652.6</v>
      </c>
      <c r="O1840" s="59"/>
      <c r="P1840" s="60"/>
      <c r="Q1840" s="61"/>
      <c r="R1840" s="61"/>
      <c r="S1840" s="510"/>
    </row>
    <row r="1841" spans="1:19" s="31" customFormat="1" ht="45.75" customHeight="1" x14ac:dyDescent="0.25">
      <c r="A1841" s="119">
        <v>1833</v>
      </c>
      <c r="B1841" s="119" t="s">
        <v>6228</v>
      </c>
      <c r="C1841" s="119" t="s">
        <v>3791</v>
      </c>
      <c r="D1841" s="120" t="s">
        <v>261</v>
      </c>
      <c r="E1841" s="120" t="s">
        <v>391</v>
      </c>
      <c r="F1841" s="120" t="s">
        <v>261</v>
      </c>
      <c r="G1841" s="120" t="s">
        <v>440</v>
      </c>
      <c r="H1841" s="120" t="s">
        <v>470</v>
      </c>
      <c r="I1841" s="120" t="s">
        <v>6195</v>
      </c>
      <c r="J1841" s="120" t="s">
        <v>92</v>
      </c>
      <c r="K1841" s="120" t="s">
        <v>2950</v>
      </c>
      <c r="L1841" s="120">
        <v>5</v>
      </c>
      <c r="M1841" s="121">
        <v>2020</v>
      </c>
      <c r="N1841" s="180">
        <v>3433.6</v>
      </c>
      <c r="O1841" s="59"/>
      <c r="P1841" s="60"/>
      <c r="Q1841" s="61"/>
      <c r="R1841" s="61"/>
      <c r="S1841" s="510"/>
    </row>
    <row r="1842" spans="1:19" s="31" customFormat="1" ht="45.75" customHeight="1" x14ac:dyDescent="0.25">
      <c r="A1842" s="119">
        <v>1834</v>
      </c>
      <c r="B1842" s="119" t="s">
        <v>6229</v>
      </c>
      <c r="C1842" s="119" t="s">
        <v>2952</v>
      </c>
      <c r="D1842" s="120" t="s">
        <v>261</v>
      </c>
      <c r="E1842" s="120" t="s">
        <v>391</v>
      </c>
      <c r="F1842" s="120" t="s">
        <v>261</v>
      </c>
      <c r="G1842" s="120" t="s">
        <v>440</v>
      </c>
      <c r="H1842" s="120" t="s">
        <v>470</v>
      </c>
      <c r="I1842" s="120" t="s">
        <v>6195</v>
      </c>
      <c r="J1842" s="120" t="s">
        <v>92</v>
      </c>
      <c r="K1842" s="120" t="s">
        <v>2950</v>
      </c>
      <c r="L1842" s="120">
        <v>5</v>
      </c>
      <c r="M1842" s="121">
        <v>2020</v>
      </c>
      <c r="N1842" s="180">
        <v>268.25</v>
      </c>
      <c r="O1842" s="59"/>
      <c r="P1842" s="60"/>
      <c r="Q1842" s="61"/>
      <c r="R1842" s="61"/>
      <c r="S1842" s="510"/>
    </row>
    <row r="1843" spans="1:19" s="31" customFormat="1" ht="45.75" customHeight="1" x14ac:dyDescent="0.25">
      <c r="A1843" s="119">
        <v>1835</v>
      </c>
      <c r="B1843" s="119" t="s">
        <v>6230</v>
      </c>
      <c r="C1843" s="119" t="s">
        <v>2971</v>
      </c>
      <c r="D1843" s="120" t="s">
        <v>261</v>
      </c>
      <c r="E1843" s="120" t="s">
        <v>391</v>
      </c>
      <c r="F1843" s="120" t="s">
        <v>261</v>
      </c>
      <c r="G1843" s="120" t="s">
        <v>440</v>
      </c>
      <c r="H1843" s="120" t="s">
        <v>470</v>
      </c>
      <c r="I1843" s="120" t="s">
        <v>6195</v>
      </c>
      <c r="J1843" s="120" t="s">
        <v>92</v>
      </c>
      <c r="K1843" s="120" t="s">
        <v>2950</v>
      </c>
      <c r="L1843" s="120">
        <v>5</v>
      </c>
      <c r="M1843" s="121">
        <v>2020</v>
      </c>
      <c r="N1843" s="180">
        <v>107.3</v>
      </c>
      <c r="O1843" s="59"/>
      <c r="P1843" s="60"/>
      <c r="Q1843" s="61"/>
      <c r="R1843" s="61"/>
      <c r="S1843" s="510"/>
    </row>
    <row r="1844" spans="1:19" s="31" customFormat="1" ht="45.75" customHeight="1" x14ac:dyDescent="0.25">
      <c r="A1844" s="119">
        <v>1836</v>
      </c>
      <c r="B1844" s="119" t="s">
        <v>6231</v>
      </c>
      <c r="C1844" s="119" t="s">
        <v>2980</v>
      </c>
      <c r="D1844" s="120" t="s">
        <v>261</v>
      </c>
      <c r="E1844" s="120" t="s">
        <v>391</v>
      </c>
      <c r="F1844" s="120" t="s">
        <v>261</v>
      </c>
      <c r="G1844" s="120" t="s">
        <v>440</v>
      </c>
      <c r="H1844" s="120" t="s">
        <v>470</v>
      </c>
      <c r="I1844" s="120" t="s">
        <v>6195</v>
      </c>
      <c r="J1844" s="120" t="s">
        <v>92</v>
      </c>
      <c r="K1844" s="120" t="s">
        <v>2950</v>
      </c>
      <c r="L1844" s="120">
        <v>5</v>
      </c>
      <c r="M1844" s="121">
        <v>2020</v>
      </c>
      <c r="N1844" s="180">
        <v>268.25</v>
      </c>
      <c r="O1844" s="59"/>
      <c r="P1844" s="60"/>
      <c r="Q1844" s="61"/>
      <c r="R1844" s="61"/>
      <c r="S1844" s="510"/>
    </row>
    <row r="1845" spans="1:19" s="31" customFormat="1" ht="45.75" customHeight="1" x14ac:dyDescent="0.25">
      <c r="A1845" s="119">
        <v>1837</v>
      </c>
      <c r="B1845" s="119" t="s">
        <v>6232</v>
      </c>
      <c r="C1845" s="119" t="s">
        <v>6233</v>
      </c>
      <c r="D1845" s="120" t="s">
        <v>261</v>
      </c>
      <c r="E1845" s="120" t="s">
        <v>391</v>
      </c>
      <c r="F1845" s="120" t="s">
        <v>261</v>
      </c>
      <c r="G1845" s="120" t="s">
        <v>440</v>
      </c>
      <c r="H1845" s="120" t="s">
        <v>470</v>
      </c>
      <c r="I1845" s="120" t="s">
        <v>6195</v>
      </c>
      <c r="J1845" s="120" t="s">
        <v>92</v>
      </c>
      <c r="K1845" s="120" t="s">
        <v>2950</v>
      </c>
      <c r="L1845" s="120">
        <v>5</v>
      </c>
      <c r="M1845" s="121">
        <v>2020</v>
      </c>
      <c r="N1845" s="180">
        <v>11368</v>
      </c>
      <c r="O1845" s="59"/>
      <c r="P1845" s="60"/>
      <c r="Q1845" s="61"/>
      <c r="R1845" s="61"/>
      <c r="S1845" s="510"/>
    </row>
    <row r="1846" spans="1:19" s="31" customFormat="1" ht="45.75" customHeight="1" x14ac:dyDescent="0.25">
      <c r="A1846" s="119">
        <v>1838</v>
      </c>
      <c r="B1846" s="119" t="s">
        <v>6234</v>
      </c>
      <c r="C1846" s="119" t="s">
        <v>3029</v>
      </c>
      <c r="D1846" s="120" t="s">
        <v>261</v>
      </c>
      <c r="E1846" s="120" t="s">
        <v>391</v>
      </c>
      <c r="F1846" s="120" t="s">
        <v>261</v>
      </c>
      <c r="G1846" s="120" t="s">
        <v>440</v>
      </c>
      <c r="H1846" s="120" t="s">
        <v>470</v>
      </c>
      <c r="I1846" s="120" t="s">
        <v>6195</v>
      </c>
      <c r="J1846" s="120" t="s">
        <v>92</v>
      </c>
      <c r="K1846" s="120" t="s">
        <v>2950</v>
      </c>
      <c r="L1846" s="120">
        <v>7</v>
      </c>
      <c r="M1846" s="121">
        <v>2020</v>
      </c>
      <c r="N1846" s="180">
        <v>11136</v>
      </c>
      <c r="O1846" s="59"/>
      <c r="P1846" s="60"/>
      <c r="Q1846" s="61"/>
      <c r="R1846" s="61"/>
      <c r="S1846" s="510"/>
    </row>
    <row r="1847" spans="1:19" s="31" customFormat="1" ht="45.75" customHeight="1" x14ac:dyDescent="0.25">
      <c r="A1847" s="119">
        <v>1839</v>
      </c>
      <c r="B1847" s="119" t="s">
        <v>6235</v>
      </c>
      <c r="C1847" s="119" t="s">
        <v>6236</v>
      </c>
      <c r="D1847" s="120" t="s">
        <v>3079</v>
      </c>
      <c r="E1847" s="120" t="s">
        <v>391</v>
      </c>
      <c r="F1847" s="120" t="s">
        <v>261</v>
      </c>
      <c r="G1847" s="120" t="s">
        <v>440</v>
      </c>
      <c r="H1847" s="120" t="s">
        <v>470</v>
      </c>
      <c r="I1847" s="120" t="s">
        <v>2491</v>
      </c>
      <c r="J1847" s="120" t="s">
        <v>92</v>
      </c>
      <c r="K1847" s="120" t="s">
        <v>2950</v>
      </c>
      <c r="L1847" s="120">
        <v>12</v>
      </c>
      <c r="M1847" s="121">
        <v>2013</v>
      </c>
      <c r="N1847" s="180">
        <v>3100.83</v>
      </c>
      <c r="O1847" s="59"/>
      <c r="P1847" s="60"/>
      <c r="Q1847" s="61"/>
      <c r="R1847" s="61"/>
      <c r="S1847" s="510"/>
    </row>
    <row r="1848" spans="1:19" s="31" customFormat="1" ht="45.75" customHeight="1" x14ac:dyDescent="0.25">
      <c r="A1848" s="119">
        <v>1840</v>
      </c>
      <c r="B1848" s="119" t="s">
        <v>6237</v>
      </c>
      <c r="C1848" s="119" t="s">
        <v>6238</v>
      </c>
      <c r="D1848" s="120" t="s">
        <v>261</v>
      </c>
      <c r="E1848" s="120" t="s">
        <v>391</v>
      </c>
      <c r="F1848" s="120" t="s">
        <v>261</v>
      </c>
      <c r="G1848" s="120" t="s">
        <v>440</v>
      </c>
      <c r="H1848" s="120" t="s">
        <v>470</v>
      </c>
      <c r="I1848" s="120" t="s">
        <v>2491</v>
      </c>
      <c r="J1848" s="120" t="s">
        <v>92</v>
      </c>
      <c r="K1848" s="120" t="s">
        <v>2950</v>
      </c>
      <c r="L1848" s="120">
        <v>12</v>
      </c>
      <c r="M1848" s="121">
        <v>2013</v>
      </c>
      <c r="N1848" s="180">
        <v>1500.4</v>
      </c>
      <c r="O1848" s="59"/>
      <c r="P1848" s="60"/>
      <c r="Q1848" s="61"/>
      <c r="R1848" s="61"/>
      <c r="S1848" s="510"/>
    </row>
    <row r="1849" spans="1:19" s="31" customFormat="1" ht="45.75" customHeight="1" x14ac:dyDescent="0.25">
      <c r="A1849" s="119">
        <v>1841</v>
      </c>
      <c r="B1849" s="119" t="s">
        <v>6239</v>
      </c>
      <c r="C1849" s="119" t="s">
        <v>2952</v>
      </c>
      <c r="D1849" s="120" t="s">
        <v>261</v>
      </c>
      <c r="E1849" s="120" t="s">
        <v>391</v>
      </c>
      <c r="F1849" s="120" t="s">
        <v>261</v>
      </c>
      <c r="G1849" s="120" t="s">
        <v>440</v>
      </c>
      <c r="H1849" s="120" t="s">
        <v>470</v>
      </c>
      <c r="I1849" s="120" t="s">
        <v>2491</v>
      </c>
      <c r="J1849" s="120" t="s">
        <v>92</v>
      </c>
      <c r="K1849" s="120" t="s">
        <v>2950</v>
      </c>
      <c r="L1849" s="120">
        <v>12</v>
      </c>
      <c r="M1849" s="121">
        <v>2013</v>
      </c>
      <c r="N1849" s="180">
        <v>150.05000000000001</v>
      </c>
      <c r="O1849" s="59"/>
      <c r="P1849" s="60"/>
      <c r="Q1849" s="61"/>
      <c r="R1849" s="61"/>
      <c r="S1849" s="510"/>
    </row>
    <row r="1850" spans="1:19" s="31" customFormat="1" ht="45.75" customHeight="1" x14ac:dyDescent="0.25">
      <c r="A1850" s="119">
        <v>1842</v>
      </c>
      <c r="B1850" s="119" t="s">
        <v>6240</v>
      </c>
      <c r="C1850" s="119" t="s">
        <v>2971</v>
      </c>
      <c r="D1850" s="120" t="s">
        <v>261</v>
      </c>
      <c r="E1850" s="120" t="s">
        <v>391</v>
      </c>
      <c r="F1850" s="120" t="s">
        <v>261</v>
      </c>
      <c r="G1850" s="120" t="s">
        <v>440</v>
      </c>
      <c r="H1850" s="120" t="s">
        <v>470</v>
      </c>
      <c r="I1850" s="120" t="s">
        <v>2491</v>
      </c>
      <c r="J1850" s="120" t="s">
        <v>92</v>
      </c>
      <c r="K1850" s="120" t="s">
        <v>2950</v>
      </c>
      <c r="L1850" s="120">
        <v>12</v>
      </c>
      <c r="M1850" s="121">
        <v>2013</v>
      </c>
      <c r="N1850" s="180">
        <v>100.02</v>
      </c>
      <c r="O1850" s="59"/>
      <c r="P1850" s="60"/>
      <c r="Q1850" s="61"/>
      <c r="R1850" s="61"/>
      <c r="S1850" s="510"/>
    </row>
    <row r="1851" spans="1:19" s="31" customFormat="1" ht="45.75" customHeight="1" x14ac:dyDescent="0.25">
      <c r="A1851" s="119">
        <v>1843</v>
      </c>
      <c r="B1851" s="119" t="s">
        <v>6241</v>
      </c>
      <c r="C1851" s="119" t="s">
        <v>3766</v>
      </c>
      <c r="D1851" s="120" t="s">
        <v>261</v>
      </c>
      <c r="E1851" s="120" t="s">
        <v>391</v>
      </c>
      <c r="F1851" s="120" t="s">
        <v>261</v>
      </c>
      <c r="G1851" s="120" t="s">
        <v>440</v>
      </c>
      <c r="H1851" s="120" t="s">
        <v>470</v>
      </c>
      <c r="I1851" s="120" t="s">
        <v>2491</v>
      </c>
      <c r="J1851" s="120" t="s">
        <v>92</v>
      </c>
      <c r="K1851" s="120" t="s">
        <v>2950</v>
      </c>
      <c r="L1851" s="120">
        <v>12</v>
      </c>
      <c r="M1851" s="121">
        <v>2013</v>
      </c>
      <c r="N1851" s="180">
        <v>150.05000000000001</v>
      </c>
      <c r="O1851" s="59"/>
      <c r="P1851" s="60"/>
      <c r="Q1851" s="61"/>
      <c r="R1851" s="61"/>
      <c r="S1851" s="510"/>
    </row>
    <row r="1852" spans="1:19" s="31" customFormat="1" ht="45.75" customHeight="1" x14ac:dyDescent="0.25">
      <c r="A1852" s="119">
        <v>1844</v>
      </c>
      <c r="B1852" s="119" t="s">
        <v>6242</v>
      </c>
      <c r="C1852" s="119" t="s">
        <v>6243</v>
      </c>
      <c r="D1852" s="120" t="s">
        <v>1622</v>
      </c>
      <c r="E1852" s="120" t="s">
        <v>391</v>
      </c>
      <c r="F1852" s="120" t="s">
        <v>6244</v>
      </c>
      <c r="G1852" s="120" t="s">
        <v>440</v>
      </c>
      <c r="H1852" s="120" t="s">
        <v>470</v>
      </c>
      <c r="I1852" s="120" t="s">
        <v>2491</v>
      </c>
      <c r="J1852" s="120" t="s">
        <v>92</v>
      </c>
      <c r="K1852" s="120" t="s">
        <v>2950</v>
      </c>
      <c r="L1852" s="120">
        <v>12</v>
      </c>
      <c r="M1852" s="121">
        <v>2013</v>
      </c>
      <c r="N1852" s="180">
        <v>1799.75</v>
      </c>
      <c r="O1852" s="59"/>
      <c r="P1852" s="60"/>
      <c r="Q1852" s="61"/>
      <c r="R1852" s="61"/>
      <c r="S1852" s="510"/>
    </row>
    <row r="1853" spans="1:19" s="31" customFormat="1" ht="45.75" customHeight="1" x14ac:dyDescent="0.25">
      <c r="A1853" s="119">
        <v>1845</v>
      </c>
      <c r="B1853" s="119" t="s">
        <v>6245</v>
      </c>
      <c r="C1853" s="119" t="s">
        <v>3268</v>
      </c>
      <c r="D1853" s="120" t="s">
        <v>261</v>
      </c>
      <c r="E1853" s="120" t="s">
        <v>391</v>
      </c>
      <c r="F1853" s="120" t="s">
        <v>261</v>
      </c>
      <c r="G1853" s="120" t="s">
        <v>440</v>
      </c>
      <c r="H1853" s="120" t="s">
        <v>470</v>
      </c>
      <c r="I1853" s="120" t="s">
        <v>2491</v>
      </c>
      <c r="J1853" s="120" t="s">
        <v>92</v>
      </c>
      <c r="K1853" s="120" t="s">
        <v>2950</v>
      </c>
      <c r="L1853" s="120">
        <v>2</v>
      </c>
      <c r="M1853" s="121">
        <v>2017</v>
      </c>
      <c r="N1853" s="180">
        <v>6786</v>
      </c>
      <c r="O1853" s="59"/>
      <c r="P1853" s="60"/>
      <c r="Q1853" s="61"/>
      <c r="R1853" s="61"/>
      <c r="S1853" s="510"/>
    </row>
    <row r="1854" spans="1:19" s="31" customFormat="1" ht="45.75" customHeight="1" x14ac:dyDescent="0.25">
      <c r="A1854" s="119">
        <v>1846</v>
      </c>
      <c r="B1854" s="119" t="s">
        <v>6246</v>
      </c>
      <c r="C1854" s="119" t="s">
        <v>3791</v>
      </c>
      <c r="D1854" s="120" t="s">
        <v>261</v>
      </c>
      <c r="E1854" s="120" t="s">
        <v>391</v>
      </c>
      <c r="F1854" s="120" t="s">
        <v>261</v>
      </c>
      <c r="G1854" s="120" t="s">
        <v>440</v>
      </c>
      <c r="H1854" s="120" t="s">
        <v>470</v>
      </c>
      <c r="I1854" s="120" t="s">
        <v>2491</v>
      </c>
      <c r="J1854" s="120" t="s">
        <v>92</v>
      </c>
      <c r="K1854" s="120" t="s">
        <v>2950</v>
      </c>
      <c r="L1854" s="120">
        <v>2</v>
      </c>
      <c r="M1854" s="121">
        <v>2017</v>
      </c>
      <c r="N1854" s="180">
        <v>3340.8</v>
      </c>
      <c r="O1854" s="59"/>
      <c r="P1854" s="60"/>
      <c r="Q1854" s="61"/>
      <c r="R1854" s="61"/>
      <c r="S1854" s="510"/>
    </row>
    <row r="1855" spans="1:19" s="31" customFormat="1" ht="45.75" customHeight="1" x14ac:dyDescent="0.25">
      <c r="A1855" s="119">
        <v>1847</v>
      </c>
      <c r="B1855" s="119" t="s">
        <v>6247</v>
      </c>
      <c r="C1855" s="119" t="s">
        <v>2952</v>
      </c>
      <c r="D1855" s="120" t="s">
        <v>261</v>
      </c>
      <c r="E1855" s="120" t="s">
        <v>391</v>
      </c>
      <c r="F1855" s="120" t="s">
        <v>261</v>
      </c>
      <c r="G1855" s="120" t="s">
        <v>440</v>
      </c>
      <c r="H1855" s="120" t="s">
        <v>470</v>
      </c>
      <c r="I1855" s="120" t="s">
        <v>2491</v>
      </c>
      <c r="J1855" s="120" t="s">
        <v>92</v>
      </c>
      <c r="K1855" s="120" t="s">
        <v>2950</v>
      </c>
      <c r="L1855" s="120">
        <v>2</v>
      </c>
      <c r="M1855" s="121">
        <v>2017</v>
      </c>
      <c r="N1855" s="180">
        <v>208.8</v>
      </c>
      <c r="O1855" s="59"/>
      <c r="P1855" s="60"/>
      <c r="Q1855" s="61"/>
      <c r="R1855" s="61"/>
      <c r="S1855" s="510"/>
    </row>
    <row r="1856" spans="1:19" s="31" customFormat="1" ht="45.75" customHeight="1" x14ac:dyDescent="0.25">
      <c r="A1856" s="119">
        <v>1848</v>
      </c>
      <c r="B1856" s="119" t="s">
        <v>6248</v>
      </c>
      <c r="C1856" s="119" t="s">
        <v>2971</v>
      </c>
      <c r="D1856" s="120" t="s">
        <v>261</v>
      </c>
      <c r="E1856" s="120" t="s">
        <v>391</v>
      </c>
      <c r="F1856" s="120" t="s">
        <v>261</v>
      </c>
      <c r="G1856" s="120" t="s">
        <v>440</v>
      </c>
      <c r="H1856" s="120" t="s">
        <v>470</v>
      </c>
      <c r="I1856" s="120" t="s">
        <v>2491</v>
      </c>
      <c r="J1856" s="120" t="s">
        <v>92</v>
      </c>
      <c r="K1856" s="120" t="s">
        <v>2950</v>
      </c>
      <c r="L1856" s="120">
        <v>2</v>
      </c>
      <c r="M1856" s="121">
        <v>2017</v>
      </c>
      <c r="N1856" s="180">
        <v>104.4</v>
      </c>
      <c r="O1856" s="59"/>
      <c r="P1856" s="60"/>
      <c r="Q1856" s="61"/>
      <c r="R1856" s="61"/>
      <c r="S1856" s="510"/>
    </row>
    <row r="1857" spans="1:19" s="31" customFormat="1" ht="45.75" customHeight="1" x14ac:dyDescent="0.25">
      <c r="A1857" s="119">
        <v>1849</v>
      </c>
      <c r="B1857" s="119" t="s">
        <v>6249</v>
      </c>
      <c r="C1857" s="119" t="s">
        <v>2980</v>
      </c>
      <c r="D1857" s="120" t="s">
        <v>261</v>
      </c>
      <c r="E1857" s="120" t="s">
        <v>391</v>
      </c>
      <c r="F1857" s="120" t="s">
        <v>261</v>
      </c>
      <c r="G1857" s="120" t="s">
        <v>440</v>
      </c>
      <c r="H1857" s="120" t="s">
        <v>470</v>
      </c>
      <c r="I1857" s="120" t="s">
        <v>2491</v>
      </c>
      <c r="J1857" s="120" t="s">
        <v>92</v>
      </c>
      <c r="K1857" s="120" t="s">
        <v>2950</v>
      </c>
      <c r="L1857" s="120">
        <v>2</v>
      </c>
      <c r="M1857" s="121">
        <v>2017</v>
      </c>
      <c r="N1857" s="180">
        <v>870</v>
      </c>
      <c r="O1857" s="59"/>
      <c r="P1857" s="60"/>
      <c r="Q1857" s="61"/>
      <c r="R1857" s="61"/>
      <c r="S1857" s="510"/>
    </row>
    <row r="1858" spans="1:19" s="31" customFormat="1" ht="45.75" customHeight="1" x14ac:dyDescent="0.25">
      <c r="A1858" s="119">
        <v>1850</v>
      </c>
      <c r="B1858" s="119" t="s">
        <v>6250</v>
      </c>
      <c r="C1858" s="119" t="s">
        <v>3029</v>
      </c>
      <c r="D1858" s="120" t="s">
        <v>261</v>
      </c>
      <c r="E1858" s="120" t="s">
        <v>391</v>
      </c>
      <c r="F1858" s="120" t="s">
        <v>261</v>
      </c>
      <c r="G1858" s="120" t="s">
        <v>440</v>
      </c>
      <c r="H1858" s="120" t="s">
        <v>470</v>
      </c>
      <c r="I1858" s="120" t="s">
        <v>2491</v>
      </c>
      <c r="J1858" s="120" t="s">
        <v>92</v>
      </c>
      <c r="K1858" s="120" t="s">
        <v>2950</v>
      </c>
      <c r="L1858" s="120">
        <v>2</v>
      </c>
      <c r="M1858" s="121">
        <v>2017</v>
      </c>
      <c r="N1858" s="180">
        <f>1508+406</f>
        <v>1914</v>
      </c>
      <c r="O1858" s="59"/>
      <c r="P1858" s="60"/>
      <c r="Q1858" s="61"/>
      <c r="R1858" s="61"/>
      <c r="S1858" s="510"/>
    </row>
    <row r="1859" spans="1:19" s="31" customFormat="1" ht="45.75" customHeight="1" x14ac:dyDescent="0.25">
      <c r="A1859" s="119">
        <v>1851</v>
      </c>
      <c r="B1859" s="119" t="s">
        <v>6251</v>
      </c>
      <c r="C1859" s="119" t="s">
        <v>3268</v>
      </c>
      <c r="D1859" s="120" t="s">
        <v>261</v>
      </c>
      <c r="E1859" s="120" t="s">
        <v>391</v>
      </c>
      <c r="F1859" s="120" t="s">
        <v>261</v>
      </c>
      <c r="G1859" s="120" t="s">
        <v>440</v>
      </c>
      <c r="H1859" s="120" t="s">
        <v>470</v>
      </c>
      <c r="I1859" s="120" t="s">
        <v>2491</v>
      </c>
      <c r="J1859" s="120" t="s">
        <v>92</v>
      </c>
      <c r="K1859" s="120" t="s">
        <v>2950</v>
      </c>
      <c r="L1859" s="120">
        <v>5</v>
      </c>
      <c r="M1859" s="121">
        <v>2020</v>
      </c>
      <c r="N1859" s="180">
        <v>6652.56</v>
      </c>
      <c r="O1859" s="59"/>
      <c r="P1859" s="60"/>
      <c r="Q1859" s="61"/>
      <c r="R1859" s="61"/>
      <c r="S1859" s="510"/>
    </row>
    <row r="1860" spans="1:19" s="31" customFormat="1" ht="45.75" customHeight="1" x14ac:dyDescent="0.25">
      <c r="A1860" s="119">
        <v>1852</v>
      </c>
      <c r="B1860" s="119" t="s">
        <v>6252</v>
      </c>
      <c r="C1860" s="119" t="s">
        <v>3791</v>
      </c>
      <c r="D1860" s="120" t="s">
        <v>261</v>
      </c>
      <c r="E1860" s="120" t="s">
        <v>391</v>
      </c>
      <c r="F1860" s="120" t="s">
        <v>261</v>
      </c>
      <c r="G1860" s="120" t="s">
        <v>440</v>
      </c>
      <c r="H1860" s="120" t="s">
        <v>470</v>
      </c>
      <c r="I1860" s="120" t="s">
        <v>2491</v>
      </c>
      <c r="J1860" s="120" t="s">
        <v>92</v>
      </c>
      <c r="K1860" s="120" t="s">
        <v>2950</v>
      </c>
      <c r="L1860" s="120">
        <v>5</v>
      </c>
      <c r="M1860" s="121">
        <v>2020</v>
      </c>
      <c r="N1860" s="180">
        <v>3433.6</v>
      </c>
      <c r="O1860" s="59"/>
      <c r="P1860" s="60"/>
      <c r="Q1860" s="61"/>
      <c r="R1860" s="61"/>
      <c r="S1860" s="510"/>
    </row>
    <row r="1861" spans="1:19" s="31" customFormat="1" ht="45.75" customHeight="1" x14ac:dyDescent="0.25">
      <c r="A1861" s="119">
        <v>1853</v>
      </c>
      <c r="B1861" s="119" t="s">
        <v>6253</v>
      </c>
      <c r="C1861" s="119" t="s">
        <v>2952</v>
      </c>
      <c r="D1861" s="120" t="s">
        <v>261</v>
      </c>
      <c r="E1861" s="120" t="s">
        <v>391</v>
      </c>
      <c r="F1861" s="120" t="s">
        <v>261</v>
      </c>
      <c r="G1861" s="120" t="s">
        <v>440</v>
      </c>
      <c r="H1861" s="120" t="s">
        <v>470</v>
      </c>
      <c r="I1861" s="120" t="s">
        <v>2491</v>
      </c>
      <c r="J1861" s="120" t="s">
        <v>92</v>
      </c>
      <c r="K1861" s="120" t="s">
        <v>2950</v>
      </c>
      <c r="L1861" s="120">
        <v>5</v>
      </c>
      <c r="M1861" s="121">
        <v>2020</v>
      </c>
      <c r="N1861" s="180">
        <v>268.14999999999998</v>
      </c>
      <c r="O1861" s="59"/>
      <c r="P1861" s="60"/>
      <c r="Q1861" s="61"/>
      <c r="R1861" s="61"/>
      <c r="S1861" s="510"/>
    </row>
    <row r="1862" spans="1:19" s="31" customFormat="1" ht="45.75" customHeight="1" x14ac:dyDescent="0.25">
      <c r="A1862" s="119">
        <v>1854</v>
      </c>
      <c r="B1862" s="119" t="s">
        <v>6254</v>
      </c>
      <c r="C1862" s="119" t="s">
        <v>2971</v>
      </c>
      <c r="D1862" s="120" t="s">
        <v>261</v>
      </c>
      <c r="E1862" s="120" t="s">
        <v>391</v>
      </c>
      <c r="F1862" s="120" t="s">
        <v>261</v>
      </c>
      <c r="G1862" s="120" t="s">
        <v>440</v>
      </c>
      <c r="H1862" s="120" t="s">
        <v>470</v>
      </c>
      <c r="I1862" s="120" t="s">
        <v>2491</v>
      </c>
      <c r="J1862" s="120" t="s">
        <v>92</v>
      </c>
      <c r="K1862" s="120" t="s">
        <v>2950</v>
      </c>
      <c r="L1862" s="120">
        <v>5</v>
      </c>
      <c r="M1862" s="121">
        <v>2020</v>
      </c>
      <c r="N1862" s="180">
        <v>107.3</v>
      </c>
      <c r="O1862" s="59"/>
      <c r="P1862" s="60"/>
      <c r="Q1862" s="61"/>
      <c r="R1862" s="61"/>
      <c r="S1862" s="510"/>
    </row>
    <row r="1863" spans="1:19" s="31" customFormat="1" ht="45.75" customHeight="1" x14ac:dyDescent="0.25">
      <c r="A1863" s="119">
        <v>1855</v>
      </c>
      <c r="B1863" s="119" t="s">
        <v>6255</v>
      </c>
      <c r="C1863" s="119" t="s">
        <v>2980</v>
      </c>
      <c r="D1863" s="120" t="s">
        <v>261</v>
      </c>
      <c r="E1863" s="120" t="s">
        <v>391</v>
      </c>
      <c r="F1863" s="120" t="s">
        <v>261</v>
      </c>
      <c r="G1863" s="120" t="s">
        <v>440</v>
      </c>
      <c r="H1863" s="120" t="s">
        <v>470</v>
      </c>
      <c r="I1863" s="120" t="s">
        <v>2491</v>
      </c>
      <c r="J1863" s="120" t="s">
        <v>92</v>
      </c>
      <c r="K1863" s="120" t="s">
        <v>2950</v>
      </c>
      <c r="L1863" s="120">
        <v>5</v>
      </c>
      <c r="M1863" s="121">
        <v>2020</v>
      </c>
      <c r="N1863" s="180">
        <v>268</v>
      </c>
      <c r="O1863" s="59"/>
      <c r="P1863" s="60"/>
      <c r="Q1863" s="61"/>
      <c r="R1863" s="61"/>
      <c r="S1863" s="510"/>
    </row>
    <row r="1864" spans="1:19" s="31" customFormat="1" ht="45.75" customHeight="1" x14ac:dyDescent="0.25">
      <c r="A1864" s="119">
        <v>1856</v>
      </c>
      <c r="B1864" s="119" t="s">
        <v>6256</v>
      </c>
      <c r="C1864" s="119" t="s">
        <v>3029</v>
      </c>
      <c r="D1864" s="120" t="s">
        <v>261</v>
      </c>
      <c r="E1864" s="120" t="s">
        <v>391</v>
      </c>
      <c r="F1864" s="120" t="s">
        <v>261</v>
      </c>
      <c r="G1864" s="120" t="s">
        <v>440</v>
      </c>
      <c r="H1864" s="120" t="s">
        <v>470</v>
      </c>
      <c r="I1864" s="120" t="s">
        <v>2491</v>
      </c>
      <c r="J1864" s="120" t="s">
        <v>92</v>
      </c>
      <c r="K1864" s="120" t="s">
        <v>2950</v>
      </c>
      <c r="L1864" s="120">
        <v>5</v>
      </c>
      <c r="M1864" s="121">
        <v>2020</v>
      </c>
      <c r="N1864" s="180">
        <v>3712</v>
      </c>
      <c r="O1864" s="59"/>
      <c r="P1864" s="60"/>
      <c r="Q1864" s="61"/>
      <c r="R1864" s="61"/>
      <c r="S1864" s="510"/>
    </row>
    <row r="1865" spans="1:19" s="31" customFormat="1" ht="45.75" customHeight="1" x14ac:dyDescent="0.25">
      <c r="A1865" s="119">
        <v>1857</v>
      </c>
      <c r="B1865" s="119" t="s">
        <v>6257</v>
      </c>
      <c r="C1865" s="119" t="s">
        <v>3029</v>
      </c>
      <c r="D1865" s="120" t="s">
        <v>261</v>
      </c>
      <c r="E1865" s="120" t="s">
        <v>391</v>
      </c>
      <c r="F1865" s="120" t="s">
        <v>261</v>
      </c>
      <c r="G1865" s="120" t="s">
        <v>440</v>
      </c>
      <c r="H1865" s="120" t="s">
        <v>470</v>
      </c>
      <c r="I1865" s="120" t="s">
        <v>2491</v>
      </c>
      <c r="J1865" s="120" t="s">
        <v>92</v>
      </c>
      <c r="K1865" s="120" t="s">
        <v>2950</v>
      </c>
      <c r="L1865" s="120">
        <v>5</v>
      </c>
      <c r="M1865" s="121">
        <v>2020</v>
      </c>
      <c r="N1865" s="180">
        <v>1740</v>
      </c>
      <c r="O1865" s="59"/>
      <c r="P1865" s="60"/>
      <c r="Q1865" s="61"/>
      <c r="R1865" s="61"/>
      <c r="S1865" s="510"/>
    </row>
    <row r="1866" spans="1:19" s="31" customFormat="1" ht="45.75" customHeight="1" x14ac:dyDescent="0.25">
      <c r="A1866" s="119">
        <v>1858</v>
      </c>
      <c r="B1866" s="119" t="s">
        <v>6258</v>
      </c>
      <c r="C1866" s="119" t="s">
        <v>2971</v>
      </c>
      <c r="D1866" s="120" t="s">
        <v>261</v>
      </c>
      <c r="E1866" s="120" t="s">
        <v>391</v>
      </c>
      <c r="F1866" s="120" t="s">
        <v>261</v>
      </c>
      <c r="G1866" s="120" t="s">
        <v>440</v>
      </c>
      <c r="H1866" s="120" t="s">
        <v>470</v>
      </c>
      <c r="I1866" s="120" t="s">
        <v>2491</v>
      </c>
      <c r="J1866" s="120" t="s">
        <v>92</v>
      </c>
      <c r="K1866" s="120" t="s">
        <v>2950</v>
      </c>
      <c r="L1866" s="120">
        <v>5</v>
      </c>
      <c r="M1866" s="121">
        <v>2020</v>
      </c>
      <c r="N1866" s="180">
        <v>220.4</v>
      </c>
      <c r="O1866" s="59"/>
      <c r="P1866" s="60"/>
      <c r="Q1866" s="61"/>
      <c r="R1866" s="61"/>
      <c r="S1866" s="510"/>
    </row>
    <row r="1867" spans="1:19" s="31" customFormat="1" ht="45.75" customHeight="1" x14ac:dyDescent="0.25">
      <c r="A1867" s="119">
        <v>1859</v>
      </c>
      <c r="B1867" s="119" t="s">
        <v>6259</v>
      </c>
      <c r="C1867" s="119" t="s">
        <v>3268</v>
      </c>
      <c r="D1867" s="120" t="s">
        <v>261</v>
      </c>
      <c r="E1867" s="120" t="s">
        <v>391</v>
      </c>
      <c r="F1867" s="120" t="s">
        <v>261</v>
      </c>
      <c r="G1867" s="120" t="s">
        <v>440</v>
      </c>
      <c r="H1867" s="120" t="s">
        <v>470</v>
      </c>
      <c r="I1867" s="120" t="s">
        <v>2491</v>
      </c>
      <c r="J1867" s="120" t="s">
        <v>92</v>
      </c>
      <c r="K1867" s="120" t="s">
        <v>2950</v>
      </c>
      <c r="L1867" s="120">
        <v>6</v>
      </c>
      <c r="M1867" s="121">
        <v>2020</v>
      </c>
      <c r="N1867" s="180">
        <v>8132.04</v>
      </c>
      <c r="O1867" s="59"/>
      <c r="P1867" s="60"/>
      <c r="Q1867" s="61"/>
      <c r="R1867" s="61"/>
      <c r="S1867" s="510"/>
    </row>
    <row r="1868" spans="1:19" s="31" customFormat="1" ht="45.75" customHeight="1" x14ac:dyDescent="0.25">
      <c r="A1868" s="119">
        <v>1860</v>
      </c>
      <c r="B1868" s="119" t="s">
        <v>6260</v>
      </c>
      <c r="C1868" s="119" t="s">
        <v>3791</v>
      </c>
      <c r="D1868" s="120" t="s">
        <v>261</v>
      </c>
      <c r="E1868" s="120" t="s">
        <v>391</v>
      </c>
      <c r="F1868" s="120" t="s">
        <v>261</v>
      </c>
      <c r="G1868" s="120" t="s">
        <v>440</v>
      </c>
      <c r="H1868" s="120" t="s">
        <v>470</v>
      </c>
      <c r="I1868" s="120" t="s">
        <v>2491</v>
      </c>
      <c r="J1868" s="120" t="s">
        <v>92</v>
      </c>
      <c r="K1868" s="120" t="s">
        <v>2950</v>
      </c>
      <c r="L1868" s="120">
        <v>6</v>
      </c>
      <c r="M1868" s="121">
        <v>2020</v>
      </c>
      <c r="N1868" s="180">
        <v>4130.5600000000004</v>
      </c>
      <c r="O1868" s="59"/>
      <c r="P1868" s="60"/>
      <c r="Q1868" s="61"/>
      <c r="R1868" s="61"/>
      <c r="S1868" s="510"/>
    </row>
    <row r="1869" spans="1:19" s="31" customFormat="1" ht="45.75" customHeight="1" x14ac:dyDescent="0.25">
      <c r="A1869" s="119">
        <v>1861</v>
      </c>
      <c r="B1869" s="119" t="s">
        <v>6261</v>
      </c>
      <c r="C1869" s="119" t="s">
        <v>2952</v>
      </c>
      <c r="D1869" s="120" t="s">
        <v>261</v>
      </c>
      <c r="E1869" s="120" t="s">
        <v>391</v>
      </c>
      <c r="F1869" s="120" t="s">
        <v>261</v>
      </c>
      <c r="G1869" s="120" t="s">
        <v>440</v>
      </c>
      <c r="H1869" s="120" t="s">
        <v>470</v>
      </c>
      <c r="I1869" s="120" t="s">
        <v>2491</v>
      </c>
      <c r="J1869" s="120" t="s">
        <v>92</v>
      </c>
      <c r="K1869" s="120" t="s">
        <v>2950</v>
      </c>
      <c r="L1869" s="120">
        <v>6</v>
      </c>
      <c r="M1869" s="121">
        <v>2020</v>
      </c>
      <c r="N1869" s="180">
        <v>322.7</v>
      </c>
      <c r="O1869" s="59"/>
      <c r="P1869" s="60"/>
      <c r="Q1869" s="61"/>
      <c r="R1869" s="61"/>
      <c r="S1869" s="510"/>
    </row>
    <row r="1870" spans="1:19" s="31" customFormat="1" ht="45.75" customHeight="1" x14ac:dyDescent="0.25">
      <c r="A1870" s="119">
        <v>1862</v>
      </c>
      <c r="B1870" s="119" t="s">
        <v>6262</v>
      </c>
      <c r="C1870" s="119" t="s">
        <v>2971</v>
      </c>
      <c r="D1870" s="120" t="s">
        <v>261</v>
      </c>
      <c r="E1870" s="120" t="s">
        <v>391</v>
      </c>
      <c r="F1870" s="120" t="s">
        <v>261</v>
      </c>
      <c r="G1870" s="120" t="s">
        <v>440</v>
      </c>
      <c r="H1870" s="120" t="s">
        <v>470</v>
      </c>
      <c r="I1870" s="120" t="s">
        <v>2491</v>
      </c>
      <c r="J1870" s="120" t="s">
        <v>92</v>
      </c>
      <c r="K1870" s="120" t="s">
        <v>2950</v>
      </c>
      <c r="L1870" s="120">
        <v>6</v>
      </c>
      <c r="M1870" s="121">
        <v>2020</v>
      </c>
      <c r="N1870" s="180">
        <v>322.7</v>
      </c>
      <c r="O1870" s="59"/>
      <c r="P1870" s="60"/>
      <c r="Q1870" s="61"/>
      <c r="R1870" s="61"/>
      <c r="S1870" s="510"/>
    </row>
    <row r="1871" spans="1:19" s="31" customFormat="1" ht="45.75" customHeight="1" x14ac:dyDescent="0.25">
      <c r="A1871" s="119">
        <v>1863</v>
      </c>
      <c r="B1871" s="119" t="s">
        <v>6263</v>
      </c>
      <c r="C1871" s="119" t="s">
        <v>3921</v>
      </c>
      <c r="D1871" s="120" t="s">
        <v>261</v>
      </c>
      <c r="E1871" s="120" t="s">
        <v>391</v>
      </c>
      <c r="F1871" s="120" t="s">
        <v>261</v>
      </c>
      <c r="G1871" s="120" t="s">
        <v>440</v>
      </c>
      <c r="H1871" s="120" t="s">
        <v>470</v>
      </c>
      <c r="I1871" s="120" t="s">
        <v>2491</v>
      </c>
      <c r="J1871" s="120" t="s">
        <v>92</v>
      </c>
      <c r="K1871" s="120" t="s">
        <v>2950</v>
      </c>
      <c r="L1871" s="120">
        <v>6</v>
      </c>
      <c r="M1871" s="121">
        <v>2020</v>
      </c>
      <c r="N1871" s="180">
        <v>10595.15</v>
      </c>
      <c r="O1871" s="59"/>
      <c r="P1871" s="60"/>
      <c r="Q1871" s="61"/>
      <c r="R1871" s="61"/>
      <c r="S1871" s="510"/>
    </row>
    <row r="1872" spans="1:19" s="31" customFormat="1" ht="45.75" customHeight="1" x14ac:dyDescent="0.25">
      <c r="A1872" s="119">
        <v>1864</v>
      </c>
      <c r="B1872" s="119" t="s">
        <v>6264</v>
      </c>
      <c r="C1872" s="119" t="s">
        <v>6265</v>
      </c>
      <c r="D1872" s="120" t="s">
        <v>6266</v>
      </c>
      <c r="E1872" s="120" t="s">
        <v>391</v>
      </c>
      <c r="F1872" s="120" t="s">
        <v>261</v>
      </c>
      <c r="G1872" s="120" t="s">
        <v>440</v>
      </c>
      <c r="H1872" s="120" t="s">
        <v>470</v>
      </c>
      <c r="I1872" s="120" t="s">
        <v>2503</v>
      </c>
      <c r="J1872" s="120" t="s">
        <v>92</v>
      </c>
      <c r="K1872" s="120" t="s">
        <v>2950</v>
      </c>
      <c r="L1872" s="120">
        <v>12</v>
      </c>
      <c r="M1872" s="121">
        <v>2013</v>
      </c>
      <c r="N1872" s="180">
        <v>2435</v>
      </c>
      <c r="O1872" s="59"/>
      <c r="P1872" s="60"/>
      <c r="Q1872" s="61"/>
      <c r="R1872" s="61"/>
      <c r="S1872" s="510"/>
    </row>
    <row r="1873" spans="1:19" s="31" customFormat="1" ht="45.75" customHeight="1" x14ac:dyDescent="0.25">
      <c r="A1873" s="119">
        <v>1865</v>
      </c>
      <c r="B1873" s="119" t="s">
        <v>6267</v>
      </c>
      <c r="C1873" s="119" t="s">
        <v>3134</v>
      </c>
      <c r="D1873" s="120" t="s">
        <v>261</v>
      </c>
      <c r="E1873" s="120" t="s">
        <v>391</v>
      </c>
      <c r="F1873" s="120" t="s">
        <v>261</v>
      </c>
      <c r="G1873" s="120" t="s">
        <v>440</v>
      </c>
      <c r="H1873" s="120" t="s">
        <v>470</v>
      </c>
      <c r="I1873" s="120" t="s">
        <v>2503</v>
      </c>
      <c r="J1873" s="120" t="s">
        <v>92</v>
      </c>
      <c r="K1873" s="120" t="s">
        <v>2950</v>
      </c>
      <c r="L1873" s="120">
        <v>12</v>
      </c>
      <c r="M1873" s="121">
        <v>2013</v>
      </c>
      <c r="N1873" s="180">
        <v>5500</v>
      </c>
      <c r="O1873" s="59"/>
      <c r="P1873" s="60"/>
      <c r="Q1873" s="61"/>
      <c r="R1873" s="61"/>
      <c r="S1873" s="510"/>
    </row>
    <row r="1874" spans="1:19" s="31" customFormat="1" ht="45.75" customHeight="1" x14ac:dyDescent="0.25">
      <c r="A1874" s="119">
        <v>1866</v>
      </c>
      <c r="B1874" s="119" t="s">
        <v>6268</v>
      </c>
      <c r="C1874" s="119" t="s">
        <v>6002</v>
      </c>
      <c r="D1874" s="120" t="s">
        <v>3079</v>
      </c>
      <c r="E1874" s="120" t="s">
        <v>391</v>
      </c>
      <c r="F1874" s="120" t="s">
        <v>261</v>
      </c>
      <c r="G1874" s="120" t="s">
        <v>440</v>
      </c>
      <c r="H1874" s="120" t="s">
        <v>470</v>
      </c>
      <c r="I1874" s="120" t="s">
        <v>2503</v>
      </c>
      <c r="J1874" s="120" t="s">
        <v>92</v>
      </c>
      <c r="K1874" s="120" t="s">
        <v>2950</v>
      </c>
      <c r="L1874" s="120">
        <v>12</v>
      </c>
      <c r="M1874" s="121">
        <v>2013</v>
      </c>
      <c r="N1874" s="180">
        <v>260</v>
      </c>
      <c r="O1874" s="59"/>
      <c r="P1874" s="60"/>
      <c r="Q1874" s="61"/>
      <c r="R1874" s="61"/>
      <c r="S1874" s="510"/>
    </row>
    <row r="1875" spans="1:19" s="31" customFormat="1" ht="45.75" customHeight="1" x14ac:dyDescent="0.25">
      <c r="A1875" s="119">
        <v>1867</v>
      </c>
      <c r="B1875" s="119" t="s">
        <v>6269</v>
      </c>
      <c r="C1875" s="119" t="s">
        <v>6270</v>
      </c>
      <c r="D1875" s="120" t="s">
        <v>3079</v>
      </c>
      <c r="E1875" s="120" t="s">
        <v>391</v>
      </c>
      <c r="F1875" s="120" t="s">
        <v>261</v>
      </c>
      <c r="G1875" s="120" t="s">
        <v>440</v>
      </c>
      <c r="H1875" s="120" t="s">
        <v>470</v>
      </c>
      <c r="I1875" s="120" t="s">
        <v>2503</v>
      </c>
      <c r="J1875" s="120" t="s">
        <v>92</v>
      </c>
      <c r="K1875" s="120" t="s">
        <v>2950</v>
      </c>
      <c r="L1875" s="120">
        <v>12</v>
      </c>
      <c r="M1875" s="121">
        <v>2013</v>
      </c>
      <c r="N1875" s="180">
        <v>210</v>
      </c>
      <c r="O1875" s="59"/>
      <c r="P1875" s="60"/>
      <c r="Q1875" s="61"/>
      <c r="R1875" s="61"/>
      <c r="S1875" s="510"/>
    </row>
    <row r="1876" spans="1:19" s="31" customFormat="1" ht="45.75" customHeight="1" x14ac:dyDescent="0.25">
      <c r="A1876" s="119">
        <v>1868</v>
      </c>
      <c r="B1876" s="119" t="s">
        <v>6271</v>
      </c>
      <c r="C1876" s="119" t="s">
        <v>6272</v>
      </c>
      <c r="D1876" s="120" t="s">
        <v>3410</v>
      </c>
      <c r="E1876" s="120" t="s">
        <v>391</v>
      </c>
      <c r="F1876" s="120" t="s">
        <v>6273</v>
      </c>
      <c r="G1876" s="120" t="s">
        <v>440</v>
      </c>
      <c r="H1876" s="120" t="s">
        <v>470</v>
      </c>
      <c r="I1876" s="120" t="s">
        <v>2503</v>
      </c>
      <c r="J1876" s="120" t="s">
        <v>92</v>
      </c>
      <c r="K1876" s="120" t="s">
        <v>2950</v>
      </c>
      <c r="L1876" s="120">
        <v>12</v>
      </c>
      <c r="M1876" s="121">
        <v>2013</v>
      </c>
      <c r="N1876" s="180">
        <v>2435</v>
      </c>
      <c r="O1876" s="59"/>
      <c r="P1876" s="60"/>
      <c r="Q1876" s="61"/>
      <c r="R1876" s="61"/>
      <c r="S1876" s="510"/>
    </row>
    <row r="1877" spans="1:19" s="31" customFormat="1" ht="45.75" customHeight="1" x14ac:dyDescent="0.25">
      <c r="A1877" s="119">
        <v>1869</v>
      </c>
      <c r="B1877" s="119" t="s">
        <v>6274</v>
      </c>
      <c r="C1877" s="119" t="s">
        <v>6275</v>
      </c>
      <c r="D1877" s="120" t="s">
        <v>3410</v>
      </c>
      <c r="E1877" s="120" t="s">
        <v>391</v>
      </c>
      <c r="F1877" s="120" t="s">
        <v>6276</v>
      </c>
      <c r="G1877" s="120" t="s">
        <v>440</v>
      </c>
      <c r="H1877" s="120" t="s">
        <v>470</v>
      </c>
      <c r="I1877" s="120" t="s">
        <v>2503</v>
      </c>
      <c r="J1877" s="120" t="s">
        <v>92</v>
      </c>
      <c r="K1877" s="120" t="s">
        <v>2950</v>
      </c>
      <c r="L1877" s="120">
        <v>12</v>
      </c>
      <c r="M1877" s="121">
        <v>2013</v>
      </c>
      <c r="N1877" s="180">
        <v>5500</v>
      </c>
      <c r="O1877" s="59"/>
      <c r="P1877" s="60"/>
      <c r="Q1877" s="61"/>
      <c r="R1877" s="61"/>
      <c r="S1877" s="510"/>
    </row>
    <row r="1878" spans="1:19" s="31" customFormat="1" ht="45.75" customHeight="1" x14ac:dyDescent="0.25">
      <c r="A1878" s="119">
        <v>1870</v>
      </c>
      <c r="B1878" s="119" t="s">
        <v>6277</v>
      </c>
      <c r="C1878" s="119" t="s">
        <v>6278</v>
      </c>
      <c r="D1878" s="120" t="s">
        <v>3410</v>
      </c>
      <c r="E1878" s="120" t="s">
        <v>391</v>
      </c>
      <c r="F1878" s="120" t="s">
        <v>261</v>
      </c>
      <c r="G1878" s="120" t="s">
        <v>440</v>
      </c>
      <c r="H1878" s="120" t="s">
        <v>470</v>
      </c>
      <c r="I1878" s="120" t="s">
        <v>2503</v>
      </c>
      <c r="J1878" s="120" t="s">
        <v>92</v>
      </c>
      <c r="K1878" s="120" t="s">
        <v>2950</v>
      </c>
      <c r="L1878" s="120">
        <v>12</v>
      </c>
      <c r="M1878" s="121">
        <v>2013</v>
      </c>
      <c r="N1878" s="180">
        <v>260</v>
      </c>
      <c r="O1878" s="59"/>
      <c r="P1878" s="60"/>
      <c r="Q1878" s="61"/>
      <c r="R1878" s="61"/>
      <c r="S1878" s="510"/>
    </row>
    <row r="1879" spans="1:19" s="31" customFormat="1" ht="45.75" customHeight="1" x14ac:dyDescent="0.25">
      <c r="A1879" s="119">
        <v>1871</v>
      </c>
      <c r="B1879" s="119" t="s">
        <v>6279</v>
      </c>
      <c r="C1879" s="119" t="s">
        <v>6280</v>
      </c>
      <c r="D1879" s="120" t="s">
        <v>3410</v>
      </c>
      <c r="E1879" s="120" t="s">
        <v>391</v>
      </c>
      <c r="F1879" s="120" t="s">
        <v>261</v>
      </c>
      <c r="G1879" s="120" t="s">
        <v>440</v>
      </c>
      <c r="H1879" s="120" t="s">
        <v>470</v>
      </c>
      <c r="I1879" s="120" t="s">
        <v>2503</v>
      </c>
      <c r="J1879" s="120" t="s">
        <v>92</v>
      </c>
      <c r="K1879" s="120" t="s">
        <v>2950</v>
      </c>
      <c r="L1879" s="120">
        <v>12</v>
      </c>
      <c r="M1879" s="121">
        <v>2013</v>
      </c>
      <c r="N1879" s="180">
        <v>210</v>
      </c>
      <c r="O1879" s="59"/>
      <c r="P1879" s="60"/>
      <c r="Q1879" s="61"/>
      <c r="R1879" s="61"/>
      <c r="S1879" s="510"/>
    </row>
    <row r="1880" spans="1:19" s="31" customFormat="1" ht="45.75" customHeight="1" x14ac:dyDescent="0.25">
      <c r="A1880" s="119">
        <v>1872</v>
      </c>
      <c r="B1880" s="119" t="s">
        <v>6281</v>
      </c>
      <c r="C1880" s="119" t="s">
        <v>6282</v>
      </c>
      <c r="D1880" s="120" t="s">
        <v>3410</v>
      </c>
      <c r="E1880" s="120" t="s">
        <v>391</v>
      </c>
      <c r="F1880" s="120" t="s">
        <v>261</v>
      </c>
      <c r="G1880" s="120" t="s">
        <v>440</v>
      </c>
      <c r="H1880" s="120" t="s">
        <v>470</v>
      </c>
      <c r="I1880" s="120" t="s">
        <v>2503</v>
      </c>
      <c r="J1880" s="120" t="s">
        <v>92</v>
      </c>
      <c r="K1880" s="120" t="s">
        <v>2950</v>
      </c>
      <c r="L1880" s="120">
        <v>12</v>
      </c>
      <c r="M1880" s="121">
        <v>2013</v>
      </c>
      <c r="N1880" s="180">
        <v>295</v>
      </c>
      <c r="O1880" s="59"/>
      <c r="P1880" s="60"/>
      <c r="Q1880" s="61"/>
      <c r="R1880" s="61"/>
      <c r="S1880" s="510"/>
    </row>
    <row r="1881" spans="1:19" s="31" customFormat="1" ht="45.75" customHeight="1" x14ac:dyDescent="0.25">
      <c r="A1881" s="119">
        <v>1873</v>
      </c>
      <c r="B1881" s="119" t="s">
        <v>6283</v>
      </c>
      <c r="C1881" s="119" t="s">
        <v>6284</v>
      </c>
      <c r="D1881" s="120" t="s">
        <v>6285</v>
      </c>
      <c r="E1881" s="120" t="s">
        <v>391</v>
      </c>
      <c r="F1881" s="120" t="s">
        <v>261</v>
      </c>
      <c r="G1881" s="120" t="s">
        <v>440</v>
      </c>
      <c r="H1881" s="120" t="s">
        <v>470</v>
      </c>
      <c r="I1881" s="120" t="s">
        <v>2503</v>
      </c>
      <c r="J1881" s="120" t="s">
        <v>92</v>
      </c>
      <c r="K1881" s="120" t="s">
        <v>2950</v>
      </c>
      <c r="L1881" s="120">
        <v>12</v>
      </c>
      <c r="M1881" s="121">
        <v>2013</v>
      </c>
      <c r="N1881" s="180">
        <v>280</v>
      </c>
      <c r="O1881" s="59"/>
      <c r="P1881" s="60"/>
      <c r="Q1881" s="61"/>
      <c r="R1881" s="61"/>
      <c r="S1881" s="510"/>
    </row>
    <row r="1882" spans="1:19" s="31" customFormat="1" ht="45.75" customHeight="1" x14ac:dyDescent="0.25">
      <c r="A1882" s="119">
        <v>1874</v>
      </c>
      <c r="B1882" s="119" t="s">
        <v>6286</v>
      </c>
      <c r="C1882" s="119" t="s">
        <v>6287</v>
      </c>
      <c r="D1882" s="120" t="s">
        <v>6288</v>
      </c>
      <c r="E1882" s="120" t="s">
        <v>391</v>
      </c>
      <c r="F1882" s="120" t="s">
        <v>261</v>
      </c>
      <c r="G1882" s="120" t="s">
        <v>440</v>
      </c>
      <c r="H1882" s="120" t="s">
        <v>470</v>
      </c>
      <c r="I1882" s="120" t="s">
        <v>2503</v>
      </c>
      <c r="J1882" s="120" t="s">
        <v>92</v>
      </c>
      <c r="K1882" s="120" t="s">
        <v>2950</v>
      </c>
      <c r="L1882" s="120">
        <v>12</v>
      </c>
      <c r="M1882" s="121">
        <v>2013</v>
      </c>
      <c r="N1882" s="180">
        <v>280</v>
      </c>
      <c r="O1882" s="59"/>
      <c r="P1882" s="60"/>
      <c r="Q1882" s="61"/>
      <c r="R1882" s="61"/>
      <c r="S1882" s="510"/>
    </row>
    <row r="1883" spans="1:19" s="31" customFormat="1" ht="45.75" customHeight="1" x14ac:dyDescent="0.25">
      <c r="A1883" s="119">
        <v>1875</v>
      </c>
      <c r="B1883" s="119" t="s">
        <v>6289</v>
      </c>
      <c r="C1883" s="119" t="s">
        <v>6290</v>
      </c>
      <c r="D1883" s="120" t="s">
        <v>1622</v>
      </c>
      <c r="E1883" s="120" t="s">
        <v>391</v>
      </c>
      <c r="F1883" s="120" t="s">
        <v>6291</v>
      </c>
      <c r="G1883" s="120" t="s">
        <v>6292</v>
      </c>
      <c r="H1883" s="120" t="s">
        <v>470</v>
      </c>
      <c r="I1883" s="120" t="s">
        <v>2503</v>
      </c>
      <c r="J1883" s="120" t="s">
        <v>92</v>
      </c>
      <c r="K1883" s="120" t="s">
        <v>2950</v>
      </c>
      <c r="L1883" s="120">
        <v>8</v>
      </c>
      <c r="M1883" s="121">
        <v>2014</v>
      </c>
      <c r="N1883" s="180">
        <v>5858</v>
      </c>
      <c r="O1883" s="59"/>
      <c r="P1883" s="60"/>
      <c r="Q1883" s="61"/>
      <c r="R1883" s="61"/>
      <c r="S1883" s="510"/>
    </row>
    <row r="1884" spans="1:19" s="31" customFormat="1" ht="45.75" customHeight="1" x14ac:dyDescent="0.25">
      <c r="A1884" s="119">
        <v>1876</v>
      </c>
      <c r="B1884" s="119" t="s">
        <v>6293</v>
      </c>
      <c r="C1884" s="119" t="s">
        <v>3268</v>
      </c>
      <c r="D1884" s="120" t="s">
        <v>3388</v>
      </c>
      <c r="E1884" s="120" t="s">
        <v>391</v>
      </c>
      <c r="F1884" s="120" t="s">
        <v>261</v>
      </c>
      <c r="G1884" s="120" t="s">
        <v>440</v>
      </c>
      <c r="H1884" s="120" t="s">
        <v>470</v>
      </c>
      <c r="I1884" s="120" t="s">
        <v>2503</v>
      </c>
      <c r="J1884" s="120" t="s">
        <v>92</v>
      </c>
      <c r="K1884" s="120" t="s">
        <v>2950</v>
      </c>
      <c r="L1884" s="121">
        <v>2</v>
      </c>
      <c r="M1884" s="121">
        <v>2017</v>
      </c>
      <c r="N1884" s="180">
        <v>6786</v>
      </c>
      <c r="O1884" s="59"/>
      <c r="P1884" s="60"/>
      <c r="Q1884" s="61"/>
      <c r="R1884" s="61"/>
      <c r="S1884" s="510"/>
    </row>
    <row r="1885" spans="1:19" s="31" customFormat="1" ht="45.75" customHeight="1" x14ac:dyDescent="0.25">
      <c r="A1885" s="119">
        <v>1877</v>
      </c>
      <c r="B1885" s="119" t="s">
        <v>6294</v>
      </c>
      <c r="C1885" s="119" t="s">
        <v>3791</v>
      </c>
      <c r="D1885" s="120" t="s">
        <v>1136</v>
      </c>
      <c r="E1885" s="120" t="s">
        <v>391</v>
      </c>
      <c r="F1885" s="120" t="s">
        <v>261</v>
      </c>
      <c r="G1885" s="120" t="s">
        <v>440</v>
      </c>
      <c r="H1885" s="120" t="s">
        <v>470</v>
      </c>
      <c r="I1885" s="120" t="s">
        <v>2503</v>
      </c>
      <c r="J1885" s="120" t="s">
        <v>92</v>
      </c>
      <c r="K1885" s="120" t="s">
        <v>2950</v>
      </c>
      <c r="L1885" s="121">
        <v>2</v>
      </c>
      <c r="M1885" s="121">
        <v>2017</v>
      </c>
      <c r="N1885" s="180">
        <v>3340.8</v>
      </c>
      <c r="O1885" s="59"/>
      <c r="P1885" s="60"/>
      <c r="Q1885" s="61"/>
      <c r="R1885" s="61"/>
      <c r="S1885" s="510"/>
    </row>
    <row r="1886" spans="1:19" s="31" customFormat="1" ht="45.75" customHeight="1" x14ac:dyDescent="0.25">
      <c r="A1886" s="119">
        <v>1878</v>
      </c>
      <c r="B1886" s="119" t="s">
        <v>6295</v>
      </c>
      <c r="C1886" s="119" t="s">
        <v>2952</v>
      </c>
      <c r="D1886" s="120" t="s">
        <v>3005</v>
      </c>
      <c r="E1886" s="120" t="s">
        <v>391</v>
      </c>
      <c r="F1886" s="120" t="s">
        <v>261</v>
      </c>
      <c r="G1886" s="120" t="s">
        <v>440</v>
      </c>
      <c r="H1886" s="120" t="s">
        <v>470</v>
      </c>
      <c r="I1886" s="120" t="s">
        <v>2503</v>
      </c>
      <c r="J1886" s="120" t="s">
        <v>92</v>
      </c>
      <c r="K1886" s="120" t="s">
        <v>2950</v>
      </c>
      <c r="L1886" s="121">
        <v>2</v>
      </c>
      <c r="M1886" s="121">
        <v>2017</v>
      </c>
      <c r="N1886" s="180">
        <v>208.8</v>
      </c>
      <c r="O1886" s="59"/>
      <c r="P1886" s="60"/>
      <c r="Q1886" s="61"/>
      <c r="R1886" s="61"/>
      <c r="S1886" s="510"/>
    </row>
    <row r="1887" spans="1:19" s="31" customFormat="1" ht="45.75" customHeight="1" x14ac:dyDescent="0.25">
      <c r="A1887" s="119">
        <v>1879</v>
      </c>
      <c r="B1887" s="119" t="s">
        <v>6296</v>
      </c>
      <c r="C1887" s="119" t="s">
        <v>2971</v>
      </c>
      <c r="D1887" s="120" t="s">
        <v>3005</v>
      </c>
      <c r="E1887" s="120" t="s">
        <v>391</v>
      </c>
      <c r="F1887" s="120" t="s">
        <v>261</v>
      </c>
      <c r="G1887" s="120" t="s">
        <v>440</v>
      </c>
      <c r="H1887" s="120" t="s">
        <v>470</v>
      </c>
      <c r="I1887" s="120" t="s">
        <v>2503</v>
      </c>
      <c r="J1887" s="120" t="s">
        <v>92</v>
      </c>
      <c r="K1887" s="120" t="s">
        <v>2950</v>
      </c>
      <c r="L1887" s="121">
        <v>2</v>
      </c>
      <c r="M1887" s="121">
        <v>2017</v>
      </c>
      <c r="N1887" s="180">
        <v>104.4</v>
      </c>
      <c r="O1887" s="59"/>
      <c r="P1887" s="60"/>
      <c r="Q1887" s="61"/>
      <c r="R1887" s="61"/>
      <c r="S1887" s="510"/>
    </row>
    <row r="1888" spans="1:19" s="31" customFormat="1" ht="45.75" customHeight="1" x14ac:dyDescent="0.25">
      <c r="A1888" s="119">
        <v>1880</v>
      </c>
      <c r="B1888" s="119" t="s">
        <v>6297</v>
      </c>
      <c r="C1888" s="119" t="s">
        <v>2980</v>
      </c>
      <c r="D1888" s="120" t="s">
        <v>3397</v>
      </c>
      <c r="E1888" s="120" t="s">
        <v>391</v>
      </c>
      <c r="F1888" s="120" t="s">
        <v>261</v>
      </c>
      <c r="G1888" s="120" t="s">
        <v>440</v>
      </c>
      <c r="H1888" s="120" t="s">
        <v>470</v>
      </c>
      <c r="I1888" s="120" t="s">
        <v>2503</v>
      </c>
      <c r="J1888" s="120" t="s">
        <v>92</v>
      </c>
      <c r="K1888" s="120" t="s">
        <v>2950</v>
      </c>
      <c r="L1888" s="121">
        <v>2</v>
      </c>
      <c r="M1888" s="121">
        <v>2017</v>
      </c>
      <c r="N1888" s="180">
        <v>870</v>
      </c>
      <c r="O1888" s="59"/>
      <c r="P1888" s="60"/>
      <c r="Q1888" s="61"/>
      <c r="R1888" s="61"/>
      <c r="S1888" s="510"/>
    </row>
    <row r="1889" spans="1:19" s="31" customFormat="1" ht="45.75" customHeight="1" x14ac:dyDescent="0.25">
      <c r="A1889" s="119">
        <v>1881</v>
      </c>
      <c r="B1889" s="119" t="s">
        <v>6298</v>
      </c>
      <c r="C1889" s="119" t="s">
        <v>3029</v>
      </c>
      <c r="D1889" s="120" t="s">
        <v>1622</v>
      </c>
      <c r="E1889" s="120" t="s">
        <v>391</v>
      </c>
      <c r="F1889" s="120" t="s">
        <v>261</v>
      </c>
      <c r="G1889" s="120" t="s">
        <v>440</v>
      </c>
      <c r="H1889" s="120" t="s">
        <v>470</v>
      </c>
      <c r="I1889" s="120" t="s">
        <v>2503</v>
      </c>
      <c r="J1889" s="120" t="s">
        <v>92</v>
      </c>
      <c r="K1889" s="120" t="s">
        <v>2950</v>
      </c>
      <c r="L1889" s="121">
        <v>2</v>
      </c>
      <c r="M1889" s="121">
        <v>2017</v>
      </c>
      <c r="N1889" s="180">
        <f>1508+406</f>
        <v>1914</v>
      </c>
      <c r="O1889" s="59"/>
      <c r="P1889" s="60"/>
      <c r="Q1889" s="61"/>
      <c r="R1889" s="61"/>
      <c r="S1889" s="510"/>
    </row>
    <row r="1890" spans="1:19" s="31" customFormat="1" ht="45.75" customHeight="1" x14ac:dyDescent="0.25">
      <c r="A1890" s="119">
        <v>1882</v>
      </c>
      <c r="B1890" s="119" t="s">
        <v>6299</v>
      </c>
      <c r="C1890" s="119" t="s">
        <v>3268</v>
      </c>
      <c r="D1890" s="120" t="s">
        <v>261</v>
      </c>
      <c r="E1890" s="120" t="s">
        <v>391</v>
      </c>
      <c r="F1890" s="120" t="s">
        <v>261</v>
      </c>
      <c r="G1890" s="120" t="s">
        <v>440</v>
      </c>
      <c r="H1890" s="120" t="s">
        <v>470</v>
      </c>
      <c r="I1890" s="120" t="s">
        <v>2503</v>
      </c>
      <c r="J1890" s="120" t="s">
        <v>92</v>
      </c>
      <c r="K1890" s="120" t="s">
        <v>2950</v>
      </c>
      <c r="L1890" s="121">
        <v>5</v>
      </c>
      <c r="M1890" s="121">
        <v>2020</v>
      </c>
      <c r="N1890" s="180">
        <v>6652.6</v>
      </c>
      <c r="O1890" s="59"/>
      <c r="P1890" s="60"/>
      <c r="Q1890" s="61"/>
      <c r="R1890" s="61"/>
      <c r="S1890" s="510"/>
    </row>
    <row r="1891" spans="1:19" s="31" customFormat="1" ht="45.75" customHeight="1" x14ac:dyDescent="0.25">
      <c r="A1891" s="119">
        <v>1883</v>
      </c>
      <c r="B1891" s="119" t="s">
        <v>6300</v>
      </c>
      <c r="C1891" s="119" t="s">
        <v>3791</v>
      </c>
      <c r="D1891" s="120" t="s">
        <v>261</v>
      </c>
      <c r="E1891" s="120" t="s">
        <v>391</v>
      </c>
      <c r="F1891" s="120" t="s">
        <v>261</v>
      </c>
      <c r="G1891" s="120" t="s">
        <v>440</v>
      </c>
      <c r="H1891" s="120" t="s">
        <v>470</v>
      </c>
      <c r="I1891" s="120" t="s">
        <v>2503</v>
      </c>
      <c r="J1891" s="120" t="s">
        <v>92</v>
      </c>
      <c r="K1891" s="120" t="s">
        <v>2950</v>
      </c>
      <c r="L1891" s="121">
        <v>5</v>
      </c>
      <c r="M1891" s="121">
        <v>2020</v>
      </c>
      <c r="N1891" s="180">
        <v>3433.6</v>
      </c>
      <c r="O1891" s="59"/>
      <c r="P1891" s="60"/>
      <c r="Q1891" s="61"/>
      <c r="R1891" s="61"/>
      <c r="S1891" s="510"/>
    </row>
    <row r="1892" spans="1:19" s="31" customFormat="1" ht="45.75" customHeight="1" x14ac:dyDescent="0.25">
      <c r="A1892" s="119">
        <v>1884</v>
      </c>
      <c r="B1892" s="119" t="s">
        <v>6301</v>
      </c>
      <c r="C1892" s="119" t="s">
        <v>2952</v>
      </c>
      <c r="D1892" s="120" t="s">
        <v>261</v>
      </c>
      <c r="E1892" s="120" t="s">
        <v>391</v>
      </c>
      <c r="F1892" s="120" t="s">
        <v>261</v>
      </c>
      <c r="G1892" s="120" t="s">
        <v>440</v>
      </c>
      <c r="H1892" s="120" t="s">
        <v>470</v>
      </c>
      <c r="I1892" s="120" t="s">
        <v>2503</v>
      </c>
      <c r="J1892" s="120" t="s">
        <v>92</v>
      </c>
      <c r="K1892" s="120" t="s">
        <v>2950</v>
      </c>
      <c r="L1892" s="121">
        <v>5</v>
      </c>
      <c r="M1892" s="121">
        <v>2020</v>
      </c>
      <c r="N1892" s="180">
        <v>268.25</v>
      </c>
      <c r="O1892" s="59"/>
      <c r="P1892" s="60"/>
      <c r="Q1892" s="61"/>
      <c r="R1892" s="61"/>
      <c r="S1892" s="510"/>
    </row>
    <row r="1893" spans="1:19" s="31" customFormat="1" ht="45.75" customHeight="1" x14ac:dyDescent="0.25">
      <c r="A1893" s="119">
        <v>1885</v>
      </c>
      <c r="B1893" s="119" t="s">
        <v>6302</v>
      </c>
      <c r="C1893" s="119" t="s">
        <v>2971</v>
      </c>
      <c r="D1893" s="120" t="s">
        <v>261</v>
      </c>
      <c r="E1893" s="120" t="s">
        <v>391</v>
      </c>
      <c r="F1893" s="120" t="s">
        <v>261</v>
      </c>
      <c r="G1893" s="120" t="s">
        <v>440</v>
      </c>
      <c r="H1893" s="120" t="s">
        <v>470</v>
      </c>
      <c r="I1893" s="120" t="s">
        <v>2503</v>
      </c>
      <c r="J1893" s="120" t="s">
        <v>92</v>
      </c>
      <c r="K1893" s="120" t="s">
        <v>2950</v>
      </c>
      <c r="L1893" s="121">
        <v>5</v>
      </c>
      <c r="M1893" s="121">
        <v>2020</v>
      </c>
      <c r="N1893" s="180">
        <v>107.3</v>
      </c>
      <c r="O1893" s="59"/>
      <c r="P1893" s="60"/>
      <c r="Q1893" s="61"/>
      <c r="R1893" s="61"/>
      <c r="S1893" s="510"/>
    </row>
    <row r="1894" spans="1:19" s="31" customFormat="1" ht="45.75" customHeight="1" x14ac:dyDescent="0.25">
      <c r="A1894" s="119">
        <v>1886</v>
      </c>
      <c r="B1894" s="119" t="s">
        <v>6303</v>
      </c>
      <c r="C1894" s="119" t="s">
        <v>2980</v>
      </c>
      <c r="D1894" s="120" t="s">
        <v>261</v>
      </c>
      <c r="E1894" s="120" t="s">
        <v>391</v>
      </c>
      <c r="F1894" s="120" t="s">
        <v>261</v>
      </c>
      <c r="G1894" s="120" t="s">
        <v>440</v>
      </c>
      <c r="H1894" s="120" t="s">
        <v>470</v>
      </c>
      <c r="I1894" s="120" t="s">
        <v>2503</v>
      </c>
      <c r="J1894" s="120" t="s">
        <v>92</v>
      </c>
      <c r="K1894" s="120" t="s">
        <v>2950</v>
      </c>
      <c r="L1894" s="121">
        <v>5</v>
      </c>
      <c r="M1894" s="121">
        <v>2020</v>
      </c>
      <c r="N1894" s="180">
        <v>268.25</v>
      </c>
      <c r="O1894" s="59"/>
      <c r="P1894" s="60"/>
      <c r="Q1894" s="61"/>
      <c r="R1894" s="61"/>
      <c r="S1894" s="510"/>
    </row>
    <row r="1895" spans="1:19" s="31" customFormat="1" ht="45.75" customHeight="1" x14ac:dyDescent="0.25">
      <c r="A1895" s="119">
        <v>1887</v>
      </c>
      <c r="B1895" s="119" t="s">
        <v>6304</v>
      </c>
      <c r="C1895" s="119" t="s">
        <v>3029</v>
      </c>
      <c r="D1895" s="120" t="s">
        <v>261</v>
      </c>
      <c r="E1895" s="120" t="s">
        <v>391</v>
      </c>
      <c r="F1895" s="120" t="s">
        <v>261</v>
      </c>
      <c r="G1895" s="120" t="s">
        <v>440</v>
      </c>
      <c r="H1895" s="120" t="s">
        <v>470</v>
      </c>
      <c r="I1895" s="120" t="s">
        <v>2503</v>
      </c>
      <c r="J1895" s="120" t="s">
        <v>92</v>
      </c>
      <c r="K1895" s="120" t="s">
        <v>2950</v>
      </c>
      <c r="L1895" s="121">
        <v>5</v>
      </c>
      <c r="M1895" s="121">
        <v>2020</v>
      </c>
      <c r="N1895" s="180">
        <v>3712</v>
      </c>
      <c r="O1895" s="59"/>
      <c r="P1895" s="60"/>
      <c r="Q1895" s="61"/>
      <c r="R1895" s="61"/>
      <c r="S1895" s="510"/>
    </row>
    <row r="1896" spans="1:19" s="31" customFormat="1" ht="45.75" customHeight="1" x14ac:dyDescent="0.25">
      <c r="A1896" s="119">
        <v>1888</v>
      </c>
      <c r="B1896" s="119" t="s">
        <v>6305</v>
      </c>
      <c r="C1896" s="119" t="s">
        <v>6306</v>
      </c>
      <c r="D1896" s="120" t="s">
        <v>261</v>
      </c>
      <c r="E1896" s="120" t="s">
        <v>391</v>
      </c>
      <c r="F1896" s="120" t="s">
        <v>1358</v>
      </c>
      <c r="G1896" s="120" t="s">
        <v>440</v>
      </c>
      <c r="H1896" s="120" t="s">
        <v>470</v>
      </c>
      <c r="I1896" s="120" t="s">
        <v>2507</v>
      </c>
      <c r="J1896" s="120" t="s">
        <v>92</v>
      </c>
      <c r="K1896" s="120" t="s">
        <v>2950</v>
      </c>
      <c r="L1896" s="121">
        <v>12</v>
      </c>
      <c r="M1896" s="121">
        <v>2013</v>
      </c>
      <c r="N1896" s="180">
        <v>3600</v>
      </c>
      <c r="O1896" s="59"/>
      <c r="P1896" s="60"/>
      <c r="Q1896" s="61"/>
      <c r="R1896" s="61"/>
      <c r="S1896" s="510"/>
    </row>
    <row r="1897" spans="1:19" s="31" customFormat="1" ht="45.75" customHeight="1" x14ac:dyDescent="0.25">
      <c r="A1897" s="119">
        <v>1889</v>
      </c>
      <c r="B1897" s="119" t="s">
        <v>6307</v>
      </c>
      <c r="C1897" s="119" t="s">
        <v>2976</v>
      </c>
      <c r="D1897" s="120" t="s">
        <v>261</v>
      </c>
      <c r="E1897" s="120" t="s">
        <v>391</v>
      </c>
      <c r="F1897" s="120" t="s">
        <v>261</v>
      </c>
      <c r="G1897" s="120" t="s">
        <v>440</v>
      </c>
      <c r="H1897" s="120" t="s">
        <v>470</v>
      </c>
      <c r="I1897" s="120" t="s">
        <v>2507</v>
      </c>
      <c r="J1897" s="120" t="s">
        <v>92</v>
      </c>
      <c r="K1897" s="120" t="s">
        <v>2950</v>
      </c>
      <c r="L1897" s="121">
        <v>12</v>
      </c>
      <c r="M1897" s="121">
        <v>2013</v>
      </c>
      <c r="N1897" s="180">
        <v>2100</v>
      </c>
      <c r="O1897" s="59"/>
      <c r="P1897" s="60"/>
      <c r="Q1897" s="61"/>
      <c r="R1897" s="61"/>
      <c r="S1897" s="510"/>
    </row>
    <row r="1898" spans="1:19" s="31" customFormat="1" ht="45.75" customHeight="1" x14ac:dyDescent="0.25">
      <c r="A1898" s="119">
        <v>1890</v>
      </c>
      <c r="B1898" s="119" t="s">
        <v>6308</v>
      </c>
      <c r="C1898" s="119" t="s">
        <v>2952</v>
      </c>
      <c r="D1898" s="120" t="s">
        <v>261</v>
      </c>
      <c r="E1898" s="120" t="s">
        <v>391</v>
      </c>
      <c r="F1898" s="120" t="s">
        <v>261</v>
      </c>
      <c r="G1898" s="120" t="s">
        <v>440</v>
      </c>
      <c r="H1898" s="120" t="s">
        <v>470</v>
      </c>
      <c r="I1898" s="120" t="s">
        <v>2507</v>
      </c>
      <c r="J1898" s="120" t="s">
        <v>92</v>
      </c>
      <c r="K1898" s="120" t="s">
        <v>2950</v>
      </c>
      <c r="L1898" s="121">
        <v>12</v>
      </c>
      <c r="M1898" s="121">
        <v>2013</v>
      </c>
      <c r="N1898" s="180">
        <v>150.01</v>
      </c>
      <c r="O1898" s="59"/>
      <c r="P1898" s="60"/>
      <c r="Q1898" s="61"/>
      <c r="R1898" s="61"/>
      <c r="S1898" s="510"/>
    </row>
    <row r="1899" spans="1:19" s="31" customFormat="1" ht="45.75" customHeight="1" x14ac:dyDescent="0.25">
      <c r="A1899" s="119">
        <v>1891</v>
      </c>
      <c r="B1899" s="119" t="s">
        <v>6309</v>
      </c>
      <c r="C1899" s="119" t="s">
        <v>2971</v>
      </c>
      <c r="D1899" s="120" t="s">
        <v>261</v>
      </c>
      <c r="E1899" s="120" t="s">
        <v>391</v>
      </c>
      <c r="F1899" s="120" t="s">
        <v>261</v>
      </c>
      <c r="G1899" s="120" t="s">
        <v>440</v>
      </c>
      <c r="H1899" s="120" t="s">
        <v>470</v>
      </c>
      <c r="I1899" s="120" t="s">
        <v>2507</v>
      </c>
      <c r="J1899" s="120" t="s">
        <v>92</v>
      </c>
      <c r="K1899" s="120" t="s">
        <v>2950</v>
      </c>
      <c r="L1899" s="121">
        <v>12</v>
      </c>
      <c r="M1899" s="121">
        <v>2013</v>
      </c>
      <c r="N1899" s="180">
        <v>150</v>
      </c>
      <c r="O1899" s="59"/>
      <c r="P1899" s="60"/>
      <c r="Q1899" s="61"/>
      <c r="R1899" s="61"/>
      <c r="S1899" s="510"/>
    </row>
    <row r="1900" spans="1:19" s="31" customFormat="1" ht="45.75" customHeight="1" x14ac:dyDescent="0.25">
      <c r="A1900" s="119">
        <v>1892</v>
      </c>
      <c r="B1900" s="119" t="s">
        <v>6310</v>
      </c>
      <c r="C1900" s="119" t="s">
        <v>6311</v>
      </c>
      <c r="D1900" s="120" t="s">
        <v>3012</v>
      </c>
      <c r="E1900" s="120" t="s">
        <v>391</v>
      </c>
      <c r="F1900" s="120" t="s">
        <v>6312</v>
      </c>
      <c r="G1900" s="120" t="s">
        <v>440</v>
      </c>
      <c r="H1900" s="120" t="s">
        <v>470</v>
      </c>
      <c r="I1900" s="120" t="s">
        <v>2507</v>
      </c>
      <c r="J1900" s="120" t="s">
        <v>92</v>
      </c>
      <c r="K1900" s="120" t="s">
        <v>2950</v>
      </c>
      <c r="L1900" s="121">
        <v>7</v>
      </c>
      <c r="M1900" s="121">
        <v>2014</v>
      </c>
      <c r="N1900" s="180">
        <v>3200</v>
      </c>
      <c r="O1900" s="59"/>
      <c r="P1900" s="60"/>
      <c r="Q1900" s="61"/>
      <c r="R1900" s="61"/>
      <c r="S1900" s="510"/>
    </row>
    <row r="1901" spans="1:19" s="31" customFormat="1" ht="45.75" customHeight="1" x14ac:dyDescent="0.25">
      <c r="A1901" s="119">
        <v>1893</v>
      </c>
      <c r="B1901" s="119" t="s">
        <v>6313</v>
      </c>
      <c r="C1901" s="119" t="s">
        <v>4055</v>
      </c>
      <c r="D1901" s="120" t="s">
        <v>3012</v>
      </c>
      <c r="E1901" s="120" t="s">
        <v>391</v>
      </c>
      <c r="F1901" s="120" t="s">
        <v>3075</v>
      </c>
      <c r="G1901" s="120" t="s">
        <v>6314</v>
      </c>
      <c r="H1901" s="120" t="s">
        <v>470</v>
      </c>
      <c r="I1901" s="120" t="s">
        <v>2507</v>
      </c>
      <c r="J1901" s="120" t="s">
        <v>92</v>
      </c>
      <c r="K1901" s="120" t="s">
        <v>2950</v>
      </c>
      <c r="L1901" s="121">
        <v>11</v>
      </c>
      <c r="M1901" s="121">
        <v>2015</v>
      </c>
      <c r="N1901" s="180">
        <v>3688.8</v>
      </c>
      <c r="O1901" s="59"/>
      <c r="P1901" s="60"/>
      <c r="Q1901" s="61"/>
      <c r="R1901" s="61"/>
      <c r="S1901" s="510"/>
    </row>
    <row r="1902" spans="1:19" s="31" customFormat="1" ht="45.75" customHeight="1" x14ac:dyDescent="0.25">
      <c r="A1902" s="119">
        <v>1894</v>
      </c>
      <c r="B1902" s="119" t="s">
        <v>6315</v>
      </c>
      <c r="C1902" s="119" t="s">
        <v>3268</v>
      </c>
      <c r="D1902" s="120" t="s">
        <v>4174</v>
      </c>
      <c r="E1902" s="120" t="s">
        <v>391</v>
      </c>
      <c r="F1902" s="120" t="s">
        <v>261</v>
      </c>
      <c r="G1902" s="120" t="s">
        <v>440</v>
      </c>
      <c r="H1902" s="120" t="s">
        <v>470</v>
      </c>
      <c r="I1902" s="120" t="s">
        <v>2507</v>
      </c>
      <c r="J1902" s="120" t="s">
        <v>92</v>
      </c>
      <c r="K1902" s="120" t="s">
        <v>2950</v>
      </c>
      <c r="L1902" s="121">
        <v>2</v>
      </c>
      <c r="M1902" s="121">
        <v>2017</v>
      </c>
      <c r="N1902" s="180">
        <v>6786</v>
      </c>
      <c r="O1902" s="59"/>
      <c r="P1902" s="60"/>
      <c r="Q1902" s="61"/>
      <c r="R1902" s="61"/>
      <c r="S1902" s="510"/>
    </row>
    <row r="1903" spans="1:19" s="31" customFormat="1" ht="45.75" customHeight="1" x14ac:dyDescent="0.25">
      <c r="A1903" s="119">
        <v>1895</v>
      </c>
      <c r="B1903" s="119" t="s">
        <v>6316</v>
      </c>
      <c r="C1903" s="119" t="s">
        <v>3791</v>
      </c>
      <c r="D1903" s="120" t="s">
        <v>4176</v>
      </c>
      <c r="E1903" s="120" t="s">
        <v>391</v>
      </c>
      <c r="F1903" s="120" t="s">
        <v>261</v>
      </c>
      <c r="G1903" s="120" t="s">
        <v>440</v>
      </c>
      <c r="H1903" s="120" t="s">
        <v>470</v>
      </c>
      <c r="I1903" s="120" t="s">
        <v>2507</v>
      </c>
      <c r="J1903" s="120" t="s">
        <v>92</v>
      </c>
      <c r="K1903" s="120" t="s">
        <v>2950</v>
      </c>
      <c r="L1903" s="121">
        <v>2</v>
      </c>
      <c r="M1903" s="121">
        <v>2017</v>
      </c>
      <c r="N1903" s="180">
        <v>3340.8</v>
      </c>
      <c r="O1903" s="59"/>
      <c r="P1903" s="60"/>
      <c r="Q1903" s="61"/>
      <c r="R1903" s="61"/>
      <c r="S1903" s="510"/>
    </row>
    <row r="1904" spans="1:19" s="31" customFormat="1" ht="45.75" customHeight="1" x14ac:dyDescent="0.25">
      <c r="A1904" s="119">
        <v>1896</v>
      </c>
      <c r="B1904" s="119" t="s">
        <v>6317</v>
      </c>
      <c r="C1904" s="119" t="s">
        <v>2952</v>
      </c>
      <c r="D1904" s="120" t="s">
        <v>4178</v>
      </c>
      <c r="E1904" s="120" t="s">
        <v>391</v>
      </c>
      <c r="F1904" s="120" t="s">
        <v>261</v>
      </c>
      <c r="G1904" s="120" t="s">
        <v>440</v>
      </c>
      <c r="H1904" s="120" t="s">
        <v>470</v>
      </c>
      <c r="I1904" s="120" t="s">
        <v>2507</v>
      </c>
      <c r="J1904" s="120" t="s">
        <v>92</v>
      </c>
      <c r="K1904" s="120" t="s">
        <v>2950</v>
      </c>
      <c r="L1904" s="121">
        <v>2</v>
      </c>
      <c r="M1904" s="121">
        <v>2017</v>
      </c>
      <c r="N1904" s="180">
        <v>208.8</v>
      </c>
      <c r="O1904" s="59"/>
      <c r="P1904" s="60"/>
      <c r="Q1904" s="61"/>
      <c r="R1904" s="61"/>
      <c r="S1904" s="510"/>
    </row>
    <row r="1905" spans="1:19" s="31" customFormat="1" ht="45.75" customHeight="1" x14ac:dyDescent="0.25">
      <c r="A1905" s="119">
        <v>1897</v>
      </c>
      <c r="B1905" s="119" t="s">
        <v>6318</v>
      </c>
      <c r="C1905" s="119" t="s">
        <v>2971</v>
      </c>
      <c r="D1905" s="120" t="s">
        <v>4176</v>
      </c>
      <c r="E1905" s="120" t="s">
        <v>391</v>
      </c>
      <c r="F1905" s="120" t="s">
        <v>261</v>
      </c>
      <c r="G1905" s="120" t="s">
        <v>440</v>
      </c>
      <c r="H1905" s="120" t="s">
        <v>470</v>
      </c>
      <c r="I1905" s="120" t="s">
        <v>2507</v>
      </c>
      <c r="J1905" s="120" t="s">
        <v>92</v>
      </c>
      <c r="K1905" s="120" t="s">
        <v>2950</v>
      </c>
      <c r="L1905" s="121">
        <v>2</v>
      </c>
      <c r="M1905" s="121">
        <v>2017</v>
      </c>
      <c r="N1905" s="180">
        <v>104.4</v>
      </c>
      <c r="O1905" s="59"/>
      <c r="P1905" s="60"/>
      <c r="Q1905" s="61"/>
      <c r="R1905" s="61"/>
      <c r="S1905" s="510"/>
    </row>
    <row r="1906" spans="1:19" s="31" customFormat="1" ht="45.75" customHeight="1" x14ac:dyDescent="0.25">
      <c r="A1906" s="119">
        <v>1898</v>
      </c>
      <c r="B1906" s="119" t="s">
        <v>6319</v>
      </c>
      <c r="C1906" s="119" t="s">
        <v>2980</v>
      </c>
      <c r="D1906" s="120" t="s">
        <v>4181</v>
      </c>
      <c r="E1906" s="120" t="s">
        <v>391</v>
      </c>
      <c r="F1906" s="120" t="s">
        <v>261</v>
      </c>
      <c r="G1906" s="120" t="s">
        <v>440</v>
      </c>
      <c r="H1906" s="120" t="s">
        <v>470</v>
      </c>
      <c r="I1906" s="120" t="s">
        <v>2507</v>
      </c>
      <c r="J1906" s="120" t="s">
        <v>92</v>
      </c>
      <c r="K1906" s="120" t="s">
        <v>2950</v>
      </c>
      <c r="L1906" s="121">
        <v>2</v>
      </c>
      <c r="M1906" s="121">
        <v>2017</v>
      </c>
      <c r="N1906" s="180">
        <v>870</v>
      </c>
      <c r="O1906" s="59"/>
      <c r="P1906" s="60"/>
      <c r="Q1906" s="61"/>
      <c r="R1906" s="61"/>
      <c r="S1906" s="510"/>
    </row>
    <row r="1907" spans="1:19" s="31" customFormat="1" ht="45.75" customHeight="1" x14ac:dyDescent="0.25">
      <c r="A1907" s="119">
        <v>1899</v>
      </c>
      <c r="B1907" s="119" t="s">
        <v>6320</v>
      </c>
      <c r="C1907" s="119" t="s">
        <v>3029</v>
      </c>
      <c r="D1907" s="120" t="s">
        <v>261</v>
      </c>
      <c r="E1907" s="120" t="s">
        <v>391</v>
      </c>
      <c r="F1907" s="120" t="s">
        <v>261</v>
      </c>
      <c r="G1907" s="120" t="s">
        <v>440</v>
      </c>
      <c r="H1907" s="120" t="s">
        <v>470</v>
      </c>
      <c r="I1907" s="120" t="s">
        <v>2507</v>
      </c>
      <c r="J1907" s="120" t="s">
        <v>92</v>
      </c>
      <c r="K1907" s="120" t="s">
        <v>2950</v>
      </c>
      <c r="L1907" s="121">
        <v>2</v>
      </c>
      <c r="M1907" s="121">
        <v>2017</v>
      </c>
      <c r="N1907" s="180">
        <f>1508+406</f>
        <v>1914</v>
      </c>
      <c r="O1907" s="59"/>
      <c r="P1907" s="60"/>
      <c r="Q1907" s="61"/>
      <c r="R1907" s="61"/>
      <c r="S1907" s="510"/>
    </row>
    <row r="1908" spans="1:19" s="31" customFormat="1" ht="45.75" customHeight="1" x14ac:dyDescent="0.25">
      <c r="A1908" s="119">
        <v>1900</v>
      </c>
      <c r="B1908" s="119" t="s">
        <v>6321</v>
      </c>
      <c r="C1908" s="119" t="s">
        <v>3268</v>
      </c>
      <c r="D1908" s="120" t="s">
        <v>261</v>
      </c>
      <c r="E1908" s="120" t="s">
        <v>391</v>
      </c>
      <c r="F1908" s="120" t="s">
        <v>261</v>
      </c>
      <c r="G1908" s="120" t="s">
        <v>440</v>
      </c>
      <c r="H1908" s="120" t="s">
        <v>470</v>
      </c>
      <c r="I1908" s="120" t="s">
        <v>2507</v>
      </c>
      <c r="J1908" s="120" t="s">
        <v>92</v>
      </c>
      <c r="K1908" s="120" t="s">
        <v>2950</v>
      </c>
      <c r="L1908" s="121">
        <v>5</v>
      </c>
      <c r="M1908" s="121">
        <v>2020</v>
      </c>
      <c r="N1908" s="180">
        <v>6652.6</v>
      </c>
      <c r="O1908" s="59"/>
      <c r="P1908" s="60"/>
      <c r="Q1908" s="61"/>
      <c r="R1908" s="61"/>
      <c r="S1908" s="510"/>
    </row>
    <row r="1909" spans="1:19" s="31" customFormat="1" ht="45.75" customHeight="1" x14ac:dyDescent="0.25">
      <c r="A1909" s="119">
        <v>1901</v>
      </c>
      <c r="B1909" s="119" t="s">
        <v>6322</v>
      </c>
      <c r="C1909" s="119" t="s">
        <v>3791</v>
      </c>
      <c r="D1909" s="120" t="s">
        <v>261</v>
      </c>
      <c r="E1909" s="120" t="s">
        <v>391</v>
      </c>
      <c r="F1909" s="120" t="s">
        <v>261</v>
      </c>
      <c r="G1909" s="120" t="s">
        <v>440</v>
      </c>
      <c r="H1909" s="120" t="s">
        <v>470</v>
      </c>
      <c r="I1909" s="120" t="s">
        <v>2507</v>
      </c>
      <c r="J1909" s="120" t="s">
        <v>92</v>
      </c>
      <c r="K1909" s="120" t="s">
        <v>2950</v>
      </c>
      <c r="L1909" s="121">
        <v>5</v>
      </c>
      <c r="M1909" s="121">
        <v>2020</v>
      </c>
      <c r="N1909" s="180">
        <v>3433.6</v>
      </c>
      <c r="O1909" s="59"/>
      <c r="P1909" s="60"/>
      <c r="Q1909" s="61"/>
      <c r="R1909" s="61"/>
      <c r="S1909" s="510"/>
    </row>
    <row r="1910" spans="1:19" s="31" customFormat="1" ht="45.75" customHeight="1" x14ac:dyDescent="0.25">
      <c r="A1910" s="119">
        <v>1902</v>
      </c>
      <c r="B1910" s="119" t="s">
        <v>6323</v>
      </c>
      <c r="C1910" s="119" t="s">
        <v>2952</v>
      </c>
      <c r="D1910" s="120" t="s">
        <v>261</v>
      </c>
      <c r="E1910" s="120" t="s">
        <v>391</v>
      </c>
      <c r="F1910" s="120" t="s">
        <v>261</v>
      </c>
      <c r="G1910" s="120" t="s">
        <v>440</v>
      </c>
      <c r="H1910" s="120" t="s">
        <v>470</v>
      </c>
      <c r="I1910" s="120" t="s">
        <v>2507</v>
      </c>
      <c r="J1910" s="120" t="s">
        <v>92</v>
      </c>
      <c r="K1910" s="120" t="s">
        <v>2950</v>
      </c>
      <c r="L1910" s="121">
        <v>5</v>
      </c>
      <c r="M1910" s="121">
        <v>2020</v>
      </c>
      <c r="N1910" s="180">
        <v>268.25</v>
      </c>
      <c r="O1910" s="59"/>
      <c r="P1910" s="60"/>
      <c r="Q1910" s="61"/>
      <c r="R1910" s="61"/>
      <c r="S1910" s="510"/>
    </row>
    <row r="1911" spans="1:19" s="31" customFormat="1" ht="45.75" customHeight="1" x14ac:dyDescent="0.25">
      <c r="A1911" s="119">
        <v>1903</v>
      </c>
      <c r="B1911" s="119" t="s">
        <v>6324</v>
      </c>
      <c r="C1911" s="119" t="s">
        <v>2971</v>
      </c>
      <c r="D1911" s="120" t="s">
        <v>261</v>
      </c>
      <c r="E1911" s="120" t="s">
        <v>391</v>
      </c>
      <c r="F1911" s="120" t="s">
        <v>261</v>
      </c>
      <c r="G1911" s="120" t="s">
        <v>440</v>
      </c>
      <c r="H1911" s="120" t="s">
        <v>470</v>
      </c>
      <c r="I1911" s="120" t="s">
        <v>2507</v>
      </c>
      <c r="J1911" s="120" t="s">
        <v>92</v>
      </c>
      <c r="K1911" s="120" t="s">
        <v>2950</v>
      </c>
      <c r="L1911" s="121">
        <v>5</v>
      </c>
      <c r="M1911" s="121">
        <v>2020</v>
      </c>
      <c r="N1911" s="180">
        <v>107.3</v>
      </c>
      <c r="O1911" s="59"/>
      <c r="P1911" s="60"/>
      <c r="Q1911" s="61"/>
      <c r="R1911" s="61"/>
      <c r="S1911" s="510"/>
    </row>
    <row r="1912" spans="1:19" s="31" customFormat="1" ht="45.75" customHeight="1" x14ac:dyDescent="0.25">
      <c r="A1912" s="119">
        <v>1904</v>
      </c>
      <c r="B1912" s="119" t="s">
        <v>6325</v>
      </c>
      <c r="C1912" s="119" t="s">
        <v>2980</v>
      </c>
      <c r="D1912" s="120" t="s">
        <v>261</v>
      </c>
      <c r="E1912" s="120" t="s">
        <v>391</v>
      </c>
      <c r="F1912" s="120" t="s">
        <v>261</v>
      </c>
      <c r="G1912" s="120" t="s">
        <v>440</v>
      </c>
      <c r="H1912" s="120" t="s">
        <v>470</v>
      </c>
      <c r="I1912" s="120" t="s">
        <v>2507</v>
      </c>
      <c r="J1912" s="120" t="s">
        <v>92</v>
      </c>
      <c r="K1912" s="120" t="s">
        <v>2950</v>
      </c>
      <c r="L1912" s="121">
        <v>5</v>
      </c>
      <c r="M1912" s="121">
        <v>2020</v>
      </c>
      <c r="N1912" s="180">
        <v>268.25</v>
      </c>
      <c r="O1912" s="59"/>
      <c r="P1912" s="60"/>
      <c r="Q1912" s="61"/>
      <c r="R1912" s="61"/>
      <c r="S1912" s="510"/>
    </row>
    <row r="1913" spans="1:19" s="31" customFormat="1" ht="45.75" customHeight="1" x14ac:dyDescent="0.25">
      <c r="A1913" s="119">
        <v>1905</v>
      </c>
      <c r="B1913" s="119" t="s">
        <v>6326</v>
      </c>
      <c r="C1913" s="119" t="s">
        <v>3029</v>
      </c>
      <c r="D1913" s="120" t="s">
        <v>261</v>
      </c>
      <c r="E1913" s="120" t="s">
        <v>391</v>
      </c>
      <c r="F1913" s="120" t="s">
        <v>261</v>
      </c>
      <c r="G1913" s="120" t="s">
        <v>440</v>
      </c>
      <c r="H1913" s="120" t="s">
        <v>470</v>
      </c>
      <c r="I1913" s="120" t="s">
        <v>2507</v>
      </c>
      <c r="J1913" s="120" t="s">
        <v>92</v>
      </c>
      <c r="K1913" s="120" t="s">
        <v>2950</v>
      </c>
      <c r="L1913" s="121">
        <v>5</v>
      </c>
      <c r="M1913" s="121">
        <v>2020</v>
      </c>
      <c r="N1913" s="180">
        <v>3712</v>
      </c>
      <c r="O1913" s="59"/>
      <c r="P1913" s="60"/>
      <c r="Q1913" s="61"/>
      <c r="R1913" s="61"/>
      <c r="S1913" s="510"/>
    </row>
    <row r="1914" spans="1:19" s="31" customFormat="1" ht="45.75" customHeight="1" x14ac:dyDescent="0.25">
      <c r="A1914" s="119">
        <v>1906</v>
      </c>
      <c r="B1914" s="119" t="s">
        <v>6327</v>
      </c>
      <c r="C1914" s="119" t="s">
        <v>3268</v>
      </c>
      <c r="D1914" s="120" t="s">
        <v>3388</v>
      </c>
      <c r="E1914" s="120" t="s">
        <v>391</v>
      </c>
      <c r="F1914" s="120" t="s">
        <v>261</v>
      </c>
      <c r="G1914" s="120" t="s">
        <v>440</v>
      </c>
      <c r="H1914" s="120" t="s">
        <v>470</v>
      </c>
      <c r="I1914" s="120" t="s">
        <v>2486</v>
      </c>
      <c r="J1914" s="120" t="s">
        <v>92</v>
      </c>
      <c r="K1914" s="120" t="s">
        <v>2950</v>
      </c>
      <c r="L1914" s="121">
        <v>2</v>
      </c>
      <c r="M1914" s="121">
        <v>2017</v>
      </c>
      <c r="N1914" s="180">
        <v>6786</v>
      </c>
      <c r="O1914" s="59"/>
      <c r="P1914" s="60"/>
      <c r="Q1914" s="61"/>
      <c r="R1914" s="61"/>
      <c r="S1914" s="510"/>
    </row>
    <row r="1915" spans="1:19" s="31" customFormat="1" ht="45.75" customHeight="1" x14ac:dyDescent="0.25">
      <c r="A1915" s="119">
        <v>1907</v>
      </c>
      <c r="B1915" s="119" t="s">
        <v>6328</v>
      </c>
      <c r="C1915" s="119" t="s">
        <v>3791</v>
      </c>
      <c r="D1915" s="120" t="s">
        <v>1136</v>
      </c>
      <c r="E1915" s="120" t="s">
        <v>391</v>
      </c>
      <c r="F1915" s="120" t="s">
        <v>261</v>
      </c>
      <c r="G1915" s="120" t="s">
        <v>440</v>
      </c>
      <c r="H1915" s="120" t="s">
        <v>470</v>
      </c>
      <c r="I1915" s="120" t="s">
        <v>2486</v>
      </c>
      <c r="J1915" s="120" t="s">
        <v>92</v>
      </c>
      <c r="K1915" s="120" t="s">
        <v>2950</v>
      </c>
      <c r="L1915" s="121">
        <v>2</v>
      </c>
      <c r="M1915" s="121">
        <v>2017</v>
      </c>
      <c r="N1915" s="180">
        <v>3340.8</v>
      </c>
      <c r="O1915" s="59"/>
      <c r="P1915" s="60"/>
      <c r="Q1915" s="61"/>
      <c r="R1915" s="61"/>
      <c r="S1915" s="510"/>
    </row>
    <row r="1916" spans="1:19" s="31" customFormat="1" ht="45.75" customHeight="1" x14ac:dyDescent="0.25">
      <c r="A1916" s="119">
        <v>1908</v>
      </c>
      <c r="B1916" s="119" t="s">
        <v>6329</v>
      </c>
      <c r="C1916" s="119" t="s">
        <v>2952</v>
      </c>
      <c r="D1916" s="120" t="s">
        <v>3005</v>
      </c>
      <c r="E1916" s="120" t="s">
        <v>391</v>
      </c>
      <c r="F1916" s="120" t="s">
        <v>261</v>
      </c>
      <c r="G1916" s="120" t="s">
        <v>440</v>
      </c>
      <c r="H1916" s="120" t="s">
        <v>470</v>
      </c>
      <c r="I1916" s="120" t="s">
        <v>2486</v>
      </c>
      <c r="J1916" s="120" t="s">
        <v>92</v>
      </c>
      <c r="K1916" s="120" t="s">
        <v>2950</v>
      </c>
      <c r="L1916" s="121">
        <v>2</v>
      </c>
      <c r="M1916" s="121">
        <v>2017</v>
      </c>
      <c r="N1916" s="180">
        <v>208.8</v>
      </c>
      <c r="O1916" s="59"/>
      <c r="P1916" s="60"/>
      <c r="Q1916" s="61"/>
      <c r="R1916" s="61"/>
      <c r="S1916" s="510"/>
    </row>
    <row r="1917" spans="1:19" s="31" customFormat="1" ht="45.75" customHeight="1" x14ac:dyDescent="0.25">
      <c r="A1917" s="119">
        <v>1909</v>
      </c>
      <c r="B1917" s="119" t="s">
        <v>6330</v>
      </c>
      <c r="C1917" s="119" t="s">
        <v>2971</v>
      </c>
      <c r="D1917" s="120" t="s">
        <v>3005</v>
      </c>
      <c r="E1917" s="120" t="s">
        <v>391</v>
      </c>
      <c r="F1917" s="120" t="s">
        <v>261</v>
      </c>
      <c r="G1917" s="120" t="s">
        <v>440</v>
      </c>
      <c r="H1917" s="120" t="s">
        <v>470</v>
      </c>
      <c r="I1917" s="120" t="s">
        <v>2486</v>
      </c>
      <c r="J1917" s="120" t="s">
        <v>92</v>
      </c>
      <c r="K1917" s="120" t="s">
        <v>2950</v>
      </c>
      <c r="L1917" s="121">
        <v>2</v>
      </c>
      <c r="M1917" s="121">
        <v>2017</v>
      </c>
      <c r="N1917" s="180">
        <v>104.4</v>
      </c>
      <c r="O1917" s="59"/>
      <c r="P1917" s="60"/>
      <c r="Q1917" s="61"/>
      <c r="R1917" s="61"/>
      <c r="S1917" s="510"/>
    </row>
    <row r="1918" spans="1:19" s="31" customFormat="1" ht="45.75" customHeight="1" x14ac:dyDescent="0.25">
      <c r="A1918" s="119">
        <v>1910</v>
      </c>
      <c r="B1918" s="119" t="s">
        <v>6331</v>
      </c>
      <c r="C1918" s="119" t="s">
        <v>2980</v>
      </c>
      <c r="D1918" s="120" t="s">
        <v>3397</v>
      </c>
      <c r="E1918" s="120" t="s">
        <v>391</v>
      </c>
      <c r="F1918" s="120" t="s">
        <v>261</v>
      </c>
      <c r="G1918" s="120" t="s">
        <v>440</v>
      </c>
      <c r="H1918" s="120" t="s">
        <v>470</v>
      </c>
      <c r="I1918" s="120" t="s">
        <v>2486</v>
      </c>
      <c r="J1918" s="120" t="s">
        <v>92</v>
      </c>
      <c r="K1918" s="120" t="s">
        <v>2950</v>
      </c>
      <c r="L1918" s="121">
        <v>2</v>
      </c>
      <c r="M1918" s="121">
        <v>2017</v>
      </c>
      <c r="N1918" s="180">
        <v>870</v>
      </c>
      <c r="O1918" s="59"/>
      <c r="P1918" s="60"/>
      <c r="Q1918" s="61"/>
      <c r="R1918" s="61"/>
      <c r="S1918" s="510"/>
    </row>
    <row r="1919" spans="1:19" s="31" customFormat="1" ht="45.75" customHeight="1" x14ac:dyDescent="0.25">
      <c r="A1919" s="119">
        <v>1911</v>
      </c>
      <c r="B1919" s="119" t="s">
        <v>6332</v>
      </c>
      <c r="C1919" s="119" t="s">
        <v>3029</v>
      </c>
      <c r="D1919" s="120" t="s">
        <v>1622</v>
      </c>
      <c r="E1919" s="120" t="s">
        <v>391</v>
      </c>
      <c r="F1919" s="120" t="s">
        <v>261</v>
      </c>
      <c r="G1919" s="120" t="s">
        <v>440</v>
      </c>
      <c r="H1919" s="120" t="s">
        <v>470</v>
      </c>
      <c r="I1919" s="120" t="s">
        <v>2486</v>
      </c>
      <c r="J1919" s="120" t="s">
        <v>92</v>
      </c>
      <c r="K1919" s="120" t="s">
        <v>2950</v>
      </c>
      <c r="L1919" s="121">
        <v>2</v>
      </c>
      <c r="M1919" s="121">
        <v>2017</v>
      </c>
      <c r="N1919" s="180">
        <f>1508+406</f>
        <v>1914</v>
      </c>
      <c r="O1919" s="59"/>
      <c r="P1919" s="60"/>
      <c r="Q1919" s="61"/>
      <c r="R1919" s="61"/>
      <c r="S1919" s="510"/>
    </row>
    <row r="1920" spans="1:19" s="31" customFormat="1" ht="45.75" customHeight="1" x14ac:dyDescent="0.25">
      <c r="A1920" s="119">
        <v>1912</v>
      </c>
      <c r="B1920" s="119" t="s">
        <v>6333</v>
      </c>
      <c r="C1920" s="119" t="s">
        <v>3166</v>
      </c>
      <c r="D1920" s="120" t="s">
        <v>3167</v>
      </c>
      <c r="E1920" s="120" t="s">
        <v>391</v>
      </c>
      <c r="F1920" s="120" t="s">
        <v>261</v>
      </c>
      <c r="G1920" s="120" t="s">
        <v>440</v>
      </c>
      <c r="H1920" s="120" t="s">
        <v>470</v>
      </c>
      <c r="I1920" s="120" t="s">
        <v>6334</v>
      </c>
      <c r="J1920" s="120" t="s">
        <v>92</v>
      </c>
      <c r="K1920" s="120" t="s">
        <v>5160</v>
      </c>
      <c r="L1920" s="120">
        <v>12</v>
      </c>
      <c r="M1920" s="121">
        <v>2013</v>
      </c>
      <c r="N1920" s="180">
        <v>8804.4</v>
      </c>
      <c r="O1920" s="59"/>
      <c r="P1920" s="60"/>
      <c r="Q1920" s="61"/>
      <c r="R1920" s="61"/>
      <c r="S1920" s="510"/>
    </row>
    <row r="1921" spans="1:19" s="31" customFormat="1" ht="45.75" customHeight="1" x14ac:dyDescent="0.25">
      <c r="A1921" s="119">
        <v>1913</v>
      </c>
      <c r="B1921" s="119" t="s">
        <v>6335</v>
      </c>
      <c r="C1921" s="119" t="s">
        <v>3084</v>
      </c>
      <c r="D1921" s="120" t="s">
        <v>261</v>
      </c>
      <c r="E1921" s="120" t="s">
        <v>391</v>
      </c>
      <c r="F1921" s="120" t="s">
        <v>261</v>
      </c>
      <c r="G1921" s="120" t="s">
        <v>440</v>
      </c>
      <c r="H1921" s="120" t="s">
        <v>470</v>
      </c>
      <c r="I1921" s="120" t="s">
        <v>6334</v>
      </c>
      <c r="J1921" s="120" t="s">
        <v>92</v>
      </c>
      <c r="K1921" s="120" t="s">
        <v>5160</v>
      </c>
      <c r="L1921" s="120">
        <v>12</v>
      </c>
      <c r="M1921" s="121">
        <v>2013</v>
      </c>
      <c r="N1921" s="180">
        <v>4402.2</v>
      </c>
      <c r="O1921" s="59"/>
      <c r="P1921" s="60"/>
      <c r="Q1921" s="61"/>
      <c r="R1921" s="61"/>
      <c r="S1921" s="510"/>
    </row>
    <row r="1922" spans="1:19" s="31" customFormat="1" ht="45.75" customHeight="1" x14ac:dyDescent="0.25">
      <c r="A1922" s="119">
        <v>1914</v>
      </c>
      <c r="B1922" s="119" t="s">
        <v>6336</v>
      </c>
      <c r="C1922" s="119" t="s">
        <v>2952</v>
      </c>
      <c r="D1922" s="120" t="s">
        <v>261</v>
      </c>
      <c r="E1922" s="120" t="s">
        <v>391</v>
      </c>
      <c r="F1922" s="120" t="s">
        <v>261</v>
      </c>
      <c r="G1922" s="120" t="s">
        <v>440</v>
      </c>
      <c r="H1922" s="120" t="s">
        <v>470</v>
      </c>
      <c r="I1922" s="120" t="s">
        <v>6334</v>
      </c>
      <c r="J1922" s="120" t="s">
        <v>92</v>
      </c>
      <c r="K1922" s="120" t="s">
        <v>5160</v>
      </c>
      <c r="L1922" s="120">
        <v>12</v>
      </c>
      <c r="M1922" s="121">
        <v>2013</v>
      </c>
      <c r="N1922" s="180">
        <v>440.22</v>
      </c>
      <c r="O1922" s="59"/>
      <c r="P1922" s="60"/>
      <c r="Q1922" s="61"/>
      <c r="R1922" s="61"/>
      <c r="S1922" s="510"/>
    </row>
    <row r="1923" spans="1:19" s="31" customFormat="1" ht="45.75" customHeight="1" x14ac:dyDescent="0.25">
      <c r="A1923" s="119">
        <v>1915</v>
      </c>
      <c r="B1923" s="119" t="s">
        <v>6337</v>
      </c>
      <c r="C1923" s="119" t="s">
        <v>2971</v>
      </c>
      <c r="D1923" s="120" t="s">
        <v>261</v>
      </c>
      <c r="E1923" s="120" t="s">
        <v>391</v>
      </c>
      <c r="F1923" s="120" t="s">
        <v>261</v>
      </c>
      <c r="G1923" s="120" t="s">
        <v>440</v>
      </c>
      <c r="H1923" s="120" t="s">
        <v>470</v>
      </c>
      <c r="I1923" s="120" t="s">
        <v>6334</v>
      </c>
      <c r="J1923" s="120" t="s">
        <v>92</v>
      </c>
      <c r="K1923" s="120" t="s">
        <v>5160</v>
      </c>
      <c r="L1923" s="120">
        <v>12</v>
      </c>
      <c r="M1923" s="121">
        <v>2013</v>
      </c>
      <c r="N1923" s="180">
        <v>293.48</v>
      </c>
      <c r="O1923" s="59"/>
      <c r="P1923" s="60"/>
      <c r="Q1923" s="61"/>
      <c r="R1923" s="61"/>
      <c r="S1923" s="510"/>
    </row>
    <row r="1924" spans="1:19" s="31" customFormat="1" ht="45.75" customHeight="1" x14ac:dyDescent="0.25">
      <c r="A1924" s="119">
        <v>1916</v>
      </c>
      <c r="B1924" s="119" t="s">
        <v>6338</v>
      </c>
      <c r="C1924" s="119" t="s">
        <v>2980</v>
      </c>
      <c r="D1924" s="120" t="s">
        <v>261</v>
      </c>
      <c r="E1924" s="120" t="s">
        <v>391</v>
      </c>
      <c r="F1924" s="120" t="s">
        <v>261</v>
      </c>
      <c r="G1924" s="120" t="s">
        <v>440</v>
      </c>
      <c r="H1924" s="120" t="s">
        <v>470</v>
      </c>
      <c r="I1924" s="120" t="s">
        <v>6334</v>
      </c>
      <c r="J1924" s="120" t="s">
        <v>92</v>
      </c>
      <c r="K1924" s="120" t="s">
        <v>5160</v>
      </c>
      <c r="L1924" s="120">
        <v>12</v>
      </c>
      <c r="M1924" s="121">
        <v>2013</v>
      </c>
      <c r="N1924" s="180">
        <v>440.22</v>
      </c>
      <c r="O1924" s="59"/>
      <c r="P1924" s="60"/>
      <c r="Q1924" s="61"/>
      <c r="R1924" s="61"/>
      <c r="S1924" s="510"/>
    </row>
    <row r="1925" spans="1:19" s="31" customFormat="1" ht="45.75" customHeight="1" x14ac:dyDescent="0.25">
      <c r="A1925" s="119">
        <v>1917</v>
      </c>
      <c r="B1925" s="119" t="s">
        <v>6339</v>
      </c>
      <c r="C1925" s="119" t="s">
        <v>3766</v>
      </c>
      <c r="D1925" s="120" t="s">
        <v>261</v>
      </c>
      <c r="E1925" s="120" t="s">
        <v>391</v>
      </c>
      <c r="F1925" s="120" t="s">
        <v>261</v>
      </c>
      <c r="G1925" s="120" t="s">
        <v>440</v>
      </c>
      <c r="H1925" s="120" t="s">
        <v>470</v>
      </c>
      <c r="I1925" s="120" t="s">
        <v>6334</v>
      </c>
      <c r="J1925" s="120" t="s">
        <v>92</v>
      </c>
      <c r="K1925" s="120" t="s">
        <v>5160</v>
      </c>
      <c r="L1925" s="120">
        <v>12</v>
      </c>
      <c r="M1925" s="121">
        <v>2013</v>
      </c>
      <c r="N1925" s="180">
        <v>293.48</v>
      </c>
      <c r="O1925" s="59"/>
      <c r="P1925" s="60"/>
      <c r="Q1925" s="61"/>
      <c r="R1925" s="61"/>
      <c r="S1925" s="510"/>
    </row>
    <row r="1926" spans="1:19" s="31" customFormat="1" ht="45.75" customHeight="1" x14ac:dyDescent="0.25">
      <c r="A1926" s="119">
        <v>1918</v>
      </c>
      <c r="B1926" s="119" t="s">
        <v>6340</v>
      </c>
      <c r="C1926" s="119" t="s">
        <v>3166</v>
      </c>
      <c r="D1926" s="120" t="s">
        <v>3167</v>
      </c>
      <c r="E1926" s="120" t="s">
        <v>391</v>
      </c>
      <c r="F1926" s="120" t="s">
        <v>261</v>
      </c>
      <c r="G1926" s="120" t="s">
        <v>440</v>
      </c>
      <c r="H1926" s="120" t="s">
        <v>470</v>
      </c>
      <c r="I1926" s="120" t="s">
        <v>6334</v>
      </c>
      <c r="J1926" s="120" t="s">
        <v>92</v>
      </c>
      <c r="K1926" s="120" t="s">
        <v>5160</v>
      </c>
      <c r="L1926" s="120">
        <v>12</v>
      </c>
      <c r="M1926" s="121">
        <v>2013</v>
      </c>
      <c r="N1926" s="180">
        <v>8804.4</v>
      </c>
      <c r="O1926" s="59"/>
      <c r="P1926" s="60"/>
      <c r="Q1926" s="61"/>
      <c r="R1926" s="61"/>
      <c r="S1926" s="510"/>
    </row>
    <row r="1927" spans="1:19" s="31" customFormat="1" ht="45.75" customHeight="1" x14ac:dyDescent="0.25">
      <c r="A1927" s="119">
        <v>1919</v>
      </c>
      <c r="B1927" s="119" t="s">
        <v>6341</v>
      </c>
      <c r="C1927" s="119" t="s">
        <v>3084</v>
      </c>
      <c r="D1927" s="120" t="s">
        <v>261</v>
      </c>
      <c r="E1927" s="120" t="s">
        <v>391</v>
      </c>
      <c r="F1927" s="120" t="s">
        <v>261</v>
      </c>
      <c r="G1927" s="120" t="s">
        <v>440</v>
      </c>
      <c r="H1927" s="120" t="s">
        <v>470</v>
      </c>
      <c r="I1927" s="120" t="s">
        <v>6334</v>
      </c>
      <c r="J1927" s="120" t="s">
        <v>92</v>
      </c>
      <c r="K1927" s="120" t="s">
        <v>5160</v>
      </c>
      <c r="L1927" s="120">
        <v>12</v>
      </c>
      <c r="M1927" s="121">
        <v>2013</v>
      </c>
      <c r="N1927" s="180">
        <v>4402.2</v>
      </c>
      <c r="O1927" s="59"/>
      <c r="P1927" s="60"/>
      <c r="Q1927" s="61"/>
      <c r="R1927" s="61"/>
      <c r="S1927" s="510"/>
    </row>
    <row r="1928" spans="1:19" s="31" customFormat="1" ht="45.75" customHeight="1" x14ac:dyDescent="0.25">
      <c r="A1928" s="119">
        <v>1920</v>
      </c>
      <c r="B1928" s="119" t="s">
        <v>6342</v>
      </c>
      <c r="C1928" s="119" t="s">
        <v>2952</v>
      </c>
      <c r="D1928" s="120" t="s">
        <v>261</v>
      </c>
      <c r="E1928" s="120" t="s">
        <v>391</v>
      </c>
      <c r="F1928" s="120" t="s">
        <v>261</v>
      </c>
      <c r="G1928" s="120" t="s">
        <v>440</v>
      </c>
      <c r="H1928" s="120" t="s">
        <v>470</v>
      </c>
      <c r="I1928" s="120" t="s">
        <v>6334</v>
      </c>
      <c r="J1928" s="120" t="s">
        <v>92</v>
      </c>
      <c r="K1928" s="120" t="s">
        <v>5160</v>
      </c>
      <c r="L1928" s="120">
        <v>12</v>
      </c>
      <c r="M1928" s="121">
        <v>2013</v>
      </c>
      <c r="N1928" s="180">
        <v>440.22</v>
      </c>
      <c r="O1928" s="59"/>
      <c r="P1928" s="60"/>
      <c r="Q1928" s="61"/>
      <c r="R1928" s="61"/>
      <c r="S1928" s="510"/>
    </row>
    <row r="1929" spans="1:19" s="31" customFormat="1" ht="45.75" customHeight="1" x14ac:dyDescent="0.25">
      <c r="A1929" s="119">
        <v>1921</v>
      </c>
      <c r="B1929" s="119" t="s">
        <v>6343</v>
      </c>
      <c r="C1929" s="119" t="s">
        <v>2971</v>
      </c>
      <c r="D1929" s="120" t="s">
        <v>261</v>
      </c>
      <c r="E1929" s="120" t="s">
        <v>391</v>
      </c>
      <c r="F1929" s="120" t="s">
        <v>261</v>
      </c>
      <c r="G1929" s="120" t="s">
        <v>440</v>
      </c>
      <c r="H1929" s="120" t="s">
        <v>470</v>
      </c>
      <c r="I1929" s="120" t="s">
        <v>6334</v>
      </c>
      <c r="J1929" s="120" t="s">
        <v>92</v>
      </c>
      <c r="K1929" s="120" t="s">
        <v>5160</v>
      </c>
      <c r="L1929" s="120">
        <v>12</v>
      </c>
      <c r="M1929" s="121">
        <v>2013</v>
      </c>
      <c r="N1929" s="180">
        <v>293.48</v>
      </c>
      <c r="O1929" s="59"/>
      <c r="P1929" s="60"/>
      <c r="Q1929" s="61"/>
      <c r="R1929" s="61"/>
      <c r="S1929" s="510"/>
    </row>
    <row r="1930" spans="1:19" s="31" customFormat="1" ht="45.75" customHeight="1" x14ac:dyDescent="0.25">
      <c r="A1930" s="119">
        <v>1922</v>
      </c>
      <c r="B1930" s="119" t="s">
        <v>6344</v>
      </c>
      <c r="C1930" s="119" t="s">
        <v>2980</v>
      </c>
      <c r="D1930" s="120" t="s">
        <v>261</v>
      </c>
      <c r="E1930" s="120" t="s">
        <v>391</v>
      </c>
      <c r="F1930" s="120" t="s">
        <v>261</v>
      </c>
      <c r="G1930" s="120" t="s">
        <v>440</v>
      </c>
      <c r="H1930" s="120" t="s">
        <v>470</v>
      </c>
      <c r="I1930" s="120" t="s">
        <v>6334</v>
      </c>
      <c r="J1930" s="120" t="s">
        <v>92</v>
      </c>
      <c r="K1930" s="120" t="s">
        <v>5160</v>
      </c>
      <c r="L1930" s="120">
        <v>12</v>
      </c>
      <c r="M1930" s="121">
        <v>2013</v>
      </c>
      <c r="N1930" s="180">
        <v>440.22</v>
      </c>
      <c r="O1930" s="59"/>
      <c r="P1930" s="60"/>
      <c r="Q1930" s="61"/>
      <c r="R1930" s="61"/>
      <c r="S1930" s="510"/>
    </row>
    <row r="1931" spans="1:19" s="31" customFormat="1" ht="45.75" customHeight="1" x14ac:dyDescent="0.25">
      <c r="A1931" s="119">
        <v>1923</v>
      </c>
      <c r="B1931" s="119" t="s">
        <v>6345</v>
      </c>
      <c r="C1931" s="119" t="s">
        <v>3766</v>
      </c>
      <c r="D1931" s="120" t="s">
        <v>261</v>
      </c>
      <c r="E1931" s="120" t="s">
        <v>391</v>
      </c>
      <c r="F1931" s="120" t="s">
        <v>261</v>
      </c>
      <c r="G1931" s="120" t="s">
        <v>440</v>
      </c>
      <c r="H1931" s="120" t="s">
        <v>470</v>
      </c>
      <c r="I1931" s="120" t="s">
        <v>6334</v>
      </c>
      <c r="J1931" s="120" t="s">
        <v>92</v>
      </c>
      <c r="K1931" s="120" t="s">
        <v>5160</v>
      </c>
      <c r="L1931" s="120">
        <v>12</v>
      </c>
      <c r="M1931" s="121">
        <v>2013</v>
      </c>
      <c r="N1931" s="180">
        <v>293.48</v>
      </c>
      <c r="O1931" s="59"/>
      <c r="P1931" s="60"/>
      <c r="Q1931" s="61"/>
      <c r="R1931" s="61"/>
      <c r="S1931" s="510"/>
    </row>
    <row r="1932" spans="1:19" s="31" customFormat="1" ht="45.75" customHeight="1" x14ac:dyDescent="0.25">
      <c r="A1932" s="119">
        <v>1924</v>
      </c>
      <c r="B1932" s="119" t="s">
        <v>6346</v>
      </c>
      <c r="C1932" s="119" t="s">
        <v>4893</v>
      </c>
      <c r="D1932" s="120" t="s">
        <v>261</v>
      </c>
      <c r="E1932" s="120" t="s">
        <v>391</v>
      </c>
      <c r="F1932" s="120" t="s">
        <v>261</v>
      </c>
      <c r="G1932" s="120">
        <v>189804</v>
      </c>
      <c r="H1932" s="120" t="s">
        <v>470</v>
      </c>
      <c r="I1932" s="120" t="s">
        <v>6334</v>
      </c>
      <c r="J1932" s="120" t="s">
        <v>92</v>
      </c>
      <c r="K1932" s="120" t="s">
        <v>5160</v>
      </c>
      <c r="L1932" s="121">
        <v>11</v>
      </c>
      <c r="M1932" s="121">
        <v>2016</v>
      </c>
      <c r="N1932" s="180">
        <v>6371.3</v>
      </c>
      <c r="O1932" s="59"/>
      <c r="P1932" s="60"/>
      <c r="Q1932" s="61"/>
      <c r="R1932" s="61"/>
      <c r="S1932" s="510"/>
    </row>
    <row r="1933" spans="1:19" s="31" customFormat="1" ht="45.75" customHeight="1" x14ac:dyDescent="0.25">
      <c r="A1933" s="119">
        <v>1925</v>
      </c>
      <c r="B1933" s="119" t="s">
        <v>6347</v>
      </c>
      <c r="C1933" s="119" t="s">
        <v>2976</v>
      </c>
      <c r="D1933" s="120" t="s">
        <v>1156</v>
      </c>
      <c r="E1933" s="120" t="s">
        <v>391</v>
      </c>
      <c r="F1933" s="120" t="s">
        <v>261</v>
      </c>
      <c r="G1933" s="120" t="s">
        <v>6348</v>
      </c>
      <c r="H1933" s="120" t="s">
        <v>470</v>
      </c>
      <c r="I1933" s="120" t="s">
        <v>6334</v>
      </c>
      <c r="J1933" s="120" t="s">
        <v>92</v>
      </c>
      <c r="K1933" s="120" t="s">
        <v>5160</v>
      </c>
      <c r="L1933" s="121">
        <v>11</v>
      </c>
      <c r="M1933" s="121">
        <v>2016</v>
      </c>
      <c r="N1933" s="180">
        <v>2940.6</v>
      </c>
      <c r="O1933" s="59"/>
      <c r="P1933" s="60"/>
      <c r="Q1933" s="61"/>
      <c r="R1933" s="61"/>
      <c r="S1933" s="510"/>
    </row>
    <row r="1934" spans="1:19" s="31" customFormat="1" ht="45.75" customHeight="1" x14ac:dyDescent="0.25">
      <c r="A1934" s="119">
        <v>1926</v>
      </c>
      <c r="B1934" s="119" t="s">
        <v>6349</v>
      </c>
      <c r="C1934" s="119" t="s">
        <v>2952</v>
      </c>
      <c r="D1934" s="120" t="s">
        <v>261</v>
      </c>
      <c r="E1934" s="120" t="s">
        <v>391</v>
      </c>
      <c r="F1934" s="120" t="s">
        <v>261</v>
      </c>
      <c r="G1934" s="120" t="s">
        <v>4165</v>
      </c>
      <c r="H1934" s="120" t="s">
        <v>470</v>
      </c>
      <c r="I1934" s="120" t="s">
        <v>6334</v>
      </c>
      <c r="J1934" s="120" t="s">
        <v>92</v>
      </c>
      <c r="K1934" s="120" t="s">
        <v>5160</v>
      </c>
      <c r="L1934" s="121">
        <v>11</v>
      </c>
      <c r="M1934" s="121">
        <v>2016</v>
      </c>
      <c r="N1934" s="180">
        <v>294.06</v>
      </c>
      <c r="O1934" s="59"/>
      <c r="P1934" s="60"/>
      <c r="Q1934" s="61"/>
      <c r="R1934" s="61"/>
      <c r="S1934" s="510"/>
    </row>
    <row r="1935" spans="1:19" s="31" customFormat="1" ht="45.75" customHeight="1" x14ac:dyDescent="0.25">
      <c r="A1935" s="119">
        <v>1927</v>
      </c>
      <c r="B1935" s="119" t="s">
        <v>6350</v>
      </c>
      <c r="C1935" s="119" t="s">
        <v>2971</v>
      </c>
      <c r="D1935" s="120" t="s">
        <v>261</v>
      </c>
      <c r="E1935" s="120" t="s">
        <v>391</v>
      </c>
      <c r="F1935" s="120" t="s">
        <v>261</v>
      </c>
      <c r="G1935" s="120" t="s">
        <v>4165</v>
      </c>
      <c r="H1935" s="120" t="s">
        <v>470</v>
      </c>
      <c r="I1935" s="120" t="s">
        <v>6334</v>
      </c>
      <c r="J1935" s="120" t="s">
        <v>92</v>
      </c>
      <c r="K1935" s="120" t="s">
        <v>5160</v>
      </c>
      <c r="L1935" s="121">
        <v>11</v>
      </c>
      <c r="M1935" s="121">
        <v>2016</v>
      </c>
      <c r="N1935" s="180">
        <v>196.04</v>
      </c>
      <c r="O1935" s="59"/>
      <c r="P1935" s="60"/>
      <c r="Q1935" s="61"/>
      <c r="R1935" s="61"/>
      <c r="S1935" s="510"/>
    </row>
    <row r="1936" spans="1:19" s="31" customFormat="1" ht="45.75" customHeight="1" x14ac:dyDescent="0.25">
      <c r="A1936" s="119">
        <v>1928</v>
      </c>
      <c r="B1936" s="119" t="s">
        <v>6351</v>
      </c>
      <c r="C1936" s="119" t="s">
        <v>4085</v>
      </c>
      <c r="D1936" s="120" t="s">
        <v>1622</v>
      </c>
      <c r="E1936" s="120" t="s">
        <v>391</v>
      </c>
      <c r="F1936" s="120" t="s">
        <v>3299</v>
      </c>
      <c r="G1936" s="120" t="s">
        <v>6352</v>
      </c>
      <c r="H1936" s="120" t="s">
        <v>470</v>
      </c>
      <c r="I1936" s="120" t="s">
        <v>6334</v>
      </c>
      <c r="J1936" s="120" t="s">
        <v>92</v>
      </c>
      <c r="K1936" s="120" t="s">
        <v>5160</v>
      </c>
      <c r="L1936" s="121">
        <v>12</v>
      </c>
      <c r="M1936" s="121">
        <v>2016</v>
      </c>
      <c r="N1936" s="180">
        <v>1392</v>
      </c>
      <c r="O1936" s="59"/>
      <c r="P1936" s="60"/>
      <c r="Q1936" s="61"/>
      <c r="R1936" s="61"/>
      <c r="S1936" s="510"/>
    </row>
    <row r="1937" spans="1:19" s="31" customFormat="1" ht="45.75" customHeight="1" x14ac:dyDescent="0.25">
      <c r="A1937" s="119">
        <v>1929</v>
      </c>
      <c r="B1937" s="129" t="s">
        <v>6353</v>
      </c>
      <c r="C1937" s="129" t="s">
        <v>6354</v>
      </c>
      <c r="D1937" s="120" t="s">
        <v>6355</v>
      </c>
      <c r="E1937" s="120" t="s">
        <v>391</v>
      </c>
      <c r="F1937" s="120" t="s">
        <v>261</v>
      </c>
      <c r="G1937" s="123" t="s">
        <v>6356</v>
      </c>
      <c r="H1937" s="120" t="s">
        <v>470</v>
      </c>
      <c r="I1937" s="120" t="s">
        <v>6334</v>
      </c>
      <c r="J1937" s="120" t="s">
        <v>92</v>
      </c>
      <c r="K1937" s="120" t="s">
        <v>5160</v>
      </c>
      <c r="L1937" s="121">
        <v>5</v>
      </c>
      <c r="M1937" s="121">
        <v>2017</v>
      </c>
      <c r="N1937" s="180">
        <v>1798</v>
      </c>
      <c r="O1937" s="59"/>
      <c r="P1937" s="60"/>
      <c r="Q1937" s="61"/>
      <c r="R1937" s="61"/>
      <c r="S1937" s="510"/>
    </row>
    <row r="1938" spans="1:19" s="31" customFormat="1" ht="45.75" customHeight="1" x14ac:dyDescent="0.25">
      <c r="A1938" s="119">
        <v>1930</v>
      </c>
      <c r="B1938" s="129" t="s">
        <v>6357</v>
      </c>
      <c r="C1938" s="129" t="s">
        <v>3474</v>
      </c>
      <c r="D1938" s="120" t="s">
        <v>1622</v>
      </c>
      <c r="E1938" s="120" t="s">
        <v>391</v>
      </c>
      <c r="F1938" s="120" t="s">
        <v>3475</v>
      </c>
      <c r="G1938" s="120" t="s">
        <v>440</v>
      </c>
      <c r="H1938" s="120" t="s">
        <v>470</v>
      </c>
      <c r="I1938" s="120" t="s">
        <v>6334</v>
      </c>
      <c r="J1938" s="120" t="s">
        <v>92</v>
      </c>
      <c r="K1938" s="120" t="s">
        <v>5160</v>
      </c>
      <c r="L1938" s="121">
        <v>1</v>
      </c>
      <c r="M1938" s="121">
        <v>2016</v>
      </c>
      <c r="N1938" s="180">
        <v>6716.11</v>
      </c>
      <c r="O1938" s="59"/>
      <c r="P1938" s="60"/>
      <c r="Q1938" s="61"/>
      <c r="R1938" s="61"/>
      <c r="S1938" s="510"/>
    </row>
    <row r="1939" spans="1:19" s="31" customFormat="1" ht="45.75" customHeight="1" x14ac:dyDescent="0.25">
      <c r="A1939" s="119">
        <v>1931</v>
      </c>
      <c r="B1939" s="119" t="s">
        <v>6358</v>
      </c>
      <c r="C1939" s="119" t="s">
        <v>6359</v>
      </c>
      <c r="D1939" s="120" t="s">
        <v>1622</v>
      </c>
      <c r="E1939" s="120" t="s">
        <v>391</v>
      </c>
      <c r="F1939" s="120" t="s">
        <v>261</v>
      </c>
      <c r="G1939" s="120" t="s">
        <v>6360</v>
      </c>
      <c r="H1939" s="120" t="s">
        <v>470</v>
      </c>
      <c r="I1939" s="120" t="s">
        <v>6334</v>
      </c>
      <c r="J1939" s="120" t="s">
        <v>92</v>
      </c>
      <c r="K1939" s="120" t="s">
        <v>5160</v>
      </c>
      <c r="L1939" s="120">
        <v>12</v>
      </c>
      <c r="M1939" s="121">
        <v>2013</v>
      </c>
      <c r="N1939" s="180">
        <v>4477.6000000000004</v>
      </c>
      <c r="O1939" s="59"/>
      <c r="P1939" s="60"/>
      <c r="Q1939" s="61"/>
      <c r="R1939" s="61"/>
      <c r="S1939" s="510"/>
    </row>
    <row r="1940" spans="1:19" s="31" customFormat="1" ht="45.75" customHeight="1" x14ac:dyDescent="0.25">
      <c r="A1940" s="119">
        <v>1932</v>
      </c>
      <c r="B1940" s="129" t="s">
        <v>6361</v>
      </c>
      <c r="C1940" s="129" t="s">
        <v>6362</v>
      </c>
      <c r="D1940" s="120" t="s">
        <v>1622</v>
      </c>
      <c r="E1940" s="120" t="s">
        <v>391</v>
      </c>
      <c r="F1940" s="120" t="s">
        <v>6363</v>
      </c>
      <c r="G1940" s="120" t="s">
        <v>440</v>
      </c>
      <c r="H1940" s="120" t="s">
        <v>890</v>
      </c>
      <c r="I1940" s="120" t="s">
        <v>6334</v>
      </c>
      <c r="J1940" s="120" t="s">
        <v>92</v>
      </c>
      <c r="K1940" s="120" t="s">
        <v>5160</v>
      </c>
      <c r="L1940" s="121">
        <v>1</v>
      </c>
      <c r="M1940" s="121">
        <v>2016</v>
      </c>
      <c r="N1940" s="180">
        <v>976.19</v>
      </c>
      <c r="O1940" s="59"/>
      <c r="P1940" s="60"/>
      <c r="Q1940" s="61"/>
      <c r="R1940" s="61"/>
      <c r="S1940" s="510"/>
    </row>
    <row r="1941" spans="1:19" s="31" customFormat="1" ht="45.75" customHeight="1" x14ac:dyDescent="0.25">
      <c r="A1941" s="119">
        <v>1933</v>
      </c>
      <c r="B1941" s="119" t="s">
        <v>2586</v>
      </c>
      <c r="C1941" s="131" t="s">
        <v>2980</v>
      </c>
      <c r="D1941" s="120" t="s">
        <v>2678</v>
      </c>
      <c r="E1941" s="120" t="s">
        <v>391</v>
      </c>
      <c r="F1941" s="120" t="s">
        <v>261</v>
      </c>
      <c r="G1941" s="120" t="s">
        <v>440</v>
      </c>
      <c r="H1941" s="120" t="s">
        <v>470</v>
      </c>
      <c r="I1941" s="120" t="s">
        <v>6334</v>
      </c>
      <c r="J1941" s="120" t="s">
        <v>92</v>
      </c>
      <c r="K1941" s="120" t="s">
        <v>5160</v>
      </c>
      <c r="L1941" s="120">
        <v>12</v>
      </c>
      <c r="M1941" s="121">
        <v>2013</v>
      </c>
      <c r="N1941" s="180">
        <v>246</v>
      </c>
      <c r="O1941" s="59"/>
      <c r="P1941" s="60"/>
      <c r="Q1941" s="61"/>
      <c r="R1941" s="61"/>
      <c r="S1941" s="510"/>
    </row>
    <row r="1942" spans="1:19" s="31" customFormat="1" ht="45.75" customHeight="1" x14ac:dyDescent="0.25">
      <c r="A1942" s="119">
        <v>1934</v>
      </c>
      <c r="B1942" s="119" t="s">
        <v>6364</v>
      </c>
      <c r="C1942" s="119" t="s">
        <v>3166</v>
      </c>
      <c r="D1942" s="129" t="s">
        <v>3167</v>
      </c>
      <c r="E1942" s="129" t="s">
        <v>391</v>
      </c>
      <c r="F1942" s="129" t="s">
        <v>261</v>
      </c>
      <c r="G1942" s="129" t="s">
        <v>440</v>
      </c>
      <c r="H1942" s="129" t="s">
        <v>470</v>
      </c>
      <c r="I1942" s="120" t="s">
        <v>6365</v>
      </c>
      <c r="J1942" s="129" t="s">
        <v>92</v>
      </c>
      <c r="K1942" s="120" t="s">
        <v>5160</v>
      </c>
      <c r="L1942" s="129">
        <v>12</v>
      </c>
      <c r="M1942" s="121">
        <v>2013</v>
      </c>
      <c r="N1942" s="180">
        <v>8804.4</v>
      </c>
      <c r="O1942" s="59"/>
      <c r="P1942" s="60"/>
      <c r="Q1942" s="61"/>
      <c r="R1942" s="61"/>
      <c r="S1942" s="510"/>
    </row>
    <row r="1943" spans="1:19" s="31" customFormat="1" ht="45.75" customHeight="1" x14ac:dyDescent="0.25">
      <c r="A1943" s="119">
        <v>1935</v>
      </c>
      <c r="B1943" s="119" t="s">
        <v>6366</v>
      </c>
      <c r="C1943" s="119" t="s">
        <v>3084</v>
      </c>
      <c r="D1943" s="129" t="s">
        <v>261</v>
      </c>
      <c r="E1943" s="129" t="s">
        <v>391</v>
      </c>
      <c r="F1943" s="129" t="s">
        <v>261</v>
      </c>
      <c r="G1943" s="129" t="s">
        <v>440</v>
      </c>
      <c r="H1943" s="129" t="s">
        <v>470</v>
      </c>
      <c r="I1943" s="120" t="s">
        <v>6365</v>
      </c>
      <c r="J1943" s="129" t="s">
        <v>92</v>
      </c>
      <c r="K1943" s="120" t="s">
        <v>5160</v>
      </c>
      <c r="L1943" s="129">
        <v>12</v>
      </c>
      <c r="M1943" s="121">
        <v>2013</v>
      </c>
      <c r="N1943" s="180">
        <v>4402.2</v>
      </c>
      <c r="O1943" s="59"/>
      <c r="P1943" s="60"/>
      <c r="Q1943" s="61"/>
      <c r="R1943" s="61"/>
      <c r="S1943" s="510"/>
    </row>
    <row r="1944" spans="1:19" s="31" customFormat="1" ht="45.75" customHeight="1" x14ac:dyDescent="0.25">
      <c r="A1944" s="119">
        <v>1936</v>
      </c>
      <c r="B1944" s="119" t="s">
        <v>6367</v>
      </c>
      <c r="C1944" s="119" t="s">
        <v>2952</v>
      </c>
      <c r="D1944" s="129" t="s">
        <v>261</v>
      </c>
      <c r="E1944" s="129" t="s">
        <v>391</v>
      </c>
      <c r="F1944" s="129" t="s">
        <v>261</v>
      </c>
      <c r="G1944" s="129" t="s">
        <v>440</v>
      </c>
      <c r="H1944" s="129" t="s">
        <v>470</v>
      </c>
      <c r="I1944" s="120" t="s">
        <v>6365</v>
      </c>
      <c r="J1944" s="129" t="s">
        <v>92</v>
      </c>
      <c r="K1944" s="120" t="s">
        <v>5160</v>
      </c>
      <c r="L1944" s="129">
        <v>12</v>
      </c>
      <c r="M1944" s="121">
        <v>2013</v>
      </c>
      <c r="N1944" s="180">
        <v>440.22</v>
      </c>
      <c r="O1944" s="59"/>
      <c r="P1944" s="60"/>
      <c r="Q1944" s="61"/>
      <c r="R1944" s="61"/>
      <c r="S1944" s="510"/>
    </row>
    <row r="1945" spans="1:19" s="31" customFormat="1" ht="45.75" customHeight="1" x14ac:dyDescent="0.25">
      <c r="A1945" s="119">
        <v>1937</v>
      </c>
      <c r="B1945" s="119" t="s">
        <v>6368</v>
      </c>
      <c r="C1945" s="119" t="s">
        <v>2971</v>
      </c>
      <c r="D1945" s="129" t="s">
        <v>261</v>
      </c>
      <c r="E1945" s="129" t="s">
        <v>391</v>
      </c>
      <c r="F1945" s="129" t="s">
        <v>261</v>
      </c>
      <c r="G1945" s="129" t="s">
        <v>440</v>
      </c>
      <c r="H1945" s="129" t="s">
        <v>470</v>
      </c>
      <c r="I1945" s="120" t="s">
        <v>6365</v>
      </c>
      <c r="J1945" s="129" t="s">
        <v>92</v>
      </c>
      <c r="K1945" s="120" t="s">
        <v>5160</v>
      </c>
      <c r="L1945" s="129">
        <v>12</v>
      </c>
      <c r="M1945" s="121">
        <v>2013</v>
      </c>
      <c r="N1945" s="180">
        <v>293.48</v>
      </c>
      <c r="O1945" s="59"/>
      <c r="P1945" s="60"/>
      <c r="Q1945" s="61"/>
      <c r="R1945" s="61"/>
      <c r="S1945" s="510"/>
    </row>
    <row r="1946" spans="1:19" s="31" customFormat="1" ht="45.75" customHeight="1" x14ac:dyDescent="0.25">
      <c r="A1946" s="119">
        <v>1938</v>
      </c>
      <c r="B1946" s="119" t="s">
        <v>6369</v>
      </c>
      <c r="C1946" s="119" t="s">
        <v>2980</v>
      </c>
      <c r="D1946" s="129" t="s">
        <v>261</v>
      </c>
      <c r="E1946" s="129" t="s">
        <v>391</v>
      </c>
      <c r="F1946" s="129" t="s">
        <v>261</v>
      </c>
      <c r="G1946" s="129" t="s">
        <v>440</v>
      </c>
      <c r="H1946" s="129" t="s">
        <v>470</v>
      </c>
      <c r="I1946" s="120" t="s">
        <v>6365</v>
      </c>
      <c r="J1946" s="129" t="s">
        <v>92</v>
      </c>
      <c r="K1946" s="120" t="s">
        <v>5160</v>
      </c>
      <c r="L1946" s="129">
        <v>12</v>
      </c>
      <c r="M1946" s="121">
        <v>2013</v>
      </c>
      <c r="N1946" s="180">
        <v>440.22</v>
      </c>
      <c r="O1946" s="59"/>
      <c r="P1946" s="60"/>
      <c r="Q1946" s="61"/>
      <c r="R1946" s="61"/>
      <c r="S1946" s="510"/>
    </row>
    <row r="1947" spans="1:19" s="31" customFormat="1" ht="45.75" customHeight="1" x14ac:dyDescent="0.25">
      <c r="A1947" s="119">
        <v>1939</v>
      </c>
      <c r="B1947" s="119" t="s">
        <v>6370</v>
      </c>
      <c r="C1947" s="119" t="s">
        <v>3766</v>
      </c>
      <c r="D1947" s="129" t="s">
        <v>261</v>
      </c>
      <c r="E1947" s="129" t="s">
        <v>391</v>
      </c>
      <c r="F1947" s="129" t="s">
        <v>261</v>
      </c>
      <c r="G1947" s="129" t="s">
        <v>440</v>
      </c>
      <c r="H1947" s="129" t="s">
        <v>470</v>
      </c>
      <c r="I1947" s="120" t="s">
        <v>6365</v>
      </c>
      <c r="J1947" s="129" t="s">
        <v>92</v>
      </c>
      <c r="K1947" s="120" t="s">
        <v>5160</v>
      </c>
      <c r="L1947" s="129">
        <v>12</v>
      </c>
      <c r="M1947" s="121">
        <v>2013</v>
      </c>
      <c r="N1947" s="180">
        <v>293.48</v>
      </c>
      <c r="O1947" s="59"/>
      <c r="P1947" s="60"/>
      <c r="Q1947" s="61"/>
      <c r="R1947" s="61"/>
      <c r="S1947" s="510"/>
    </row>
    <row r="1948" spans="1:19" s="31" customFormat="1" ht="45.75" customHeight="1" x14ac:dyDescent="0.25">
      <c r="A1948" s="119">
        <v>1940</v>
      </c>
      <c r="B1948" s="129" t="s">
        <v>6371</v>
      </c>
      <c r="C1948" s="129" t="s">
        <v>3474</v>
      </c>
      <c r="D1948" s="120" t="s">
        <v>1622</v>
      </c>
      <c r="E1948" s="120" t="s">
        <v>391</v>
      </c>
      <c r="F1948" s="120" t="s">
        <v>3475</v>
      </c>
      <c r="G1948" s="120" t="s">
        <v>440</v>
      </c>
      <c r="H1948" s="120" t="s">
        <v>470</v>
      </c>
      <c r="I1948" s="120" t="s">
        <v>6365</v>
      </c>
      <c r="J1948" s="120" t="s">
        <v>92</v>
      </c>
      <c r="K1948" s="120" t="s">
        <v>5160</v>
      </c>
      <c r="L1948" s="121">
        <v>1</v>
      </c>
      <c r="M1948" s="121">
        <v>2016</v>
      </c>
      <c r="N1948" s="180">
        <v>6716.11</v>
      </c>
      <c r="O1948" s="59"/>
      <c r="P1948" s="60"/>
      <c r="Q1948" s="61"/>
      <c r="R1948" s="61"/>
      <c r="S1948" s="510"/>
    </row>
    <row r="1949" spans="1:19" s="31" customFormat="1" ht="45.75" customHeight="1" x14ac:dyDescent="0.25">
      <c r="A1949" s="119">
        <v>1941</v>
      </c>
      <c r="B1949" s="119" t="s">
        <v>6372</v>
      </c>
      <c r="C1949" s="119" t="s">
        <v>3166</v>
      </c>
      <c r="D1949" s="120" t="s">
        <v>3167</v>
      </c>
      <c r="E1949" s="120" t="s">
        <v>391</v>
      </c>
      <c r="F1949" s="120" t="s">
        <v>261</v>
      </c>
      <c r="G1949" s="120" t="s">
        <v>440</v>
      </c>
      <c r="H1949" s="120" t="s">
        <v>470</v>
      </c>
      <c r="I1949" s="120" t="s">
        <v>6365</v>
      </c>
      <c r="J1949" s="120" t="s">
        <v>92</v>
      </c>
      <c r="K1949" s="120" t="s">
        <v>5160</v>
      </c>
      <c r="L1949" s="120">
        <v>12</v>
      </c>
      <c r="M1949" s="121">
        <v>2013</v>
      </c>
      <c r="N1949" s="180">
        <v>8804.4</v>
      </c>
      <c r="O1949" s="59"/>
      <c r="P1949" s="60"/>
      <c r="Q1949" s="61"/>
      <c r="R1949" s="61"/>
      <c r="S1949" s="510"/>
    </row>
    <row r="1950" spans="1:19" s="31" customFormat="1" ht="45.75" customHeight="1" x14ac:dyDescent="0.25">
      <c r="A1950" s="119">
        <v>1942</v>
      </c>
      <c r="B1950" s="119" t="s">
        <v>6373</v>
      </c>
      <c r="C1950" s="119" t="s">
        <v>3084</v>
      </c>
      <c r="D1950" s="120" t="s">
        <v>2678</v>
      </c>
      <c r="E1950" s="120" t="s">
        <v>391</v>
      </c>
      <c r="F1950" s="120" t="s">
        <v>261</v>
      </c>
      <c r="G1950" s="120" t="s">
        <v>440</v>
      </c>
      <c r="H1950" s="120" t="s">
        <v>470</v>
      </c>
      <c r="I1950" s="120" t="s">
        <v>6365</v>
      </c>
      <c r="J1950" s="120" t="s">
        <v>92</v>
      </c>
      <c r="K1950" s="120" t="s">
        <v>5160</v>
      </c>
      <c r="L1950" s="120">
        <v>12</v>
      </c>
      <c r="M1950" s="121">
        <v>2013</v>
      </c>
      <c r="N1950" s="180">
        <v>4402.2</v>
      </c>
      <c r="O1950" s="59"/>
      <c r="P1950" s="60"/>
      <c r="Q1950" s="61"/>
      <c r="R1950" s="61"/>
      <c r="S1950" s="510"/>
    </row>
    <row r="1951" spans="1:19" s="31" customFormat="1" ht="45.75" customHeight="1" x14ac:dyDescent="0.25">
      <c r="A1951" s="119">
        <v>1943</v>
      </c>
      <c r="B1951" s="119" t="s">
        <v>6374</v>
      </c>
      <c r="C1951" s="119" t="s">
        <v>2952</v>
      </c>
      <c r="D1951" s="120" t="s">
        <v>2678</v>
      </c>
      <c r="E1951" s="120" t="s">
        <v>391</v>
      </c>
      <c r="F1951" s="120" t="s">
        <v>261</v>
      </c>
      <c r="G1951" s="120" t="s">
        <v>440</v>
      </c>
      <c r="H1951" s="120" t="s">
        <v>470</v>
      </c>
      <c r="I1951" s="120" t="s">
        <v>6365</v>
      </c>
      <c r="J1951" s="120" t="s">
        <v>92</v>
      </c>
      <c r="K1951" s="120" t="s">
        <v>5160</v>
      </c>
      <c r="L1951" s="120">
        <v>12</v>
      </c>
      <c r="M1951" s="121">
        <v>2013</v>
      </c>
      <c r="N1951" s="180">
        <v>440.22</v>
      </c>
      <c r="O1951" s="59"/>
      <c r="P1951" s="60"/>
      <c r="Q1951" s="61"/>
      <c r="R1951" s="61"/>
      <c r="S1951" s="510"/>
    </row>
    <row r="1952" spans="1:19" s="31" customFormat="1" ht="45.75" customHeight="1" x14ac:dyDescent="0.25">
      <c r="A1952" s="119">
        <v>1944</v>
      </c>
      <c r="B1952" s="119" t="s">
        <v>6375</v>
      </c>
      <c r="C1952" s="119" t="s">
        <v>2971</v>
      </c>
      <c r="D1952" s="120" t="s">
        <v>2678</v>
      </c>
      <c r="E1952" s="120" t="s">
        <v>391</v>
      </c>
      <c r="F1952" s="120" t="s">
        <v>261</v>
      </c>
      <c r="G1952" s="120" t="s">
        <v>440</v>
      </c>
      <c r="H1952" s="120" t="s">
        <v>470</v>
      </c>
      <c r="I1952" s="120" t="s">
        <v>6365</v>
      </c>
      <c r="J1952" s="120" t="s">
        <v>92</v>
      </c>
      <c r="K1952" s="120" t="s">
        <v>5160</v>
      </c>
      <c r="L1952" s="120">
        <v>12</v>
      </c>
      <c r="M1952" s="121">
        <v>2013</v>
      </c>
      <c r="N1952" s="180">
        <v>293.48</v>
      </c>
      <c r="O1952" s="59"/>
      <c r="P1952" s="60"/>
      <c r="Q1952" s="61"/>
      <c r="R1952" s="61"/>
      <c r="S1952" s="510"/>
    </row>
    <row r="1953" spans="1:19" s="31" customFormat="1" ht="45.75" customHeight="1" x14ac:dyDescent="0.25">
      <c r="A1953" s="119">
        <v>1945</v>
      </c>
      <c r="B1953" s="119" t="s">
        <v>6376</v>
      </c>
      <c r="C1953" s="119" t="s">
        <v>2980</v>
      </c>
      <c r="D1953" s="120" t="s">
        <v>2678</v>
      </c>
      <c r="E1953" s="120" t="s">
        <v>391</v>
      </c>
      <c r="F1953" s="120" t="s">
        <v>261</v>
      </c>
      <c r="G1953" s="120" t="s">
        <v>440</v>
      </c>
      <c r="H1953" s="120" t="s">
        <v>470</v>
      </c>
      <c r="I1953" s="120" t="s">
        <v>6365</v>
      </c>
      <c r="J1953" s="120" t="s">
        <v>92</v>
      </c>
      <c r="K1953" s="120" t="s">
        <v>5160</v>
      </c>
      <c r="L1953" s="120">
        <v>12</v>
      </c>
      <c r="M1953" s="121">
        <v>2013</v>
      </c>
      <c r="N1953" s="180">
        <v>440.22</v>
      </c>
      <c r="O1953" s="59"/>
      <c r="P1953" s="60"/>
      <c r="Q1953" s="61"/>
      <c r="R1953" s="61"/>
      <c r="S1953" s="510"/>
    </row>
    <row r="1954" spans="1:19" s="31" customFormat="1" ht="45.75" customHeight="1" x14ac:dyDescent="0.25">
      <c r="A1954" s="119">
        <v>1946</v>
      </c>
      <c r="B1954" s="119" t="s">
        <v>6377</v>
      </c>
      <c r="C1954" s="119" t="s">
        <v>3766</v>
      </c>
      <c r="D1954" s="120" t="s">
        <v>2678</v>
      </c>
      <c r="E1954" s="120" t="s">
        <v>391</v>
      </c>
      <c r="F1954" s="120" t="s">
        <v>261</v>
      </c>
      <c r="G1954" s="120" t="s">
        <v>440</v>
      </c>
      <c r="H1954" s="120" t="s">
        <v>470</v>
      </c>
      <c r="I1954" s="120" t="s">
        <v>6365</v>
      </c>
      <c r="J1954" s="120" t="s">
        <v>92</v>
      </c>
      <c r="K1954" s="120" t="s">
        <v>5160</v>
      </c>
      <c r="L1954" s="120">
        <v>12</v>
      </c>
      <c r="M1954" s="121">
        <v>2013</v>
      </c>
      <c r="N1954" s="180">
        <v>293.48</v>
      </c>
      <c r="O1954" s="59"/>
      <c r="P1954" s="60"/>
      <c r="Q1954" s="61"/>
      <c r="R1954" s="61"/>
      <c r="S1954" s="510"/>
    </row>
    <row r="1955" spans="1:19" s="31" customFormat="1" ht="45.75" customHeight="1" x14ac:dyDescent="0.25">
      <c r="A1955" s="119">
        <v>1947</v>
      </c>
      <c r="B1955" s="129" t="s">
        <v>6378</v>
      </c>
      <c r="C1955" s="129" t="s">
        <v>6362</v>
      </c>
      <c r="D1955" s="120" t="s">
        <v>1622</v>
      </c>
      <c r="E1955" s="120" t="s">
        <v>391</v>
      </c>
      <c r="F1955" s="120" t="s">
        <v>6363</v>
      </c>
      <c r="G1955" s="120" t="s">
        <v>440</v>
      </c>
      <c r="H1955" s="120" t="s">
        <v>890</v>
      </c>
      <c r="I1955" s="120" t="s">
        <v>6365</v>
      </c>
      <c r="J1955" s="120" t="s">
        <v>92</v>
      </c>
      <c r="K1955" s="120" t="s">
        <v>5160</v>
      </c>
      <c r="L1955" s="121">
        <v>1</v>
      </c>
      <c r="M1955" s="121">
        <v>2016</v>
      </c>
      <c r="N1955" s="180">
        <v>976.19</v>
      </c>
      <c r="O1955" s="59"/>
      <c r="P1955" s="60"/>
      <c r="Q1955" s="61"/>
      <c r="R1955" s="61"/>
      <c r="S1955" s="510"/>
    </row>
    <row r="1956" spans="1:19" s="31" customFormat="1" ht="45.75" customHeight="1" x14ac:dyDescent="0.25">
      <c r="A1956" s="119">
        <v>1948</v>
      </c>
      <c r="B1956" s="119" t="s">
        <v>6379</v>
      </c>
      <c r="C1956" s="131" t="s">
        <v>6380</v>
      </c>
      <c r="D1956" s="120" t="s">
        <v>1622</v>
      </c>
      <c r="E1956" s="120" t="s">
        <v>391</v>
      </c>
      <c r="F1956" s="120" t="s">
        <v>261</v>
      </c>
      <c r="G1956" s="120" t="s">
        <v>440</v>
      </c>
      <c r="H1956" s="120" t="s">
        <v>470</v>
      </c>
      <c r="I1956" s="120" t="s">
        <v>6365</v>
      </c>
      <c r="J1956" s="120" t="s">
        <v>92</v>
      </c>
      <c r="K1956" s="120" t="s">
        <v>5160</v>
      </c>
      <c r="L1956" s="120">
        <v>12</v>
      </c>
      <c r="M1956" s="121">
        <v>2013</v>
      </c>
      <c r="N1956" s="180">
        <v>7302.43</v>
      </c>
      <c r="O1956" s="59"/>
      <c r="P1956" s="60"/>
      <c r="Q1956" s="61"/>
      <c r="R1956" s="61"/>
      <c r="S1956" s="510"/>
    </row>
    <row r="1957" spans="1:19" s="31" customFormat="1" ht="45.75" customHeight="1" x14ac:dyDescent="0.25">
      <c r="A1957" s="119">
        <v>1949</v>
      </c>
      <c r="B1957" s="119" t="s">
        <v>6381</v>
      </c>
      <c r="C1957" s="131" t="s">
        <v>6382</v>
      </c>
      <c r="D1957" s="120" t="s">
        <v>3012</v>
      </c>
      <c r="E1957" s="120" t="s">
        <v>6383</v>
      </c>
      <c r="F1957" s="120" t="s">
        <v>4313</v>
      </c>
      <c r="G1957" s="120" t="s">
        <v>6384</v>
      </c>
      <c r="H1957" s="120" t="s">
        <v>470</v>
      </c>
      <c r="I1957" s="120" t="s">
        <v>6365</v>
      </c>
      <c r="J1957" s="120" t="s">
        <v>92</v>
      </c>
      <c r="K1957" s="120" t="s">
        <v>5160</v>
      </c>
      <c r="L1957" s="121">
        <v>6</v>
      </c>
      <c r="M1957" s="121">
        <v>2015</v>
      </c>
      <c r="N1957" s="180">
        <v>3538</v>
      </c>
      <c r="O1957" s="59"/>
      <c r="P1957" s="60"/>
      <c r="Q1957" s="61"/>
      <c r="R1957" s="61"/>
      <c r="S1957" s="510"/>
    </row>
    <row r="1958" spans="1:19" s="31" customFormat="1" ht="45.75" customHeight="1" x14ac:dyDescent="0.25">
      <c r="A1958" s="119">
        <v>1950</v>
      </c>
      <c r="B1958" s="119" t="s">
        <v>6385</v>
      </c>
      <c r="C1958" s="119" t="s">
        <v>6386</v>
      </c>
      <c r="D1958" s="120" t="s">
        <v>2678</v>
      </c>
      <c r="E1958" s="120" t="s">
        <v>391</v>
      </c>
      <c r="F1958" s="120" t="s">
        <v>261</v>
      </c>
      <c r="G1958" s="120" t="s">
        <v>440</v>
      </c>
      <c r="H1958" s="120" t="s">
        <v>470</v>
      </c>
      <c r="I1958" s="120" t="s">
        <v>6365</v>
      </c>
      <c r="J1958" s="120" t="s">
        <v>92</v>
      </c>
      <c r="K1958" s="120" t="s">
        <v>5160</v>
      </c>
      <c r="L1958" s="120">
        <v>12</v>
      </c>
      <c r="M1958" s="121">
        <v>2013</v>
      </c>
      <c r="N1958" s="180">
        <v>8919.24</v>
      </c>
      <c r="O1958" s="59"/>
      <c r="P1958" s="60"/>
      <c r="Q1958" s="61"/>
      <c r="R1958" s="61"/>
      <c r="S1958" s="510"/>
    </row>
    <row r="1959" spans="1:19" s="31" customFormat="1" ht="45.75" customHeight="1" x14ac:dyDescent="0.25">
      <c r="A1959" s="119">
        <v>1951</v>
      </c>
      <c r="B1959" s="119" t="s">
        <v>6387</v>
      </c>
      <c r="C1959" s="119" t="s">
        <v>6388</v>
      </c>
      <c r="D1959" s="120" t="s">
        <v>2678</v>
      </c>
      <c r="E1959" s="120" t="s">
        <v>391</v>
      </c>
      <c r="F1959" s="120" t="s">
        <v>261</v>
      </c>
      <c r="G1959" s="120" t="s">
        <v>440</v>
      </c>
      <c r="H1959" s="120" t="s">
        <v>470</v>
      </c>
      <c r="I1959" s="120" t="s">
        <v>6365</v>
      </c>
      <c r="J1959" s="120" t="s">
        <v>92</v>
      </c>
      <c r="K1959" s="120" t="s">
        <v>5160</v>
      </c>
      <c r="L1959" s="120">
        <v>12</v>
      </c>
      <c r="M1959" s="121">
        <v>2013</v>
      </c>
      <c r="N1959" s="180">
        <v>29883.919999999998</v>
      </c>
      <c r="O1959" s="59"/>
      <c r="P1959" s="60"/>
      <c r="Q1959" s="61"/>
      <c r="R1959" s="61"/>
      <c r="S1959" s="510"/>
    </row>
    <row r="1960" spans="1:19" s="31" customFormat="1" ht="45.75" customHeight="1" x14ac:dyDescent="0.25">
      <c r="A1960" s="119">
        <v>1952</v>
      </c>
      <c r="B1960" s="119" t="s">
        <v>6389</v>
      </c>
      <c r="C1960" s="119" t="s">
        <v>6359</v>
      </c>
      <c r="D1960" s="120" t="s">
        <v>1622</v>
      </c>
      <c r="E1960" s="120" t="s">
        <v>391</v>
      </c>
      <c r="F1960" s="120" t="s">
        <v>261</v>
      </c>
      <c r="G1960" s="120" t="s">
        <v>440</v>
      </c>
      <c r="H1960" s="120" t="s">
        <v>470</v>
      </c>
      <c r="I1960" s="120" t="s">
        <v>6365</v>
      </c>
      <c r="J1960" s="120" t="s">
        <v>92</v>
      </c>
      <c r="K1960" s="120" t="s">
        <v>5160</v>
      </c>
      <c r="L1960" s="120">
        <v>12</v>
      </c>
      <c r="M1960" s="121">
        <v>2013</v>
      </c>
      <c r="N1960" s="180">
        <v>4477.6000000000004</v>
      </c>
      <c r="O1960" s="59"/>
      <c r="P1960" s="60"/>
      <c r="Q1960" s="61"/>
      <c r="R1960" s="61"/>
      <c r="S1960" s="510"/>
    </row>
    <row r="1961" spans="1:19" s="31" customFormat="1" ht="45.75" customHeight="1" x14ac:dyDescent="0.25">
      <c r="A1961" s="119">
        <v>1953</v>
      </c>
      <c r="B1961" s="129" t="s">
        <v>6390</v>
      </c>
      <c r="C1961" s="129" t="s">
        <v>6362</v>
      </c>
      <c r="D1961" s="120" t="s">
        <v>1622</v>
      </c>
      <c r="E1961" s="120" t="s">
        <v>391</v>
      </c>
      <c r="F1961" s="120" t="s">
        <v>6363</v>
      </c>
      <c r="G1961" s="120" t="s">
        <v>440</v>
      </c>
      <c r="H1961" s="120" t="s">
        <v>890</v>
      </c>
      <c r="I1961" s="120" t="s">
        <v>6365</v>
      </c>
      <c r="J1961" s="120" t="s">
        <v>92</v>
      </c>
      <c r="K1961" s="120" t="s">
        <v>5160</v>
      </c>
      <c r="L1961" s="121">
        <v>1</v>
      </c>
      <c r="M1961" s="121">
        <v>2016</v>
      </c>
      <c r="N1961" s="180">
        <v>976.19</v>
      </c>
      <c r="O1961" s="59"/>
      <c r="P1961" s="60"/>
      <c r="Q1961" s="61"/>
      <c r="R1961" s="61"/>
      <c r="S1961" s="510"/>
    </row>
    <row r="1962" spans="1:19" s="31" customFormat="1" ht="45.75" customHeight="1" x14ac:dyDescent="0.25">
      <c r="A1962" s="119">
        <v>1954</v>
      </c>
      <c r="B1962" s="129" t="s">
        <v>6391</v>
      </c>
      <c r="C1962" s="129" t="s">
        <v>6362</v>
      </c>
      <c r="D1962" s="120" t="s">
        <v>1622</v>
      </c>
      <c r="E1962" s="120" t="s">
        <v>391</v>
      </c>
      <c r="F1962" s="120" t="s">
        <v>6363</v>
      </c>
      <c r="G1962" s="120" t="s">
        <v>440</v>
      </c>
      <c r="H1962" s="120" t="s">
        <v>890</v>
      </c>
      <c r="I1962" s="120" t="s">
        <v>6365</v>
      </c>
      <c r="J1962" s="120" t="s">
        <v>92</v>
      </c>
      <c r="K1962" s="120" t="s">
        <v>5160</v>
      </c>
      <c r="L1962" s="121">
        <v>1</v>
      </c>
      <c r="M1962" s="121">
        <v>2016</v>
      </c>
      <c r="N1962" s="180">
        <v>976.19</v>
      </c>
      <c r="O1962" s="59"/>
      <c r="P1962" s="60"/>
      <c r="Q1962" s="61"/>
      <c r="R1962" s="61"/>
      <c r="S1962" s="510"/>
    </row>
    <row r="1963" spans="1:19" s="31" customFormat="1" ht="45.75" customHeight="1" x14ac:dyDescent="0.25">
      <c r="A1963" s="119">
        <v>1955</v>
      </c>
      <c r="B1963" s="119" t="s">
        <v>6392</v>
      </c>
      <c r="C1963" s="119" t="s">
        <v>3766</v>
      </c>
      <c r="D1963" s="120" t="s">
        <v>261</v>
      </c>
      <c r="E1963" s="120" t="s">
        <v>391</v>
      </c>
      <c r="F1963" s="120" t="s">
        <v>261</v>
      </c>
      <c r="G1963" s="120" t="s">
        <v>440</v>
      </c>
      <c r="H1963" s="120" t="s">
        <v>470</v>
      </c>
      <c r="I1963" s="120" t="s">
        <v>6365</v>
      </c>
      <c r="J1963" s="120" t="s">
        <v>92</v>
      </c>
      <c r="K1963" s="120" t="s">
        <v>5160</v>
      </c>
      <c r="L1963" s="120">
        <v>12</v>
      </c>
      <c r="M1963" s="121">
        <v>2013</v>
      </c>
      <c r="N1963" s="180">
        <v>293.48</v>
      </c>
      <c r="O1963" s="59"/>
      <c r="P1963" s="60"/>
      <c r="Q1963" s="61"/>
      <c r="R1963" s="61"/>
      <c r="S1963" s="510"/>
    </row>
    <row r="1964" spans="1:19" s="31" customFormat="1" ht="45.75" customHeight="1" x14ac:dyDescent="0.25">
      <c r="A1964" s="119">
        <v>1956</v>
      </c>
      <c r="B1964" s="119" t="s">
        <v>6021</v>
      </c>
      <c r="C1964" s="119" t="s">
        <v>2980</v>
      </c>
      <c r="D1964" s="120" t="s">
        <v>261</v>
      </c>
      <c r="E1964" s="120" t="s">
        <v>391</v>
      </c>
      <c r="F1964" s="120" t="s">
        <v>261</v>
      </c>
      <c r="G1964" s="120" t="s">
        <v>440</v>
      </c>
      <c r="H1964" s="120" t="s">
        <v>470</v>
      </c>
      <c r="I1964" s="120" t="s">
        <v>6365</v>
      </c>
      <c r="J1964" s="120" t="s">
        <v>92</v>
      </c>
      <c r="K1964" s="120" t="s">
        <v>5160</v>
      </c>
      <c r="L1964" s="120">
        <v>12</v>
      </c>
      <c r="M1964" s="121">
        <v>2013</v>
      </c>
      <c r="N1964" s="180">
        <v>440.22</v>
      </c>
      <c r="O1964" s="59"/>
      <c r="P1964" s="60"/>
      <c r="Q1964" s="61"/>
      <c r="R1964" s="61"/>
      <c r="S1964" s="510"/>
    </row>
    <row r="1965" spans="1:19" s="31" customFormat="1" ht="45.75" customHeight="1" x14ac:dyDescent="0.25">
      <c r="A1965" s="119">
        <v>1957</v>
      </c>
      <c r="B1965" s="119" t="s">
        <v>6023</v>
      </c>
      <c r="C1965" s="119" t="s">
        <v>3766</v>
      </c>
      <c r="D1965" s="120" t="s">
        <v>261</v>
      </c>
      <c r="E1965" s="120" t="s">
        <v>391</v>
      </c>
      <c r="F1965" s="120" t="s">
        <v>261</v>
      </c>
      <c r="G1965" s="120" t="s">
        <v>440</v>
      </c>
      <c r="H1965" s="120" t="s">
        <v>470</v>
      </c>
      <c r="I1965" s="120" t="s">
        <v>6365</v>
      </c>
      <c r="J1965" s="120" t="s">
        <v>92</v>
      </c>
      <c r="K1965" s="120" t="s">
        <v>5160</v>
      </c>
      <c r="L1965" s="120">
        <v>12</v>
      </c>
      <c r="M1965" s="121">
        <v>2013</v>
      </c>
      <c r="N1965" s="180">
        <v>293.48</v>
      </c>
      <c r="O1965" s="59"/>
      <c r="P1965" s="60"/>
      <c r="Q1965" s="61"/>
      <c r="R1965" s="61"/>
      <c r="S1965" s="510"/>
    </row>
    <row r="1966" spans="1:19" s="31" customFormat="1" ht="45.75" customHeight="1" x14ac:dyDescent="0.25">
      <c r="A1966" s="119">
        <v>1958</v>
      </c>
      <c r="B1966" s="119" t="s">
        <v>6393</v>
      </c>
      <c r="C1966" s="119" t="s">
        <v>2980</v>
      </c>
      <c r="D1966" s="120" t="s">
        <v>261</v>
      </c>
      <c r="E1966" s="120" t="s">
        <v>391</v>
      </c>
      <c r="F1966" s="120" t="s">
        <v>261</v>
      </c>
      <c r="G1966" s="120" t="s">
        <v>440</v>
      </c>
      <c r="H1966" s="120" t="s">
        <v>470</v>
      </c>
      <c r="I1966" s="120" t="s">
        <v>6365</v>
      </c>
      <c r="J1966" s="120" t="s">
        <v>92</v>
      </c>
      <c r="K1966" s="120" t="s">
        <v>5160</v>
      </c>
      <c r="L1966" s="120">
        <v>12</v>
      </c>
      <c r="M1966" s="121">
        <v>2013</v>
      </c>
      <c r="N1966" s="180">
        <v>440.22</v>
      </c>
      <c r="O1966" s="59"/>
      <c r="P1966" s="60"/>
      <c r="Q1966" s="61"/>
      <c r="R1966" s="61"/>
      <c r="S1966" s="510"/>
    </row>
    <row r="1967" spans="1:19" s="31" customFormat="1" ht="45.75" customHeight="1" x14ac:dyDescent="0.25">
      <c r="A1967" s="119">
        <v>1959</v>
      </c>
      <c r="B1967" s="119" t="s">
        <v>6394</v>
      </c>
      <c r="C1967" s="119" t="s">
        <v>3766</v>
      </c>
      <c r="D1967" s="120" t="s">
        <v>261</v>
      </c>
      <c r="E1967" s="120" t="s">
        <v>391</v>
      </c>
      <c r="F1967" s="120" t="s">
        <v>261</v>
      </c>
      <c r="G1967" s="120" t="s">
        <v>440</v>
      </c>
      <c r="H1967" s="120" t="s">
        <v>470</v>
      </c>
      <c r="I1967" s="120" t="s">
        <v>6365</v>
      </c>
      <c r="J1967" s="120" t="s">
        <v>92</v>
      </c>
      <c r="K1967" s="120" t="s">
        <v>5160</v>
      </c>
      <c r="L1967" s="120">
        <v>12</v>
      </c>
      <c r="M1967" s="121">
        <v>2013</v>
      </c>
      <c r="N1967" s="180">
        <v>293.48</v>
      </c>
      <c r="O1967" s="59"/>
      <c r="P1967" s="60"/>
      <c r="Q1967" s="61"/>
      <c r="R1967" s="61"/>
      <c r="S1967" s="510"/>
    </row>
    <row r="1968" spans="1:19" s="31" customFormat="1" ht="45.75" customHeight="1" x14ac:dyDescent="0.25">
      <c r="A1968" s="119">
        <v>1960</v>
      </c>
      <c r="B1968" s="119" t="s">
        <v>6395</v>
      </c>
      <c r="C1968" s="119" t="s">
        <v>2980</v>
      </c>
      <c r="D1968" s="120" t="s">
        <v>261</v>
      </c>
      <c r="E1968" s="120" t="s">
        <v>391</v>
      </c>
      <c r="F1968" s="120" t="s">
        <v>261</v>
      </c>
      <c r="G1968" s="120" t="s">
        <v>440</v>
      </c>
      <c r="H1968" s="120" t="s">
        <v>470</v>
      </c>
      <c r="I1968" s="120" t="s">
        <v>6365</v>
      </c>
      <c r="J1968" s="120" t="s">
        <v>92</v>
      </c>
      <c r="K1968" s="120" t="s">
        <v>5160</v>
      </c>
      <c r="L1968" s="120">
        <v>12</v>
      </c>
      <c r="M1968" s="121">
        <v>2013</v>
      </c>
      <c r="N1968" s="180">
        <v>440.22</v>
      </c>
      <c r="O1968" s="59"/>
      <c r="P1968" s="60"/>
      <c r="Q1968" s="61"/>
      <c r="R1968" s="61"/>
      <c r="S1968" s="510"/>
    </row>
    <row r="1969" spans="1:19" s="31" customFormat="1" ht="45.75" customHeight="1" x14ac:dyDescent="0.25">
      <c r="A1969" s="119">
        <v>1961</v>
      </c>
      <c r="B1969" s="119" t="s">
        <v>6396</v>
      </c>
      <c r="C1969" s="119" t="s">
        <v>3766</v>
      </c>
      <c r="D1969" s="120" t="s">
        <v>261</v>
      </c>
      <c r="E1969" s="120" t="s">
        <v>391</v>
      </c>
      <c r="F1969" s="120" t="s">
        <v>261</v>
      </c>
      <c r="G1969" s="120" t="s">
        <v>440</v>
      </c>
      <c r="H1969" s="120" t="s">
        <v>470</v>
      </c>
      <c r="I1969" s="120" t="s">
        <v>6365</v>
      </c>
      <c r="J1969" s="120" t="s">
        <v>92</v>
      </c>
      <c r="K1969" s="120" t="s">
        <v>5160</v>
      </c>
      <c r="L1969" s="120">
        <v>12</v>
      </c>
      <c r="M1969" s="121">
        <v>2013</v>
      </c>
      <c r="N1969" s="180">
        <v>293.48</v>
      </c>
      <c r="O1969" s="59"/>
      <c r="P1969" s="60"/>
      <c r="Q1969" s="61"/>
      <c r="R1969" s="61"/>
      <c r="S1969" s="510"/>
    </row>
    <row r="1970" spans="1:19" s="31" customFormat="1" ht="45.75" customHeight="1" x14ac:dyDescent="0.25">
      <c r="A1970" s="119">
        <v>1962</v>
      </c>
      <c r="B1970" s="119" t="s">
        <v>6397</v>
      </c>
      <c r="C1970" s="119" t="s">
        <v>2980</v>
      </c>
      <c r="D1970" s="120" t="s">
        <v>261</v>
      </c>
      <c r="E1970" s="120" t="s">
        <v>391</v>
      </c>
      <c r="F1970" s="120" t="s">
        <v>261</v>
      </c>
      <c r="G1970" s="120" t="s">
        <v>440</v>
      </c>
      <c r="H1970" s="120" t="s">
        <v>470</v>
      </c>
      <c r="I1970" s="120" t="s">
        <v>6365</v>
      </c>
      <c r="J1970" s="120" t="s">
        <v>92</v>
      </c>
      <c r="K1970" s="120" t="s">
        <v>5160</v>
      </c>
      <c r="L1970" s="120">
        <v>12</v>
      </c>
      <c r="M1970" s="121">
        <v>2013</v>
      </c>
      <c r="N1970" s="180">
        <v>440.22</v>
      </c>
      <c r="O1970" s="59"/>
      <c r="P1970" s="60"/>
      <c r="Q1970" s="61"/>
      <c r="R1970" s="61"/>
      <c r="S1970" s="510"/>
    </row>
    <row r="1971" spans="1:19" s="31" customFormat="1" ht="45.75" customHeight="1" x14ac:dyDescent="0.25">
      <c r="A1971" s="119">
        <v>1963</v>
      </c>
      <c r="B1971" s="119" t="s">
        <v>6398</v>
      </c>
      <c r="C1971" s="119" t="s">
        <v>3766</v>
      </c>
      <c r="D1971" s="120" t="s">
        <v>261</v>
      </c>
      <c r="E1971" s="120" t="s">
        <v>391</v>
      </c>
      <c r="F1971" s="120" t="s">
        <v>261</v>
      </c>
      <c r="G1971" s="120" t="s">
        <v>440</v>
      </c>
      <c r="H1971" s="120" t="s">
        <v>470</v>
      </c>
      <c r="I1971" s="120" t="s">
        <v>6365</v>
      </c>
      <c r="J1971" s="120" t="s">
        <v>92</v>
      </c>
      <c r="K1971" s="120" t="s">
        <v>5160</v>
      </c>
      <c r="L1971" s="120">
        <v>12</v>
      </c>
      <c r="M1971" s="121">
        <v>2013</v>
      </c>
      <c r="N1971" s="180">
        <v>293.48</v>
      </c>
      <c r="O1971" s="59"/>
      <c r="P1971" s="60"/>
      <c r="Q1971" s="61"/>
      <c r="R1971" s="61"/>
      <c r="S1971" s="510"/>
    </row>
    <row r="1972" spans="1:19" s="31" customFormat="1" ht="45.75" customHeight="1" x14ac:dyDescent="0.25">
      <c r="A1972" s="119">
        <v>1964</v>
      </c>
      <c r="B1972" s="119" t="s">
        <v>6399</v>
      </c>
      <c r="C1972" s="119" t="s">
        <v>2980</v>
      </c>
      <c r="D1972" s="120" t="s">
        <v>261</v>
      </c>
      <c r="E1972" s="120" t="s">
        <v>391</v>
      </c>
      <c r="F1972" s="120" t="s">
        <v>261</v>
      </c>
      <c r="G1972" s="120" t="s">
        <v>440</v>
      </c>
      <c r="H1972" s="120" t="s">
        <v>470</v>
      </c>
      <c r="I1972" s="120" t="s">
        <v>6365</v>
      </c>
      <c r="J1972" s="120" t="s">
        <v>92</v>
      </c>
      <c r="K1972" s="120" t="s">
        <v>5160</v>
      </c>
      <c r="L1972" s="120">
        <v>12</v>
      </c>
      <c r="M1972" s="121">
        <v>2013</v>
      </c>
      <c r="N1972" s="180">
        <v>440.22</v>
      </c>
      <c r="O1972" s="59"/>
      <c r="P1972" s="60"/>
      <c r="Q1972" s="61"/>
      <c r="R1972" s="61"/>
      <c r="S1972" s="510"/>
    </row>
    <row r="1973" spans="1:19" s="31" customFormat="1" ht="45.75" customHeight="1" x14ac:dyDescent="0.25">
      <c r="A1973" s="119">
        <v>1965</v>
      </c>
      <c r="B1973" s="119" t="s">
        <v>6400</v>
      </c>
      <c r="C1973" s="119" t="s">
        <v>3766</v>
      </c>
      <c r="D1973" s="120" t="s">
        <v>261</v>
      </c>
      <c r="E1973" s="120" t="s">
        <v>391</v>
      </c>
      <c r="F1973" s="120" t="s">
        <v>261</v>
      </c>
      <c r="G1973" s="120" t="s">
        <v>440</v>
      </c>
      <c r="H1973" s="120" t="s">
        <v>470</v>
      </c>
      <c r="I1973" s="120" t="s">
        <v>6365</v>
      </c>
      <c r="J1973" s="120" t="s">
        <v>92</v>
      </c>
      <c r="K1973" s="120" t="s">
        <v>5160</v>
      </c>
      <c r="L1973" s="120">
        <v>12</v>
      </c>
      <c r="M1973" s="121">
        <v>2013</v>
      </c>
      <c r="N1973" s="180">
        <v>293.48</v>
      </c>
      <c r="O1973" s="59"/>
      <c r="P1973" s="60"/>
      <c r="Q1973" s="61"/>
      <c r="R1973" s="61"/>
      <c r="S1973" s="510"/>
    </row>
    <row r="1974" spans="1:19" s="31" customFormat="1" ht="45.75" customHeight="1" x14ac:dyDescent="0.25">
      <c r="A1974" s="119">
        <v>1966</v>
      </c>
      <c r="B1974" s="119" t="s">
        <v>6401</v>
      </c>
      <c r="C1974" s="119" t="s">
        <v>2980</v>
      </c>
      <c r="D1974" s="120" t="s">
        <v>261</v>
      </c>
      <c r="E1974" s="120" t="s">
        <v>391</v>
      </c>
      <c r="F1974" s="120" t="s">
        <v>261</v>
      </c>
      <c r="G1974" s="120" t="s">
        <v>440</v>
      </c>
      <c r="H1974" s="120" t="s">
        <v>470</v>
      </c>
      <c r="I1974" s="120" t="s">
        <v>6365</v>
      </c>
      <c r="J1974" s="120" t="s">
        <v>92</v>
      </c>
      <c r="K1974" s="120" t="s">
        <v>5160</v>
      </c>
      <c r="L1974" s="120">
        <v>12</v>
      </c>
      <c r="M1974" s="121">
        <v>2013</v>
      </c>
      <c r="N1974" s="180">
        <v>440.22</v>
      </c>
      <c r="O1974" s="59"/>
      <c r="P1974" s="60"/>
      <c r="Q1974" s="61"/>
      <c r="R1974" s="61"/>
      <c r="S1974" s="510"/>
    </row>
    <row r="1975" spans="1:19" s="31" customFormat="1" ht="45.75" customHeight="1" x14ac:dyDescent="0.25">
      <c r="A1975" s="119">
        <v>1967</v>
      </c>
      <c r="B1975" s="119" t="s">
        <v>6402</v>
      </c>
      <c r="C1975" s="119" t="s">
        <v>3766</v>
      </c>
      <c r="D1975" s="120" t="s">
        <v>261</v>
      </c>
      <c r="E1975" s="120" t="s">
        <v>391</v>
      </c>
      <c r="F1975" s="120" t="s">
        <v>261</v>
      </c>
      <c r="G1975" s="120" t="s">
        <v>440</v>
      </c>
      <c r="H1975" s="120" t="s">
        <v>470</v>
      </c>
      <c r="I1975" s="120" t="s">
        <v>6365</v>
      </c>
      <c r="J1975" s="120" t="s">
        <v>92</v>
      </c>
      <c r="K1975" s="120" t="s">
        <v>5160</v>
      </c>
      <c r="L1975" s="120">
        <v>12</v>
      </c>
      <c r="M1975" s="121">
        <v>2013</v>
      </c>
      <c r="N1975" s="180">
        <v>293.48</v>
      </c>
      <c r="O1975" s="59"/>
      <c r="P1975" s="60"/>
      <c r="Q1975" s="61"/>
      <c r="R1975" s="61"/>
      <c r="S1975" s="510"/>
    </row>
    <row r="1976" spans="1:19" s="31" customFormat="1" ht="45.75" customHeight="1" x14ac:dyDescent="0.25">
      <c r="A1976" s="119">
        <v>1968</v>
      </c>
      <c r="B1976" s="119" t="s">
        <v>6403</v>
      </c>
      <c r="C1976" s="119" t="s">
        <v>2980</v>
      </c>
      <c r="D1976" s="120" t="s">
        <v>261</v>
      </c>
      <c r="E1976" s="120" t="s">
        <v>391</v>
      </c>
      <c r="F1976" s="120" t="s">
        <v>261</v>
      </c>
      <c r="G1976" s="120" t="s">
        <v>440</v>
      </c>
      <c r="H1976" s="120" t="s">
        <v>470</v>
      </c>
      <c r="I1976" s="120" t="s">
        <v>6365</v>
      </c>
      <c r="J1976" s="120" t="s">
        <v>92</v>
      </c>
      <c r="K1976" s="120" t="s">
        <v>5160</v>
      </c>
      <c r="L1976" s="120">
        <v>12</v>
      </c>
      <c r="M1976" s="121">
        <v>2013</v>
      </c>
      <c r="N1976" s="180">
        <v>440.22</v>
      </c>
      <c r="O1976" s="59"/>
      <c r="P1976" s="60"/>
      <c r="Q1976" s="61"/>
      <c r="R1976" s="61"/>
      <c r="S1976" s="510"/>
    </row>
    <row r="1977" spans="1:19" s="31" customFormat="1" ht="45.75" customHeight="1" x14ac:dyDescent="0.25">
      <c r="A1977" s="119">
        <v>1969</v>
      </c>
      <c r="B1977" s="119" t="s">
        <v>6404</v>
      </c>
      <c r="C1977" s="119" t="s">
        <v>3766</v>
      </c>
      <c r="D1977" s="120" t="s">
        <v>261</v>
      </c>
      <c r="E1977" s="120" t="s">
        <v>391</v>
      </c>
      <c r="F1977" s="120" t="s">
        <v>261</v>
      </c>
      <c r="G1977" s="120" t="s">
        <v>440</v>
      </c>
      <c r="H1977" s="120" t="s">
        <v>470</v>
      </c>
      <c r="I1977" s="120" t="s">
        <v>6365</v>
      </c>
      <c r="J1977" s="120" t="s">
        <v>92</v>
      </c>
      <c r="K1977" s="120" t="s">
        <v>5160</v>
      </c>
      <c r="L1977" s="120">
        <v>12</v>
      </c>
      <c r="M1977" s="121">
        <v>2013</v>
      </c>
      <c r="N1977" s="180">
        <v>293.48</v>
      </c>
      <c r="O1977" s="59"/>
      <c r="P1977" s="60"/>
      <c r="Q1977" s="61"/>
      <c r="R1977" s="61"/>
      <c r="S1977" s="510"/>
    </row>
    <row r="1978" spans="1:19" s="31" customFormat="1" ht="45.75" customHeight="1" x14ac:dyDescent="0.25">
      <c r="A1978" s="119">
        <v>1970</v>
      </c>
      <c r="B1978" s="119" t="s">
        <v>6405</v>
      </c>
      <c r="C1978" s="119" t="s">
        <v>2980</v>
      </c>
      <c r="D1978" s="120" t="s">
        <v>261</v>
      </c>
      <c r="E1978" s="120" t="s">
        <v>391</v>
      </c>
      <c r="F1978" s="120" t="s">
        <v>261</v>
      </c>
      <c r="G1978" s="120" t="s">
        <v>440</v>
      </c>
      <c r="H1978" s="120" t="s">
        <v>470</v>
      </c>
      <c r="I1978" s="120" t="s">
        <v>6365</v>
      </c>
      <c r="J1978" s="120" t="s">
        <v>92</v>
      </c>
      <c r="K1978" s="120" t="s">
        <v>5160</v>
      </c>
      <c r="L1978" s="120">
        <v>12</v>
      </c>
      <c r="M1978" s="121">
        <v>2013</v>
      </c>
      <c r="N1978" s="180">
        <v>440.22</v>
      </c>
      <c r="O1978" s="59"/>
      <c r="P1978" s="60"/>
      <c r="Q1978" s="61"/>
      <c r="R1978" s="61"/>
      <c r="S1978" s="510"/>
    </row>
    <row r="1979" spans="1:19" s="31" customFormat="1" ht="45.75" customHeight="1" x14ac:dyDescent="0.25">
      <c r="A1979" s="119">
        <v>1971</v>
      </c>
      <c r="B1979" s="119" t="s">
        <v>6406</v>
      </c>
      <c r="C1979" s="119" t="s">
        <v>3766</v>
      </c>
      <c r="D1979" s="120" t="s">
        <v>261</v>
      </c>
      <c r="E1979" s="120" t="s">
        <v>391</v>
      </c>
      <c r="F1979" s="120" t="s">
        <v>261</v>
      </c>
      <c r="G1979" s="120" t="s">
        <v>440</v>
      </c>
      <c r="H1979" s="120" t="s">
        <v>470</v>
      </c>
      <c r="I1979" s="120" t="s">
        <v>6365</v>
      </c>
      <c r="J1979" s="120" t="s">
        <v>92</v>
      </c>
      <c r="K1979" s="120" t="s">
        <v>5160</v>
      </c>
      <c r="L1979" s="120">
        <v>12</v>
      </c>
      <c r="M1979" s="121">
        <v>2013</v>
      </c>
      <c r="N1979" s="180">
        <v>293.48</v>
      </c>
      <c r="O1979" s="59"/>
      <c r="P1979" s="60"/>
      <c r="Q1979" s="61"/>
      <c r="R1979" s="61"/>
      <c r="S1979" s="510"/>
    </row>
    <row r="1980" spans="1:19" s="31" customFormat="1" ht="45.75" customHeight="1" x14ac:dyDescent="0.25">
      <c r="A1980" s="119">
        <v>1972</v>
      </c>
      <c r="B1980" s="119" t="s">
        <v>6407</v>
      </c>
      <c r="C1980" s="119" t="s">
        <v>6408</v>
      </c>
      <c r="D1980" s="120" t="s">
        <v>1622</v>
      </c>
      <c r="E1980" s="120" t="s">
        <v>391</v>
      </c>
      <c r="F1980" s="120" t="s">
        <v>261</v>
      </c>
      <c r="G1980" s="120" t="s">
        <v>440</v>
      </c>
      <c r="H1980" s="120" t="s">
        <v>470</v>
      </c>
      <c r="I1980" s="120" t="s">
        <v>6365</v>
      </c>
      <c r="J1980" s="120" t="s">
        <v>92</v>
      </c>
      <c r="K1980" s="120" t="s">
        <v>5160</v>
      </c>
      <c r="L1980" s="120">
        <v>12</v>
      </c>
      <c r="M1980" s="121">
        <v>2013</v>
      </c>
      <c r="N1980" s="180">
        <v>149408</v>
      </c>
      <c r="O1980" s="59"/>
      <c r="P1980" s="60"/>
      <c r="Q1980" s="61"/>
      <c r="R1980" s="61"/>
      <c r="S1980" s="510"/>
    </row>
    <row r="1981" spans="1:19" s="31" customFormat="1" ht="45.75" customHeight="1" x14ac:dyDescent="0.25">
      <c r="A1981" s="119">
        <v>1973</v>
      </c>
      <c r="B1981" s="119" t="s">
        <v>6409</v>
      </c>
      <c r="C1981" s="119" t="s">
        <v>4592</v>
      </c>
      <c r="D1981" s="120" t="s">
        <v>3012</v>
      </c>
      <c r="E1981" s="120" t="s">
        <v>391</v>
      </c>
      <c r="F1981" s="120" t="s">
        <v>4594</v>
      </c>
      <c r="G1981" s="120" t="s">
        <v>440</v>
      </c>
      <c r="H1981" s="120" t="s">
        <v>292</v>
      </c>
      <c r="I1981" s="120" t="s">
        <v>6365</v>
      </c>
      <c r="J1981" s="120" t="s">
        <v>92</v>
      </c>
      <c r="K1981" s="120" t="s">
        <v>5160</v>
      </c>
      <c r="L1981" s="120">
        <v>3</v>
      </c>
      <c r="M1981" s="121">
        <v>2019</v>
      </c>
      <c r="N1981" s="180">
        <v>9164</v>
      </c>
      <c r="O1981" s="59"/>
      <c r="P1981" s="60"/>
      <c r="Q1981" s="61"/>
      <c r="R1981" s="61"/>
      <c r="S1981" s="510"/>
    </row>
    <row r="1982" spans="1:19" s="31" customFormat="1" ht="45.75" customHeight="1" x14ac:dyDescent="0.25">
      <c r="A1982" s="119">
        <v>1974</v>
      </c>
      <c r="B1982" s="119" t="s">
        <v>6410</v>
      </c>
      <c r="C1982" s="119" t="s">
        <v>6411</v>
      </c>
      <c r="D1982" s="120" t="s">
        <v>1622</v>
      </c>
      <c r="E1982" s="120" t="s">
        <v>3030</v>
      </c>
      <c r="F1982" s="120" t="s">
        <v>1056</v>
      </c>
      <c r="G1982" s="120" t="s">
        <v>6412</v>
      </c>
      <c r="H1982" s="120" t="s">
        <v>470</v>
      </c>
      <c r="I1982" s="120" t="s">
        <v>6365</v>
      </c>
      <c r="J1982" s="120" t="s">
        <v>92</v>
      </c>
      <c r="K1982" s="120" t="s">
        <v>5160</v>
      </c>
      <c r="L1982" s="120">
        <v>3</v>
      </c>
      <c r="M1982" s="121">
        <v>2019</v>
      </c>
      <c r="N1982" s="180">
        <v>13804</v>
      </c>
      <c r="O1982" s="59"/>
      <c r="P1982" s="60"/>
      <c r="Q1982" s="61"/>
      <c r="R1982" s="61"/>
      <c r="S1982" s="510"/>
    </row>
    <row r="1983" spans="1:19" s="31" customFormat="1" ht="45.75" customHeight="1" x14ac:dyDescent="0.25">
      <c r="A1983" s="119">
        <v>1975</v>
      </c>
      <c r="B1983" s="119" t="s">
        <v>6413</v>
      </c>
      <c r="C1983" s="131" t="s">
        <v>6414</v>
      </c>
      <c r="D1983" s="120" t="s">
        <v>2678</v>
      </c>
      <c r="E1983" s="120" t="s">
        <v>391</v>
      </c>
      <c r="F1983" s="120" t="s">
        <v>261</v>
      </c>
      <c r="G1983" s="120" t="s">
        <v>440</v>
      </c>
      <c r="H1983" s="120" t="s">
        <v>470</v>
      </c>
      <c r="I1983" s="120" t="s">
        <v>6415</v>
      </c>
      <c r="J1983" s="120" t="s">
        <v>92</v>
      </c>
      <c r="K1983" s="120" t="s">
        <v>5160</v>
      </c>
      <c r="L1983" s="121">
        <v>7</v>
      </c>
      <c r="M1983" s="121">
        <v>2015</v>
      </c>
      <c r="N1983" s="180">
        <v>4517.04</v>
      </c>
      <c r="O1983" s="59"/>
      <c r="P1983" s="60"/>
      <c r="Q1983" s="61"/>
      <c r="R1983" s="61"/>
      <c r="S1983" s="510"/>
    </row>
    <row r="1984" spans="1:19" s="31" customFormat="1" ht="45.75" customHeight="1" x14ac:dyDescent="0.25">
      <c r="A1984" s="119">
        <v>1976</v>
      </c>
      <c r="B1984" s="119" t="s">
        <v>6416</v>
      </c>
      <c r="C1984" s="131" t="s">
        <v>6417</v>
      </c>
      <c r="D1984" s="120" t="s">
        <v>3042</v>
      </c>
      <c r="E1984" s="120" t="s">
        <v>391</v>
      </c>
      <c r="F1984" s="120" t="s">
        <v>261</v>
      </c>
      <c r="G1984" s="120" t="s">
        <v>440</v>
      </c>
      <c r="H1984" s="120" t="s">
        <v>470</v>
      </c>
      <c r="I1984" s="120" t="s">
        <v>6415</v>
      </c>
      <c r="J1984" s="120" t="s">
        <v>92</v>
      </c>
      <c r="K1984" s="120" t="s">
        <v>5160</v>
      </c>
      <c r="L1984" s="121">
        <v>7</v>
      </c>
      <c r="M1984" s="121">
        <v>2015</v>
      </c>
      <c r="N1984" s="180">
        <v>2634.94</v>
      </c>
      <c r="O1984" s="59"/>
      <c r="P1984" s="60"/>
      <c r="Q1984" s="61"/>
      <c r="R1984" s="61"/>
      <c r="S1984" s="510"/>
    </row>
    <row r="1985" spans="1:19" s="31" customFormat="1" ht="45.75" customHeight="1" x14ac:dyDescent="0.25">
      <c r="A1985" s="119">
        <v>1977</v>
      </c>
      <c r="B1985" s="119" t="s">
        <v>6418</v>
      </c>
      <c r="C1985" s="131" t="s">
        <v>2952</v>
      </c>
      <c r="D1985" s="120" t="s">
        <v>2678</v>
      </c>
      <c r="E1985" s="120" t="s">
        <v>391</v>
      </c>
      <c r="F1985" s="120" t="s">
        <v>261</v>
      </c>
      <c r="G1985" s="120" t="s">
        <v>440</v>
      </c>
      <c r="H1985" s="120" t="s">
        <v>470</v>
      </c>
      <c r="I1985" s="120" t="s">
        <v>6415</v>
      </c>
      <c r="J1985" s="120" t="s">
        <v>92</v>
      </c>
      <c r="K1985" s="120" t="s">
        <v>5160</v>
      </c>
      <c r="L1985" s="121">
        <v>7</v>
      </c>
      <c r="M1985" s="121">
        <v>2015</v>
      </c>
      <c r="N1985" s="180">
        <v>225.85</v>
      </c>
      <c r="O1985" s="59"/>
      <c r="P1985" s="60"/>
      <c r="Q1985" s="61"/>
      <c r="R1985" s="61"/>
      <c r="S1985" s="510"/>
    </row>
    <row r="1986" spans="1:19" s="31" customFormat="1" ht="45.75" customHeight="1" x14ac:dyDescent="0.25">
      <c r="A1986" s="119">
        <v>1978</v>
      </c>
      <c r="B1986" s="119" t="s">
        <v>6419</v>
      </c>
      <c r="C1986" s="131" t="s">
        <v>2971</v>
      </c>
      <c r="D1986" s="120" t="s">
        <v>2678</v>
      </c>
      <c r="E1986" s="120" t="s">
        <v>391</v>
      </c>
      <c r="F1986" s="120" t="s">
        <v>261</v>
      </c>
      <c r="G1986" s="120" t="s">
        <v>440</v>
      </c>
      <c r="H1986" s="120" t="s">
        <v>470</v>
      </c>
      <c r="I1986" s="120" t="s">
        <v>6415</v>
      </c>
      <c r="J1986" s="120" t="s">
        <v>92</v>
      </c>
      <c r="K1986" s="120" t="s">
        <v>5160</v>
      </c>
      <c r="L1986" s="121">
        <v>7</v>
      </c>
      <c r="M1986" s="121">
        <v>2015</v>
      </c>
      <c r="N1986" s="180">
        <v>150.57</v>
      </c>
      <c r="O1986" s="59"/>
      <c r="P1986" s="60"/>
      <c r="Q1986" s="61"/>
      <c r="R1986" s="61"/>
      <c r="S1986" s="510"/>
    </row>
    <row r="1987" spans="1:19" s="31" customFormat="1" ht="45.75" customHeight="1" x14ac:dyDescent="0.25">
      <c r="A1987" s="119">
        <v>1979</v>
      </c>
      <c r="B1987" s="119" t="s">
        <v>6420</v>
      </c>
      <c r="C1987" s="131" t="s">
        <v>2980</v>
      </c>
      <c r="D1987" s="120" t="s">
        <v>2678</v>
      </c>
      <c r="E1987" s="120" t="s">
        <v>391</v>
      </c>
      <c r="F1987" s="120" t="s">
        <v>261</v>
      </c>
      <c r="G1987" s="120" t="s">
        <v>440</v>
      </c>
      <c r="H1987" s="120" t="s">
        <v>470</v>
      </c>
      <c r="I1987" s="120" t="s">
        <v>6415</v>
      </c>
      <c r="J1987" s="120" t="s">
        <v>92</v>
      </c>
      <c r="K1987" s="120" t="s">
        <v>5160</v>
      </c>
      <c r="L1987" s="121">
        <v>7</v>
      </c>
      <c r="M1987" s="121">
        <v>2015</v>
      </c>
      <c r="N1987" s="180">
        <v>185.6</v>
      </c>
      <c r="O1987" s="59"/>
      <c r="P1987" s="60"/>
      <c r="Q1987" s="61"/>
      <c r="R1987" s="61"/>
      <c r="S1987" s="510"/>
    </row>
    <row r="1988" spans="1:19" s="31" customFormat="1" ht="45.75" customHeight="1" x14ac:dyDescent="0.25">
      <c r="A1988" s="119">
        <v>1980</v>
      </c>
      <c r="B1988" s="119" t="s">
        <v>6421</v>
      </c>
      <c r="C1988" s="131" t="s">
        <v>6414</v>
      </c>
      <c r="D1988" s="120" t="s">
        <v>2678</v>
      </c>
      <c r="E1988" s="120" t="s">
        <v>391</v>
      </c>
      <c r="F1988" s="120" t="s">
        <v>261</v>
      </c>
      <c r="G1988" s="120" t="s">
        <v>440</v>
      </c>
      <c r="H1988" s="120" t="s">
        <v>470</v>
      </c>
      <c r="I1988" s="120" t="s">
        <v>6415</v>
      </c>
      <c r="J1988" s="120" t="s">
        <v>92</v>
      </c>
      <c r="K1988" s="120" t="s">
        <v>5160</v>
      </c>
      <c r="L1988" s="121">
        <v>7</v>
      </c>
      <c r="M1988" s="121">
        <v>2015</v>
      </c>
      <c r="N1988" s="180">
        <v>4517.04</v>
      </c>
      <c r="O1988" s="59"/>
      <c r="P1988" s="60"/>
      <c r="Q1988" s="61"/>
      <c r="R1988" s="61"/>
      <c r="S1988" s="510"/>
    </row>
    <row r="1989" spans="1:19" s="31" customFormat="1" ht="45.75" customHeight="1" x14ac:dyDescent="0.25">
      <c r="A1989" s="119">
        <v>1981</v>
      </c>
      <c r="B1989" s="119" t="s">
        <v>6422</v>
      </c>
      <c r="C1989" s="131" t="s">
        <v>6417</v>
      </c>
      <c r="D1989" s="120" t="s">
        <v>3042</v>
      </c>
      <c r="E1989" s="120" t="s">
        <v>391</v>
      </c>
      <c r="F1989" s="120" t="s">
        <v>261</v>
      </c>
      <c r="G1989" s="120" t="s">
        <v>440</v>
      </c>
      <c r="H1989" s="120" t="s">
        <v>470</v>
      </c>
      <c r="I1989" s="120" t="s">
        <v>6415</v>
      </c>
      <c r="J1989" s="120" t="s">
        <v>92</v>
      </c>
      <c r="K1989" s="120" t="s">
        <v>5160</v>
      </c>
      <c r="L1989" s="121">
        <v>7</v>
      </c>
      <c r="M1989" s="121">
        <v>2015</v>
      </c>
      <c r="N1989" s="180">
        <v>2634.94</v>
      </c>
      <c r="O1989" s="59"/>
      <c r="P1989" s="60"/>
      <c r="Q1989" s="61"/>
      <c r="R1989" s="61"/>
      <c r="S1989" s="510"/>
    </row>
    <row r="1990" spans="1:19" s="31" customFormat="1" ht="45.75" customHeight="1" x14ac:dyDescent="0.25">
      <c r="A1990" s="119">
        <v>1982</v>
      </c>
      <c r="B1990" s="119" t="s">
        <v>6423</v>
      </c>
      <c r="C1990" s="131" t="s">
        <v>2952</v>
      </c>
      <c r="D1990" s="120" t="s">
        <v>2678</v>
      </c>
      <c r="E1990" s="120" t="s">
        <v>391</v>
      </c>
      <c r="F1990" s="120" t="s">
        <v>261</v>
      </c>
      <c r="G1990" s="120" t="s">
        <v>440</v>
      </c>
      <c r="H1990" s="120" t="s">
        <v>470</v>
      </c>
      <c r="I1990" s="120" t="s">
        <v>6415</v>
      </c>
      <c r="J1990" s="120" t="s">
        <v>92</v>
      </c>
      <c r="K1990" s="120" t="s">
        <v>5160</v>
      </c>
      <c r="L1990" s="121">
        <v>7</v>
      </c>
      <c r="M1990" s="121">
        <v>2015</v>
      </c>
      <c r="N1990" s="180">
        <v>225.85</v>
      </c>
      <c r="O1990" s="59"/>
      <c r="P1990" s="60"/>
      <c r="Q1990" s="61"/>
      <c r="R1990" s="61"/>
      <c r="S1990" s="510"/>
    </row>
    <row r="1991" spans="1:19" s="31" customFormat="1" ht="45.75" customHeight="1" x14ac:dyDescent="0.25">
      <c r="A1991" s="119">
        <v>1983</v>
      </c>
      <c r="B1991" s="119" t="s">
        <v>6424</v>
      </c>
      <c r="C1991" s="131" t="s">
        <v>2971</v>
      </c>
      <c r="D1991" s="120" t="s">
        <v>2678</v>
      </c>
      <c r="E1991" s="120" t="s">
        <v>391</v>
      </c>
      <c r="F1991" s="120" t="s">
        <v>261</v>
      </c>
      <c r="G1991" s="120" t="s">
        <v>440</v>
      </c>
      <c r="H1991" s="120" t="s">
        <v>470</v>
      </c>
      <c r="I1991" s="120" t="s">
        <v>6415</v>
      </c>
      <c r="J1991" s="120" t="s">
        <v>92</v>
      </c>
      <c r="K1991" s="120" t="s">
        <v>5160</v>
      </c>
      <c r="L1991" s="121">
        <v>7</v>
      </c>
      <c r="M1991" s="121">
        <v>2015</v>
      </c>
      <c r="N1991" s="180">
        <v>150.57</v>
      </c>
      <c r="O1991" s="59"/>
      <c r="P1991" s="60"/>
      <c r="Q1991" s="61"/>
      <c r="R1991" s="61"/>
      <c r="S1991" s="510"/>
    </row>
    <row r="1992" spans="1:19" s="31" customFormat="1" ht="45.75" customHeight="1" x14ac:dyDescent="0.25">
      <c r="A1992" s="119">
        <v>1984</v>
      </c>
      <c r="B1992" s="119" t="s">
        <v>6425</v>
      </c>
      <c r="C1992" s="131" t="s">
        <v>2980</v>
      </c>
      <c r="D1992" s="120" t="s">
        <v>2678</v>
      </c>
      <c r="E1992" s="120" t="s">
        <v>391</v>
      </c>
      <c r="F1992" s="120" t="s">
        <v>261</v>
      </c>
      <c r="G1992" s="120" t="s">
        <v>440</v>
      </c>
      <c r="H1992" s="120" t="s">
        <v>470</v>
      </c>
      <c r="I1992" s="120" t="s">
        <v>6415</v>
      </c>
      <c r="J1992" s="120" t="s">
        <v>92</v>
      </c>
      <c r="K1992" s="120" t="s">
        <v>5160</v>
      </c>
      <c r="L1992" s="121">
        <v>7</v>
      </c>
      <c r="M1992" s="121">
        <v>2015</v>
      </c>
      <c r="N1992" s="180">
        <v>185.6</v>
      </c>
      <c r="O1992" s="59"/>
      <c r="P1992" s="60"/>
      <c r="Q1992" s="61"/>
      <c r="R1992" s="61"/>
      <c r="S1992" s="510"/>
    </row>
    <row r="1993" spans="1:19" s="31" customFormat="1" ht="45.75" customHeight="1" x14ac:dyDescent="0.25">
      <c r="A1993" s="119">
        <v>1985</v>
      </c>
      <c r="B1993" s="119" t="s">
        <v>6426</v>
      </c>
      <c r="C1993" s="119" t="s">
        <v>6427</v>
      </c>
      <c r="D1993" s="120" t="s">
        <v>6428</v>
      </c>
      <c r="E1993" s="120" t="s">
        <v>391</v>
      </c>
      <c r="F1993" s="120" t="s">
        <v>261</v>
      </c>
      <c r="G1993" s="120" t="s">
        <v>440</v>
      </c>
      <c r="H1993" s="120" t="s">
        <v>470</v>
      </c>
      <c r="I1993" s="120" t="s">
        <v>6415</v>
      </c>
      <c r="J1993" s="120" t="s">
        <v>92</v>
      </c>
      <c r="K1993" s="120" t="s">
        <v>5160</v>
      </c>
      <c r="L1993" s="121">
        <v>12</v>
      </c>
      <c r="M1993" s="121">
        <v>2013</v>
      </c>
      <c r="N1993" s="180">
        <v>1624</v>
      </c>
      <c r="O1993" s="59"/>
      <c r="P1993" s="60"/>
      <c r="Q1993" s="61"/>
      <c r="R1993" s="61"/>
      <c r="S1993" s="510"/>
    </row>
    <row r="1994" spans="1:19" s="31" customFormat="1" ht="45.75" customHeight="1" x14ac:dyDescent="0.25">
      <c r="A1994" s="119">
        <v>1986</v>
      </c>
      <c r="B1994" s="129" t="s">
        <v>2574</v>
      </c>
      <c r="C1994" s="129" t="s">
        <v>3268</v>
      </c>
      <c r="D1994" s="120" t="s">
        <v>3388</v>
      </c>
      <c r="E1994" s="120" t="s">
        <v>391</v>
      </c>
      <c r="F1994" s="120" t="s">
        <v>261</v>
      </c>
      <c r="G1994" s="123">
        <v>940399170637</v>
      </c>
      <c r="H1994" s="120" t="s">
        <v>470</v>
      </c>
      <c r="I1994" s="120" t="s">
        <v>6415</v>
      </c>
      <c r="J1994" s="120" t="s">
        <v>92</v>
      </c>
      <c r="K1994" s="120" t="s">
        <v>5160</v>
      </c>
      <c r="L1994" s="121">
        <v>11</v>
      </c>
      <c r="M1994" s="121">
        <v>2017</v>
      </c>
      <c r="N1994" s="180">
        <v>4780.68</v>
      </c>
      <c r="O1994" s="59"/>
      <c r="P1994" s="60"/>
      <c r="Q1994" s="61"/>
      <c r="R1994" s="61"/>
      <c r="S1994" s="510"/>
    </row>
    <row r="1995" spans="1:19" s="31" customFormat="1" ht="45.75" customHeight="1" x14ac:dyDescent="0.25">
      <c r="A1995" s="119">
        <v>1987</v>
      </c>
      <c r="B1995" s="129" t="s">
        <v>2575</v>
      </c>
      <c r="C1995" s="129" t="s">
        <v>2976</v>
      </c>
      <c r="D1995" s="120" t="s">
        <v>1136</v>
      </c>
      <c r="E1995" s="120" t="s">
        <v>391</v>
      </c>
      <c r="F1995" s="120" t="s">
        <v>261</v>
      </c>
      <c r="G1995" s="120" t="s">
        <v>6429</v>
      </c>
      <c r="H1995" s="120" t="s">
        <v>470</v>
      </c>
      <c r="I1995" s="120" t="s">
        <v>6415</v>
      </c>
      <c r="J1995" s="120" t="s">
        <v>92</v>
      </c>
      <c r="K1995" s="120" t="s">
        <v>5160</v>
      </c>
      <c r="L1995" s="121">
        <v>11</v>
      </c>
      <c r="M1995" s="121">
        <v>2017</v>
      </c>
      <c r="N1995" s="180">
        <v>2468.48</v>
      </c>
      <c r="O1995" s="59"/>
      <c r="P1995" s="60"/>
      <c r="Q1995" s="61"/>
      <c r="R1995" s="61"/>
      <c r="S1995" s="510"/>
    </row>
    <row r="1996" spans="1:19" s="31" customFormat="1" ht="45.75" customHeight="1" x14ac:dyDescent="0.25">
      <c r="A1996" s="119">
        <v>1988</v>
      </c>
      <c r="B1996" s="129" t="s">
        <v>2576</v>
      </c>
      <c r="C1996" s="129" t="s">
        <v>2952</v>
      </c>
      <c r="D1996" s="120" t="s">
        <v>3005</v>
      </c>
      <c r="E1996" s="120" t="s">
        <v>391</v>
      </c>
      <c r="F1996" s="120" t="s">
        <v>261</v>
      </c>
      <c r="G1996" s="120" t="s">
        <v>3006</v>
      </c>
      <c r="H1996" s="120" t="s">
        <v>470</v>
      </c>
      <c r="I1996" s="120" t="s">
        <v>6415</v>
      </c>
      <c r="J1996" s="120" t="s">
        <v>92</v>
      </c>
      <c r="K1996" s="120" t="s">
        <v>5160</v>
      </c>
      <c r="L1996" s="121">
        <v>11</v>
      </c>
      <c r="M1996" s="121">
        <v>2017</v>
      </c>
      <c r="N1996" s="180">
        <v>308.56</v>
      </c>
      <c r="O1996" s="59"/>
      <c r="P1996" s="60"/>
      <c r="Q1996" s="61"/>
      <c r="R1996" s="61"/>
      <c r="S1996" s="510"/>
    </row>
    <row r="1997" spans="1:19" s="31" customFormat="1" ht="45.75" customHeight="1" x14ac:dyDescent="0.25">
      <c r="A1997" s="119">
        <v>1989</v>
      </c>
      <c r="B1997" s="129" t="s">
        <v>2577</v>
      </c>
      <c r="C1997" s="129" t="s">
        <v>2971</v>
      </c>
      <c r="D1997" s="120" t="s">
        <v>3005</v>
      </c>
      <c r="E1997" s="120" t="s">
        <v>391</v>
      </c>
      <c r="F1997" s="120" t="s">
        <v>261</v>
      </c>
      <c r="G1997" s="120" t="s">
        <v>3006</v>
      </c>
      <c r="H1997" s="120" t="s">
        <v>470</v>
      </c>
      <c r="I1997" s="120" t="s">
        <v>6415</v>
      </c>
      <c r="J1997" s="120" t="s">
        <v>92</v>
      </c>
      <c r="K1997" s="120" t="s">
        <v>5160</v>
      </c>
      <c r="L1997" s="121">
        <v>11</v>
      </c>
      <c r="M1997" s="121">
        <v>2017</v>
      </c>
      <c r="N1997" s="180">
        <v>154.28</v>
      </c>
      <c r="O1997" s="59"/>
      <c r="P1997" s="60"/>
      <c r="Q1997" s="61"/>
      <c r="R1997" s="61"/>
      <c r="S1997" s="510"/>
    </row>
    <row r="1998" spans="1:19" s="31" customFormat="1" ht="45.75" customHeight="1" x14ac:dyDescent="0.25">
      <c r="A1998" s="119">
        <v>1990</v>
      </c>
      <c r="B1998" s="129" t="s">
        <v>2578</v>
      </c>
      <c r="C1998" s="129" t="s">
        <v>2980</v>
      </c>
      <c r="D1998" s="120" t="s">
        <v>3397</v>
      </c>
      <c r="E1998" s="120" t="s">
        <v>391</v>
      </c>
      <c r="F1998" s="120" t="s">
        <v>261</v>
      </c>
      <c r="G1998" s="120" t="s">
        <v>6430</v>
      </c>
      <c r="H1998" s="120" t="s">
        <v>470</v>
      </c>
      <c r="I1998" s="120" t="s">
        <v>6415</v>
      </c>
      <c r="J1998" s="120" t="s">
        <v>92</v>
      </c>
      <c r="K1998" s="120" t="s">
        <v>5160</v>
      </c>
      <c r="L1998" s="121">
        <v>11</v>
      </c>
      <c r="M1998" s="121">
        <v>2017</v>
      </c>
      <c r="N1998" s="180">
        <v>290</v>
      </c>
      <c r="O1998" s="59"/>
      <c r="P1998" s="60"/>
      <c r="Q1998" s="61"/>
      <c r="R1998" s="61"/>
      <c r="S1998" s="510"/>
    </row>
    <row r="1999" spans="1:19" s="31" customFormat="1" ht="45.75" customHeight="1" x14ac:dyDescent="0.25">
      <c r="A1999" s="119">
        <v>1991</v>
      </c>
      <c r="B1999" s="119" t="s">
        <v>6431</v>
      </c>
      <c r="C1999" s="119" t="s">
        <v>3166</v>
      </c>
      <c r="D1999" s="120" t="s">
        <v>3167</v>
      </c>
      <c r="E1999" s="120" t="s">
        <v>391</v>
      </c>
      <c r="F1999" s="120" t="s">
        <v>261</v>
      </c>
      <c r="G1999" s="120" t="s">
        <v>440</v>
      </c>
      <c r="H1999" s="120" t="s">
        <v>470</v>
      </c>
      <c r="I1999" s="120" t="s">
        <v>6415</v>
      </c>
      <c r="J1999" s="120" t="s">
        <v>92</v>
      </c>
      <c r="K1999" s="120" t="s">
        <v>5160</v>
      </c>
      <c r="L1999" s="120">
        <v>12</v>
      </c>
      <c r="M1999" s="121">
        <v>2013</v>
      </c>
      <c r="N1999" s="180">
        <v>8804.4</v>
      </c>
      <c r="O1999" s="59"/>
      <c r="P1999" s="60"/>
      <c r="Q1999" s="61"/>
      <c r="R1999" s="61"/>
      <c r="S1999" s="510"/>
    </row>
    <row r="2000" spans="1:19" s="31" customFormat="1" ht="45.75" customHeight="1" x14ac:dyDescent="0.25">
      <c r="A2000" s="119">
        <v>1992</v>
      </c>
      <c r="B2000" s="119" t="s">
        <v>6432</v>
      </c>
      <c r="C2000" s="119" t="s">
        <v>3084</v>
      </c>
      <c r="D2000" s="120" t="s">
        <v>261</v>
      </c>
      <c r="E2000" s="120" t="s">
        <v>391</v>
      </c>
      <c r="F2000" s="120" t="s">
        <v>261</v>
      </c>
      <c r="G2000" s="120" t="s">
        <v>440</v>
      </c>
      <c r="H2000" s="120" t="s">
        <v>470</v>
      </c>
      <c r="I2000" s="120" t="s">
        <v>6415</v>
      </c>
      <c r="J2000" s="120" t="s">
        <v>92</v>
      </c>
      <c r="K2000" s="120" t="s">
        <v>5160</v>
      </c>
      <c r="L2000" s="120">
        <v>12</v>
      </c>
      <c r="M2000" s="121">
        <v>2013</v>
      </c>
      <c r="N2000" s="180">
        <v>4402.2</v>
      </c>
      <c r="O2000" s="59"/>
      <c r="P2000" s="60"/>
      <c r="Q2000" s="61"/>
      <c r="R2000" s="61"/>
      <c r="S2000" s="510"/>
    </row>
    <row r="2001" spans="1:19" s="31" customFormat="1" ht="45.75" customHeight="1" x14ac:dyDescent="0.25">
      <c r="A2001" s="119">
        <v>1993</v>
      </c>
      <c r="B2001" s="119" t="s">
        <v>6433</v>
      </c>
      <c r="C2001" s="119" t="s">
        <v>2952</v>
      </c>
      <c r="D2001" s="120" t="s">
        <v>261</v>
      </c>
      <c r="E2001" s="120" t="s">
        <v>391</v>
      </c>
      <c r="F2001" s="120" t="s">
        <v>261</v>
      </c>
      <c r="G2001" s="120" t="s">
        <v>440</v>
      </c>
      <c r="H2001" s="120" t="s">
        <v>470</v>
      </c>
      <c r="I2001" s="120" t="s">
        <v>6415</v>
      </c>
      <c r="J2001" s="120" t="s">
        <v>92</v>
      </c>
      <c r="K2001" s="120" t="s">
        <v>5160</v>
      </c>
      <c r="L2001" s="120">
        <v>12</v>
      </c>
      <c r="M2001" s="121">
        <v>2013</v>
      </c>
      <c r="N2001" s="180">
        <v>440.22</v>
      </c>
      <c r="O2001" s="59"/>
      <c r="P2001" s="60"/>
      <c r="Q2001" s="61"/>
      <c r="R2001" s="61"/>
      <c r="S2001" s="510"/>
    </row>
    <row r="2002" spans="1:19" s="31" customFormat="1" ht="45.75" customHeight="1" x14ac:dyDescent="0.25">
      <c r="A2002" s="119">
        <v>1994</v>
      </c>
      <c r="B2002" s="119" t="s">
        <v>6434</v>
      </c>
      <c r="C2002" s="119" t="s">
        <v>2971</v>
      </c>
      <c r="D2002" s="120" t="s">
        <v>261</v>
      </c>
      <c r="E2002" s="120" t="s">
        <v>391</v>
      </c>
      <c r="F2002" s="120" t="s">
        <v>261</v>
      </c>
      <c r="G2002" s="120" t="s">
        <v>440</v>
      </c>
      <c r="H2002" s="120" t="s">
        <v>470</v>
      </c>
      <c r="I2002" s="120" t="s">
        <v>6415</v>
      </c>
      <c r="J2002" s="120" t="s">
        <v>92</v>
      </c>
      <c r="K2002" s="120" t="s">
        <v>5160</v>
      </c>
      <c r="L2002" s="120">
        <v>12</v>
      </c>
      <c r="M2002" s="121">
        <v>2013</v>
      </c>
      <c r="N2002" s="180">
        <v>293.48</v>
      </c>
      <c r="O2002" s="59"/>
      <c r="P2002" s="60"/>
      <c r="Q2002" s="61"/>
      <c r="R2002" s="61"/>
      <c r="S2002" s="510"/>
    </row>
    <row r="2003" spans="1:19" s="31" customFormat="1" ht="45.75" customHeight="1" x14ac:dyDescent="0.25">
      <c r="A2003" s="119">
        <v>1995</v>
      </c>
      <c r="B2003" s="119" t="s">
        <v>6435</v>
      </c>
      <c r="C2003" s="119" t="s">
        <v>2980</v>
      </c>
      <c r="D2003" s="120" t="s">
        <v>261</v>
      </c>
      <c r="E2003" s="120" t="s">
        <v>391</v>
      </c>
      <c r="F2003" s="120" t="s">
        <v>261</v>
      </c>
      <c r="G2003" s="120" t="s">
        <v>440</v>
      </c>
      <c r="H2003" s="120" t="s">
        <v>470</v>
      </c>
      <c r="I2003" s="120" t="s">
        <v>6415</v>
      </c>
      <c r="J2003" s="120" t="s">
        <v>92</v>
      </c>
      <c r="K2003" s="120" t="s">
        <v>5160</v>
      </c>
      <c r="L2003" s="120">
        <v>12</v>
      </c>
      <c r="M2003" s="121">
        <v>2013</v>
      </c>
      <c r="N2003" s="180">
        <v>440.22</v>
      </c>
      <c r="O2003" s="59"/>
      <c r="P2003" s="60"/>
      <c r="Q2003" s="61"/>
      <c r="R2003" s="61"/>
      <c r="S2003" s="510"/>
    </row>
    <row r="2004" spans="1:19" s="31" customFormat="1" ht="45.75" customHeight="1" x14ac:dyDescent="0.25">
      <c r="A2004" s="119">
        <v>1996</v>
      </c>
      <c r="B2004" s="119" t="s">
        <v>6436</v>
      </c>
      <c r="C2004" s="119" t="s">
        <v>3766</v>
      </c>
      <c r="D2004" s="120" t="s">
        <v>261</v>
      </c>
      <c r="E2004" s="120" t="s">
        <v>391</v>
      </c>
      <c r="F2004" s="120" t="s">
        <v>261</v>
      </c>
      <c r="G2004" s="120" t="s">
        <v>440</v>
      </c>
      <c r="H2004" s="120" t="s">
        <v>470</v>
      </c>
      <c r="I2004" s="120" t="s">
        <v>6415</v>
      </c>
      <c r="J2004" s="120" t="s">
        <v>92</v>
      </c>
      <c r="K2004" s="120" t="s">
        <v>5160</v>
      </c>
      <c r="L2004" s="120">
        <v>12</v>
      </c>
      <c r="M2004" s="121">
        <v>2013</v>
      </c>
      <c r="N2004" s="180">
        <v>293.48</v>
      </c>
      <c r="O2004" s="59"/>
      <c r="P2004" s="60"/>
      <c r="Q2004" s="61"/>
      <c r="R2004" s="61"/>
      <c r="S2004" s="510"/>
    </row>
    <row r="2005" spans="1:19" s="31" customFormat="1" ht="45.75" customHeight="1" x14ac:dyDescent="0.25">
      <c r="A2005" s="119">
        <v>1997</v>
      </c>
      <c r="B2005" s="119" t="s">
        <v>6437</v>
      </c>
      <c r="C2005" s="119" t="s">
        <v>3166</v>
      </c>
      <c r="D2005" s="120" t="s">
        <v>3167</v>
      </c>
      <c r="E2005" s="120" t="s">
        <v>391</v>
      </c>
      <c r="F2005" s="120" t="s">
        <v>261</v>
      </c>
      <c r="G2005" s="120" t="s">
        <v>440</v>
      </c>
      <c r="H2005" s="120" t="s">
        <v>470</v>
      </c>
      <c r="I2005" s="120" t="s">
        <v>6415</v>
      </c>
      <c r="J2005" s="120" t="s">
        <v>92</v>
      </c>
      <c r="K2005" s="120" t="s">
        <v>5160</v>
      </c>
      <c r="L2005" s="120">
        <v>12</v>
      </c>
      <c r="M2005" s="121">
        <v>2013</v>
      </c>
      <c r="N2005" s="180">
        <v>8804.4</v>
      </c>
      <c r="O2005" s="59"/>
      <c r="P2005" s="60"/>
      <c r="Q2005" s="61"/>
      <c r="R2005" s="61"/>
      <c r="S2005" s="510"/>
    </row>
    <row r="2006" spans="1:19" s="31" customFormat="1" ht="45.75" customHeight="1" x14ac:dyDescent="0.25">
      <c r="A2006" s="119">
        <v>1998</v>
      </c>
      <c r="B2006" s="119" t="s">
        <v>6438</v>
      </c>
      <c r="C2006" s="119" t="s">
        <v>3084</v>
      </c>
      <c r="D2006" s="120" t="s">
        <v>261</v>
      </c>
      <c r="E2006" s="120" t="s">
        <v>391</v>
      </c>
      <c r="F2006" s="120" t="s">
        <v>261</v>
      </c>
      <c r="G2006" s="120" t="s">
        <v>440</v>
      </c>
      <c r="H2006" s="120" t="s">
        <v>470</v>
      </c>
      <c r="I2006" s="120" t="s">
        <v>6415</v>
      </c>
      <c r="J2006" s="120" t="s">
        <v>92</v>
      </c>
      <c r="K2006" s="120" t="s">
        <v>5160</v>
      </c>
      <c r="L2006" s="120">
        <v>12</v>
      </c>
      <c r="M2006" s="121">
        <v>2013</v>
      </c>
      <c r="N2006" s="180">
        <v>4402.2</v>
      </c>
      <c r="O2006" s="59"/>
      <c r="P2006" s="60"/>
      <c r="Q2006" s="61"/>
      <c r="R2006" s="61"/>
      <c r="S2006" s="510"/>
    </row>
    <row r="2007" spans="1:19" s="31" customFormat="1" ht="45.75" customHeight="1" x14ac:dyDescent="0.25">
      <c r="A2007" s="119">
        <v>1999</v>
      </c>
      <c r="B2007" s="119" t="s">
        <v>6439</v>
      </c>
      <c r="C2007" s="119" t="s">
        <v>2952</v>
      </c>
      <c r="D2007" s="120" t="s">
        <v>261</v>
      </c>
      <c r="E2007" s="120" t="s">
        <v>391</v>
      </c>
      <c r="F2007" s="120" t="s">
        <v>261</v>
      </c>
      <c r="G2007" s="120" t="s">
        <v>440</v>
      </c>
      <c r="H2007" s="120" t="s">
        <v>470</v>
      </c>
      <c r="I2007" s="120" t="s">
        <v>6415</v>
      </c>
      <c r="J2007" s="120" t="s">
        <v>92</v>
      </c>
      <c r="K2007" s="120" t="s">
        <v>5160</v>
      </c>
      <c r="L2007" s="120">
        <v>12</v>
      </c>
      <c r="M2007" s="121">
        <v>2013</v>
      </c>
      <c r="N2007" s="180">
        <v>440.22</v>
      </c>
      <c r="O2007" s="59"/>
      <c r="P2007" s="60"/>
      <c r="Q2007" s="61"/>
      <c r="R2007" s="61"/>
      <c r="S2007" s="510"/>
    </row>
    <row r="2008" spans="1:19" s="31" customFormat="1" ht="45.75" customHeight="1" x14ac:dyDescent="0.25">
      <c r="A2008" s="119">
        <v>2000</v>
      </c>
      <c r="B2008" s="119" t="s">
        <v>6440</v>
      </c>
      <c r="C2008" s="119" t="s">
        <v>2971</v>
      </c>
      <c r="D2008" s="120" t="s">
        <v>261</v>
      </c>
      <c r="E2008" s="120" t="s">
        <v>391</v>
      </c>
      <c r="F2008" s="120" t="s">
        <v>261</v>
      </c>
      <c r="G2008" s="120" t="s">
        <v>440</v>
      </c>
      <c r="H2008" s="120" t="s">
        <v>470</v>
      </c>
      <c r="I2008" s="120" t="s">
        <v>6415</v>
      </c>
      <c r="J2008" s="120" t="s">
        <v>92</v>
      </c>
      <c r="K2008" s="120" t="s">
        <v>5160</v>
      </c>
      <c r="L2008" s="120">
        <v>12</v>
      </c>
      <c r="M2008" s="121">
        <v>2013</v>
      </c>
      <c r="N2008" s="180">
        <v>293.48</v>
      </c>
      <c r="O2008" s="59"/>
      <c r="P2008" s="60"/>
      <c r="Q2008" s="61"/>
      <c r="R2008" s="61"/>
      <c r="S2008" s="510"/>
    </row>
    <row r="2009" spans="1:19" s="31" customFormat="1" ht="45.75" customHeight="1" x14ac:dyDescent="0.25">
      <c r="A2009" s="119">
        <v>2001</v>
      </c>
      <c r="B2009" s="119" t="s">
        <v>6441</v>
      </c>
      <c r="C2009" s="119" t="s">
        <v>2980</v>
      </c>
      <c r="D2009" s="120" t="s">
        <v>261</v>
      </c>
      <c r="E2009" s="120" t="s">
        <v>391</v>
      </c>
      <c r="F2009" s="120" t="s">
        <v>261</v>
      </c>
      <c r="G2009" s="120" t="s">
        <v>440</v>
      </c>
      <c r="H2009" s="120" t="s">
        <v>470</v>
      </c>
      <c r="I2009" s="120" t="s">
        <v>6415</v>
      </c>
      <c r="J2009" s="120" t="s">
        <v>92</v>
      </c>
      <c r="K2009" s="120" t="s">
        <v>5160</v>
      </c>
      <c r="L2009" s="120">
        <v>12</v>
      </c>
      <c r="M2009" s="121">
        <v>2013</v>
      </c>
      <c r="N2009" s="180">
        <v>440.22</v>
      </c>
      <c r="O2009" s="59"/>
      <c r="P2009" s="60"/>
      <c r="Q2009" s="61"/>
      <c r="R2009" s="61"/>
      <c r="S2009" s="510"/>
    </row>
    <row r="2010" spans="1:19" s="31" customFormat="1" ht="45.75" customHeight="1" x14ac:dyDescent="0.25">
      <c r="A2010" s="119">
        <v>2002</v>
      </c>
      <c r="B2010" s="119" t="s">
        <v>6442</v>
      </c>
      <c r="C2010" s="119" t="s">
        <v>3766</v>
      </c>
      <c r="D2010" s="120" t="s">
        <v>261</v>
      </c>
      <c r="E2010" s="120" t="s">
        <v>391</v>
      </c>
      <c r="F2010" s="120" t="s">
        <v>261</v>
      </c>
      <c r="G2010" s="120" t="s">
        <v>440</v>
      </c>
      <c r="H2010" s="120" t="s">
        <v>470</v>
      </c>
      <c r="I2010" s="120" t="s">
        <v>6415</v>
      </c>
      <c r="J2010" s="120" t="s">
        <v>92</v>
      </c>
      <c r="K2010" s="120" t="s">
        <v>5160</v>
      </c>
      <c r="L2010" s="120">
        <v>12</v>
      </c>
      <c r="M2010" s="121">
        <v>2013</v>
      </c>
      <c r="N2010" s="180">
        <v>293.48</v>
      </c>
      <c r="O2010" s="59"/>
      <c r="P2010" s="60"/>
      <c r="Q2010" s="61"/>
      <c r="R2010" s="61"/>
      <c r="S2010" s="510"/>
    </row>
    <row r="2011" spans="1:19" s="31" customFormat="1" ht="45.75" customHeight="1" x14ac:dyDescent="0.25">
      <c r="A2011" s="119">
        <v>2003</v>
      </c>
      <c r="B2011" s="119" t="s">
        <v>6443</v>
      </c>
      <c r="C2011" s="119" t="s">
        <v>3166</v>
      </c>
      <c r="D2011" s="120" t="s">
        <v>3167</v>
      </c>
      <c r="E2011" s="120" t="s">
        <v>391</v>
      </c>
      <c r="F2011" s="120" t="s">
        <v>261</v>
      </c>
      <c r="G2011" s="120" t="s">
        <v>440</v>
      </c>
      <c r="H2011" s="120" t="s">
        <v>470</v>
      </c>
      <c r="I2011" s="120" t="s">
        <v>6415</v>
      </c>
      <c r="J2011" s="120" t="s">
        <v>92</v>
      </c>
      <c r="K2011" s="120" t="s">
        <v>5160</v>
      </c>
      <c r="L2011" s="120">
        <v>12</v>
      </c>
      <c r="M2011" s="121">
        <v>2013</v>
      </c>
      <c r="N2011" s="180">
        <v>8804.4</v>
      </c>
      <c r="O2011" s="59"/>
      <c r="P2011" s="60"/>
      <c r="Q2011" s="61"/>
      <c r="R2011" s="61"/>
      <c r="S2011" s="510"/>
    </row>
    <row r="2012" spans="1:19" s="31" customFormat="1" ht="45.75" customHeight="1" x14ac:dyDescent="0.25">
      <c r="A2012" s="119">
        <v>2004</v>
      </c>
      <c r="B2012" s="119" t="s">
        <v>6444</v>
      </c>
      <c r="C2012" s="119" t="s">
        <v>3084</v>
      </c>
      <c r="D2012" s="120" t="s">
        <v>261</v>
      </c>
      <c r="E2012" s="120" t="s">
        <v>391</v>
      </c>
      <c r="F2012" s="120" t="s">
        <v>261</v>
      </c>
      <c r="G2012" s="120" t="s">
        <v>440</v>
      </c>
      <c r="H2012" s="120" t="s">
        <v>470</v>
      </c>
      <c r="I2012" s="120" t="s">
        <v>6415</v>
      </c>
      <c r="J2012" s="120" t="s">
        <v>92</v>
      </c>
      <c r="K2012" s="120" t="s">
        <v>5160</v>
      </c>
      <c r="L2012" s="120">
        <v>12</v>
      </c>
      <c r="M2012" s="121">
        <v>2013</v>
      </c>
      <c r="N2012" s="180">
        <v>4402.2</v>
      </c>
      <c r="O2012" s="59"/>
      <c r="P2012" s="60"/>
      <c r="Q2012" s="61"/>
      <c r="R2012" s="61"/>
      <c r="S2012" s="510"/>
    </row>
    <row r="2013" spans="1:19" s="31" customFormat="1" ht="45.75" customHeight="1" x14ac:dyDescent="0.25">
      <c r="A2013" s="119">
        <v>2005</v>
      </c>
      <c r="B2013" s="119" t="s">
        <v>6445</v>
      </c>
      <c r="C2013" s="119" t="s">
        <v>2952</v>
      </c>
      <c r="D2013" s="120" t="s">
        <v>261</v>
      </c>
      <c r="E2013" s="120" t="s">
        <v>391</v>
      </c>
      <c r="F2013" s="120" t="s">
        <v>261</v>
      </c>
      <c r="G2013" s="120" t="s">
        <v>440</v>
      </c>
      <c r="H2013" s="120" t="s">
        <v>470</v>
      </c>
      <c r="I2013" s="120" t="s">
        <v>6415</v>
      </c>
      <c r="J2013" s="120" t="s">
        <v>92</v>
      </c>
      <c r="K2013" s="120" t="s">
        <v>5160</v>
      </c>
      <c r="L2013" s="120">
        <v>12</v>
      </c>
      <c r="M2013" s="121">
        <v>2013</v>
      </c>
      <c r="N2013" s="180">
        <v>440.22</v>
      </c>
      <c r="O2013" s="59"/>
      <c r="P2013" s="60"/>
      <c r="Q2013" s="61"/>
      <c r="R2013" s="61"/>
      <c r="S2013" s="510"/>
    </row>
    <row r="2014" spans="1:19" s="31" customFormat="1" ht="45.75" customHeight="1" x14ac:dyDescent="0.25">
      <c r="A2014" s="119">
        <v>2006</v>
      </c>
      <c r="B2014" s="119" t="s">
        <v>6446</v>
      </c>
      <c r="C2014" s="119" t="s">
        <v>2971</v>
      </c>
      <c r="D2014" s="120" t="s">
        <v>261</v>
      </c>
      <c r="E2014" s="120" t="s">
        <v>391</v>
      </c>
      <c r="F2014" s="120" t="s">
        <v>261</v>
      </c>
      <c r="G2014" s="120" t="s">
        <v>440</v>
      </c>
      <c r="H2014" s="120" t="s">
        <v>470</v>
      </c>
      <c r="I2014" s="120" t="s">
        <v>6415</v>
      </c>
      <c r="J2014" s="120" t="s">
        <v>92</v>
      </c>
      <c r="K2014" s="120" t="s">
        <v>5160</v>
      </c>
      <c r="L2014" s="120">
        <v>12</v>
      </c>
      <c r="M2014" s="121">
        <v>2013</v>
      </c>
      <c r="N2014" s="180">
        <v>293.48</v>
      </c>
      <c r="O2014" s="59"/>
      <c r="P2014" s="60"/>
      <c r="Q2014" s="61"/>
      <c r="R2014" s="61"/>
      <c r="S2014" s="510"/>
    </row>
    <row r="2015" spans="1:19" s="31" customFormat="1" ht="45.75" customHeight="1" x14ac:dyDescent="0.25">
      <c r="A2015" s="119">
        <v>2007</v>
      </c>
      <c r="B2015" s="119" t="s">
        <v>6447</v>
      </c>
      <c r="C2015" s="119" t="s">
        <v>2980</v>
      </c>
      <c r="D2015" s="120" t="s">
        <v>261</v>
      </c>
      <c r="E2015" s="120" t="s">
        <v>391</v>
      </c>
      <c r="F2015" s="120" t="s">
        <v>261</v>
      </c>
      <c r="G2015" s="120" t="s">
        <v>440</v>
      </c>
      <c r="H2015" s="120" t="s">
        <v>470</v>
      </c>
      <c r="I2015" s="120" t="s">
        <v>6415</v>
      </c>
      <c r="J2015" s="120" t="s">
        <v>92</v>
      </c>
      <c r="K2015" s="120" t="s">
        <v>5160</v>
      </c>
      <c r="L2015" s="120">
        <v>12</v>
      </c>
      <c r="M2015" s="121">
        <v>2013</v>
      </c>
      <c r="N2015" s="180">
        <v>440.22</v>
      </c>
      <c r="O2015" s="59"/>
      <c r="P2015" s="60"/>
      <c r="Q2015" s="61"/>
      <c r="R2015" s="61"/>
      <c r="S2015" s="510"/>
    </row>
    <row r="2016" spans="1:19" s="31" customFormat="1" ht="45.75" customHeight="1" x14ac:dyDescent="0.25">
      <c r="A2016" s="119">
        <v>2008</v>
      </c>
      <c r="B2016" s="119" t="s">
        <v>6448</v>
      </c>
      <c r="C2016" s="119" t="s">
        <v>3766</v>
      </c>
      <c r="D2016" s="120" t="s">
        <v>261</v>
      </c>
      <c r="E2016" s="120" t="s">
        <v>391</v>
      </c>
      <c r="F2016" s="120" t="s">
        <v>261</v>
      </c>
      <c r="G2016" s="120" t="s">
        <v>440</v>
      </c>
      <c r="H2016" s="120" t="s">
        <v>470</v>
      </c>
      <c r="I2016" s="120" t="s">
        <v>6415</v>
      </c>
      <c r="J2016" s="120" t="s">
        <v>92</v>
      </c>
      <c r="K2016" s="120" t="s">
        <v>5160</v>
      </c>
      <c r="L2016" s="120">
        <v>12</v>
      </c>
      <c r="M2016" s="121">
        <v>2013</v>
      </c>
      <c r="N2016" s="180">
        <v>293.48</v>
      </c>
      <c r="O2016" s="59"/>
      <c r="P2016" s="60"/>
      <c r="Q2016" s="61"/>
      <c r="R2016" s="61"/>
      <c r="S2016" s="510"/>
    </row>
    <row r="2017" spans="1:19" s="31" customFormat="1" ht="45.75" customHeight="1" x14ac:dyDescent="0.25">
      <c r="A2017" s="119">
        <v>2009</v>
      </c>
      <c r="B2017" s="134" t="s">
        <v>6449</v>
      </c>
      <c r="C2017" s="119" t="s">
        <v>4168</v>
      </c>
      <c r="D2017" s="120" t="s">
        <v>3012</v>
      </c>
      <c r="E2017" s="120" t="s">
        <v>391</v>
      </c>
      <c r="F2017" s="120" t="s">
        <v>4293</v>
      </c>
      <c r="G2017" s="120" t="s">
        <v>6450</v>
      </c>
      <c r="H2017" s="120" t="s">
        <v>470</v>
      </c>
      <c r="I2017" s="120" t="s">
        <v>6415</v>
      </c>
      <c r="J2017" s="120" t="s">
        <v>92</v>
      </c>
      <c r="K2017" s="120" t="s">
        <v>5160</v>
      </c>
      <c r="L2017" s="121">
        <v>6</v>
      </c>
      <c r="M2017" s="121">
        <v>2016</v>
      </c>
      <c r="N2017" s="180">
        <v>3828</v>
      </c>
      <c r="O2017" s="59"/>
      <c r="P2017" s="60"/>
      <c r="Q2017" s="61"/>
      <c r="R2017" s="61"/>
      <c r="S2017" s="510"/>
    </row>
    <row r="2018" spans="1:19" s="31" customFormat="1" ht="45.75" customHeight="1" x14ac:dyDescent="0.25">
      <c r="A2018" s="119">
        <v>2010</v>
      </c>
      <c r="B2018" s="119" t="s">
        <v>6451</v>
      </c>
      <c r="C2018" s="119" t="s">
        <v>6452</v>
      </c>
      <c r="D2018" s="120" t="s">
        <v>1015</v>
      </c>
      <c r="E2018" s="120" t="s">
        <v>391</v>
      </c>
      <c r="F2018" s="120" t="s">
        <v>6453</v>
      </c>
      <c r="G2018" s="120" t="s">
        <v>6454</v>
      </c>
      <c r="H2018" s="120" t="s">
        <v>470</v>
      </c>
      <c r="I2018" s="120" t="s">
        <v>6415</v>
      </c>
      <c r="J2018" s="120" t="s">
        <v>92</v>
      </c>
      <c r="K2018" s="120" t="s">
        <v>5160</v>
      </c>
      <c r="L2018" s="121">
        <v>7</v>
      </c>
      <c r="M2018" s="122">
        <v>2015</v>
      </c>
      <c r="N2018" s="180">
        <f>38488.8+2.03</f>
        <v>38490.83</v>
      </c>
      <c r="O2018" s="59"/>
      <c r="P2018" s="60"/>
      <c r="Q2018" s="61"/>
      <c r="R2018" s="61"/>
      <c r="S2018" s="510"/>
    </row>
    <row r="2019" spans="1:19" s="31" customFormat="1" ht="45.75" customHeight="1" x14ac:dyDescent="0.25">
      <c r="A2019" s="119">
        <v>2011</v>
      </c>
      <c r="B2019" s="119" t="s">
        <v>6455</v>
      </c>
      <c r="C2019" s="131" t="s">
        <v>3914</v>
      </c>
      <c r="D2019" s="120" t="s">
        <v>2678</v>
      </c>
      <c r="E2019" s="120" t="s">
        <v>391</v>
      </c>
      <c r="F2019" s="120" t="s">
        <v>261</v>
      </c>
      <c r="G2019" s="120" t="s">
        <v>440</v>
      </c>
      <c r="H2019" s="120" t="s">
        <v>470</v>
      </c>
      <c r="I2019" s="120" t="s">
        <v>6415</v>
      </c>
      <c r="J2019" s="120" t="s">
        <v>92</v>
      </c>
      <c r="K2019" s="120" t="s">
        <v>5160</v>
      </c>
      <c r="L2019" s="120">
        <v>12</v>
      </c>
      <c r="M2019" s="121">
        <v>2013</v>
      </c>
      <c r="N2019" s="180">
        <v>4920</v>
      </c>
      <c r="O2019" s="59"/>
      <c r="P2019" s="60"/>
      <c r="Q2019" s="61"/>
      <c r="R2019" s="61"/>
      <c r="S2019" s="510"/>
    </row>
    <row r="2020" spans="1:19" s="31" customFormat="1" ht="45.75" customHeight="1" x14ac:dyDescent="0.25">
      <c r="A2020" s="119">
        <v>2012</v>
      </c>
      <c r="B2020" s="119" t="s">
        <v>6456</v>
      </c>
      <c r="C2020" s="131" t="s">
        <v>3916</v>
      </c>
      <c r="D2020" s="120" t="s">
        <v>1156</v>
      </c>
      <c r="E2020" s="120" t="s">
        <v>391</v>
      </c>
      <c r="F2020" s="120" t="s">
        <v>261</v>
      </c>
      <c r="G2020" s="120" t="s">
        <v>440</v>
      </c>
      <c r="H2020" s="120" t="s">
        <v>470</v>
      </c>
      <c r="I2020" s="120" t="s">
        <v>6415</v>
      </c>
      <c r="J2020" s="120" t="s">
        <v>92</v>
      </c>
      <c r="K2020" s="120" t="s">
        <v>5160</v>
      </c>
      <c r="L2020" s="120">
        <v>12</v>
      </c>
      <c r="M2020" s="121">
        <v>2013</v>
      </c>
      <c r="N2020" s="180">
        <v>2460</v>
      </c>
      <c r="O2020" s="59"/>
      <c r="P2020" s="60"/>
      <c r="Q2020" s="61"/>
      <c r="R2020" s="61"/>
      <c r="S2020" s="510"/>
    </row>
    <row r="2021" spans="1:19" s="31" customFormat="1" ht="45.75" customHeight="1" x14ac:dyDescent="0.25">
      <c r="A2021" s="119">
        <v>2013</v>
      </c>
      <c r="B2021" s="119" t="s">
        <v>6457</v>
      </c>
      <c r="C2021" s="131" t="s">
        <v>2952</v>
      </c>
      <c r="D2021" s="120" t="s">
        <v>2678</v>
      </c>
      <c r="E2021" s="120" t="s">
        <v>391</v>
      </c>
      <c r="F2021" s="120" t="s">
        <v>261</v>
      </c>
      <c r="G2021" s="120" t="s">
        <v>440</v>
      </c>
      <c r="H2021" s="120" t="s">
        <v>470</v>
      </c>
      <c r="I2021" s="120" t="s">
        <v>6415</v>
      </c>
      <c r="J2021" s="120" t="s">
        <v>92</v>
      </c>
      <c r="K2021" s="120" t="s">
        <v>5160</v>
      </c>
      <c r="L2021" s="120">
        <v>12</v>
      </c>
      <c r="M2021" s="121">
        <v>2013</v>
      </c>
      <c r="N2021" s="180">
        <v>246</v>
      </c>
      <c r="O2021" s="59"/>
      <c r="P2021" s="60"/>
      <c r="Q2021" s="61"/>
      <c r="R2021" s="61"/>
      <c r="S2021" s="510"/>
    </row>
    <row r="2022" spans="1:19" s="31" customFormat="1" ht="45.75" customHeight="1" x14ac:dyDescent="0.25">
      <c r="A2022" s="119">
        <v>2014</v>
      </c>
      <c r="B2022" s="119" t="s">
        <v>6458</v>
      </c>
      <c r="C2022" s="131" t="s">
        <v>2971</v>
      </c>
      <c r="D2022" s="120" t="s">
        <v>2678</v>
      </c>
      <c r="E2022" s="120" t="s">
        <v>391</v>
      </c>
      <c r="F2022" s="120" t="s">
        <v>261</v>
      </c>
      <c r="G2022" s="120" t="s">
        <v>440</v>
      </c>
      <c r="H2022" s="120" t="s">
        <v>470</v>
      </c>
      <c r="I2022" s="120" t="s">
        <v>6415</v>
      </c>
      <c r="J2022" s="120" t="s">
        <v>92</v>
      </c>
      <c r="K2022" s="120" t="s">
        <v>5160</v>
      </c>
      <c r="L2022" s="120">
        <v>12</v>
      </c>
      <c r="M2022" s="121">
        <v>2013</v>
      </c>
      <c r="N2022" s="180">
        <v>164</v>
      </c>
      <c r="O2022" s="59"/>
      <c r="P2022" s="60"/>
      <c r="Q2022" s="61"/>
      <c r="R2022" s="61"/>
      <c r="S2022" s="510"/>
    </row>
    <row r="2023" spans="1:19" s="31" customFormat="1" ht="45.75" customHeight="1" x14ac:dyDescent="0.25">
      <c r="A2023" s="119">
        <v>2015</v>
      </c>
      <c r="B2023" s="119" t="s">
        <v>6459</v>
      </c>
      <c r="C2023" s="131" t="s">
        <v>6460</v>
      </c>
      <c r="D2023" s="120" t="s">
        <v>3388</v>
      </c>
      <c r="E2023" s="120" t="s">
        <v>391</v>
      </c>
      <c r="F2023" s="120" t="s">
        <v>261</v>
      </c>
      <c r="G2023" s="120" t="s">
        <v>440</v>
      </c>
      <c r="H2023" s="120" t="s">
        <v>470</v>
      </c>
      <c r="I2023" s="120" t="s">
        <v>6415</v>
      </c>
      <c r="J2023" s="120" t="s">
        <v>92</v>
      </c>
      <c r="K2023" s="120" t="s">
        <v>5160</v>
      </c>
      <c r="L2023" s="120">
        <v>12</v>
      </c>
      <c r="M2023" s="121">
        <v>2019</v>
      </c>
      <c r="N2023" s="180">
        <v>8331.7000000000007</v>
      </c>
      <c r="O2023" s="59"/>
      <c r="P2023" s="60"/>
      <c r="Q2023" s="61"/>
      <c r="R2023" s="61"/>
      <c r="S2023" s="510"/>
    </row>
    <row r="2024" spans="1:19" s="31" customFormat="1" ht="45.75" customHeight="1" x14ac:dyDescent="0.25">
      <c r="A2024" s="119">
        <v>2016</v>
      </c>
      <c r="B2024" s="119" t="s">
        <v>6461</v>
      </c>
      <c r="C2024" s="131" t="s">
        <v>6462</v>
      </c>
      <c r="D2024" s="120" t="s">
        <v>1622</v>
      </c>
      <c r="E2024" s="120" t="s">
        <v>391</v>
      </c>
      <c r="F2024" s="120" t="s">
        <v>261</v>
      </c>
      <c r="G2024" s="120" t="s">
        <v>440</v>
      </c>
      <c r="H2024" s="120" t="s">
        <v>470</v>
      </c>
      <c r="I2024" s="120" t="s">
        <v>6415</v>
      </c>
      <c r="J2024" s="120" t="s">
        <v>92</v>
      </c>
      <c r="K2024" s="120" t="s">
        <v>5160</v>
      </c>
      <c r="L2024" s="120">
        <v>12</v>
      </c>
      <c r="M2024" s="121">
        <v>2019</v>
      </c>
      <c r="N2024" s="180">
        <v>4101.76</v>
      </c>
      <c r="O2024" s="59"/>
      <c r="P2024" s="60"/>
      <c r="Q2024" s="61"/>
      <c r="R2024" s="61"/>
      <c r="S2024" s="510"/>
    </row>
    <row r="2025" spans="1:19" s="31" customFormat="1" ht="45.75" customHeight="1" x14ac:dyDescent="0.25">
      <c r="A2025" s="119">
        <v>2017</v>
      </c>
      <c r="B2025" s="119" t="s">
        <v>6463</v>
      </c>
      <c r="C2025" s="131" t="s">
        <v>5831</v>
      </c>
      <c r="D2025" s="120" t="s">
        <v>1622</v>
      </c>
      <c r="E2025" s="120" t="s">
        <v>391</v>
      </c>
      <c r="F2025" s="120" t="s">
        <v>261</v>
      </c>
      <c r="G2025" s="120" t="s">
        <v>440</v>
      </c>
      <c r="H2025" s="120" t="s">
        <v>470</v>
      </c>
      <c r="I2025" s="120" t="s">
        <v>6415</v>
      </c>
      <c r="J2025" s="120" t="s">
        <v>92</v>
      </c>
      <c r="K2025" s="120" t="s">
        <v>5160</v>
      </c>
      <c r="L2025" s="120">
        <v>12</v>
      </c>
      <c r="M2025" s="121">
        <v>2019</v>
      </c>
      <c r="N2025" s="180">
        <v>256.36</v>
      </c>
      <c r="O2025" s="59"/>
      <c r="P2025" s="60"/>
      <c r="Q2025" s="61"/>
      <c r="R2025" s="61"/>
      <c r="S2025" s="510"/>
    </row>
    <row r="2026" spans="1:19" s="31" customFormat="1" ht="45.75" customHeight="1" x14ac:dyDescent="0.25">
      <c r="A2026" s="119">
        <v>2018</v>
      </c>
      <c r="B2026" s="119" t="s">
        <v>6464</v>
      </c>
      <c r="C2026" s="131" t="s">
        <v>5837</v>
      </c>
      <c r="D2026" s="120" t="s">
        <v>3388</v>
      </c>
      <c r="E2026" s="120" t="s">
        <v>391</v>
      </c>
      <c r="F2026" s="120" t="s">
        <v>261</v>
      </c>
      <c r="G2026" s="120" t="s">
        <v>440</v>
      </c>
      <c r="H2026" s="120" t="s">
        <v>470</v>
      </c>
      <c r="I2026" s="120" t="s">
        <v>6415</v>
      </c>
      <c r="J2026" s="120" t="s">
        <v>92</v>
      </c>
      <c r="K2026" s="120" t="s">
        <v>5160</v>
      </c>
      <c r="L2026" s="120">
        <v>12</v>
      </c>
      <c r="M2026" s="121">
        <v>2019</v>
      </c>
      <c r="N2026" s="180">
        <v>128.18</v>
      </c>
      <c r="O2026" s="59"/>
      <c r="P2026" s="60"/>
      <c r="Q2026" s="61"/>
      <c r="R2026" s="61"/>
      <c r="S2026" s="510"/>
    </row>
    <row r="2027" spans="1:19" s="31" customFormat="1" ht="45.75" customHeight="1" x14ac:dyDescent="0.25">
      <c r="A2027" s="119">
        <v>2019</v>
      </c>
      <c r="B2027" s="119" t="s">
        <v>6465</v>
      </c>
      <c r="C2027" s="131" t="s">
        <v>6460</v>
      </c>
      <c r="D2027" s="120" t="s">
        <v>1622</v>
      </c>
      <c r="E2027" s="120" t="s">
        <v>391</v>
      </c>
      <c r="F2027" s="120" t="s">
        <v>261</v>
      </c>
      <c r="G2027" s="120" t="s">
        <v>440</v>
      </c>
      <c r="H2027" s="120" t="s">
        <v>470</v>
      </c>
      <c r="I2027" s="120" t="s">
        <v>6415</v>
      </c>
      <c r="J2027" s="120" t="s">
        <v>92</v>
      </c>
      <c r="K2027" s="120" t="s">
        <v>5160</v>
      </c>
      <c r="L2027" s="120">
        <v>12</v>
      </c>
      <c r="M2027" s="121">
        <v>2019</v>
      </c>
      <c r="N2027" s="180">
        <v>8331.7000000000007</v>
      </c>
      <c r="O2027" s="59"/>
      <c r="P2027" s="60"/>
      <c r="Q2027" s="61"/>
      <c r="R2027" s="61"/>
      <c r="S2027" s="510"/>
    </row>
    <row r="2028" spans="1:19" s="31" customFormat="1" ht="45.75" customHeight="1" x14ac:dyDescent="0.25">
      <c r="A2028" s="119">
        <v>2020</v>
      </c>
      <c r="B2028" s="119" t="s">
        <v>6466</v>
      </c>
      <c r="C2028" s="131" t="s">
        <v>6462</v>
      </c>
      <c r="D2028" s="120" t="s">
        <v>1622</v>
      </c>
      <c r="E2028" s="120" t="s">
        <v>391</v>
      </c>
      <c r="F2028" s="120" t="s">
        <v>261</v>
      </c>
      <c r="G2028" s="120" t="s">
        <v>440</v>
      </c>
      <c r="H2028" s="120" t="s">
        <v>470</v>
      </c>
      <c r="I2028" s="120" t="s">
        <v>6415</v>
      </c>
      <c r="J2028" s="120" t="s">
        <v>92</v>
      </c>
      <c r="K2028" s="120" t="s">
        <v>5160</v>
      </c>
      <c r="L2028" s="120">
        <v>12</v>
      </c>
      <c r="M2028" s="121">
        <v>2019</v>
      </c>
      <c r="N2028" s="180">
        <v>4101.76</v>
      </c>
      <c r="O2028" s="59"/>
      <c r="P2028" s="60"/>
      <c r="Q2028" s="61"/>
      <c r="R2028" s="61"/>
      <c r="S2028" s="510"/>
    </row>
    <row r="2029" spans="1:19" s="31" customFormat="1" ht="45.75" customHeight="1" x14ac:dyDescent="0.25">
      <c r="A2029" s="119">
        <v>2021</v>
      </c>
      <c r="B2029" s="119" t="s">
        <v>6467</v>
      </c>
      <c r="C2029" s="131" t="s">
        <v>5831</v>
      </c>
      <c r="D2029" s="120" t="s">
        <v>1622</v>
      </c>
      <c r="E2029" s="120" t="s">
        <v>391</v>
      </c>
      <c r="F2029" s="120" t="s">
        <v>261</v>
      </c>
      <c r="G2029" s="120" t="s">
        <v>440</v>
      </c>
      <c r="H2029" s="120" t="s">
        <v>470</v>
      </c>
      <c r="I2029" s="120" t="s">
        <v>6415</v>
      </c>
      <c r="J2029" s="120" t="s">
        <v>92</v>
      </c>
      <c r="K2029" s="120" t="s">
        <v>5160</v>
      </c>
      <c r="L2029" s="120">
        <v>12</v>
      </c>
      <c r="M2029" s="121">
        <v>2019</v>
      </c>
      <c r="N2029" s="180">
        <v>256.36</v>
      </c>
      <c r="O2029" s="59"/>
      <c r="P2029" s="60"/>
      <c r="Q2029" s="61"/>
      <c r="R2029" s="61"/>
      <c r="S2029" s="510"/>
    </row>
    <row r="2030" spans="1:19" s="31" customFormat="1" ht="45.75" customHeight="1" x14ac:dyDescent="0.25">
      <c r="A2030" s="119">
        <v>2022</v>
      </c>
      <c r="B2030" s="119" t="s">
        <v>6468</v>
      </c>
      <c r="C2030" s="131" t="s">
        <v>5837</v>
      </c>
      <c r="D2030" s="120" t="s">
        <v>3388</v>
      </c>
      <c r="E2030" s="120" t="s">
        <v>391</v>
      </c>
      <c r="F2030" s="120" t="s">
        <v>261</v>
      </c>
      <c r="G2030" s="120" t="s">
        <v>440</v>
      </c>
      <c r="H2030" s="120" t="s">
        <v>470</v>
      </c>
      <c r="I2030" s="120" t="s">
        <v>6415</v>
      </c>
      <c r="J2030" s="120" t="s">
        <v>92</v>
      </c>
      <c r="K2030" s="120" t="s">
        <v>5160</v>
      </c>
      <c r="L2030" s="120">
        <v>12</v>
      </c>
      <c r="M2030" s="121">
        <v>2019</v>
      </c>
      <c r="N2030" s="180">
        <v>128.18</v>
      </c>
      <c r="O2030" s="59"/>
      <c r="P2030" s="60"/>
      <c r="Q2030" s="61"/>
      <c r="R2030" s="61"/>
      <c r="S2030" s="510"/>
    </row>
    <row r="2031" spans="1:19" s="31" customFormat="1" ht="45.75" customHeight="1" x14ac:dyDescent="0.25">
      <c r="A2031" s="119">
        <v>2023</v>
      </c>
      <c r="B2031" s="119" t="s">
        <v>6469</v>
      </c>
      <c r="C2031" s="131" t="s">
        <v>6460</v>
      </c>
      <c r="D2031" s="120" t="s">
        <v>1622</v>
      </c>
      <c r="E2031" s="120" t="s">
        <v>391</v>
      </c>
      <c r="F2031" s="120" t="s">
        <v>261</v>
      </c>
      <c r="G2031" s="120" t="s">
        <v>440</v>
      </c>
      <c r="H2031" s="120" t="s">
        <v>470</v>
      </c>
      <c r="I2031" s="120" t="s">
        <v>6415</v>
      </c>
      <c r="J2031" s="120" t="s">
        <v>92</v>
      </c>
      <c r="K2031" s="120" t="s">
        <v>5160</v>
      </c>
      <c r="L2031" s="120">
        <v>12</v>
      </c>
      <c r="M2031" s="121">
        <v>2019</v>
      </c>
      <c r="N2031" s="180">
        <v>8331.7000000000007</v>
      </c>
      <c r="O2031" s="59"/>
      <c r="P2031" s="60"/>
      <c r="Q2031" s="61"/>
      <c r="R2031" s="61"/>
      <c r="S2031" s="510"/>
    </row>
    <row r="2032" spans="1:19" s="31" customFormat="1" ht="45.75" customHeight="1" x14ac:dyDescent="0.25">
      <c r="A2032" s="119">
        <v>2024</v>
      </c>
      <c r="B2032" s="119" t="s">
        <v>6470</v>
      </c>
      <c r="C2032" s="131" t="s">
        <v>6462</v>
      </c>
      <c r="D2032" s="120" t="s">
        <v>1622</v>
      </c>
      <c r="E2032" s="120" t="s">
        <v>391</v>
      </c>
      <c r="F2032" s="120" t="s">
        <v>261</v>
      </c>
      <c r="G2032" s="120" t="s">
        <v>440</v>
      </c>
      <c r="H2032" s="120" t="s">
        <v>470</v>
      </c>
      <c r="I2032" s="120" t="s">
        <v>6415</v>
      </c>
      <c r="J2032" s="120" t="s">
        <v>92</v>
      </c>
      <c r="K2032" s="120" t="s">
        <v>5160</v>
      </c>
      <c r="L2032" s="120">
        <v>12</v>
      </c>
      <c r="M2032" s="121">
        <v>2019</v>
      </c>
      <c r="N2032" s="180">
        <v>4101.76</v>
      </c>
      <c r="O2032" s="59"/>
      <c r="P2032" s="60"/>
      <c r="Q2032" s="61"/>
      <c r="R2032" s="61"/>
      <c r="S2032" s="510"/>
    </row>
    <row r="2033" spans="1:19" s="31" customFormat="1" ht="45.75" customHeight="1" x14ac:dyDescent="0.25">
      <c r="A2033" s="119">
        <v>2025</v>
      </c>
      <c r="B2033" s="119" t="s">
        <v>6471</v>
      </c>
      <c r="C2033" s="131" t="s">
        <v>5831</v>
      </c>
      <c r="D2033" s="120" t="s">
        <v>1622</v>
      </c>
      <c r="E2033" s="120" t="s">
        <v>391</v>
      </c>
      <c r="F2033" s="120" t="s">
        <v>261</v>
      </c>
      <c r="G2033" s="120" t="s">
        <v>440</v>
      </c>
      <c r="H2033" s="120" t="s">
        <v>470</v>
      </c>
      <c r="I2033" s="120" t="s">
        <v>6415</v>
      </c>
      <c r="J2033" s="120" t="s">
        <v>92</v>
      </c>
      <c r="K2033" s="120" t="s">
        <v>5160</v>
      </c>
      <c r="L2033" s="120">
        <v>12</v>
      </c>
      <c r="M2033" s="121">
        <v>2019</v>
      </c>
      <c r="N2033" s="180">
        <v>256.36</v>
      </c>
      <c r="O2033" s="59"/>
      <c r="P2033" s="60"/>
      <c r="Q2033" s="61"/>
      <c r="R2033" s="61"/>
      <c r="S2033" s="510"/>
    </row>
    <row r="2034" spans="1:19" s="31" customFormat="1" ht="45.75" customHeight="1" x14ac:dyDescent="0.25">
      <c r="A2034" s="119">
        <v>2026</v>
      </c>
      <c r="B2034" s="119" t="s">
        <v>6472</v>
      </c>
      <c r="C2034" s="131" t="s">
        <v>5837</v>
      </c>
      <c r="D2034" s="120" t="s">
        <v>1622</v>
      </c>
      <c r="E2034" s="120" t="s">
        <v>391</v>
      </c>
      <c r="F2034" s="120" t="s">
        <v>261</v>
      </c>
      <c r="G2034" s="120" t="s">
        <v>440</v>
      </c>
      <c r="H2034" s="120" t="s">
        <v>470</v>
      </c>
      <c r="I2034" s="120" t="s">
        <v>6415</v>
      </c>
      <c r="J2034" s="120" t="s">
        <v>92</v>
      </c>
      <c r="K2034" s="120" t="s">
        <v>5160</v>
      </c>
      <c r="L2034" s="120">
        <v>12</v>
      </c>
      <c r="M2034" s="121">
        <v>2019</v>
      </c>
      <c r="N2034" s="180">
        <v>128.18</v>
      </c>
      <c r="O2034" s="59"/>
      <c r="P2034" s="60"/>
      <c r="Q2034" s="61"/>
      <c r="R2034" s="61"/>
      <c r="S2034" s="510"/>
    </row>
    <row r="2035" spans="1:19" s="31" customFormat="1" ht="45.75" customHeight="1" x14ac:dyDescent="0.25">
      <c r="A2035" s="119">
        <v>2027</v>
      </c>
      <c r="B2035" s="119" t="s">
        <v>6473</v>
      </c>
      <c r="C2035" s="131" t="s">
        <v>5578</v>
      </c>
      <c r="D2035" s="120" t="s">
        <v>261</v>
      </c>
      <c r="E2035" s="120" t="s">
        <v>391</v>
      </c>
      <c r="F2035" s="120" t="s">
        <v>261</v>
      </c>
      <c r="G2035" s="120" t="s">
        <v>440</v>
      </c>
      <c r="H2035" s="120" t="s">
        <v>470</v>
      </c>
      <c r="I2035" s="120" t="s">
        <v>6415</v>
      </c>
      <c r="J2035" s="120" t="s">
        <v>92</v>
      </c>
      <c r="K2035" s="120" t="s">
        <v>5160</v>
      </c>
      <c r="L2035" s="120">
        <v>1</v>
      </c>
      <c r="M2035" s="121">
        <v>2019</v>
      </c>
      <c r="N2035" s="180">
        <f>3480/2</f>
        <v>1740</v>
      </c>
      <c r="O2035" s="59"/>
      <c r="P2035" s="60"/>
      <c r="Q2035" s="61"/>
      <c r="R2035" s="61"/>
      <c r="S2035" s="510"/>
    </row>
    <row r="2036" spans="1:19" s="31" customFormat="1" ht="45.75" customHeight="1" x14ac:dyDescent="0.25">
      <c r="A2036" s="119">
        <v>2028</v>
      </c>
      <c r="B2036" s="119" t="s">
        <v>6474</v>
      </c>
      <c r="C2036" s="131" t="s">
        <v>5578</v>
      </c>
      <c r="D2036" s="120" t="s">
        <v>261</v>
      </c>
      <c r="E2036" s="120" t="s">
        <v>391</v>
      </c>
      <c r="F2036" s="120" t="s">
        <v>261</v>
      </c>
      <c r="G2036" s="120" t="s">
        <v>440</v>
      </c>
      <c r="H2036" s="120" t="s">
        <v>470</v>
      </c>
      <c r="I2036" s="120" t="s">
        <v>6415</v>
      </c>
      <c r="J2036" s="120" t="s">
        <v>92</v>
      </c>
      <c r="K2036" s="120" t="s">
        <v>5160</v>
      </c>
      <c r="L2036" s="120">
        <v>1</v>
      </c>
      <c r="M2036" s="121">
        <v>2019</v>
      </c>
      <c r="N2036" s="180">
        <v>1740</v>
      </c>
      <c r="O2036" s="59"/>
      <c r="P2036" s="60"/>
      <c r="Q2036" s="61"/>
      <c r="R2036" s="61"/>
      <c r="S2036" s="510"/>
    </row>
    <row r="2037" spans="1:19" s="31" customFormat="1" ht="45.75" customHeight="1" x14ac:dyDescent="0.25">
      <c r="A2037" s="119">
        <v>2029</v>
      </c>
      <c r="B2037" s="119" t="s">
        <v>6475</v>
      </c>
      <c r="C2037" s="131" t="s">
        <v>6460</v>
      </c>
      <c r="D2037" s="120" t="s">
        <v>2922</v>
      </c>
      <c r="E2037" s="120" t="s">
        <v>391</v>
      </c>
      <c r="F2037" s="120" t="s">
        <v>261</v>
      </c>
      <c r="G2037" s="120" t="s">
        <v>440</v>
      </c>
      <c r="H2037" s="120" t="s">
        <v>470</v>
      </c>
      <c r="I2037" s="120" t="s">
        <v>6415</v>
      </c>
      <c r="J2037" s="120" t="s">
        <v>92</v>
      </c>
      <c r="K2037" s="120" t="s">
        <v>5160</v>
      </c>
      <c r="L2037" s="120">
        <v>2</v>
      </c>
      <c r="M2037" s="121">
        <v>2020</v>
      </c>
      <c r="N2037" s="180">
        <v>7084.12</v>
      </c>
      <c r="O2037" s="59"/>
      <c r="P2037" s="60"/>
      <c r="Q2037" s="61"/>
      <c r="R2037" s="61"/>
      <c r="S2037" s="510"/>
    </row>
    <row r="2038" spans="1:19" s="31" customFormat="1" ht="45.75" customHeight="1" x14ac:dyDescent="0.25">
      <c r="A2038" s="119">
        <v>2030</v>
      </c>
      <c r="B2038" s="119" t="s">
        <v>6476</v>
      </c>
      <c r="C2038" s="131" t="s">
        <v>6462</v>
      </c>
      <c r="D2038" s="120" t="s">
        <v>1622</v>
      </c>
      <c r="E2038" s="120" t="s">
        <v>391</v>
      </c>
      <c r="F2038" s="120" t="s">
        <v>261</v>
      </c>
      <c r="G2038" s="120" t="s">
        <v>440</v>
      </c>
      <c r="H2038" s="120" t="s">
        <v>470</v>
      </c>
      <c r="I2038" s="120" t="s">
        <v>6415</v>
      </c>
      <c r="J2038" s="120" t="s">
        <v>92</v>
      </c>
      <c r="K2038" s="120" t="s">
        <v>5160</v>
      </c>
      <c r="L2038" s="120">
        <v>2</v>
      </c>
      <c r="M2038" s="121">
        <v>2020</v>
      </c>
      <c r="N2038" s="180">
        <v>3656.32</v>
      </c>
      <c r="O2038" s="59"/>
      <c r="P2038" s="60"/>
      <c r="Q2038" s="61"/>
      <c r="R2038" s="61"/>
      <c r="S2038" s="510"/>
    </row>
    <row r="2039" spans="1:19" s="31" customFormat="1" ht="45.75" customHeight="1" x14ac:dyDescent="0.25">
      <c r="A2039" s="119">
        <v>2031</v>
      </c>
      <c r="B2039" s="119" t="s">
        <v>6477</v>
      </c>
      <c r="C2039" s="131" t="s">
        <v>3004</v>
      </c>
      <c r="D2039" s="120" t="s">
        <v>261</v>
      </c>
      <c r="E2039" s="120" t="s">
        <v>391</v>
      </c>
      <c r="F2039" s="120" t="s">
        <v>261</v>
      </c>
      <c r="G2039" s="120" t="s">
        <v>440</v>
      </c>
      <c r="H2039" s="120" t="s">
        <v>470</v>
      </c>
      <c r="I2039" s="120" t="s">
        <v>6415</v>
      </c>
      <c r="J2039" s="120" t="s">
        <v>92</v>
      </c>
      <c r="K2039" s="120" t="s">
        <v>5160</v>
      </c>
      <c r="L2039" s="120">
        <v>2</v>
      </c>
      <c r="M2039" s="121">
        <v>2020</v>
      </c>
      <c r="N2039" s="180">
        <v>285.64999999999998</v>
      </c>
      <c r="O2039" s="59"/>
      <c r="P2039" s="60"/>
      <c r="Q2039" s="61"/>
      <c r="R2039" s="61"/>
      <c r="S2039" s="510"/>
    </row>
    <row r="2040" spans="1:19" s="31" customFormat="1" ht="45.75" customHeight="1" x14ac:dyDescent="0.25">
      <c r="A2040" s="119">
        <v>2032</v>
      </c>
      <c r="B2040" s="119" t="s">
        <v>6478</v>
      </c>
      <c r="C2040" s="131" t="s">
        <v>2955</v>
      </c>
      <c r="D2040" s="120" t="s">
        <v>261</v>
      </c>
      <c r="E2040" s="120" t="s">
        <v>391</v>
      </c>
      <c r="F2040" s="120" t="s">
        <v>261</v>
      </c>
      <c r="G2040" s="120" t="s">
        <v>440</v>
      </c>
      <c r="H2040" s="120" t="s">
        <v>470</v>
      </c>
      <c r="I2040" s="120" t="s">
        <v>6415</v>
      </c>
      <c r="J2040" s="120" t="s">
        <v>92</v>
      </c>
      <c r="K2040" s="120" t="s">
        <v>5160</v>
      </c>
      <c r="L2040" s="120">
        <v>2</v>
      </c>
      <c r="M2040" s="121">
        <v>2020</v>
      </c>
      <c r="N2040" s="180">
        <v>285.64999999999998</v>
      </c>
      <c r="O2040" s="59"/>
      <c r="P2040" s="60"/>
      <c r="Q2040" s="61"/>
      <c r="R2040" s="61"/>
      <c r="S2040" s="510"/>
    </row>
    <row r="2041" spans="1:19" s="31" customFormat="1" ht="45.75" customHeight="1" x14ac:dyDescent="0.25">
      <c r="A2041" s="119">
        <v>2033</v>
      </c>
      <c r="B2041" s="119" t="s">
        <v>6479</v>
      </c>
      <c r="C2041" s="131" t="s">
        <v>2980</v>
      </c>
      <c r="D2041" s="120" t="s">
        <v>5193</v>
      </c>
      <c r="E2041" s="120" t="s">
        <v>391</v>
      </c>
      <c r="F2041" s="120" t="s">
        <v>261</v>
      </c>
      <c r="G2041" s="120" t="s">
        <v>440</v>
      </c>
      <c r="H2041" s="120" t="s">
        <v>470</v>
      </c>
      <c r="I2041" s="120" t="s">
        <v>6415</v>
      </c>
      <c r="J2041" s="120" t="s">
        <v>92</v>
      </c>
      <c r="K2041" s="120" t="s">
        <v>5160</v>
      </c>
      <c r="L2041" s="120">
        <v>2</v>
      </c>
      <c r="M2041" s="121">
        <v>2020</v>
      </c>
      <c r="N2041" s="180">
        <v>114.26</v>
      </c>
      <c r="O2041" s="59"/>
      <c r="P2041" s="60"/>
      <c r="Q2041" s="61"/>
      <c r="R2041" s="61"/>
      <c r="S2041" s="510"/>
    </row>
    <row r="2042" spans="1:19" s="31" customFormat="1" ht="45.75" customHeight="1" x14ac:dyDescent="0.25">
      <c r="A2042" s="119">
        <v>2034</v>
      </c>
      <c r="B2042" s="119" t="s">
        <v>6480</v>
      </c>
      <c r="C2042" s="131" t="s">
        <v>6481</v>
      </c>
      <c r="D2042" s="120" t="s">
        <v>261</v>
      </c>
      <c r="E2042" s="120" t="s">
        <v>391</v>
      </c>
      <c r="F2042" s="120" t="s">
        <v>261</v>
      </c>
      <c r="G2042" s="120" t="s">
        <v>440</v>
      </c>
      <c r="H2042" s="120" t="s">
        <v>470</v>
      </c>
      <c r="I2042" s="120" t="s">
        <v>6415</v>
      </c>
      <c r="J2042" s="120" t="s">
        <v>92</v>
      </c>
      <c r="K2042" s="120" t="s">
        <v>5160</v>
      </c>
      <c r="L2042" s="120">
        <v>2</v>
      </c>
      <c r="M2042" s="121">
        <v>2020</v>
      </c>
      <c r="N2042" s="180">
        <v>1914</v>
      </c>
      <c r="O2042" s="59"/>
      <c r="P2042" s="60"/>
      <c r="Q2042" s="61"/>
      <c r="R2042" s="61"/>
      <c r="S2042" s="510"/>
    </row>
    <row r="2043" spans="1:19" s="31" customFormat="1" ht="45.75" customHeight="1" x14ac:dyDescent="0.25">
      <c r="A2043" s="119">
        <v>2035</v>
      </c>
      <c r="B2043" s="119" t="s">
        <v>6482</v>
      </c>
      <c r="C2043" s="131" t="s">
        <v>6481</v>
      </c>
      <c r="D2043" s="120" t="s">
        <v>261</v>
      </c>
      <c r="E2043" s="120" t="s">
        <v>391</v>
      </c>
      <c r="F2043" s="120" t="s">
        <v>261</v>
      </c>
      <c r="G2043" s="120" t="s">
        <v>440</v>
      </c>
      <c r="H2043" s="120" t="s">
        <v>470</v>
      </c>
      <c r="I2043" s="120" t="s">
        <v>6415</v>
      </c>
      <c r="J2043" s="120" t="s">
        <v>92</v>
      </c>
      <c r="K2043" s="120" t="s">
        <v>5160</v>
      </c>
      <c r="L2043" s="120">
        <v>2</v>
      </c>
      <c r="M2043" s="121">
        <v>2020</v>
      </c>
      <c r="N2043" s="180">
        <v>1914</v>
      </c>
      <c r="O2043" s="59"/>
      <c r="P2043" s="60"/>
      <c r="Q2043" s="61"/>
      <c r="R2043" s="61"/>
      <c r="S2043" s="510"/>
    </row>
    <row r="2044" spans="1:19" s="31" customFormat="1" ht="45.75" customHeight="1" x14ac:dyDescent="0.25">
      <c r="A2044" s="119">
        <v>2036</v>
      </c>
      <c r="B2044" s="119" t="s">
        <v>6483</v>
      </c>
      <c r="C2044" s="131" t="s">
        <v>6481</v>
      </c>
      <c r="D2044" s="120" t="s">
        <v>261</v>
      </c>
      <c r="E2044" s="120" t="s">
        <v>391</v>
      </c>
      <c r="F2044" s="120" t="s">
        <v>261</v>
      </c>
      <c r="G2044" s="120" t="s">
        <v>440</v>
      </c>
      <c r="H2044" s="120" t="s">
        <v>470</v>
      </c>
      <c r="I2044" s="120" t="s">
        <v>6415</v>
      </c>
      <c r="J2044" s="120" t="s">
        <v>92</v>
      </c>
      <c r="K2044" s="120" t="s">
        <v>5160</v>
      </c>
      <c r="L2044" s="120">
        <v>2</v>
      </c>
      <c r="M2044" s="121">
        <v>2020</v>
      </c>
      <c r="N2044" s="180">
        <v>1914</v>
      </c>
      <c r="O2044" s="59"/>
      <c r="P2044" s="60"/>
      <c r="Q2044" s="61"/>
      <c r="R2044" s="61"/>
      <c r="S2044" s="510"/>
    </row>
    <row r="2045" spans="1:19" s="31" customFormat="1" ht="45.75" customHeight="1" x14ac:dyDescent="0.25">
      <c r="A2045" s="119">
        <v>2037</v>
      </c>
      <c r="B2045" s="119" t="s">
        <v>6484</v>
      </c>
      <c r="C2045" s="131" t="s">
        <v>6481</v>
      </c>
      <c r="D2045" s="120" t="s">
        <v>261</v>
      </c>
      <c r="E2045" s="120" t="s">
        <v>391</v>
      </c>
      <c r="F2045" s="120" t="s">
        <v>261</v>
      </c>
      <c r="G2045" s="120" t="s">
        <v>440</v>
      </c>
      <c r="H2045" s="120" t="s">
        <v>470</v>
      </c>
      <c r="I2045" s="120" t="s">
        <v>6415</v>
      </c>
      <c r="J2045" s="120" t="s">
        <v>92</v>
      </c>
      <c r="K2045" s="120" t="s">
        <v>5160</v>
      </c>
      <c r="L2045" s="120">
        <v>2</v>
      </c>
      <c r="M2045" s="121">
        <v>2020</v>
      </c>
      <c r="N2045" s="180">
        <v>1914</v>
      </c>
      <c r="O2045" s="59"/>
      <c r="P2045" s="60"/>
      <c r="Q2045" s="61"/>
      <c r="R2045" s="61"/>
      <c r="S2045" s="510"/>
    </row>
    <row r="2046" spans="1:19" s="31" customFormat="1" ht="45.75" customHeight="1" x14ac:dyDescent="0.25">
      <c r="A2046" s="119">
        <v>2038</v>
      </c>
      <c r="B2046" s="119" t="s">
        <v>6485</v>
      </c>
      <c r="C2046" s="131" t="s">
        <v>6481</v>
      </c>
      <c r="D2046" s="120" t="s">
        <v>261</v>
      </c>
      <c r="E2046" s="120" t="s">
        <v>391</v>
      </c>
      <c r="F2046" s="120" t="s">
        <v>261</v>
      </c>
      <c r="G2046" s="120" t="s">
        <v>440</v>
      </c>
      <c r="H2046" s="120" t="s">
        <v>470</v>
      </c>
      <c r="I2046" s="120" t="s">
        <v>6415</v>
      </c>
      <c r="J2046" s="120" t="s">
        <v>92</v>
      </c>
      <c r="K2046" s="120" t="s">
        <v>5160</v>
      </c>
      <c r="L2046" s="120">
        <v>2</v>
      </c>
      <c r="M2046" s="121">
        <v>2020</v>
      </c>
      <c r="N2046" s="180">
        <v>1914</v>
      </c>
      <c r="O2046" s="59"/>
      <c r="P2046" s="60"/>
      <c r="Q2046" s="61"/>
      <c r="R2046" s="61"/>
      <c r="S2046" s="510"/>
    </row>
    <row r="2047" spans="1:19" s="31" customFormat="1" ht="45.75" customHeight="1" x14ac:dyDescent="0.25">
      <c r="A2047" s="119">
        <v>2039</v>
      </c>
      <c r="B2047" s="134" t="s">
        <v>6486</v>
      </c>
      <c r="C2047" s="131" t="s">
        <v>6487</v>
      </c>
      <c r="D2047" s="120" t="s">
        <v>3012</v>
      </c>
      <c r="E2047" s="120" t="s">
        <v>391</v>
      </c>
      <c r="F2047" s="120" t="s">
        <v>261</v>
      </c>
      <c r="G2047" s="120" t="s">
        <v>440</v>
      </c>
      <c r="H2047" s="120" t="s">
        <v>470</v>
      </c>
      <c r="I2047" s="120" t="s">
        <v>6415</v>
      </c>
      <c r="J2047" s="120" t="s">
        <v>92</v>
      </c>
      <c r="K2047" s="120" t="s">
        <v>5160</v>
      </c>
      <c r="L2047" s="120">
        <v>2</v>
      </c>
      <c r="M2047" s="121">
        <v>2020</v>
      </c>
      <c r="N2047" s="180">
        <v>6631.34</v>
      </c>
      <c r="O2047" s="59"/>
      <c r="P2047" s="60"/>
      <c r="Q2047" s="61"/>
      <c r="R2047" s="61"/>
      <c r="S2047" s="510"/>
    </row>
    <row r="2048" spans="1:19" s="31" customFormat="1" ht="45.75" customHeight="1" x14ac:dyDescent="0.25">
      <c r="A2048" s="119">
        <v>2040</v>
      </c>
      <c r="B2048" s="119" t="s">
        <v>6488</v>
      </c>
      <c r="C2048" s="131" t="s">
        <v>6162</v>
      </c>
      <c r="D2048" s="120" t="s">
        <v>2922</v>
      </c>
      <c r="E2048" s="120" t="s">
        <v>391</v>
      </c>
      <c r="F2048" s="120" t="s">
        <v>261</v>
      </c>
      <c r="G2048" s="120" t="s">
        <v>440</v>
      </c>
      <c r="H2048" s="120" t="s">
        <v>470</v>
      </c>
      <c r="I2048" s="120" t="s">
        <v>6415</v>
      </c>
      <c r="J2048" s="120" t="s">
        <v>92</v>
      </c>
      <c r="K2048" s="120" t="s">
        <v>5160</v>
      </c>
      <c r="L2048" s="120">
        <v>2</v>
      </c>
      <c r="M2048" s="121">
        <v>2020</v>
      </c>
      <c r="N2048" s="180">
        <v>12199.33</v>
      </c>
      <c r="O2048" s="59"/>
      <c r="P2048" s="60"/>
      <c r="Q2048" s="61"/>
      <c r="R2048" s="61"/>
      <c r="S2048" s="510"/>
    </row>
    <row r="2049" spans="1:19" s="31" customFormat="1" ht="45.75" customHeight="1" x14ac:dyDescent="0.25">
      <c r="A2049" s="119">
        <v>2041</v>
      </c>
      <c r="B2049" s="119" t="s">
        <v>6489</v>
      </c>
      <c r="C2049" s="131" t="s">
        <v>6490</v>
      </c>
      <c r="D2049" s="120" t="s">
        <v>2922</v>
      </c>
      <c r="E2049" s="120" t="s">
        <v>391</v>
      </c>
      <c r="F2049" s="120" t="s">
        <v>261</v>
      </c>
      <c r="G2049" s="120" t="s">
        <v>440</v>
      </c>
      <c r="H2049" s="120" t="s">
        <v>470</v>
      </c>
      <c r="I2049" s="120" t="s">
        <v>6415</v>
      </c>
      <c r="J2049" s="120" t="s">
        <v>92</v>
      </c>
      <c r="K2049" s="120" t="s">
        <v>5160</v>
      </c>
      <c r="L2049" s="120">
        <v>2</v>
      </c>
      <c r="M2049" s="121">
        <v>2020</v>
      </c>
      <c r="N2049" s="180">
        <v>14287.33</v>
      </c>
      <c r="O2049" s="59"/>
      <c r="P2049" s="60"/>
      <c r="Q2049" s="61"/>
      <c r="R2049" s="61"/>
      <c r="S2049" s="510"/>
    </row>
    <row r="2050" spans="1:19" s="31" customFormat="1" ht="45.75" customHeight="1" x14ac:dyDescent="0.25">
      <c r="A2050" s="119">
        <v>2042</v>
      </c>
      <c r="B2050" s="119" t="s">
        <v>6491</v>
      </c>
      <c r="C2050" s="131" t="s">
        <v>6492</v>
      </c>
      <c r="D2050" s="131" t="s">
        <v>1153</v>
      </c>
      <c r="E2050" s="131" t="s">
        <v>391</v>
      </c>
      <c r="F2050" s="131" t="s">
        <v>261</v>
      </c>
      <c r="G2050" s="120" t="s">
        <v>440</v>
      </c>
      <c r="H2050" s="120" t="s">
        <v>470</v>
      </c>
      <c r="I2050" s="120" t="s">
        <v>6415</v>
      </c>
      <c r="J2050" s="120" t="s">
        <v>92</v>
      </c>
      <c r="K2050" s="120" t="s">
        <v>5160</v>
      </c>
      <c r="L2050" s="120">
        <v>3</v>
      </c>
      <c r="M2050" s="121">
        <v>2020</v>
      </c>
      <c r="N2050" s="180">
        <v>413846.24</v>
      </c>
      <c r="O2050" s="59"/>
      <c r="P2050" s="60"/>
      <c r="Q2050" s="61"/>
      <c r="R2050" s="61"/>
      <c r="S2050" s="510"/>
    </row>
    <row r="2051" spans="1:19" s="31" customFormat="1" ht="45.75" customHeight="1" x14ac:dyDescent="0.25">
      <c r="A2051" s="119">
        <v>2043</v>
      </c>
      <c r="B2051" s="119" t="s">
        <v>6493</v>
      </c>
      <c r="C2051" s="119" t="s">
        <v>3166</v>
      </c>
      <c r="D2051" s="120" t="s">
        <v>3167</v>
      </c>
      <c r="E2051" s="120" t="s">
        <v>391</v>
      </c>
      <c r="F2051" s="120" t="s">
        <v>261</v>
      </c>
      <c r="G2051" s="120" t="s">
        <v>440</v>
      </c>
      <c r="H2051" s="120" t="s">
        <v>470</v>
      </c>
      <c r="I2051" s="120" t="s">
        <v>6494</v>
      </c>
      <c r="J2051" s="120" t="s">
        <v>92</v>
      </c>
      <c r="K2051" s="120" t="s">
        <v>5160</v>
      </c>
      <c r="L2051" s="120">
        <v>12</v>
      </c>
      <c r="M2051" s="121">
        <v>2013</v>
      </c>
      <c r="N2051" s="180">
        <v>8804.4</v>
      </c>
      <c r="O2051" s="59"/>
      <c r="P2051" s="60"/>
      <c r="Q2051" s="61"/>
      <c r="R2051" s="61"/>
      <c r="S2051" s="510"/>
    </row>
    <row r="2052" spans="1:19" s="31" customFormat="1" ht="45.75" customHeight="1" x14ac:dyDescent="0.25">
      <c r="A2052" s="119">
        <v>2044</v>
      </c>
      <c r="B2052" s="119" t="s">
        <v>6495</v>
      </c>
      <c r="C2052" s="119" t="s">
        <v>3084</v>
      </c>
      <c r="D2052" s="120" t="s">
        <v>2678</v>
      </c>
      <c r="E2052" s="120" t="s">
        <v>391</v>
      </c>
      <c r="F2052" s="120" t="s">
        <v>261</v>
      </c>
      <c r="G2052" s="120" t="s">
        <v>440</v>
      </c>
      <c r="H2052" s="120" t="s">
        <v>470</v>
      </c>
      <c r="I2052" s="120" t="s">
        <v>6494</v>
      </c>
      <c r="J2052" s="120" t="s">
        <v>92</v>
      </c>
      <c r="K2052" s="120" t="s">
        <v>5160</v>
      </c>
      <c r="L2052" s="120">
        <v>12</v>
      </c>
      <c r="M2052" s="121">
        <v>2013</v>
      </c>
      <c r="N2052" s="180">
        <v>4402.2</v>
      </c>
      <c r="O2052" s="59"/>
      <c r="P2052" s="60"/>
      <c r="Q2052" s="61"/>
      <c r="R2052" s="61"/>
      <c r="S2052" s="510"/>
    </row>
    <row r="2053" spans="1:19" s="31" customFormat="1" ht="45.75" customHeight="1" x14ac:dyDescent="0.25">
      <c r="A2053" s="119">
        <v>2045</v>
      </c>
      <c r="B2053" s="119" t="s">
        <v>6496</v>
      </c>
      <c r="C2053" s="119" t="s">
        <v>2952</v>
      </c>
      <c r="D2053" s="120" t="s">
        <v>2678</v>
      </c>
      <c r="E2053" s="120" t="s">
        <v>391</v>
      </c>
      <c r="F2053" s="120" t="s">
        <v>261</v>
      </c>
      <c r="G2053" s="120" t="s">
        <v>440</v>
      </c>
      <c r="H2053" s="120" t="s">
        <v>470</v>
      </c>
      <c r="I2053" s="120" t="s">
        <v>6494</v>
      </c>
      <c r="J2053" s="120" t="s">
        <v>92</v>
      </c>
      <c r="K2053" s="120" t="s">
        <v>5160</v>
      </c>
      <c r="L2053" s="120">
        <v>12</v>
      </c>
      <c r="M2053" s="121">
        <v>2013</v>
      </c>
      <c r="N2053" s="180">
        <v>440.25</v>
      </c>
      <c r="O2053" s="59"/>
      <c r="P2053" s="60"/>
      <c r="Q2053" s="61"/>
      <c r="R2053" s="61"/>
      <c r="S2053" s="510"/>
    </row>
    <row r="2054" spans="1:19" s="31" customFormat="1" ht="45.75" customHeight="1" x14ac:dyDescent="0.25">
      <c r="A2054" s="119">
        <v>2046</v>
      </c>
      <c r="B2054" s="119" t="s">
        <v>6497</v>
      </c>
      <c r="C2054" s="119" t="s">
        <v>2971</v>
      </c>
      <c r="D2054" s="120" t="s">
        <v>2678</v>
      </c>
      <c r="E2054" s="120" t="s">
        <v>391</v>
      </c>
      <c r="F2054" s="120" t="s">
        <v>261</v>
      </c>
      <c r="G2054" s="120" t="s">
        <v>440</v>
      </c>
      <c r="H2054" s="120" t="s">
        <v>470</v>
      </c>
      <c r="I2054" s="120" t="s">
        <v>6494</v>
      </c>
      <c r="J2054" s="120" t="s">
        <v>92</v>
      </c>
      <c r="K2054" s="120" t="s">
        <v>5160</v>
      </c>
      <c r="L2054" s="120">
        <v>12</v>
      </c>
      <c r="M2054" s="121">
        <v>2013</v>
      </c>
      <c r="N2054" s="180">
        <v>293.48</v>
      </c>
      <c r="O2054" s="59"/>
      <c r="P2054" s="60"/>
      <c r="Q2054" s="61"/>
      <c r="R2054" s="61"/>
      <c r="S2054" s="510"/>
    </row>
    <row r="2055" spans="1:19" s="31" customFormat="1" ht="45.75" customHeight="1" x14ac:dyDescent="0.25">
      <c r="A2055" s="119">
        <v>2047</v>
      </c>
      <c r="B2055" s="119" t="s">
        <v>6498</v>
      </c>
      <c r="C2055" s="119" t="s">
        <v>2980</v>
      </c>
      <c r="D2055" s="120" t="s">
        <v>2678</v>
      </c>
      <c r="E2055" s="120" t="s">
        <v>391</v>
      </c>
      <c r="F2055" s="120" t="s">
        <v>261</v>
      </c>
      <c r="G2055" s="120" t="s">
        <v>440</v>
      </c>
      <c r="H2055" s="120" t="s">
        <v>470</v>
      </c>
      <c r="I2055" s="120" t="s">
        <v>6494</v>
      </c>
      <c r="J2055" s="120" t="s">
        <v>92</v>
      </c>
      <c r="K2055" s="120" t="s">
        <v>5160</v>
      </c>
      <c r="L2055" s="120">
        <v>12</v>
      </c>
      <c r="M2055" s="121">
        <v>2013</v>
      </c>
      <c r="N2055" s="180">
        <v>440.75</v>
      </c>
      <c r="O2055" s="59"/>
      <c r="P2055" s="60"/>
      <c r="Q2055" s="61"/>
      <c r="R2055" s="61"/>
      <c r="S2055" s="510"/>
    </row>
    <row r="2056" spans="1:19" s="31" customFormat="1" ht="45.75" customHeight="1" x14ac:dyDescent="0.25">
      <c r="A2056" s="119">
        <v>2048</v>
      </c>
      <c r="B2056" s="119" t="s">
        <v>6499</v>
      </c>
      <c r="C2056" s="119" t="s">
        <v>3766</v>
      </c>
      <c r="D2056" s="120" t="s">
        <v>2678</v>
      </c>
      <c r="E2056" s="120" t="s">
        <v>391</v>
      </c>
      <c r="F2056" s="120" t="s">
        <v>261</v>
      </c>
      <c r="G2056" s="120" t="s">
        <v>440</v>
      </c>
      <c r="H2056" s="120" t="s">
        <v>470</v>
      </c>
      <c r="I2056" s="120" t="s">
        <v>6494</v>
      </c>
      <c r="J2056" s="120" t="s">
        <v>92</v>
      </c>
      <c r="K2056" s="120" t="s">
        <v>5160</v>
      </c>
      <c r="L2056" s="120">
        <v>12</v>
      </c>
      <c r="M2056" s="121">
        <v>2013</v>
      </c>
      <c r="N2056" s="180">
        <v>293.5</v>
      </c>
      <c r="O2056" s="59"/>
      <c r="P2056" s="60"/>
      <c r="Q2056" s="61"/>
      <c r="R2056" s="61"/>
      <c r="S2056" s="510"/>
    </row>
    <row r="2057" spans="1:19" s="31" customFormat="1" ht="45.75" customHeight="1" x14ac:dyDescent="0.25">
      <c r="A2057" s="119">
        <v>2049</v>
      </c>
      <c r="B2057" s="119" t="s">
        <v>6500</v>
      </c>
      <c r="C2057" s="119" t="s">
        <v>3166</v>
      </c>
      <c r="D2057" s="120" t="s">
        <v>3167</v>
      </c>
      <c r="E2057" s="120" t="s">
        <v>391</v>
      </c>
      <c r="F2057" s="120" t="s">
        <v>261</v>
      </c>
      <c r="G2057" s="120" t="s">
        <v>440</v>
      </c>
      <c r="H2057" s="120" t="s">
        <v>470</v>
      </c>
      <c r="I2057" s="120" t="s">
        <v>6494</v>
      </c>
      <c r="J2057" s="120" t="s">
        <v>92</v>
      </c>
      <c r="K2057" s="120" t="s">
        <v>5160</v>
      </c>
      <c r="L2057" s="120">
        <v>12</v>
      </c>
      <c r="M2057" s="121">
        <v>2013</v>
      </c>
      <c r="N2057" s="180">
        <v>8804.4</v>
      </c>
      <c r="O2057" s="59"/>
      <c r="P2057" s="60"/>
      <c r="Q2057" s="61"/>
      <c r="R2057" s="61"/>
      <c r="S2057" s="510"/>
    </row>
    <row r="2058" spans="1:19" s="31" customFormat="1" ht="45.75" customHeight="1" x14ac:dyDescent="0.25">
      <c r="A2058" s="119">
        <v>2050</v>
      </c>
      <c r="B2058" s="119" t="s">
        <v>6501</v>
      </c>
      <c r="C2058" s="119" t="s">
        <v>3084</v>
      </c>
      <c r="D2058" s="120" t="s">
        <v>2678</v>
      </c>
      <c r="E2058" s="120" t="s">
        <v>391</v>
      </c>
      <c r="F2058" s="120" t="s">
        <v>261</v>
      </c>
      <c r="G2058" s="120" t="s">
        <v>440</v>
      </c>
      <c r="H2058" s="120" t="s">
        <v>470</v>
      </c>
      <c r="I2058" s="120" t="s">
        <v>6494</v>
      </c>
      <c r="J2058" s="120" t="s">
        <v>92</v>
      </c>
      <c r="K2058" s="120" t="s">
        <v>5160</v>
      </c>
      <c r="L2058" s="120">
        <v>12</v>
      </c>
      <c r="M2058" s="121">
        <v>2013</v>
      </c>
      <c r="N2058" s="180">
        <v>4402.2</v>
      </c>
      <c r="O2058" s="59"/>
      <c r="P2058" s="60"/>
      <c r="Q2058" s="61"/>
      <c r="R2058" s="61"/>
      <c r="S2058" s="510"/>
    </row>
    <row r="2059" spans="1:19" s="31" customFormat="1" ht="45.75" customHeight="1" x14ac:dyDescent="0.25">
      <c r="A2059" s="119">
        <v>2051</v>
      </c>
      <c r="B2059" s="119" t="s">
        <v>6502</v>
      </c>
      <c r="C2059" s="119" t="s">
        <v>2952</v>
      </c>
      <c r="D2059" s="120" t="s">
        <v>2678</v>
      </c>
      <c r="E2059" s="120" t="s">
        <v>391</v>
      </c>
      <c r="F2059" s="120" t="s">
        <v>261</v>
      </c>
      <c r="G2059" s="120" t="s">
        <v>440</v>
      </c>
      <c r="H2059" s="120" t="s">
        <v>470</v>
      </c>
      <c r="I2059" s="120" t="s">
        <v>6494</v>
      </c>
      <c r="J2059" s="120" t="s">
        <v>92</v>
      </c>
      <c r="K2059" s="120" t="s">
        <v>5160</v>
      </c>
      <c r="L2059" s="120">
        <v>12</v>
      </c>
      <c r="M2059" s="121">
        <v>2013</v>
      </c>
      <c r="N2059" s="180">
        <v>440.25</v>
      </c>
      <c r="O2059" s="59"/>
      <c r="P2059" s="60"/>
      <c r="Q2059" s="61"/>
      <c r="R2059" s="61"/>
      <c r="S2059" s="510"/>
    </row>
    <row r="2060" spans="1:19" s="31" customFormat="1" ht="45.75" customHeight="1" x14ac:dyDescent="0.25">
      <c r="A2060" s="119">
        <v>2052</v>
      </c>
      <c r="B2060" s="119" t="s">
        <v>6503</v>
      </c>
      <c r="C2060" s="119" t="s">
        <v>2971</v>
      </c>
      <c r="D2060" s="120" t="s">
        <v>2678</v>
      </c>
      <c r="E2060" s="120" t="s">
        <v>391</v>
      </c>
      <c r="F2060" s="120" t="s">
        <v>261</v>
      </c>
      <c r="G2060" s="120" t="s">
        <v>440</v>
      </c>
      <c r="H2060" s="120" t="s">
        <v>470</v>
      </c>
      <c r="I2060" s="120" t="s">
        <v>6494</v>
      </c>
      <c r="J2060" s="120" t="s">
        <v>92</v>
      </c>
      <c r="K2060" s="120" t="s">
        <v>5160</v>
      </c>
      <c r="L2060" s="120">
        <v>12</v>
      </c>
      <c r="M2060" s="121">
        <v>2013</v>
      </c>
      <c r="N2060" s="180">
        <v>293.5</v>
      </c>
      <c r="O2060" s="59"/>
      <c r="P2060" s="60"/>
      <c r="Q2060" s="61"/>
      <c r="R2060" s="61"/>
      <c r="S2060" s="510"/>
    </row>
    <row r="2061" spans="1:19" s="31" customFormat="1" ht="45.75" customHeight="1" x14ac:dyDescent="0.25">
      <c r="A2061" s="119">
        <v>2053</v>
      </c>
      <c r="B2061" s="119" t="s">
        <v>6504</v>
      </c>
      <c r="C2061" s="119" t="s">
        <v>2980</v>
      </c>
      <c r="D2061" s="120" t="s">
        <v>2678</v>
      </c>
      <c r="E2061" s="120" t="s">
        <v>391</v>
      </c>
      <c r="F2061" s="120" t="s">
        <v>261</v>
      </c>
      <c r="G2061" s="120" t="s">
        <v>440</v>
      </c>
      <c r="H2061" s="120" t="s">
        <v>470</v>
      </c>
      <c r="I2061" s="120" t="s">
        <v>6494</v>
      </c>
      <c r="J2061" s="120" t="s">
        <v>92</v>
      </c>
      <c r="K2061" s="120" t="s">
        <v>5160</v>
      </c>
      <c r="L2061" s="120">
        <v>12</v>
      </c>
      <c r="M2061" s="121">
        <v>2013</v>
      </c>
      <c r="N2061" s="180">
        <v>440.75</v>
      </c>
      <c r="O2061" s="59"/>
      <c r="P2061" s="60"/>
      <c r="Q2061" s="61"/>
      <c r="R2061" s="61"/>
      <c r="S2061" s="510"/>
    </row>
    <row r="2062" spans="1:19" s="31" customFormat="1" ht="45.75" customHeight="1" x14ac:dyDescent="0.25">
      <c r="A2062" s="119">
        <v>2054</v>
      </c>
      <c r="B2062" s="119" t="s">
        <v>6505</v>
      </c>
      <c r="C2062" s="119" t="s">
        <v>3766</v>
      </c>
      <c r="D2062" s="120" t="s">
        <v>2678</v>
      </c>
      <c r="E2062" s="120" t="s">
        <v>391</v>
      </c>
      <c r="F2062" s="120" t="s">
        <v>261</v>
      </c>
      <c r="G2062" s="120" t="s">
        <v>440</v>
      </c>
      <c r="H2062" s="120" t="s">
        <v>470</v>
      </c>
      <c r="I2062" s="120" t="s">
        <v>6494</v>
      </c>
      <c r="J2062" s="120" t="s">
        <v>92</v>
      </c>
      <c r="K2062" s="120" t="s">
        <v>5160</v>
      </c>
      <c r="L2062" s="120">
        <v>12</v>
      </c>
      <c r="M2062" s="121">
        <v>2013</v>
      </c>
      <c r="N2062" s="180">
        <v>293.48</v>
      </c>
      <c r="O2062" s="59"/>
      <c r="P2062" s="60"/>
      <c r="Q2062" s="61"/>
      <c r="R2062" s="61"/>
      <c r="S2062" s="510"/>
    </row>
    <row r="2063" spans="1:19" s="31" customFormat="1" ht="45.75" customHeight="1" x14ac:dyDescent="0.25">
      <c r="A2063" s="119">
        <v>2055</v>
      </c>
      <c r="B2063" s="119" t="s">
        <v>6506</v>
      </c>
      <c r="C2063" s="119" t="s">
        <v>6507</v>
      </c>
      <c r="D2063" s="120" t="s">
        <v>1622</v>
      </c>
      <c r="E2063" s="120" t="s">
        <v>391</v>
      </c>
      <c r="F2063" s="120" t="s">
        <v>261</v>
      </c>
      <c r="G2063" s="120" t="s">
        <v>440</v>
      </c>
      <c r="H2063" s="120" t="s">
        <v>470</v>
      </c>
      <c r="I2063" s="120" t="s">
        <v>6494</v>
      </c>
      <c r="J2063" s="120" t="s">
        <v>92</v>
      </c>
      <c r="K2063" s="120" t="s">
        <v>5160</v>
      </c>
      <c r="L2063" s="120">
        <v>12</v>
      </c>
      <c r="M2063" s="121">
        <v>2013</v>
      </c>
      <c r="N2063" s="180">
        <v>29412.959999999999</v>
      </c>
      <c r="O2063" s="59"/>
      <c r="P2063" s="60"/>
      <c r="Q2063" s="61"/>
      <c r="R2063" s="61"/>
      <c r="S2063" s="510"/>
    </row>
    <row r="2064" spans="1:19" s="31" customFormat="1" ht="45.75" customHeight="1" x14ac:dyDescent="0.25">
      <c r="A2064" s="119">
        <v>2056</v>
      </c>
      <c r="B2064" s="119" t="s">
        <v>6508</v>
      </c>
      <c r="C2064" s="119" t="s">
        <v>6507</v>
      </c>
      <c r="D2064" s="120" t="s">
        <v>1622</v>
      </c>
      <c r="E2064" s="120" t="s">
        <v>391</v>
      </c>
      <c r="F2064" s="120" t="s">
        <v>261</v>
      </c>
      <c r="G2064" s="120" t="s">
        <v>440</v>
      </c>
      <c r="H2064" s="120" t="s">
        <v>470</v>
      </c>
      <c r="I2064" s="120" t="s">
        <v>6494</v>
      </c>
      <c r="J2064" s="120" t="s">
        <v>92</v>
      </c>
      <c r="K2064" s="120" t="s">
        <v>5160</v>
      </c>
      <c r="L2064" s="120">
        <v>12</v>
      </c>
      <c r="M2064" s="121">
        <v>2013</v>
      </c>
      <c r="N2064" s="180">
        <v>29412.959999999999</v>
      </c>
      <c r="O2064" s="59"/>
      <c r="P2064" s="60"/>
      <c r="Q2064" s="61"/>
      <c r="R2064" s="61"/>
      <c r="S2064" s="510"/>
    </row>
    <row r="2065" spans="1:19" s="31" customFormat="1" ht="45.75" customHeight="1" x14ac:dyDescent="0.25">
      <c r="A2065" s="119">
        <v>2057</v>
      </c>
      <c r="B2065" s="119" t="s">
        <v>6509</v>
      </c>
      <c r="C2065" s="119" t="s">
        <v>6507</v>
      </c>
      <c r="D2065" s="120" t="s">
        <v>1622</v>
      </c>
      <c r="E2065" s="120" t="s">
        <v>391</v>
      </c>
      <c r="F2065" s="120" t="s">
        <v>261</v>
      </c>
      <c r="G2065" s="120" t="s">
        <v>440</v>
      </c>
      <c r="H2065" s="120" t="s">
        <v>470</v>
      </c>
      <c r="I2065" s="120" t="s">
        <v>6494</v>
      </c>
      <c r="J2065" s="120" t="s">
        <v>92</v>
      </c>
      <c r="K2065" s="120" t="s">
        <v>5160</v>
      </c>
      <c r="L2065" s="120">
        <v>12</v>
      </c>
      <c r="M2065" s="121">
        <v>2013</v>
      </c>
      <c r="N2065" s="180">
        <v>29412.99</v>
      </c>
      <c r="O2065" s="59"/>
      <c r="P2065" s="60"/>
      <c r="Q2065" s="61"/>
      <c r="R2065" s="61"/>
      <c r="S2065" s="510"/>
    </row>
    <row r="2066" spans="1:19" s="31" customFormat="1" ht="45.75" customHeight="1" x14ac:dyDescent="0.25">
      <c r="A2066" s="119">
        <v>2058</v>
      </c>
      <c r="B2066" s="119" t="s">
        <v>6510</v>
      </c>
      <c r="C2066" s="119" t="s">
        <v>6511</v>
      </c>
      <c r="D2066" s="120" t="s">
        <v>1622</v>
      </c>
      <c r="E2066" s="120" t="s">
        <v>391</v>
      </c>
      <c r="F2066" s="120" t="s">
        <v>261</v>
      </c>
      <c r="G2066" s="120" t="s">
        <v>440</v>
      </c>
      <c r="H2066" s="120" t="s">
        <v>470</v>
      </c>
      <c r="I2066" s="120" t="s">
        <v>6494</v>
      </c>
      <c r="J2066" s="120" t="s">
        <v>92</v>
      </c>
      <c r="K2066" s="120" t="s">
        <v>5160</v>
      </c>
      <c r="L2066" s="120">
        <v>12</v>
      </c>
      <c r="M2066" s="121">
        <v>2013</v>
      </c>
      <c r="N2066" s="180">
        <v>5916</v>
      </c>
      <c r="O2066" s="59"/>
      <c r="P2066" s="60"/>
      <c r="Q2066" s="61"/>
      <c r="R2066" s="61"/>
      <c r="S2066" s="510"/>
    </row>
    <row r="2067" spans="1:19" s="31" customFormat="1" ht="45.75" customHeight="1" x14ac:dyDescent="0.25">
      <c r="A2067" s="119">
        <v>2059</v>
      </c>
      <c r="B2067" s="119" t="s">
        <v>6512</v>
      </c>
      <c r="C2067" s="131" t="s">
        <v>6513</v>
      </c>
      <c r="D2067" s="120" t="s">
        <v>1622</v>
      </c>
      <c r="E2067" s="120" t="s">
        <v>3298</v>
      </c>
      <c r="F2067" s="120" t="s">
        <v>6514</v>
      </c>
      <c r="G2067" s="120" t="s">
        <v>440</v>
      </c>
      <c r="H2067" s="120" t="s">
        <v>470</v>
      </c>
      <c r="I2067" s="120" t="s">
        <v>6494</v>
      </c>
      <c r="J2067" s="120" t="s">
        <v>92</v>
      </c>
      <c r="K2067" s="120" t="s">
        <v>5160</v>
      </c>
      <c r="L2067" s="120">
        <v>12</v>
      </c>
      <c r="M2067" s="121">
        <v>2013</v>
      </c>
      <c r="N2067" s="180">
        <v>3900</v>
      </c>
      <c r="O2067" s="59"/>
      <c r="P2067" s="60"/>
      <c r="Q2067" s="61"/>
      <c r="R2067" s="61"/>
      <c r="S2067" s="510"/>
    </row>
    <row r="2068" spans="1:19" s="31" customFormat="1" ht="45.75" customHeight="1" x14ac:dyDescent="0.25">
      <c r="A2068" s="119">
        <v>2060</v>
      </c>
      <c r="B2068" s="119" t="s">
        <v>6515</v>
      </c>
      <c r="C2068" s="119" t="s">
        <v>6359</v>
      </c>
      <c r="D2068" s="120" t="s">
        <v>1622</v>
      </c>
      <c r="E2068" s="120" t="s">
        <v>391</v>
      </c>
      <c r="F2068" s="120" t="s">
        <v>261</v>
      </c>
      <c r="G2068" s="120" t="s">
        <v>440</v>
      </c>
      <c r="H2068" s="120" t="s">
        <v>470</v>
      </c>
      <c r="I2068" s="120" t="s">
        <v>6494</v>
      </c>
      <c r="J2068" s="120" t="s">
        <v>92</v>
      </c>
      <c r="K2068" s="120" t="s">
        <v>5160</v>
      </c>
      <c r="L2068" s="120">
        <v>12</v>
      </c>
      <c r="M2068" s="121">
        <v>2013</v>
      </c>
      <c r="N2068" s="180">
        <v>4477.6000000000004</v>
      </c>
      <c r="O2068" s="59"/>
      <c r="P2068" s="60"/>
      <c r="Q2068" s="61"/>
      <c r="R2068" s="61"/>
      <c r="S2068" s="510"/>
    </row>
    <row r="2069" spans="1:19" s="31" customFormat="1" ht="45.75" customHeight="1" x14ac:dyDescent="0.25">
      <c r="A2069" s="119">
        <v>2061</v>
      </c>
      <c r="B2069" s="119" t="s">
        <v>6516</v>
      </c>
      <c r="C2069" s="119" t="s">
        <v>6359</v>
      </c>
      <c r="D2069" s="120" t="s">
        <v>1622</v>
      </c>
      <c r="E2069" s="120" t="s">
        <v>391</v>
      </c>
      <c r="F2069" s="120" t="s">
        <v>261</v>
      </c>
      <c r="G2069" s="120" t="s">
        <v>440</v>
      </c>
      <c r="H2069" s="120" t="s">
        <v>470</v>
      </c>
      <c r="I2069" s="120" t="s">
        <v>6494</v>
      </c>
      <c r="J2069" s="120" t="s">
        <v>92</v>
      </c>
      <c r="K2069" s="120" t="s">
        <v>5160</v>
      </c>
      <c r="L2069" s="120">
        <v>12</v>
      </c>
      <c r="M2069" s="121">
        <v>2013</v>
      </c>
      <c r="N2069" s="180">
        <v>4477.6000000000004</v>
      </c>
      <c r="O2069" s="59"/>
      <c r="P2069" s="60"/>
      <c r="Q2069" s="61"/>
      <c r="R2069" s="61"/>
      <c r="S2069" s="510"/>
    </row>
    <row r="2070" spans="1:19" s="31" customFormat="1" ht="45.75" customHeight="1" x14ac:dyDescent="0.25">
      <c r="A2070" s="119">
        <v>2062</v>
      </c>
      <c r="B2070" s="119" t="s">
        <v>6517</v>
      </c>
      <c r="C2070" s="119" t="s">
        <v>6359</v>
      </c>
      <c r="D2070" s="120" t="s">
        <v>1622</v>
      </c>
      <c r="E2070" s="120" t="s">
        <v>391</v>
      </c>
      <c r="F2070" s="120" t="s">
        <v>261</v>
      </c>
      <c r="G2070" s="120" t="s">
        <v>440</v>
      </c>
      <c r="H2070" s="120" t="s">
        <v>470</v>
      </c>
      <c r="I2070" s="120" t="s">
        <v>6494</v>
      </c>
      <c r="J2070" s="120" t="s">
        <v>92</v>
      </c>
      <c r="K2070" s="120" t="s">
        <v>5160</v>
      </c>
      <c r="L2070" s="120">
        <v>12</v>
      </c>
      <c r="M2070" s="121">
        <v>2013</v>
      </c>
      <c r="N2070" s="180">
        <v>4477.6000000000004</v>
      </c>
      <c r="O2070" s="59"/>
      <c r="P2070" s="60"/>
      <c r="Q2070" s="61"/>
      <c r="R2070" s="61"/>
      <c r="S2070" s="510"/>
    </row>
    <row r="2071" spans="1:19" s="31" customFormat="1" ht="45.75" customHeight="1" x14ac:dyDescent="0.25">
      <c r="A2071" s="119">
        <v>2063</v>
      </c>
      <c r="B2071" s="119" t="s">
        <v>6518</v>
      </c>
      <c r="C2071" s="119" t="s">
        <v>2971</v>
      </c>
      <c r="D2071" s="120" t="s">
        <v>261</v>
      </c>
      <c r="E2071" s="120" t="s">
        <v>391</v>
      </c>
      <c r="F2071" s="120" t="s">
        <v>261</v>
      </c>
      <c r="G2071" s="120" t="s">
        <v>440</v>
      </c>
      <c r="H2071" s="120" t="s">
        <v>470</v>
      </c>
      <c r="I2071" s="120" t="s">
        <v>381</v>
      </c>
      <c r="J2071" s="120" t="s">
        <v>92</v>
      </c>
      <c r="K2071" s="120" t="s">
        <v>5160</v>
      </c>
      <c r="L2071" s="121">
        <v>12</v>
      </c>
      <c r="M2071" s="121">
        <v>2013</v>
      </c>
      <c r="N2071" s="180">
        <v>159.57</v>
      </c>
      <c r="O2071" s="59"/>
      <c r="P2071" s="60"/>
      <c r="Q2071" s="61"/>
      <c r="R2071" s="61"/>
      <c r="S2071" s="510"/>
    </row>
    <row r="2072" spans="1:19" s="31" customFormat="1" ht="45.75" customHeight="1" x14ac:dyDescent="0.25">
      <c r="A2072" s="119">
        <v>2064</v>
      </c>
      <c r="B2072" s="119" t="s">
        <v>6519</v>
      </c>
      <c r="C2072" s="119" t="s">
        <v>4972</v>
      </c>
      <c r="D2072" s="120" t="s">
        <v>1156</v>
      </c>
      <c r="E2072" s="120" t="s">
        <v>391</v>
      </c>
      <c r="F2072" s="120" t="s">
        <v>261</v>
      </c>
      <c r="G2072" s="120" t="s">
        <v>6520</v>
      </c>
      <c r="H2072" s="120" t="s">
        <v>470</v>
      </c>
      <c r="I2072" s="120" t="s">
        <v>381</v>
      </c>
      <c r="J2072" s="120" t="s">
        <v>92</v>
      </c>
      <c r="K2072" s="120" t="s">
        <v>5160</v>
      </c>
      <c r="L2072" s="121">
        <v>12</v>
      </c>
      <c r="M2072" s="121">
        <v>2013</v>
      </c>
      <c r="N2072" s="180">
        <v>1682.27</v>
      </c>
      <c r="O2072" s="59"/>
      <c r="P2072" s="60"/>
      <c r="Q2072" s="61"/>
      <c r="R2072" s="61"/>
      <c r="S2072" s="510"/>
    </row>
    <row r="2073" spans="1:19" s="31" customFormat="1" ht="45.75" customHeight="1" x14ac:dyDescent="0.25">
      <c r="A2073" s="119">
        <v>2065</v>
      </c>
      <c r="B2073" s="119" t="s">
        <v>6521</v>
      </c>
      <c r="C2073" s="119" t="s">
        <v>6522</v>
      </c>
      <c r="D2073" s="120" t="s">
        <v>261</v>
      </c>
      <c r="E2073" s="120" t="s">
        <v>391</v>
      </c>
      <c r="F2073" s="120" t="s">
        <v>261</v>
      </c>
      <c r="G2073" s="120" t="s">
        <v>440</v>
      </c>
      <c r="H2073" s="120" t="s">
        <v>470</v>
      </c>
      <c r="I2073" s="120" t="s">
        <v>381</v>
      </c>
      <c r="J2073" s="120" t="s">
        <v>92</v>
      </c>
      <c r="K2073" s="120" t="s">
        <v>5160</v>
      </c>
      <c r="L2073" s="121">
        <v>12</v>
      </c>
      <c r="M2073" s="121">
        <v>2013</v>
      </c>
      <c r="N2073" s="180">
        <v>7722.79</v>
      </c>
      <c r="O2073" s="59"/>
      <c r="P2073" s="60"/>
      <c r="Q2073" s="61"/>
      <c r="R2073" s="61"/>
      <c r="S2073" s="510"/>
    </row>
    <row r="2074" spans="1:19" s="31" customFormat="1" ht="45.75" customHeight="1" x14ac:dyDescent="0.25">
      <c r="A2074" s="119">
        <v>2066</v>
      </c>
      <c r="B2074" s="119" t="s">
        <v>6523</v>
      </c>
      <c r="C2074" s="119" t="s">
        <v>2971</v>
      </c>
      <c r="D2074" s="120" t="s">
        <v>261</v>
      </c>
      <c r="E2074" s="120" t="s">
        <v>391</v>
      </c>
      <c r="F2074" s="120" t="s">
        <v>261</v>
      </c>
      <c r="G2074" s="120" t="s">
        <v>440</v>
      </c>
      <c r="H2074" s="120" t="s">
        <v>470</v>
      </c>
      <c r="I2074" s="120" t="s">
        <v>381</v>
      </c>
      <c r="J2074" s="120" t="s">
        <v>92</v>
      </c>
      <c r="K2074" s="120" t="s">
        <v>5160</v>
      </c>
      <c r="L2074" s="121">
        <v>12</v>
      </c>
      <c r="M2074" s="121">
        <v>2013</v>
      </c>
      <c r="N2074" s="180">
        <v>152.55000000000001</v>
      </c>
      <c r="O2074" s="59"/>
      <c r="P2074" s="60"/>
      <c r="Q2074" s="61"/>
      <c r="R2074" s="61"/>
      <c r="S2074" s="510"/>
    </row>
    <row r="2075" spans="1:19" s="31" customFormat="1" ht="45.75" customHeight="1" x14ac:dyDescent="0.25">
      <c r="A2075" s="119">
        <v>2067</v>
      </c>
      <c r="B2075" s="119" t="s">
        <v>6524</v>
      </c>
      <c r="C2075" s="119" t="s">
        <v>2952</v>
      </c>
      <c r="D2075" s="120" t="s">
        <v>261</v>
      </c>
      <c r="E2075" s="120" t="s">
        <v>391</v>
      </c>
      <c r="F2075" s="120" t="s">
        <v>261</v>
      </c>
      <c r="G2075" s="120" t="s">
        <v>6525</v>
      </c>
      <c r="H2075" s="120" t="s">
        <v>470</v>
      </c>
      <c r="I2075" s="120" t="s">
        <v>381</v>
      </c>
      <c r="J2075" s="120" t="s">
        <v>92</v>
      </c>
      <c r="K2075" s="120" t="s">
        <v>5160</v>
      </c>
      <c r="L2075" s="121">
        <v>12</v>
      </c>
      <c r="M2075" s="121">
        <v>2013</v>
      </c>
      <c r="N2075" s="180">
        <v>260</v>
      </c>
      <c r="O2075" s="59"/>
      <c r="P2075" s="60"/>
      <c r="Q2075" s="61"/>
      <c r="R2075" s="61"/>
      <c r="S2075" s="510"/>
    </row>
    <row r="2076" spans="1:19" s="31" customFormat="1" ht="45.75" customHeight="1" x14ac:dyDescent="0.25">
      <c r="A2076" s="119">
        <v>2068</v>
      </c>
      <c r="B2076" s="119" t="s">
        <v>6526</v>
      </c>
      <c r="C2076" s="119" t="s">
        <v>6527</v>
      </c>
      <c r="D2076" s="120" t="s">
        <v>261</v>
      </c>
      <c r="E2076" s="120" t="s">
        <v>391</v>
      </c>
      <c r="F2076" s="120" t="s">
        <v>261</v>
      </c>
      <c r="G2076" s="120" t="s">
        <v>440</v>
      </c>
      <c r="H2076" s="120" t="s">
        <v>470</v>
      </c>
      <c r="I2076" s="120" t="s">
        <v>381</v>
      </c>
      <c r="J2076" s="120" t="s">
        <v>92</v>
      </c>
      <c r="K2076" s="120" t="s">
        <v>5160</v>
      </c>
      <c r="L2076" s="121">
        <v>12</v>
      </c>
      <c r="M2076" s="121">
        <v>2013</v>
      </c>
      <c r="N2076" s="180">
        <v>2978.5</v>
      </c>
      <c r="O2076" s="59"/>
      <c r="P2076" s="60"/>
      <c r="Q2076" s="61"/>
      <c r="R2076" s="61"/>
      <c r="S2076" s="510"/>
    </row>
    <row r="2077" spans="1:19" s="31" customFormat="1" ht="45.75" customHeight="1" x14ac:dyDescent="0.25">
      <c r="A2077" s="119">
        <v>2069</v>
      </c>
      <c r="B2077" s="119" t="s">
        <v>6528</v>
      </c>
      <c r="C2077" s="119" t="s">
        <v>6529</v>
      </c>
      <c r="D2077" s="120" t="s">
        <v>1622</v>
      </c>
      <c r="E2077" s="120" t="s">
        <v>5001</v>
      </c>
      <c r="F2077" s="120" t="s">
        <v>6530</v>
      </c>
      <c r="G2077" s="120" t="s">
        <v>6531</v>
      </c>
      <c r="H2077" s="120" t="s">
        <v>470</v>
      </c>
      <c r="I2077" s="120" t="s">
        <v>381</v>
      </c>
      <c r="J2077" s="120" t="s">
        <v>92</v>
      </c>
      <c r="K2077" s="120" t="s">
        <v>5160</v>
      </c>
      <c r="L2077" s="121">
        <v>12</v>
      </c>
      <c r="M2077" s="121">
        <v>2013</v>
      </c>
      <c r="N2077" s="180">
        <v>1742.42</v>
      </c>
      <c r="O2077" s="59"/>
      <c r="P2077" s="60"/>
      <c r="Q2077" s="61"/>
      <c r="R2077" s="61"/>
      <c r="S2077" s="510"/>
    </row>
    <row r="2078" spans="1:19" s="31" customFormat="1" ht="45.75" customHeight="1" x14ac:dyDescent="0.25">
      <c r="A2078" s="119">
        <v>2070</v>
      </c>
      <c r="B2078" s="119" t="s">
        <v>6532</v>
      </c>
      <c r="C2078" s="119" t="s">
        <v>4972</v>
      </c>
      <c r="D2078" s="120" t="s">
        <v>1156</v>
      </c>
      <c r="E2078" s="120" t="s">
        <v>391</v>
      </c>
      <c r="F2078" s="120" t="s">
        <v>261</v>
      </c>
      <c r="G2078" s="120" t="s">
        <v>6533</v>
      </c>
      <c r="H2078" s="120" t="s">
        <v>470</v>
      </c>
      <c r="I2078" s="120" t="s">
        <v>381</v>
      </c>
      <c r="J2078" s="120" t="s">
        <v>92</v>
      </c>
      <c r="K2078" s="120" t="s">
        <v>5160</v>
      </c>
      <c r="L2078" s="121">
        <v>12</v>
      </c>
      <c r="M2078" s="121">
        <v>2013</v>
      </c>
      <c r="N2078" s="180">
        <v>1536.4</v>
      </c>
      <c r="O2078" s="59"/>
      <c r="P2078" s="60"/>
      <c r="Q2078" s="61"/>
      <c r="R2078" s="61"/>
      <c r="S2078" s="510"/>
    </row>
    <row r="2079" spans="1:19" s="31" customFormat="1" ht="45.75" customHeight="1" x14ac:dyDescent="0.25">
      <c r="A2079" s="119">
        <v>2071</v>
      </c>
      <c r="B2079" s="119" t="s">
        <v>6534</v>
      </c>
      <c r="C2079" s="119" t="s">
        <v>6535</v>
      </c>
      <c r="D2079" s="120" t="s">
        <v>261</v>
      </c>
      <c r="E2079" s="120" t="s">
        <v>391</v>
      </c>
      <c r="F2079" s="120" t="s">
        <v>261</v>
      </c>
      <c r="G2079" s="123">
        <v>119712262045</v>
      </c>
      <c r="H2079" s="120" t="s">
        <v>470</v>
      </c>
      <c r="I2079" s="120" t="s">
        <v>381</v>
      </c>
      <c r="J2079" s="120" t="s">
        <v>92</v>
      </c>
      <c r="K2079" s="120" t="s">
        <v>5160</v>
      </c>
      <c r="L2079" s="121">
        <v>12</v>
      </c>
      <c r="M2079" s="121">
        <v>2013</v>
      </c>
      <c r="N2079" s="180">
        <v>5329.52</v>
      </c>
      <c r="O2079" s="59"/>
      <c r="P2079" s="60"/>
      <c r="Q2079" s="61"/>
      <c r="R2079" s="61"/>
      <c r="S2079" s="510"/>
    </row>
    <row r="2080" spans="1:19" s="31" customFormat="1" ht="45.75" customHeight="1" x14ac:dyDescent="0.25">
      <c r="A2080" s="119">
        <v>2072</v>
      </c>
      <c r="B2080" s="119" t="s">
        <v>6536</v>
      </c>
      <c r="C2080" s="119" t="s">
        <v>2971</v>
      </c>
      <c r="D2080" s="120" t="s">
        <v>261</v>
      </c>
      <c r="E2080" s="120" t="s">
        <v>391</v>
      </c>
      <c r="F2080" s="120" t="s">
        <v>261</v>
      </c>
      <c r="G2080" s="120" t="s">
        <v>440</v>
      </c>
      <c r="H2080" s="120" t="s">
        <v>470</v>
      </c>
      <c r="I2080" s="120" t="s">
        <v>381</v>
      </c>
      <c r="J2080" s="120" t="s">
        <v>92</v>
      </c>
      <c r="K2080" s="120" t="s">
        <v>5160</v>
      </c>
      <c r="L2080" s="121">
        <v>12</v>
      </c>
      <c r="M2080" s="121">
        <v>2013</v>
      </c>
      <c r="N2080" s="180">
        <v>210</v>
      </c>
      <c r="O2080" s="59"/>
      <c r="P2080" s="60"/>
      <c r="Q2080" s="61"/>
      <c r="R2080" s="61"/>
      <c r="S2080" s="510"/>
    </row>
    <row r="2081" spans="1:19" s="31" customFormat="1" ht="45.75" customHeight="1" x14ac:dyDescent="0.25">
      <c r="A2081" s="119">
        <v>2073</v>
      </c>
      <c r="B2081" s="119" t="s">
        <v>6537</v>
      </c>
      <c r="C2081" s="119" t="s">
        <v>6538</v>
      </c>
      <c r="D2081" s="120" t="s">
        <v>261</v>
      </c>
      <c r="E2081" s="120" t="s">
        <v>391</v>
      </c>
      <c r="F2081" s="120" t="s">
        <v>261</v>
      </c>
      <c r="G2081" s="120">
        <v>16076004506</v>
      </c>
      <c r="H2081" s="120" t="s">
        <v>470</v>
      </c>
      <c r="I2081" s="120" t="s">
        <v>381</v>
      </c>
      <c r="J2081" s="120" t="s">
        <v>92</v>
      </c>
      <c r="K2081" s="120" t="s">
        <v>5160</v>
      </c>
      <c r="L2081" s="121">
        <v>12</v>
      </c>
      <c r="M2081" s="121">
        <v>2013</v>
      </c>
      <c r="N2081" s="180">
        <v>280</v>
      </c>
      <c r="O2081" s="59"/>
      <c r="P2081" s="60"/>
      <c r="Q2081" s="61"/>
      <c r="R2081" s="61"/>
      <c r="S2081" s="510"/>
    </row>
    <row r="2082" spans="1:19" s="31" customFormat="1" ht="45.75" customHeight="1" x14ac:dyDescent="0.25">
      <c r="A2082" s="119">
        <v>2074</v>
      </c>
      <c r="B2082" s="119" t="s">
        <v>6539</v>
      </c>
      <c r="C2082" s="119" t="s">
        <v>5040</v>
      </c>
      <c r="D2082" s="120" t="s">
        <v>261</v>
      </c>
      <c r="E2082" s="120" t="s">
        <v>391</v>
      </c>
      <c r="F2082" s="120" t="s">
        <v>261</v>
      </c>
      <c r="G2082" s="123">
        <v>2340681033125</v>
      </c>
      <c r="H2082" s="120" t="s">
        <v>470</v>
      </c>
      <c r="I2082" s="120" t="s">
        <v>381</v>
      </c>
      <c r="J2082" s="120" t="s">
        <v>92</v>
      </c>
      <c r="K2082" s="120" t="s">
        <v>5160</v>
      </c>
      <c r="L2082" s="121">
        <v>7</v>
      </c>
      <c r="M2082" s="121">
        <v>2014</v>
      </c>
      <c r="N2082" s="180">
        <v>3900</v>
      </c>
      <c r="O2082" s="59"/>
      <c r="P2082" s="60"/>
      <c r="Q2082" s="61"/>
      <c r="R2082" s="61"/>
      <c r="S2082" s="510"/>
    </row>
    <row r="2083" spans="1:19" s="31" customFormat="1" ht="45.75" customHeight="1" x14ac:dyDescent="0.25">
      <c r="A2083" s="119">
        <v>2075</v>
      </c>
      <c r="B2083" s="119" t="s">
        <v>6540</v>
      </c>
      <c r="C2083" s="119" t="s">
        <v>2976</v>
      </c>
      <c r="D2083" s="120" t="s">
        <v>261</v>
      </c>
      <c r="E2083" s="120" t="s">
        <v>391</v>
      </c>
      <c r="F2083" s="120" t="s">
        <v>261</v>
      </c>
      <c r="G2083" s="120" t="s">
        <v>6541</v>
      </c>
      <c r="H2083" s="120" t="s">
        <v>470</v>
      </c>
      <c r="I2083" s="120" t="s">
        <v>381</v>
      </c>
      <c r="J2083" s="120" t="s">
        <v>92</v>
      </c>
      <c r="K2083" s="120" t="s">
        <v>5160</v>
      </c>
      <c r="L2083" s="121">
        <v>7</v>
      </c>
      <c r="M2083" s="121">
        <v>2014</v>
      </c>
      <c r="N2083" s="180">
        <v>1800</v>
      </c>
      <c r="O2083" s="59"/>
      <c r="P2083" s="60"/>
      <c r="Q2083" s="61"/>
      <c r="R2083" s="61"/>
      <c r="S2083" s="510"/>
    </row>
    <row r="2084" spans="1:19" s="31" customFormat="1" ht="45.75" customHeight="1" x14ac:dyDescent="0.25">
      <c r="A2084" s="119">
        <v>2076</v>
      </c>
      <c r="B2084" s="119" t="s">
        <v>6542</v>
      </c>
      <c r="C2084" s="119" t="s">
        <v>2952</v>
      </c>
      <c r="D2084" s="120" t="s">
        <v>261</v>
      </c>
      <c r="E2084" s="120" t="s">
        <v>391</v>
      </c>
      <c r="F2084" s="120" t="s">
        <v>261</v>
      </c>
      <c r="G2084" s="123">
        <v>17600530009924</v>
      </c>
      <c r="H2084" s="120" t="s">
        <v>470</v>
      </c>
      <c r="I2084" s="120" t="s">
        <v>381</v>
      </c>
      <c r="J2084" s="120" t="s">
        <v>92</v>
      </c>
      <c r="K2084" s="120" t="s">
        <v>5160</v>
      </c>
      <c r="L2084" s="121">
        <v>7</v>
      </c>
      <c r="M2084" s="121">
        <v>2014</v>
      </c>
      <c r="N2084" s="180">
        <v>150</v>
      </c>
      <c r="O2084" s="59"/>
      <c r="P2084" s="60"/>
      <c r="Q2084" s="61"/>
      <c r="R2084" s="61"/>
      <c r="S2084" s="510"/>
    </row>
    <row r="2085" spans="1:19" s="31" customFormat="1" ht="45.75" customHeight="1" x14ac:dyDescent="0.25">
      <c r="A2085" s="119">
        <v>2077</v>
      </c>
      <c r="B2085" s="119" t="s">
        <v>6543</v>
      </c>
      <c r="C2085" s="119" t="s">
        <v>2971</v>
      </c>
      <c r="D2085" s="120" t="s">
        <v>261</v>
      </c>
      <c r="E2085" s="120" t="s">
        <v>391</v>
      </c>
      <c r="F2085" s="120" t="s">
        <v>261</v>
      </c>
      <c r="G2085" s="120" t="s">
        <v>440</v>
      </c>
      <c r="H2085" s="120" t="s">
        <v>470</v>
      </c>
      <c r="I2085" s="120" t="s">
        <v>381</v>
      </c>
      <c r="J2085" s="120" t="s">
        <v>92</v>
      </c>
      <c r="K2085" s="120" t="s">
        <v>5160</v>
      </c>
      <c r="L2085" s="121">
        <v>7</v>
      </c>
      <c r="M2085" s="121">
        <v>2014</v>
      </c>
      <c r="N2085" s="180">
        <v>150</v>
      </c>
      <c r="O2085" s="59"/>
      <c r="P2085" s="60"/>
      <c r="Q2085" s="61"/>
      <c r="R2085" s="61"/>
      <c r="S2085" s="510"/>
    </row>
    <row r="2086" spans="1:19" s="31" customFormat="1" ht="45.75" customHeight="1" x14ac:dyDescent="0.25">
      <c r="A2086" s="119">
        <v>2078</v>
      </c>
      <c r="B2086" s="119" t="s">
        <v>6544</v>
      </c>
      <c r="C2086" s="119" t="s">
        <v>6545</v>
      </c>
      <c r="D2086" s="120" t="s">
        <v>3012</v>
      </c>
      <c r="E2086" s="120" t="s">
        <v>391</v>
      </c>
      <c r="F2086" s="120" t="s">
        <v>6312</v>
      </c>
      <c r="G2086" s="120" t="s">
        <v>6546</v>
      </c>
      <c r="H2086" s="120" t="s">
        <v>470</v>
      </c>
      <c r="I2086" s="120" t="s">
        <v>381</v>
      </c>
      <c r="J2086" s="120" t="s">
        <v>92</v>
      </c>
      <c r="K2086" s="120" t="s">
        <v>5160</v>
      </c>
      <c r="L2086" s="121">
        <v>10</v>
      </c>
      <c r="M2086" s="121">
        <v>2015</v>
      </c>
      <c r="N2086" s="180">
        <v>3468.4</v>
      </c>
      <c r="O2086" s="59"/>
      <c r="P2086" s="60"/>
      <c r="Q2086" s="61"/>
      <c r="R2086" s="61"/>
      <c r="S2086" s="510"/>
    </row>
    <row r="2087" spans="1:19" s="31" customFormat="1" ht="45.75" customHeight="1" x14ac:dyDescent="0.25">
      <c r="A2087" s="119">
        <v>2079</v>
      </c>
      <c r="B2087" s="119" t="s">
        <v>6547</v>
      </c>
      <c r="C2087" s="119" t="s">
        <v>3268</v>
      </c>
      <c r="D2087" s="120" t="s">
        <v>3388</v>
      </c>
      <c r="E2087" s="120" t="s">
        <v>391</v>
      </c>
      <c r="F2087" s="120" t="s">
        <v>3048</v>
      </c>
      <c r="G2087" s="120" t="s">
        <v>440</v>
      </c>
      <c r="H2087" s="120" t="s">
        <v>470</v>
      </c>
      <c r="I2087" s="120" t="s">
        <v>381</v>
      </c>
      <c r="J2087" s="120" t="s">
        <v>92</v>
      </c>
      <c r="K2087" s="120" t="s">
        <v>5160</v>
      </c>
      <c r="L2087" s="121">
        <v>1</v>
      </c>
      <c r="M2087" s="121">
        <v>2017</v>
      </c>
      <c r="N2087" s="180">
        <v>4782.68</v>
      </c>
      <c r="O2087" s="59"/>
      <c r="P2087" s="60"/>
      <c r="Q2087" s="61"/>
      <c r="R2087" s="61"/>
      <c r="S2087" s="510"/>
    </row>
    <row r="2088" spans="1:19" s="31" customFormat="1" ht="45.75" customHeight="1" x14ac:dyDescent="0.25">
      <c r="A2088" s="119">
        <v>2080</v>
      </c>
      <c r="B2088" s="119" t="s">
        <v>6548</v>
      </c>
      <c r="C2088" s="119" t="s">
        <v>2976</v>
      </c>
      <c r="D2088" s="120" t="s">
        <v>1136</v>
      </c>
      <c r="E2088" s="120" t="s">
        <v>391</v>
      </c>
      <c r="F2088" s="120" t="s">
        <v>261</v>
      </c>
      <c r="G2088" s="120" t="s">
        <v>440</v>
      </c>
      <c r="H2088" s="120" t="s">
        <v>470</v>
      </c>
      <c r="I2088" s="120" t="s">
        <v>381</v>
      </c>
      <c r="J2088" s="120" t="s">
        <v>92</v>
      </c>
      <c r="K2088" s="120" t="s">
        <v>5160</v>
      </c>
      <c r="L2088" s="121">
        <v>11</v>
      </c>
      <c r="M2088" s="121">
        <v>2017</v>
      </c>
      <c r="N2088" s="180">
        <v>2468.48</v>
      </c>
      <c r="O2088" s="59"/>
      <c r="P2088" s="60"/>
      <c r="Q2088" s="61"/>
      <c r="R2088" s="61"/>
      <c r="S2088" s="510"/>
    </row>
    <row r="2089" spans="1:19" s="31" customFormat="1" ht="45.75" customHeight="1" x14ac:dyDescent="0.25">
      <c r="A2089" s="119">
        <v>2081</v>
      </c>
      <c r="B2089" s="119" t="s">
        <v>6549</v>
      </c>
      <c r="C2089" s="119" t="s">
        <v>3004</v>
      </c>
      <c r="D2089" s="120" t="s">
        <v>3005</v>
      </c>
      <c r="E2089" s="120" t="s">
        <v>391</v>
      </c>
      <c r="F2089" s="120" t="s">
        <v>261</v>
      </c>
      <c r="G2089" s="120" t="s">
        <v>440</v>
      </c>
      <c r="H2089" s="120" t="s">
        <v>470</v>
      </c>
      <c r="I2089" s="120" t="s">
        <v>381</v>
      </c>
      <c r="J2089" s="120" t="s">
        <v>92</v>
      </c>
      <c r="K2089" s="120" t="s">
        <v>5160</v>
      </c>
      <c r="L2089" s="121">
        <v>11</v>
      </c>
      <c r="M2089" s="121">
        <v>2017</v>
      </c>
      <c r="N2089" s="180">
        <v>308.56</v>
      </c>
      <c r="O2089" s="59"/>
      <c r="P2089" s="60"/>
      <c r="Q2089" s="61"/>
      <c r="R2089" s="61"/>
      <c r="S2089" s="510"/>
    </row>
    <row r="2090" spans="1:19" s="31" customFormat="1" ht="45.75" customHeight="1" x14ac:dyDescent="0.25">
      <c r="A2090" s="119">
        <v>2082</v>
      </c>
      <c r="B2090" s="119" t="s">
        <v>6550</v>
      </c>
      <c r="C2090" s="119" t="s">
        <v>2971</v>
      </c>
      <c r="D2090" s="120" t="s">
        <v>3005</v>
      </c>
      <c r="E2090" s="120" t="s">
        <v>391</v>
      </c>
      <c r="F2090" s="120" t="s">
        <v>261</v>
      </c>
      <c r="G2090" s="120" t="s">
        <v>440</v>
      </c>
      <c r="H2090" s="120" t="s">
        <v>470</v>
      </c>
      <c r="I2090" s="120" t="s">
        <v>381</v>
      </c>
      <c r="J2090" s="120" t="s">
        <v>92</v>
      </c>
      <c r="K2090" s="120" t="s">
        <v>5160</v>
      </c>
      <c r="L2090" s="121">
        <v>11</v>
      </c>
      <c r="M2090" s="121">
        <v>2017</v>
      </c>
      <c r="N2090" s="180">
        <v>154.28</v>
      </c>
      <c r="O2090" s="59"/>
      <c r="P2090" s="60"/>
      <c r="Q2090" s="61"/>
      <c r="R2090" s="61"/>
      <c r="S2090" s="510"/>
    </row>
    <row r="2091" spans="1:19" s="31" customFormat="1" ht="45.75" customHeight="1" x14ac:dyDescent="0.25">
      <c r="A2091" s="119">
        <v>2083</v>
      </c>
      <c r="B2091" s="119" t="s">
        <v>6551</v>
      </c>
      <c r="C2091" s="119" t="s">
        <v>2980</v>
      </c>
      <c r="D2091" s="120" t="s">
        <v>3397</v>
      </c>
      <c r="E2091" s="120" t="s">
        <v>391</v>
      </c>
      <c r="F2091" s="120" t="s">
        <v>261</v>
      </c>
      <c r="G2091" s="120" t="s">
        <v>440</v>
      </c>
      <c r="H2091" s="120" t="s">
        <v>470</v>
      </c>
      <c r="I2091" s="120" t="s">
        <v>381</v>
      </c>
      <c r="J2091" s="120" t="s">
        <v>92</v>
      </c>
      <c r="K2091" s="120" t="s">
        <v>5160</v>
      </c>
      <c r="L2091" s="121">
        <v>11</v>
      </c>
      <c r="M2091" s="121">
        <v>2017</v>
      </c>
      <c r="N2091" s="180">
        <v>290</v>
      </c>
      <c r="O2091" s="59"/>
      <c r="P2091" s="60"/>
      <c r="Q2091" s="61"/>
      <c r="R2091" s="61"/>
      <c r="S2091" s="510"/>
    </row>
    <row r="2092" spans="1:19" s="31" customFormat="1" ht="45.75" customHeight="1" x14ac:dyDescent="0.25">
      <c r="A2092" s="119">
        <v>2084</v>
      </c>
      <c r="B2092" s="119" t="s">
        <v>6552</v>
      </c>
      <c r="C2092" s="119" t="s">
        <v>6553</v>
      </c>
      <c r="D2092" s="120" t="s">
        <v>6554</v>
      </c>
      <c r="E2092" s="120" t="s">
        <v>2984</v>
      </c>
      <c r="F2092" s="120" t="s">
        <v>261</v>
      </c>
      <c r="G2092" s="120" t="s">
        <v>440</v>
      </c>
      <c r="H2092" s="120" t="s">
        <v>470</v>
      </c>
      <c r="I2092" s="120" t="s">
        <v>381</v>
      </c>
      <c r="J2092" s="120" t="s">
        <v>92</v>
      </c>
      <c r="K2092" s="120" t="s">
        <v>5160</v>
      </c>
      <c r="L2092" s="121">
        <v>9</v>
      </c>
      <c r="M2092" s="121">
        <v>2020</v>
      </c>
      <c r="N2092" s="180">
        <v>5074.8599999999997</v>
      </c>
      <c r="O2092" s="59"/>
      <c r="P2092" s="60"/>
      <c r="Q2092" s="61"/>
      <c r="R2092" s="61"/>
      <c r="S2092" s="510"/>
    </row>
    <row r="2093" spans="1:19" s="31" customFormat="1" ht="45.75" customHeight="1" x14ac:dyDescent="0.25">
      <c r="A2093" s="119">
        <v>2085</v>
      </c>
      <c r="B2093" s="119" t="s">
        <v>6555</v>
      </c>
      <c r="C2093" s="119" t="s">
        <v>6556</v>
      </c>
      <c r="D2093" s="120" t="s">
        <v>3079</v>
      </c>
      <c r="E2093" s="120" t="s">
        <v>391</v>
      </c>
      <c r="F2093" s="120" t="s">
        <v>261</v>
      </c>
      <c r="G2093" s="126" t="s">
        <v>6557</v>
      </c>
      <c r="H2093" s="120" t="s">
        <v>470</v>
      </c>
      <c r="I2093" s="120" t="s">
        <v>2606</v>
      </c>
      <c r="J2093" s="120" t="s">
        <v>92</v>
      </c>
      <c r="K2093" s="120" t="s">
        <v>5160</v>
      </c>
      <c r="L2093" s="121">
        <v>12</v>
      </c>
      <c r="M2093" s="122">
        <v>2013</v>
      </c>
      <c r="N2093" s="180">
        <v>2435</v>
      </c>
      <c r="O2093" s="59"/>
      <c r="P2093" s="60"/>
      <c r="Q2093" s="61"/>
      <c r="R2093" s="61"/>
      <c r="S2093" s="510"/>
    </row>
    <row r="2094" spans="1:19" s="31" customFormat="1" ht="45.75" customHeight="1" x14ac:dyDescent="0.25">
      <c r="A2094" s="119">
        <v>2086</v>
      </c>
      <c r="B2094" s="119" t="s">
        <v>6558</v>
      </c>
      <c r="C2094" s="119" t="s">
        <v>5741</v>
      </c>
      <c r="D2094" s="129" t="s">
        <v>3079</v>
      </c>
      <c r="E2094" s="129" t="s">
        <v>391</v>
      </c>
      <c r="F2094" s="129" t="s">
        <v>261</v>
      </c>
      <c r="G2094" s="126" t="s">
        <v>440</v>
      </c>
      <c r="H2094" s="129" t="s">
        <v>470</v>
      </c>
      <c r="I2094" s="120" t="s">
        <v>2606</v>
      </c>
      <c r="J2094" s="129" t="s">
        <v>92</v>
      </c>
      <c r="K2094" s="120" t="s">
        <v>5160</v>
      </c>
      <c r="L2094" s="121">
        <v>12</v>
      </c>
      <c r="M2094" s="121">
        <v>2013</v>
      </c>
      <c r="N2094" s="180">
        <v>5500</v>
      </c>
      <c r="O2094" s="59"/>
      <c r="P2094" s="60"/>
      <c r="Q2094" s="61"/>
      <c r="R2094" s="61"/>
      <c r="S2094" s="510"/>
    </row>
    <row r="2095" spans="1:19" s="31" customFormat="1" ht="45.75" customHeight="1" x14ac:dyDescent="0.25">
      <c r="A2095" s="119">
        <v>2087</v>
      </c>
      <c r="B2095" s="119" t="s">
        <v>6559</v>
      </c>
      <c r="C2095" s="119" t="s">
        <v>2952</v>
      </c>
      <c r="D2095" s="120" t="s">
        <v>261</v>
      </c>
      <c r="E2095" s="120" t="s">
        <v>391</v>
      </c>
      <c r="F2095" s="120" t="s">
        <v>261</v>
      </c>
      <c r="G2095" s="126" t="s">
        <v>440</v>
      </c>
      <c r="H2095" s="120" t="s">
        <v>470</v>
      </c>
      <c r="I2095" s="120" t="s">
        <v>2606</v>
      </c>
      <c r="J2095" s="120" t="s">
        <v>92</v>
      </c>
      <c r="K2095" s="120" t="s">
        <v>5160</v>
      </c>
      <c r="L2095" s="121">
        <v>12</v>
      </c>
      <c r="M2095" s="121">
        <v>2013</v>
      </c>
      <c r="N2095" s="180">
        <v>260</v>
      </c>
      <c r="O2095" s="59"/>
      <c r="P2095" s="60"/>
      <c r="Q2095" s="61"/>
      <c r="R2095" s="61"/>
      <c r="S2095" s="510"/>
    </row>
    <row r="2096" spans="1:19" s="31" customFormat="1" ht="45.75" customHeight="1" x14ac:dyDescent="0.25">
      <c r="A2096" s="119">
        <v>2088</v>
      </c>
      <c r="B2096" s="119" t="s">
        <v>6560</v>
      </c>
      <c r="C2096" s="119" t="s">
        <v>2955</v>
      </c>
      <c r="D2096" s="120" t="s">
        <v>261</v>
      </c>
      <c r="E2096" s="120" t="s">
        <v>391</v>
      </c>
      <c r="F2096" s="120" t="s">
        <v>261</v>
      </c>
      <c r="G2096" s="126" t="s">
        <v>6561</v>
      </c>
      <c r="H2096" s="120" t="s">
        <v>470</v>
      </c>
      <c r="I2096" s="120" t="s">
        <v>2606</v>
      </c>
      <c r="J2096" s="120" t="s">
        <v>92</v>
      </c>
      <c r="K2096" s="120" t="s">
        <v>5160</v>
      </c>
      <c r="L2096" s="121">
        <v>12</v>
      </c>
      <c r="M2096" s="122">
        <v>2013</v>
      </c>
      <c r="N2096" s="180">
        <v>210</v>
      </c>
      <c r="O2096" s="59"/>
      <c r="P2096" s="60"/>
      <c r="Q2096" s="61"/>
      <c r="R2096" s="61"/>
      <c r="S2096" s="510"/>
    </row>
    <row r="2097" spans="1:19" s="31" customFormat="1" ht="45.75" customHeight="1" x14ac:dyDescent="0.25">
      <c r="A2097" s="119">
        <v>2089</v>
      </c>
      <c r="B2097" s="119" t="s">
        <v>6562</v>
      </c>
      <c r="C2097" s="119" t="s">
        <v>6563</v>
      </c>
      <c r="D2097" s="131" t="s">
        <v>6564</v>
      </c>
      <c r="E2097" s="120" t="s">
        <v>391</v>
      </c>
      <c r="F2097" s="120" t="s">
        <v>261</v>
      </c>
      <c r="G2097" s="126" t="s">
        <v>440</v>
      </c>
      <c r="H2097" s="120" t="s">
        <v>470</v>
      </c>
      <c r="I2097" s="120" t="s">
        <v>2606</v>
      </c>
      <c r="J2097" s="120" t="s">
        <v>92</v>
      </c>
      <c r="K2097" s="120" t="s">
        <v>5160</v>
      </c>
      <c r="L2097" s="121">
        <v>6</v>
      </c>
      <c r="M2097" s="122">
        <v>2020</v>
      </c>
      <c r="N2097" s="180">
        <v>9273.65</v>
      </c>
      <c r="O2097" s="59"/>
      <c r="P2097" s="60"/>
      <c r="Q2097" s="61"/>
      <c r="R2097" s="61"/>
      <c r="S2097" s="510"/>
    </row>
    <row r="2098" spans="1:19" s="31" customFormat="1" ht="45.75" customHeight="1" x14ac:dyDescent="0.25">
      <c r="A2098" s="119">
        <v>2090</v>
      </c>
      <c r="B2098" s="119" t="s">
        <v>6565</v>
      </c>
      <c r="C2098" s="119" t="s">
        <v>2952</v>
      </c>
      <c r="D2098" s="131" t="s">
        <v>3397</v>
      </c>
      <c r="E2098" s="120" t="s">
        <v>391</v>
      </c>
      <c r="F2098" s="120" t="s">
        <v>261</v>
      </c>
      <c r="G2098" s="126" t="s">
        <v>440</v>
      </c>
      <c r="H2098" s="120" t="s">
        <v>470</v>
      </c>
      <c r="I2098" s="120" t="s">
        <v>2606</v>
      </c>
      <c r="J2098" s="120" t="s">
        <v>92</v>
      </c>
      <c r="K2098" s="120" t="s">
        <v>5160</v>
      </c>
      <c r="L2098" s="121">
        <v>6</v>
      </c>
      <c r="M2098" s="122">
        <v>2020</v>
      </c>
      <c r="N2098" s="180">
        <v>309.12</v>
      </c>
      <c r="O2098" s="59"/>
      <c r="P2098" s="60"/>
      <c r="Q2098" s="61"/>
      <c r="R2098" s="61"/>
      <c r="S2098" s="510"/>
    </row>
    <row r="2099" spans="1:19" s="31" customFormat="1" ht="45.75" customHeight="1" x14ac:dyDescent="0.25">
      <c r="A2099" s="119">
        <v>2091</v>
      </c>
      <c r="B2099" s="119" t="s">
        <v>6566</v>
      </c>
      <c r="C2099" s="119" t="s">
        <v>2971</v>
      </c>
      <c r="D2099" s="131" t="s">
        <v>3397</v>
      </c>
      <c r="E2099" s="120" t="s">
        <v>391</v>
      </c>
      <c r="F2099" s="120" t="s">
        <v>261</v>
      </c>
      <c r="G2099" s="126" t="s">
        <v>440</v>
      </c>
      <c r="H2099" s="120" t="s">
        <v>470</v>
      </c>
      <c r="I2099" s="120" t="s">
        <v>2606</v>
      </c>
      <c r="J2099" s="120" t="s">
        <v>92</v>
      </c>
      <c r="K2099" s="120" t="s">
        <v>5160</v>
      </c>
      <c r="L2099" s="121">
        <v>6</v>
      </c>
      <c r="M2099" s="122">
        <v>2020</v>
      </c>
      <c r="N2099" s="180">
        <v>309.12</v>
      </c>
      <c r="O2099" s="59"/>
      <c r="P2099" s="60"/>
      <c r="Q2099" s="61"/>
      <c r="R2099" s="61"/>
      <c r="S2099" s="510"/>
    </row>
    <row r="2100" spans="1:19" s="31" customFormat="1" ht="45.75" customHeight="1" x14ac:dyDescent="0.25">
      <c r="A2100" s="119">
        <v>2092</v>
      </c>
      <c r="B2100" s="119" t="s">
        <v>6567</v>
      </c>
      <c r="C2100" s="119" t="s">
        <v>2980</v>
      </c>
      <c r="D2100" s="131" t="s">
        <v>3397</v>
      </c>
      <c r="E2100" s="120" t="s">
        <v>391</v>
      </c>
      <c r="F2100" s="120" t="s">
        <v>261</v>
      </c>
      <c r="G2100" s="126" t="s">
        <v>440</v>
      </c>
      <c r="H2100" s="120" t="s">
        <v>470</v>
      </c>
      <c r="I2100" s="120" t="s">
        <v>2606</v>
      </c>
      <c r="J2100" s="120" t="s">
        <v>92</v>
      </c>
      <c r="K2100" s="120" t="s">
        <v>5160</v>
      </c>
      <c r="L2100" s="121">
        <v>6</v>
      </c>
      <c r="M2100" s="122">
        <v>2020</v>
      </c>
      <c r="N2100" s="180">
        <v>412.16</v>
      </c>
      <c r="O2100" s="59"/>
      <c r="P2100" s="60"/>
      <c r="Q2100" s="61"/>
      <c r="R2100" s="61"/>
      <c r="S2100" s="510"/>
    </row>
    <row r="2101" spans="1:19" s="31" customFormat="1" ht="45.75" customHeight="1" x14ac:dyDescent="0.25">
      <c r="A2101" s="119">
        <v>2093</v>
      </c>
      <c r="B2101" s="119" t="s">
        <v>6568</v>
      </c>
      <c r="C2101" s="119" t="s">
        <v>2980</v>
      </c>
      <c r="D2101" s="120" t="s">
        <v>261</v>
      </c>
      <c r="E2101" s="120" t="s">
        <v>391</v>
      </c>
      <c r="F2101" s="120" t="s">
        <v>261</v>
      </c>
      <c r="G2101" s="120" t="s">
        <v>6569</v>
      </c>
      <c r="H2101" s="120" t="s">
        <v>470</v>
      </c>
      <c r="I2101" s="120" t="s">
        <v>2615</v>
      </c>
      <c r="J2101" s="120" t="s">
        <v>92</v>
      </c>
      <c r="K2101" s="120" t="s">
        <v>2950</v>
      </c>
      <c r="L2101" s="120">
        <v>12</v>
      </c>
      <c r="M2101" s="121">
        <v>2013</v>
      </c>
      <c r="N2101" s="180">
        <v>280</v>
      </c>
      <c r="O2101" s="59"/>
      <c r="P2101" s="60"/>
      <c r="Q2101" s="61"/>
      <c r="R2101" s="61"/>
      <c r="S2101" s="510"/>
    </row>
    <row r="2102" spans="1:19" s="31" customFormat="1" ht="45.75" customHeight="1" x14ac:dyDescent="0.25">
      <c r="A2102" s="119">
        <v>2094</v>
      </c>
      <c r="B2102" s="119" t="s">
        <v>6570</v>
      </c>
      <c r="C2102" s="119" t="s">
        <v>4055</v>
      </c>
      <c r="D2102" s="120" t="s">
        <v>3012</v>
      </c>
      <c r="E2102" s="120" t="s">
        <v>391</v>
      </c>
      <c r="F2102" s="120" t="s">
        <v>261</v>
      </c>
      <c r="G2102" s="120" t="s">
        <v>6571</v>
      </c>
      <c r="H2102" s="120" t="s">
        <v>470</v>
      </c>
      <c r="I2102" s="120" t="s">
        <v>2615</v>
      </c>
      <c r="J2102" s="120" t="s">
        <v>92</v>
      </c>
      <c r="K2102" s="120" t="s">
        <v>2950</v>
      </c>
      <c r="L2102" s="120">
        <v>6</v>
      </c>
      <c r="M2102" s="121">
        <v>2015</v>
      </c>
      <c r="N2102" s="180">
        <v>3688.8</v>
      </c>
      <c r="O2102" s="59"/>
      <c r="P2102" s="60"/>
      <c r="Q2102" s="61"/>
      <c r="R2102" s="61"/>
      <c r="S2102" s="510"/>
    </row>
    <row r="2103" spans="1:19" s="31" customFormat="1" ht="45.75" customHeight="1" x14ac:dyDescent="0.25">
      <c r="A2103" s="119">
        <v>2095</v>
      </c>
      <c r="B2103" s="119" t="s">
        <v>6572</v>
      </c>
      <c r="C2103" s="119" t="s">
        <v>6573</v>
      </c>
      <c r="D2103" s="120" t="s">
        <v>261</v>
      </c>
      <c r="E2103" s="120" t="s">
        <v>391</v>
      </c>
      <c r="F2103" s="120" t="s">
        <v>3219</v>
      </c>
      <c r="G2103" s="120" t="s">
        <v>6574</v>
      </c>
      <c r="H2103" s="120" t="s">
        <v>470</v>
      </c>
      <c r="I2103" s="120" t="s">
        <v>2615</v>
      </c>
      <c r="J2103" s="120" t="s">
        <v>92</v>
      </c>
      <c r="K2103" s="120" t="s">
        <v>2950</v>
      </c>
      <c r="L2103" s="120">
        <v>12</v>
      </c>
      <c r="M2103" s="122">
        <v>2013</v>
      </c>
      <c r="N2103" s="180">
        <v>5880.57</v>
      </c>
      <c r="O2103" s="59"/>
      <c r="P2103" s="60"/>
      <c r="Q2103" s="61"/>
      <c r="R2103" s="61"/>
      <c r="S2103" s="510"/>
    </row>
    <row r="2104" spans="1:19" s="31" customFormat="1" ht="45.75" customHeight="1" x14ac:dyDescent="0.25">
      <c r="A2104" s="119">
        <v>2096</v>
      </c>
      <c r="B2104" s="119" t="s">
        <v>6575</v>
      </c>
      <c r="C2104" s="119" t="s">
        <v>4345</v>
      </c>
      <c r="D2104" s="120" t="s">
        <v>3067</v>
      </c>
      <c r="E2104" s="120" t="s">
        <v>391</v>
      </c>
      <c r="F2104" s="120" t="s">
        <v>261</v>
      </c>
      <c r="G2104" s="120" t="s">
        <v>6576</v>
      </c>
      <c r="H2104" s="120" t="s">
        <v>470</v>
      </c>
      <c r="I2104" s="120" t="s">
        <v>2615</v>
      </c>
      <c r="J2104" s="120" t="s">
        <v>92</v>
      </c>
      <c r="K2104" s="120" t="s">
        <v>2950</v>
      </c>
      <c r="L2104" s="120">
        <v>12</v>
      </c>
      <c r="M2104" s="122">
        <v>2013</v>
      </c>
      <c r="N2104" s="180">
        <v>3047.5</v>
      </c>
      <c r="O2104" s="59"/>
      <c r="P2104" s="60"/>
      <c r="Q2104" s="61"/>
      <c r="R2104" s="61"/>
      <c r="S2104" s="510"/>
    </row>
    <row r="2105" spans="1:19" s="31" customFormat="1" ht="45.75" customHeight="1" x14ac:dyDescent="0.25">
      <c r="A2105" s="119">
        <v>2097</v>
      </c>
      <c r="B2105" s="119" t="s">
        <v>6577</v>
      </c>
      <c r="C2105" s="119" t="s">
        <v>2952</v>
      </c>
      <c r="D2105" s="120" t="s">
        <v>261</v>
      </c>
      <c r="E2105" s="120" t="s">
        <v>391</v>
      </c>
      <c r="F2105" s="120" t="s">
        <v>261</v>
      </c>
      <c r="G2105" s="120" t="s">
        <v>6578</v>
      </c>
      <c r="H2105" s="120" t="s">
        <v>470</v>
      </c>
      <c r="I2105" s="120" t="s">
        <v>2615</v>
      </c>
      <c r="J2105" s="120" t="s">
        <v>92</v>
      </c>
      <c r="K2105" s="120" t="s">
        <v>2950</v>
      </c>
      <c r="L2105" s="120">
        <v>12</v>
      </c>
      <c r="M2105" s="122">
        <v>2013</v>
      </c>
      <c r="N2105" s="180">
        <v>211.12</v>
      </c>
      <c r="O2105" s="59"/>
      <c r="P2105" s="60"/>
      <c r="Q2105" s="61"/>
      <c r="R2105" s="61"/>
      <c r="S2105" s="510"/>
    </row>
    <row r="2106" spans="1:19" s="31" customFormat="1" ht="45.75" customHeight="1" x14ac:dyDescent="0.25">
      <c r="A2106" s="119">
        <v>2098</v>
      </c>
      <c r="B2106" s="119" t="s">
        <v>6579</v>
      </c>
      <c r="C2106" s="119" t="s">
        <v>2971</v>
      </c>
      <c r="D2106" s="120" t="s">
        <v>261</v>
      </c>
      <c r="E2106" s="120" t="s">
        <v>391</v>
      </c>
      <c r="F2106" s="120" t="s">
        <v>261</v>
      </c>
      <c r="G2106" s="120" t="s">
        <v>440</v>
      </c>
      <c r="H2106" s="120" t="s">
        <v>470</v>
      </c>
      <c r="I2106" s="120" t="s">
        <v>2615</v>
      </c>
      <c r="J2106" s="120" t="s">
        <v>92</v>
      </c>
      <c r="K2106" s="120" t="s">
        <v>2950</v>
      </c>
      <c r="L2106" s="120">
        <v>12</v>
      </c>
      <c r="M2106" s="122">
        <v>2013</v>
      </c>
      <c r="N2106" s="180">
        <v>105.56</v>
      </c>
      <c r="O2106" s="59"/>
      <c r="P2106" s="60"/>
      <c r="Q2106" s="61"/>
      <c r="R2106" s="61"/>
      <c r="S2106" s="510"/>
    </row>
    <row r="2107" spans="1:19" s="31" customFormat="1" ht="45.75" customHeight="1" x14ac:dyDescent="0.25">
      <c r="A2107" s="119">
        <v>2099</v>
      </c>
      <c r="B2107" s="119" t="s">
        <v>6580</v>
      </c>
      <c r="C2107" s="119" t="s">
        <v>6581</v>
      </c>
      <c r="D2107" s="120" t="s">
        <v>5271</v>
      </c>
      <c r="E2107" s="120" t="s">
        <v>391</v>
      </c>
      <c r="F2107" s="120" t="s">
        <v>6582</v>
      </c>
      <c r="G2107" s="120" t="s">
        <v>6583</v>
      </c>
      <c r="H2107" s="120" t="s">
        <v>470</v>
      </c>
      <c r="I2107" s="120" t="s">
        <v>2615</v>
      </c>
      <c r="J2107" s="120" t="s">
        <v>92</v>
      </c>
      <c r="K2107" s="120" t="s">
        <v>2950</v>
      </c>
      <c r="L2107" s="120">
        <v>12</v>
      </c>
      <c r="M2107" s="122">
        <v>2013</v>
      </c>
      <c r="N2107" s="180">
        <v>12287.82</v>
      </c>
      <c r="O2107" s="59"/>
      <c r="P2107" s="60"/>
      <c r="Q2107" s="61"/>
      <c r="R2107" s="61"/>
      <c r="S2107" s="510"/>
    </row>
    <row r="2108" spans="1:19" s="31" customFormat="1" ht="45.75" customHeight="1" x14ac:dyDescent="0.25">
      <c r="A2108" s="119">
        <v>2100</v>
      </c>
      <c r="B2108" s="119" t="s">
        <v>6584</v>
      </c>
      <c r="C2108" s="119" t="s">
        <v>3268</v>
      </c>
      <c r="D2108" s="120" t="s">
        <v>3388</v>
      </c>
      <c r="E2108" s="120" t="s">
        <v>391</v>
      </c>
      <c r="F2108" s="120" t="s">
        <v>3048</v>
      </c>
      <c r="G2108" s="123">
        <v>940399167937</v>
      </c>
      <c r="H2108" s="120" t="s">
        <v>470</v>
      </c>
      <c r="I2108" s="120" t="s">
        <v>2615</v>
      </c>
      <c r="J2108" s="120" t="s">
        <v>92</v>
      </c>
      <c r="K2108" s="120" t="s">
        <v>2950</v>
      </c>
      <c r="L2108" s="121">
        <v>11</v>
      </c>
      <c r="M2108" s="121">
        <v>2017</v>
      </c>
      <c r="N2108" s="180">
        <v>4782.68</v>
      </c>
      <c r="O2108" s="59"/>
      <c r="P2108" s="60"/>
      <c r="Q2108" s="61"/>
      <c r="R2108" s="61"/>
      <c r="S2108" s="510"/>
    </row>
    <row r="2109" spans="1:19" s="31" customFormat="1" ht="45.75" customHeight="1" x14ac:dyDescent="0.25">
      <c r="A2109" s="119">
        <v>2101</v>
      </c>
      <c r="B2109" s="119" t="s">
        <v>6585</v>
      </c>
      <c r="C2109" s="119" t="s">
        <v>2976</v>
      </c>
      <c r="D2109" s="120" t="s">
        <v>1136</v>
      </c>
      <c r="E2109" s="120" t="s">
        <v>391</v>
      </c>
      <c r="F2109" s="120" t="s">
        <v>261</v>
      </c>
      <c r="G2109" s="120" t="s">
        <v>6586</v>
      </c>
      <c r="H2109" s="120" t="s">
        <v>470</v>
      </c>
      <c r="I2109" s="120" t="s">
        <v>2615</v>
      </c>
      <c r="J2109" s="120" t="s">
        <v>92</v>
      </c>
      <c r="K2109" s="120" t="s">
        <v>2950</v>
      </c>
      <c r="L2109" s="121">
        <v>11</v>
      </c>
      <c r="M2109" s="121">
        <v>2017</v>
      </c>
      <c r="N2109" s="180">
        <v>2468.48</v>
      </c>
      <c r="O2109" s="59"/>
      <c r="P2109" s="60"/>
      <c r="Q2109" s="61"/>
      <c r="R2109" s="61"/>
      <c r="S2109" s="510"/>
    </row>
    <row r="2110" spans="1:19" s="31" customFormat="1" ht="45.75" customHeight="1" x14ac:dyDescent="0.25">
      <c r="A2110" s="119">
        <v>2102</v>
      </c>
      <c r="B2110" s="119" t="s">
        <v>6587</v>
      </c>
      <c r="C2110" s="119" t="s">
        <v>3004</v>
      </c>
      <c r="D2110" s="120" t="s">
        <v>3005</v>
      </c>
      <c r="E2110" s="120" t="s">
        <v>391</v>
      </c>
      <c r="F2110" s="120" t="s">
        <v>261</v>
      </c>
      <c r="G2110" s="120" t="s">
        <v>3822</v>
      </c>
      <c r="H2110" s="120" t="s">
        <v>470</v>
      </c>
      <c r="I2110" s="120" t="s">
        <v>2615</v>
      </c>
      <c r="J2110" s="120" t="s">
        <v>92</v>
      </c>
      <c r="K2110" s="120" t="s">
        <v>2950</v>
      </c>
      <c r="L2110" s="121">
        <v>11</v>
      </c>
      <c r="M2110" s="121">
        <v>2017</v>
      </c>
      <c r="N2110" s="180">
        <v>308.56</v>
      </c>
      <c r="O2110" s="59"/>
      <c r="P2110" s="60"/>
      <c r="Q2110" s="61"/>
      <c r="R2110" s="61"/>
      <c r="S2110" s="510"/>
    </row>
    <row r="2111" spans="1:19" s="31" customFormat="1" ht="45.75" customHeight="1" x14ac:dyDescent="0.25">
      <c r="A2111" s="119">
        <v>2103</v>
      </c>
      <c r="B2111" s="119" t="s">
        <v>6588</v>
      </c>
      <c r="C2111" s="119" t="s">
        <v>2971</v>
      </c>
      <c r="D2111" s="120" t="s">
        <v>3005</v>
      </c>
      <c r="E2111" s="120" t="s">
        <v>391</v>
      </c>
      <c r="F2111" s="120" t="s">
        <v>261</v>
      </c>
      <c r="G2111" s="120" t="s">
        <v>3822</v>
      </c>
      <c r="H2111" s="120" t="s">
        <v>470</v>
      </c>
      <c r="I2111" s="120" t="s">
        <v>2615</v>
      </c>
      <c r="J2111" s="120" t="s">
        <v>92</v>
      </c>
      <c r="K2111" s="120" t="s">
        <v>2950</v>
      </c>
      <c r="L2111" s="121">
        <v>11</v>
      </c>
      <c r="M2111" s="121">
        <v>2017</v>
      </c>
      <c r="N2111" s="180">
        <v>154.28</v>
      </c>
      <c r="O2111" s="59"/>
      <c r="P2111" s="60"/>
      <c r="Q2111" s="61"/>
      <c r="R2111" s="61"/>
      <c r="S2111" s="510"/>
    </row>
    <row r="2112" spans="1:19" s="31" customFormat="1" ht="45.75" customHeight="1" x14ac:dyDescent="0.25">
      <c r="A2112" s="119">
        <v>2104</v>
      </c>
      <c r="B2112" s="119" t="s">
        <v>6589</v>
      </c>
      <c r="C2112" s="119" t="s">
        <v>2980</v>
      </c>
      <c r="D2112" s="120" t="s">
        <v>3397</v>
      </c>
      <c r="E2112" s="120" t="s">
        <v>391</v>
      </c>
      <c r="F2112" s="120" t="s">
        <v>261</v>
      </c>
      <c r="G2112" s="120" t="s">
        <v>6590</v>
      </c>
      <c r="H2112" s="120" t="s">
        <v>470</v>
      </c>
      <c r="I2112" s="120" t="s">
        <v>2615</v>
      </c>
      <c r="J2112" s="120" t="s">
        <v>92</v>
      </c>
      <c r="K2112" s="120" t="s">
        <v>2950</v>
      </c>
      <c r="L2112" s="121">
        <v>11</v>
      </c>
      <c r="M2112" s="121">
        <v>2017</v>
      </c>
      <c r="N2112" s="180">
        <v>290</v>
      </c>
      <c r="O2112" s="59"/>
      <c r="P2112" s="60"/>
      <c r="Q2112" s="61"/>
      <c r="R2112" s="61"/>
      <c r="S2112" s="510"/>
    </row>
    <row r="2113" spans="1:19" s="31" customFormat="1" ht="45.75" customHeight="1" x14ac:dyDescent="0.25">
      <c r="A2113" s="119">
        <v>2105</v>
      </c>
      <c r="B2113" s="119" t="s">
        <v>6591</v>
      </c>
      <c r="C2113" s="119" t="s">
        <v>3268</v>
      </c>
      <c r="D2113" s="120" t="s">
        <v>3388</v>
      </c>
      <c r="E2113" s="120" t="s">
        <v>391</v>
      </c>
      <c r="F2113" s="120" t="s">
        <v>3048</v>
      </c>
      <c r="G2113" s="120" t="s">
        <v>440</v>
      </c>
      <c r="H2113" s="120" t="s">
        <v>470</v>
      </c>
      <c r="I2113" s="120" t="s">
        <v>2615</v>
      </c>
      <c r="J2113" s="120" t="s">
        <v>92</v>
      </c>
      <c r="K2113" s="120" t="s">
        <v>2950</v>
      </c>
      <c r="L2113" s="121">
        <v>11</v>
      </c>
      <c r="M2113" s="121">
        <v>2017</v>
      </c>
      <c r="N2113" s="180">
        <v>4782.68</v>
      </c>
      <c r="O2113" s="59"/>
      <c r="P2113" s="60"/>
      <c r="Q2113" s="61"/>
      <c r="R2113" s="61"/>
      <c r="S2113" s="510"/>
    </row>
    <row r="2114" spans="1:19" s="31" customFormat="1" ht="45.75" customHeight="1" x14ac:dyDescent="0.25">
      <c r="A2114" s="119">
        <v>2106</v>
      </c>
      <c r="B2114" s="119" t="s">
        <v>6592</v>
      </c>
      <c r="C2114" s="119" t="s">
        <v>2976</v>
      </c>
      <c r="D2114" s="120" t="s">
        <v>1136</v>
      </c>
      <c r="E2114" s="120" t="s">
        <v>391</v>
      </c>
      <c r="F2114" s="120" t="s">
        <v>261</v>
      </c>
      <c r="G2114" s="120" t="s">
        <v>440</v>
      </c>
      <c r="H2114" s="120" t="s">
        <v>470</v>
      </c>
      <c r="I2114" s="120" t="s">
        <v>2615</v>
      </c>
      <c r="J2114" s="120" t="s">
        <v>92</v>
      </c>
      <c r="K2114" s="120" t="s">
        <v>2950</v>
      </c>
      <c r="L2114" s="121">
        <v>11</v>
      </c>
      <c r="M2114" s="121">
        <v>2017</v>
      </c>
      <c r="N2114" s="180">
        <v>2468.48</v>
      </c>
      <c r="O2114" s="59"/>
      <c r="P2114" s="60"/>
      <c r="Q2114" s="61"/>
      <c r="R2114" s="61"/>
      <c r="S2114" s="510"/>
    </row>
    <row r="2115" spans="1:19" s="31" customFormat="1" ht="45.75" customHeight="1" x14ac:dyDescent="0.25">
      <c r="A2115" s="119">
        <v>2107</v>
      </c>
      <c r="B2115" s="119" t="s">
        <v>6593</v>
      </c>
      <c r="C2115" s="119" t="s">
        <v>3004</v>
      </c>
      <c r="D2115" s="120" t="s">
        <v>3005</v>
      </c>
      <c r="E2115" s="120" t="s">
        <v>391</v>
      </c>
      <c r="F2115" s="120" t="s">
        <v>261</v>
      </c>
      <c r="G2115" s="120" t="s">
        <v>440</v>
      </c>
      <c r="H2115" s="120" t="s">
        <v>470</v>
      </c>
      <c r="I2115" s="120" t="s">
        <v>2615</v>
      </c>
      <c r="J2115" s="120" t="s">
        <v>92</v>
      </c>
      <c r="K2115" s="120" t="s">
        <v>2950</v>
      </c>
      <c r="L2115" s="121">
        <v>11</v>
      </c>
      <c r="M2115" s="121">
        <v>2017</v>
      </c>
      <c r="N2115" s="180">
        <v>308.56</v>
      </c>
      <c r="O2115" s="59"/>
      <c r="P2115" s="60"/>
      <c r="Q2115" s="61"/>
      <c r="R2115" s="61"/>
      <c r="S2115" s="510"/>
    </row>
    <row r="2116" spans="1:19" s="31" customFormat="1" ht="45.75" customHeight="1" x14ac:dyDescent="0.25">
      <c r="A2116" s="119">
        <v>2108</v>
      </c>
      <c r="B2116" s="119" t="s">
        <v>6594</v>
      </c>
      <c r="C2116" s="119" t="s">
        <v>2971</v>
      </c>
      <c r="D2116" s="120" t="s">
        <v>3005</v>
      </c>
      <c r="E2116" s="120" t="s">
        <v>391</v>
      </c>
      <c r="F2116" s="120" t="s">
        <v>261</v>
      </c>
      <c r="G2116" s="120" t="s">
        <v>440</v>
      </c>
      <c r="H2116" s="120" t="s">
        <v>470</v>
      </c>
      <c r="I2116" s="120" t="s">
        <v>2615</v>
      </c>
      <c r="J2116" s="120" t="s">
        <v>92</v>
      </c>
      <c r="K2116" s="120" t="s">
        <v>2950</v>
      </c>
      <c r="L2116" s="121">
        <v>11</v>
      </c>
      <c r="M2116" s="121">
        <v>2017</v>
      </c>
      <c r="N2116" s="180">
        <v>154.28</v>
      </c>
      <c r="O2116" s="59"/>
      <c r="P2116" s="60"/>
      <c r="Q2116" s="61"/>
      <c r="R2116" s="61"/>
      <c r="S2116" s="510"/>
    </row>
    <row r="2117" spans="1:19" s="31" customFormat="1" ht="45.75" customHeight="1" x14ac:dyDescent="0.25">
      <c r="A2117" s="119">
        <v>2109</v>
      </c>
      <c r="B2117" s="119" t="s">
        <v>6595</v>
      </c>
      <c r="C2117" s="119" t="s">
        <v>2980</v>
      </c>
      <c r="D2117" s="120" t="s">
        <v>3397</v>
      </c>
      <c r="E2117" s="120" t="s">
        <v>391</v>
      </c>
      <c r="F2117" s="120" t="s">
        <v>261</v>
      </c>
      <c r="G2117" s="120" t="s">
        <v>440</v>
      </c>
      <c r="H2117" s="120" t="s">
        <v>470</v>
      </c>
      <c r="I2117" s="120" t="s">
        <v>2615</v>
      </c>
      <c r="J2117" s="120" t="s">
        <v>92</v>
      </c>
      <c r="K2117" s="120" t="s">
        <v>2950</v>
      </c>
      <c r="L2117" s="121">
        <v>11</v>
      </c>
      <c r="M2117" s="121">
        <v>2017</v>
      </c>
      <c r="N2117" s="180">
        <v>290</v>
      </c>
      <c r="O2117" s="59"/>
      <c r="P2117" s="60"/>
      <c r="Q2117" s="61"/>
      <c r="R2117" s="61"/>
      <c r="S2117" s="510"/>
    </row>
    <row r="2118" spans="1:19" s="31" customFormat="1" ht="45.75" customHeight="1" x14ac:dyDescent="0.25">
      <c r="A2118" s="119">
        <v>2110</v>
      </c>
      <c r="B2118" s="119" t="s">
        <v>6596</v>
      </c>
      <c r="C2118" s="119" t="s">
        <v>6597</v>
      </c>
      <c r="D2118" s="120" t="s">
        <v>1622</v>
      </c>
      <c r="E2118" s="120" t="s">
        <v>391</v>
      </c>
      <c r="F2118" s="120" t="s">
        <v>6598</v>
      </c>
      <c r="G2118" s="120" t="s">
        <v>440</v>
      </c>
      <c r="H2118" s="120" t="s">
        <v>470</v>
      </c>
      <c r="I2118" s="120" t="s">
        <v>2615</v>
      </c>
      <c r="J2118" s="120" t="s">
        <v>92</v>
      </c>
      <c r="K2118" s="120" t="s">
        <v>2950</v>
      </c>
      <c r="L2118" s="121">
        <v>2</v>
      </c>
      <c r="M2118" s="121">
        <v>2019</v>
      </c>
      <c r="N2118" s="180">
        <v>1566</v>
      </c>
      <c r="O2118" s="59"/>
      <c r="P2118" s="60"/>
      <c r="Q2118" s="61"/>
      <c r="R2118" s="61"/>
      <c r="S2118" s="510"/>
    </row>
    <row r="2119" spans="1:19" s="31" customFormat="1" ht="45.75" customHeight="1" x14ac:dyDescent="0.25">
      <c r="A2119" s="119">
        <v>2111</v>
      </c>
      <c r="B2119" s="119" t="s">
        <v>6599</v>
      </c>
      <c r="C2119" s="119" t="s">
        <v>4102</v>
      </c>
      <c r="D2119" s="131" t="s">
        <v>3012</v>
      </c>
      <c r="E2119" s="120" t="s">
        <v>1056</v>
      </c>
      <c r="F2119" s="120" t="s">
        <v>3012</v>
      </c>
      <c r="G2119" s="120" t="s">
        <v>440</v>
      </c>
      <c r="H2119" s="120" t="s">
        <v>470</v>
      </c>
      <c r="I2119" s="120" t="s">
        <v>2615</v>
      </c>
      <c r="J2119" s="120" t="s">
        <v>92</v>
      </c>
      <c r="K2119" s="120" t="s">
        <v>2950</v>
      </c>
      <c r="L2119" s="121">
        <v>6</v>
      </c>
      <c r="M2119" s="121">
        <v>2020</v>
      </c>
      <c r="N2119" s="180">
        <v>4756</v>
      </c>
      <c r="O2119" s="59"/>
      <c r="P2119" s="60"/>
      <c r="Q2119" s="61"/>
      <c r="R2119" s="61"/>
      <c r="S2119" s="510"/>
    </row>
    <row r="2120" spans="1:19" s="31" customFormat="1" ht="45.75" customHeight="1" x14ac:dyDescent="0.25">
      <c r="A2120" s="119">
        <v>2112</v>
      </c>
      <c r="B2120" s="119" t="s">
        <v>6600</v>
      </c>
      <c r="C2120" s="119" t="s">
        <v>3004</v>
      </c>
      <c r="D2120" s="120" t="s">
        <v>261</v>
      </c>
      <c r="E2120" s="120" t="s">
        <v>391</v>
      </c>
      <c r="F2120" s="120" t="s">
        <v>261</v>
      </c>
      <c r="G2120" s="120" t="s">
        <v>6601</v>
      </c>
      <c r="H2120" s="120" t="s">
        <v>470</v>
      </c>
      <c r="I2120" s="120" t="s">
        <v>2641</v>
      </c>
      <c r="J2120" s="120" t="s">
        <v>92</v>
      </c>
      <c r="K2120" s="120" t="s">
        <v>2950</v>
      </c>
      <c r="L2120" s="120">
        <v>12</v>
      </c>
      <c r="M2120" s="121">
        <v>2013</v>
      </c>
      <c r="N2120" s="180">
        <v>193.71</v>
      </c>
      <c r="O2120" s="59"/>
      <c r="P2120" s="60"/>
      <c r="Q2120" s="61"/>
      <c r="R2120" s="61"/>
      <c r="S2120" s="510"/>
    </row>
    <row r="2121" spans="1:19" s="31" customFormat="1" ht="45.75" customHeight="1" x14ac:dyDescent="0.25">
      <c r="A2121" s="119">
        <v>2113</v>
      </c>
      <c r="B2121" s="119" t="s">
        <v>6602</v>
      </c>
      <c r="C2121" s="119" t="s">
        <v>6603</v>
      </c>
      <c r="D2121" s="120" t="s">
        <v>261</v>
      </c>
      <c r="E2121" s="120" t="s">
        <v>391</v>
      </c>
      <c r="F2121" s="120" t="s">
        <v>261</v>
      </c>
      <c r="G2121" s="120" t="s">
        <v>6604</v>
      </c>
      <c r="H2121" s="120" t="s">
        <v>470</v>
      </c>
      <c r="I2121" s="120" t="s">
        <v>2641</v>
      </c>
      <c r="J2121" s="120" t="s">
        <v>92</v>
      </c>
      <c r="K2121" s="120" t="s">
        <v>2950</v>
      </c>
      <c r="L2121" s="120">
        <v>12</v>
      </c>
      <c r="M2121" s="121">
        <v>2013</v>
      </c>
      <c r="N2121" s="180">
        <v>3036</v>
      </c>
      <c r="O2121" s="59"/>
      <c r="P2121" s="60"/>
      <c r="Q2121" s="61"/>
      <c r="R2121" s="61"/>
      <c r="S2121" s="510"/>
    </row>
    <row r="2122" spans="1:19" s="31" customFormat="1" ht="45.75" customHeight="1" x14ac:dyDescent="0.25">
      <c r="A2122" s="119">
        <v>2114</v>
      </c>
      <c r="B2122" s="119" t="s">
        <v>6605</v>
      </c>
      <c r="C2122" s="119" t="s">
        <v>3004</v>
      </c>
      <c r="D2122" s="120" t="s">
        <v>261</v>
      </c>
      <c r="E2122" s="120" t="s">
        <v>391</v>
      </c>
      <c r="F2122" s="120" t="s">
        <v>261</v>
      </c>
      <c r="G2122" s="120" t="s">
        <v>6606</v>
      </c>
      <c r="H2122" s="120" t="s">
        <v>470</v>
      </c>
      <c r="I2122" s="120" t="s">
        <v>2641</v>
      </c>
      <c r="J2122" s="120" t="s">
        <v>92</v>
      </c>
      <c r="K2122" s="120" t="s">
        <v>2950</v>
      </c>
      <c r="L2122" s="120">
        <v>12</v>
      </c>
      <c r="M2122" s="121">
        <v>2013</v>
      </c>
      <c r="N2122" s="180">
        <v>303.60000000000002</v>
      </c>
      <c r="O2122" s="59"/>
      <c r="P2122" s="60"/>
      <c r="Q2122" s="61"/>
      <c r="R2122" s="61"/>
      <c r="S2122" s="510"/>
    </row>
    <row r="2123" spans="1:19" s="31" customFormat="1" ht="45.75" customHeight="1" x14ac:dyDescent="0.25">
      <c r="A2123" s="119">
        <v>2115</v>
      </c>
      <c r="B2123" s="119" t="s">
        <v>6607</v>
      </c>
      <c r="C2123" s="119" t="s">
        <v>6608</v>
      </c>
      <c r="D2123" s="120" t="s">
        <v>1622</v>
      </c>
      <c r="E2123" s="120" t="s">
        <v>391</v>
      </c>
      <c r="F2123" s="120" t="s">
        <v>261</v>
      </c>
      <c r="G2123" s="120" t="s">
        <v>6609</v>
      </c>
      <c r="H2123" s="120" t="s">
        <v>470</v>
      </c>
      <c r="I2123" s="120" t="s">
        <v>2641</v>
      </c>
      <c r="J2123" s="120" t="s">
        <v>92</v>
      </c>
      <c r="K2123" s="120" t="s">
        <v>2950</v>
      </c>
      <c r="L2123" s="120">
        <v>12</v>
      </c>
      <c r="M2123" s="121">
        <v>2013</v>
      </c>
      <c r="N2123" s="180">
        <v>4597.7</v>
      </c>
      <c r="O2123" s="59"/>
      <c r="P2123" s="60"/>
      <c r="Q2123" s="61"/>
      <c r="R2123" s="61"/>
      <c r="S2123" s="510"/>
    </row>
    <row r="2124" spans="1:19" s="31" customFormat="1" ht="45.75" customHeight="1" x14ac:dyDescent="0.25">
      <c r="A2124" s="119">
        <v>2116</v>
      </c>
      <c r="B2124" s="119" t="s">
        <v>6610</v>
      </c>
      <c r="C2124" s="119" t="s">
        <v>6611</v>
      </c>
      <c r="D2124" s="120" t="s">
        <v>261</v>
      </c>
      <c r="E2124" s="120" t="s">
        <v>391</v>
      </c>
      <c r="F2124" s="120" t="s">
        <v>261</v>
      </c>
      <c r="G2124" s="120" t="s">
        <v>440</v>
      </c>
      <c r="H2124" s="120" t="s">
        <v>470</v>
      </c>
      <c r="I2124" s="120" t="s">
        <v>2641</v>
      </c>
      <c r="J2124" s="120" t="s">
        <v>92</v>
      </c>
      <c r="K2124" s="120" t="s">
        <v>2950</v>
      </c>
      <c r="L2124" s="120">
        <v>12</v>
      </c>
      <c r="M2124" s="121">
        <v>2013</v>
      </c>
      <c r="N2124" s="180">
        <v>4523.8599999999997</v>
      </c>
      <c r="O2124" s="59"/>
      <c r="P2124" s="60"/>
      <c r="Q2124" s="61"/>
      <c r="R2124" s="61"/>
      <c r="S2124" s="510"/>
    </row>
    <row r="2125" spans="1:19" s="31" customFormat="1" ht="45.75" customHeight="1" x14ac:dyDescent="0.25">
      <c r="A2125" s="119">
        <v>2117</v>
      </c>
      <c r="B2125" s="119" t="s">
        <v>6612</v>
      </c>
      <c r="C2125" s="119" t="s">
        <v>6613</v>
      </c>
      <c r="D2125" s="120" t="s">
        <v>261</v>
      </c>
      <c r="E2125" s="120" t="s">
        <v>391</v>
      </c>
      <c r="F2125" s="120" t="s">
        <v>261</v>
      </c>
      <c r="G2125" s="120" t="s">
        <v>6614</v>
      </c>
      <c r="H2125" s="120" t="s">
        <v>470</v>
      </c>
      <c r="I2125" s="120" t="s">
        <v>2641</v>
      </c>
      <c r="J2125" s="120" t="s">
        <v>92</v>
      </c>
      <c r="K2125" s="120" t="s">
        <v>2950</v>
      </c>
      <c r="L2125" s="120">
        <v>12</v>
      </c>
      <c r="M2125" s="121">
        <v>2013</v>
      </c>
      <c r="N2125" s="180">
        <v>2087.94</v>
      </c>
      <c r="O2125" s="59"/>
      <c r="P2125" s="60"/>
      <c r="Q2125" s="61"/>
      <c r="R2125" s="61"/>
      <c r="S2125" s="510"/>
    </row>
    <row r="2126" spans="1:19" s="31" customFormat="1" ht="45.75" customHeight="1" x14ac:dyDescent="0.25">
      <c r="A2126" s="119">
        <v>2118</v>
      </c>
      <c r="B2126" s="119" t="s">
        <v>6615</v>
      </c>
      <c r="C2126" s="119" t="s">
        <v>3004</v>
      </c>
      <c r="D2126" s="120" t="s">
        <v>261</v>
      </c>
      <c r="E2126" s="120" t="s">
        <v>391</v>
      </c>
      <c r="F2126" s="120" t="s">
        <v>261</v>
      </c>
      <c r="G2126" s="123">
        <v>33185131900592</v>
      </c>
      <c r="H2126" s="120" t="s">
        <v>470</v>
      </c>
      <c r="I2126" s="120" t="s">
        <v>2641</v>
      </c>
      <c r="J2126" s="120" t="s">
        <v>92</v>
      </c>
      <c r="K2126" s="120" t="s">
        <v>2950</v>
      </c>
      <c r="L2126" s="120">
        <v>12</v>
      </c>
      <c r="M2126" s="121">
        <v>2013</v>
      </c>
      <c r="N2126" s="180">
        <v>174</v>
      </c>
      <c r="O2126" s="59"/>
      <c r="P2126" s="60"/>
      <c r="Q2126" s="61"/>
      <c r="R2126" s="61"/>
      <c r="S2126" s="510"/>
    </row>
    <row r="2127" spans="1:19" s="31" customFormat="1" ht="45.75" customHeight="1" x14ac:dyDescent="0.25">
      <c r="A2127" s="119">
        <v>2119</v>
      </c>
      <c r="B2127" s="119" t="s">
        <v>6616</v>
      </c>
      <c r="C2127" s="119" t="s">
        <v>6617</v>
      </c>
      <c r="D2127" s="120" t="s">
        <v>3079</v>
      </c>
      <c r="E2127" s="120" t="s">
        <v>391</v>
      </c>
      <c r="F2127" s="120" t="s">
        <v>261</v>
      </c>
      <c r="G2127" s="120" t="s">
        <v>6618</v>
      </c>
      <c r="H2127" s="120" t="s">
        <v>470</v>
      </c>
      <c r="I2127" s="120" t="s">
        <v>2641</v>
      </c>
      <c r="J2127" s="120" t="s">
        <v>92</v>
      </c>
      <c r="K2127" s="120" t="s">
        <v>2950</v>
      </c>
      <c r="L2127" s="120">
        <v>12</v>
      </c>
      <c r="M2127" s="121">
        <v>2013</v>
      </c>
      <c r="N2127" s="180">
        <v>5271.38</v>
      </c>
      <c r="O2127" s="59"/>
      <c r="P2127" s="60"/>
      <c r="Q2127" s="61"/>
      <c r="R2127" s="61"/>
      <c r="S2127" s="510"/>
    </row>
    <row r="2128" spans="1:19" s="31" customFormat="1" ht="45.75" customHeight="1" x14ac:dyDescent="0.25">
      <c r="A2128" s="119">
        <v>2120</v>
      </c>
      <c r="B2128" s="119" t="s">
        <v>6619</v>
      </c>
      <c r="C2128" s="119" t="s">
        <v>6620</v>
      </c>
      <c r="D2128" s="120" t="s">
        <v>6621</v>
      </c>
      <c r="E2128" s="120" t="s">
        <v>391</v>
      </c>
      <c r="F2128" s="120" t="s">
        <v>261</v>
      </c>
      <c r="G2128" s="120" t="s">
        <v>6622</v>
      </c>
      <c r="H2128" s="120" t="s">
        <v>470</v>
      </c>
      <c r="I2128" s="120" t="s">
        <v>2641</v>
      </c>
      <c r="J2128" s="120" t="s">
        <v>92</v>
      </c>
      <c r="K2128" s="120" t="s">
        <v>2950</v>
      </c>
      <c r="L2128" s="120">
        <v>12</v>
      </c>
      <c r="M2128" s="121">
        <v>2013</v>
      </c>
      <c r="N2128" s="180">
        <v>2432.94</v>
      </c>
      <c r="O2128" s="59"/>
      <c r="P2128" s="60"/>
      <c r="Q2128" s="61"/>
      <c r="R2128" s="61"/>
      <c r="S2128" s="510"/>
    </row>
    <row r="2129" spans="1:19" s="31" customFormat="1" ht="45.75" customHeight="1" x14ac:dyDescent="0.25">
      <c r="A2129" s="119">
        <v>2121</v>
      </c>
      <c r="B2129" s="119" t="s">
        <v>6623</v>
      </c>
      <c r="C2129" s="119" t="s">
        <v>6624</v>
      </c>
      <c r="D2129" s="120" t="s">
        <v>261</v>
      </c>
      <c r="E2129" s="120" t="s">
        <v>391</v>
      </c>
      <c r="F2129" s="120" t="s">
        <v>261</v>
      </c>
      <c r="G2129" s="120" t="s">
        <v>6625</v>
      </c>
      <c r="H2129" s="120" t="s">
        <v>470</v>
      </c>
      <c r="I2129" s="120" t="s">
        <v>2641</v>
      </c>
      <c r="J2129" s="120" t="s">
        <v>92</v>
      </c>
      <c r="K2129" s="120" t="s">
        <v>2950</v>
      </c>
      <c r="L2129" s="120">
        <v>12</v>
      </c>
      <c r="M2129" s="121">
        <v>2013</v>
      </c>
      <c r="N2129" s="180">
        <v>5541.76</v>
      </c>
      <c r="O2129" s="59"/>
      <c r="P2129" s="60"/>
      <c r="Q2129" s="61"/>
      <c r="R2129" s="61"/>
      <c r="S2129" s="510"/>
    </row>
    <row r="2130" spans="1:19" s="31" customFormat="1" ht="45.75" customHeight="1" x14ac:dyDescent="0.25">
      <c r="A2130" s="119">
        <v>2122</v>
      </c>
      <c r="B2130" s="119" t="s">
        <v>6626</v>
      </c>
      <c r="C2130" s="119" t="s">
        <v>6627</v>
      </c>
      <c r="D2130" s="120" t="s">
        <v>261</v>
      </c>
      <c r="E2130" s="120" t="s">
        <v>391</v>
      </c>
      <c r="F2130" s="120" t="s">
        <v>261</v>
      </c>
      <c r="G2130" s="120" t="s">
        <v>440</v>
      </c>
      <c r="H2130" s="120" t="s">
        <v>470</v>
      </c>
      <c r="I2130" s="120" t="s">
        <v>2641</v>
      </c>
      <c r="J2130" s="120" t="s">
        <v>92</v>
      </c>
      <c r="K2130" s="120" t="s">
        <v>2950</v>
      </c>
      <c r="L2130" s="120">
        <v>12</v>
      </c>
      <c r="M2130" s="121">
        <v>2013</v>
      </c>
      <c r="N2130" s="180">
        <v>1016.6</v>
      </c>
      <c r="O2130" s="59"/>
      <c r="P2130" s="60"/>
      <c r="Q2130" s="61"/>
      <c r="R2130" s="61"/>
      <c r="S2130" s="510"/>
    </row>
    <row r="2131" spans="1:19" s="31" customFormat="1" ht="45.75" customHeight="1" x14ac:dyDescent="0.25">
      <c r="A2131" s="119">
        <v>2123</v>
      </c>
      <c r="B2131" s="119" t="s">
        <v>6628</v>
      </c>
      <c r="C2131" s="119" t="s">
        <v>3118</v>
      </c>
      <c r="D2131" s="120" t="s">
        <v>261</v>
      </c>
      <c r="E2131" s="120" t="s">
        <v>391</v>
      </c>
      <c r="F2131" s="120" t="s">
        <v>261</v>
      </c>
      <c r="G2131" s="120">
        <v>74420</v>
      </c>
      <c r="H2131" s="120" t="s">
        <v>470</v>
      </c>
      <c r="I2131" s="120" t="s">
        <v>2641</v>
      </c>
      <c r="J2131" s="120" t="s">
        <v>92</v>
      </c>
      <c r="K2131" s="120" t="s">
        <v>2950</v>
      </c>
      <c r="L2131" s="120">
        <v>12</v>
      </c>
      <c r="M2131" s="121">
        <v>2013</v>
      </c>
      <c r="N2131" s="180">
        <v>280</v>
      </c>
      <c r="O2131" s="59"/>
      <c r="P2131" s="60"/>
      <c r="Q2131" s="61"/>
      <c r="R2131" s="61"/>
      <c r="S2131" s="510"/>
    </row>
    <row r="2132" spans="1:19" s="31" customFormat="1" ht="45.75" customHeight="1" x14ac:dyDescent="0.25">
      <c r="A2132" s="119">
        <v>2124</v>
      </c>
      <c r="B2132" s="119" t="s">
        <v>6629</v>
      </c>
      <c r="C2132" s="119" t="s">
        <v>6630</v>
      </c>
      <c r="D2132" s="120" t="s">
        <v>1622</v>
      </c>
      <c r="E2132" s="120" t="s">
        <v>1056</v>
      </c>
      <c r="F2132" s="120" t="s">
        <v>261</v>
      </c>
      <c r="G2132" s="120" t="s">
        <v>6631</v>
      </c>
      <c r="H2132" s="120" t="s">
        <v>470</v>
      </c>
      <c r="I2132" s="120" t="s">
        <v>2641</v>
      </c>
      <c r="J2132" s="120" t="s">
        <v>92</v>
      </c>
      <c r="K2132" s="120" t="s">
        <v>2950</v>
      </c>
      <c r="L2132" s="120">
        <v>12</v>
      </c>
      <c r="M2132" s="121">
        <v>2013</v>
      </c>
      <c r="N2132" s="180">
        <v>5254.8</v>
      </c>
      <c r="O2132" s="59"/>
      <c r="P2132" s="60"/>
      <c r="Q2132" s="61"/>
      <c r="R2132" s="61"/>
      <c r="S2132" s="510"/>
    </row>
    <row r="2133" spans="1:19" s="31" customFormat="1" ht="45.75" customHeight="1" x14ac:dyDescent="0.25">
      <c r="A2133" s="119">
        <v>2125</v>
      </c>
      <c r="B2133" s="119" t="s">
        <v>6632</v>
      </c>
      <c r="C2133" s="119" t="s">
        <v>2980</v>
      </c>
      <c r="D2133" s="120" t="s">
        <v>261</v>
      </c>
      <c r="E2133" s="120" t="s">
        <v>391</v>
      </c>
      <c r="F2133" s="120" t="s">
        <v>261</v>
      </c>
      <c r="G2133" s="120">
        <v>16640002928</v>
      </c>
      <c r="H2133" s="120" t="s">
        <v>470</v>
      </c>
      <c r="I2133" s="120" t="s">
        <v>2641</v>
      </c>
      <c r="J2133" s="120" t="s">
        <v>92</v>
      </c>
      <c r="K2133" s="120" t="s">
        <v>2950</v>
      </c>
      <c r="L2133" s="120">
        <v>12</v>
      </c>
      <c r="M2133" s="121">
        <v>2013</v>
      </c>
      <c r="N2133" s="180">
        <v>280</v>
      </c>
      <c r="O2133" s="59"/>
      <c r="P2133" s="60"/>
      <c r="Q2133" s="61"/>
      <c r="R2133" s="61"/>
      <c r="S2133" s="510"/>
    </row>
    <row r="2134" spans="1:19" s="31" customFormat="1" ht="45.75" customHeight="1" x14ac:dyDescent="0.25">
      <c r="A2134" s="119">
        <v>2126</v>
      </c>
      <c r="B2134" s="119" t="s">
        <v>6633</v>
      </c>
      <c r="C2134" s="119" t="s">
        <v>6634</v>
      </c>
      <c r="D2134" s="120" t="s">
        <v>261</v>
      </c>
      <c r="E2134" s="120" t="s">
        <v>391</v>
      </c>
      <c r="F2134" s="120" t="s">
        <v>261</v>
      </c>
      <c r="G2134" s="120" t="s">
        <v>6635</v>
      </c>
      <c r="H2134" s="120" t="s">
        <v>470</v>
      </c>
      <c r="I2134" s="120" t="s">
        <v>2641</v>
      </c>
      <c r="J2134" s="120" t="s">
        <v>92</v>
      </c>
      <c r="K2134" s="120" t="s">
        <v>2950</v>
      </c>
      <c r="L2134" s="120">
        <v>12</v>
      </c>
      <c r="M2134" s="121">
        <v>2013</v>
      </c>
      <c r="N2134" s="180">
        <v>5157.75</v>
      </c>
      <c r="O2134" s="59"/>
      <c r="P2134" s="60"/>
      <c r="Q2134" s="61"/>
      <c r="R2134" s="61"/>
      <c r="S2134" s="510"/>
    </row>
    <row r="2135" spans="1:19" s="31" customFormat="1" ht="45.75" customHeight="1" x14ac:dyDescent="0.25">
      <c r="A2135" s="119">
        <v>2127</v>
      </c>
      <c r="B2135" s="119" t="s">
        <v>6636</v>
      </c>
      <c r="C2135" s="119" t="s">
        <v>6637</v>
      </c>
      <c r="D2135" s="120" t="s">
        <v>3067</v>
      </c>
      <c r="E2135" s="120" t="s">
        <v>391</v>
      </c>
      <c r="F2135" s="120" t="s">
        <v>261</v>
      </c>
      <c r="G2135" s="120" t="s">
        <v>6638</v>
      </c>
      <c r="H2135" s="120" t="s">
        <v>470</v>
      </c>
      <c r="I2135" s="120" t="s">
        <v>2641</v>
      </c>
      <c r="J2135" s="120" t="s">
        <v>92</v>
      </c>
      <c r="K2135" s="120" t="s">
        <v>2950</v>
      </c>
      <c r="L2135" s="120">
        <v>12</v>
      </c>
      <c r="M2135" s="121">
        <v>2013</v>
      </c>
      <c r="N2135" s="180">
        <v>2435</v>
      </c>
      <c r="O2135" s="59"/>
      <c r="P2135" s="60"/>
      <c r="Q2135" s="61"/>
      <c r="R2135" s="61"/>
      <c r="S2135" s="510"/>
    </row>
    <row r="2136" spans="1:19" s="31" customFormat="1" ht="45.75" customHeight="1" x14ac:dyDescent="0.25">
      <c r="A2136" s="119">
        <v>2128</v>
      </c>
      <c r="B2136" s="119" t="s">
        <v>6639</v>
      </c>
      <c r="C2136" s="119" t="s">
        <v>2952</v>
      </c>
      <c r="D2136" s="120" t="s">
        <v>261</v>
      </c>
      <c r="E2136" s="120" t="s">
        <v>391</v>
      </c>
      <c r="F2136" s="120" t="s">
        <v>261</v>
      </c>
      <c r="G2136" s="120" t="s">
        <v>6640</v>
      </c>
      <c r="H2136" s="120" t="s">
        <v>470</v>
      </c>
      <c r="I2136" s="120" t="s">
        <v>2641</v>
      </c>
      <c r="J2136" s="120" t="s">
        <v>92</v>
      </c>
      <c r="K2136" s="120" t="s">
        <v>2950</v>
      </c>
      <c r="L2136" s="120">
        <v>12</v>
      </c>
      <c r="M2136" s="121">
        <v>2013</v>
      </c>
      <c r="N2136" s="180">
        <v>260</v>
      </c>
      <c r="O2136" s="59"/>
      <c r="P2136" s="60"/>
      <c r="Q2136" s="61"/>
      <c r="R2136" s="61"/>
      <c r="S2136" s="510"/>
    </row>
    <row r="2137" spans="1:19" s="31" customFormat="1" ht="45.75" customHeight="1" x14ac:dyDescent="0.25">
      <c r="A2137" s="119">
        <v>2129</v>
      </c>
      <c r="B2137" s="119" t="s">
        <v>6641</v>
      </c>
      <c r="C2137" s="119" t="s">
        <v>2971</v>
      </c>
      <c r="D2137" s="120" t="s">
        <v>261</v>
      </c>
      <c r="E2137" s="120" t="s">
        <v>391</v>
      </c>
      <c r="F2137" s="120" t="s">
        <v>261</v>
      </c>
      <c r="G2137" s="120" t="s">
        <v>6642</v>
      </c>
      <c r="H2137" s="120" t="s">
        <v>470</v>
      </c>
      <c r="I2137" s="120" t="s">
        <v>2641</v>
      </c>
      <c r="J2137" s="120" t="s">
        <v>92</v>
      </c>
      <c r="K2137" s="120" t="s">
        <v>2950</v>
      </c>
      <c r="L2137" s="120">
        <v>12</v>
      </c>
      <c r="M2137" s="121">
        <v>2013</v>
      </c>
      <c r="N2137" s="180">
        <v>210</v>
      </c>
      <c r="O2137" s="59"/>
      <c r="P2137" s="60"/>
      <c r="Q2137" s="61"/>
      <c r="R2137" s="61"/>
      <c r="S2137" s="510"/>
    </row>
    <row r="2138" spans="1:19" s="31" customFormat="1" ht="45.75" customHeight="1" x14ac:dyDescent="0.25">
      <c r="A2138" s="119">
        <v>2130</v>
      </c>
      <c r="B2138" s="119" t="s">
        <v>6643</v>
      </c>
      <c r="C2138" s="119" t="s">
        <v>2958</v>
      </c>
      <c r="D2138" s="120" t="s">
        <v>1622</v>
      </c>
      <c r="E2138" s="120" t="s">
        <v>3298</v>
      </c>
      <c r="F2138" s="120" t="s">
        <v>2959</v>
      </c>
      <c r="G2138" s="120" t="s">
        <v>6644</v>
      </c>
      <c r="H2138" s="120" t="s">
        <v>470</v>
      </c>
      <c r="I2138" s="120" t="s">
        <v>2641</v>
      </c>
      <c r="J2138" s="120" t="s">
        <v>92</v>
      </c>
      <c r="K2138" s="120" t="s">
        <v>2950</v>
      </c>
      <c r="L2138" s="120">
        <v>12</v>
      </c>
      <c r="M2138" s="121">
        <v>2013</v>
      </c>
      <c r="N2138" s="180">
        <v>1840</v>
      </c>
      <c r="O2138" s="59"/>
      <c r="P2138" s="60"/>
      <c r="Q2138" s="61"/>
      <c r="R2138" s="61"/>
      <c r="S2138" s="510"/>
    </row>
    <row r="2139" spans="1:19" s="31" customFormat="1" ht="45.75" customHeight="1" x14ac:dyDescent="0.25">
      <c r="A2139" s="119">
        <v>2131</v>
      </c>
      <c r="B2139" s="119" t="s">
        <v>6645</v>
      </c>
      <c r="C2139" s="119" t="s">
        <v>2971</v>
      </c>
      <c r="D2139" s="120" t="s">
        <v>261</v>
      </c>
      <c r="E2139" s="120" t="s">
        <v>391</v>
      </c>
      <c r="F2139" s="120" t="s">
        <v>261</v>
      </c>
      <c r="G2139" s="120" t="s">
        <v>4272</v>
      </c>
      <c r="H2139" s="120" t="s">
        <v>470</v>
      </c>
      <c r="I2139" s="120" t="s">
        <v>2641</v>
      </c>
      <c r="J2139" s="120" t="s">
        <v>92</v>
      </c>
      <c r="K2139" s="120" t="s">
        <v>2950</v>
      </c>
      <c r="L2139" s="120">
        <v>12</v>
      </c>
      <c r="M2139" s="121">
        <v>2013</v>
      </c>
      <c r="N2139" s="180">
        <v>162.4</v>
      </c>
      <c r="O2139" s="59"/>
      <c r="P2139" s="60"/>
      <c r="Q2139" s="61"/>
      <c r="R2139" s="61"/>
      <c r="S2139" s="510"/>
    </row>
    <row r="2140" spans="1:19" s="31" customFormat="1" ht="45.75" customHeight="1" x14ac:dyDescent="0.25">
      <c r="A2140" s="119">
        <v>2132</v>
      </c>
      <c r="B2140" s="119" t="s">
        <v>6646</v>
      </c>
      <c r="C2140" s="119" t="s">
        <v>2980</v>
      </c>
      <c r="D2140" s="120" t="s">
        <v>261</v>
      </c>
      <c r="E2140" s="120" t="s">
        <v>391</v>
      </c>
      <c r="F2140" s="120" t="s">
        <v>261</v>
      </c>
      <c r="G2140" s="120" t="s">
        <v>6647</v>
      </c>
      <c r="H2140" s="120" t="s">
        <v>470</v>
      </c>
      <c r="I2140" s="120" t="s">
        <v>2641</v>
      </c>
      <c r="J2140" s="120" t="s">
        <v>92</v>
      </c>
      <c r="K2140" s="120" t="s">
        <v>2950</v>
      </c>
      <c r="L2140" s="120">
        <v>12</v>
      </c>
      <c r="M2140" s="121">
        <v>2013</v>
      </c>
      <c r="N2140" s="180">
        <v>243.6</v>
      </c>
      <c r="O2140" s="59"/>
      <c r="P2140" s="60"/>
      <c r="Q2140" s="61"/>
      <c r="R2140" s="61"/>
      <c r="S2140" s="510"/>
    </row>
    <row r="2141" spans="1:19" s="31" customFormat="1" ht="45.75" customHeight="1" x14ac:dyDescent="0.25">
      <c r="A2141" s="119">
        <v>2133</v>
      </c>
      <c r="B2141" s="119" t="s">
        <v>6648</v>
      </c>
      <c r="C2141" s="119" t="s">
        <v>3766</v>
      </c>
      <c r="D2141" s="120" t="s">
        <v>261</v>
      </c>
      <c r="E2141" s="120" t="s">
        <v>391</v>
      </c>
      <c r="F2141" s="120" t="s">
        <v>261</v>
      </c>
      <c r="G2141" s="120" t="s">
        <v>6649</v>
      </c>
      <c r="H2141" s="120" t="s">
        <v>470</v>
      </c>
      <c r="I2141" s="120" t="s">
        <v>2641</v>
      </c>
      <c r="J2141" s="120" t="s">
        <v>92</v>
      </c>
      <c r="K2141" s="120" t="s">
        <v>2950</v>
      </c>
      <c r="L2141" s="120">
        <v>12</v>
      </c>
      <c r="M2141" s="121">
        <v>2013</v>
      </c>
      <c r="N2141" s="180">
        <v>162.4</v>
      </c>
      <c r="O2141" s="59"/>
      <c r="P2141" s="60"/>
      <c r="Q2141" s="61"/>
      <c r="R2141" s="61"/>
      <c r="S2141" s="510"/>
    </row>
    <row r="2142" spans="1:19" s="31" customFormat="1" ht="45.75" customHeight="1" x14ac:dyDescent="0.25">
      <c r="A2142" s="119">
        <v>2134</v>
      </c>
      <c r="B2142" s="119" t="s">
        <v>6650</v>
      </c>
      <c r="C2142" s="119" t="s">
        <v>6651</v>
      </c>
      <c r="D2142" s="120" t="s">
        <v>1622</v>
      </c>
      <c r="E2142" s="120" t="s">
        <v>1056</v>
      </c>
      <c r="F2142" s="120">
        <v>8600</v>
      </c>
      <c r="G2142" s="120" t="s">
        <v>6652</v>
      </c>
      <c r="H2142" s="120" t="s">
        <v>470</v>
      </c>
      <c r="I2142" s="120" t="s">
        <v>2641</v>
      </c>
      <c r="J2142" s="120" t="s">
        <v>92</v>
      </c>
      <c r="K2142" s="120" t="s">
        <v>2950</v>
      </c>
      <c r="L2142" s="120">
        <v>12</v>
      </c>
      <c r="M2142" s="121">
        <v>2013</v>
      </c>
      <c r="N2142" s="180">
        <v>4408</v>
      </c>
      <c r="O2142" s="59"/>
      <c r="P2142" s="60"/>
      <c r="Q2142" s="61"/>
      <c r="R2142" s="61"/>
      <c r="S2142" s="510"/>
    </row>
    <row r="2143" spans="1:19" s="31" customFormat="1" ht="45.75" customHeight="1" x14ac:dyDescent="0.25">
      <c r="A2143" s="119">
        <v>2135</v>
      </c>
      <c r="B2143" s="119" t="s">
        <v>6653</v>
      </c>
      <c r="C2143" s="119" t="s">
        <v>6654</v>
      </c>
      <c r="D2143" s="120" t="s">
        <v>261</v>
      </c>
      <c r="E2143" s="120" t="s">
        <v>391</v>
      </c>
      <c r="F2143" s="120" t="s">
        <v>261</v>
      </c>
      <c r="G2143" s="123">
        <v>940400052078</v>
      </c>
      <c r="H2143" s="120" t="s">
        <v>470</v>
      </c>
      <c r="I2143" s="120" t="s">
        <v>2641</v>
      </c>
      <c r="J2143" s="120" t="s">
        <v>92</v>
      </c>
      <c r="K2143" s="120" t="s">
        <v>2950</v>
      </c>
      <c r="L2143" s="120">
        <v>1</v>
      </c>
      <c r="M2143" s="121">
        <v>2014</v>
      </c>
      <c r="N2143" s="180">
        <v>4384.8</v>
      </c>
      <c r="O2143" s="59"/>
      <c r="P2143" s="60"/>
      <c r="Q2143" s="61"/>
      <c r="R2143" s="61"/>
      <c r="S2143" s="510"/>
    </row>
    <row r="2144" spans="1:19" s="31" customFormat="1" ht="45.75" customHeight="1" x14ac:dyDescent="0.25">
      <c r="A2144" s="119">
        <v>2136</v>
      </c>
      <c r="B2144" s="119" t="s">
        <v>6655</v>
      </c>
      <c r="C2144" s="119" t="s">
        <v>3673</v>
      </c>
      <c r="D2144" s="120" t="s">
        <v>261</v>
      </c>
      <c r="E2144" s="120" t="s">
        <v>391</v>
      </c>
      <c r="F2144" s="120" t="s">
        <v>261</v>
      </c>
      <c r="G2144" s="120" t="s">
        <v>6656</v>
      </c>
      <c r="H2144" s="120" t="s">
        <v>470</v>
      </c>
      <c r="I2144" s="120" t="s">
        <v>2641</v>
      </c>
      <c r="J2144" s="120" t="s">
        <v>92</v>
      </c>
      <c r="K2144" s="120" t="s">
        <v>2950</v>
      </c>
      <c r="L2144" s="120">
        <v>1</v>
      </c>
      <c r="M2144" s="121">
        <v>2014</v>
      </c>
      <c r="N2144" s="180">
        <v>2338.56</v>
      </c>
      <c r="O2144" s="59"/>
      <c r="P2144" s="60"/>
      <c r="Q2144" s="61"/>
      <c r="R2144" s="61"/>
      <c r="S2144" s="510"/>
    </row>
    <row r="2145" spans="1:19" s="31" customFormat="1" ht="45.75" customHeight="1" x14ac:dyDescent="0.25">
      <c r="A2145" s="119">
        <v>2137</v>
      </c>
      <c r="B2145" s="119" t="s">
        <v>6657</v>
      </c>
      <c r="C2145" s="119" t="s">
        <v>2952</v>
      </c>
      <c r="D2145" s="120" t="s">
        <v>261</v>
      </c>
      <c r="E2145" s="120" t="s">
        <v>391</v>
      </c>
      <c r="F2145" s="120" t="s">
        <v>261</v>
      </c>
      <c r="G2145" s="123">
        <v>1760688033280</v>
      </c>
      <c r="H2145" s="120" t="s">
        <v>470</v>
      </c>
      <c r="I2145" s="120" t="s">
        <v>2641</v>
      </c>
      <c r="J2145" s="120" t="s">
        <v>92</v>
      </c>
      <c r="K2145" s="120" t="s">
        <v>2950</v>
      </c>
      <c r="L2145" s="120">
        <v>1</v>
      </c>
      <c r="M2145" s="121">
        <v>2014</v>
      </c>
      <c r="N2145" s="180">
        <v>219.24</v>
      </c>
      <c r="O2145" s="59"/>
      <c r="P2145" s="60"/>
      <c r="Q2145" s="61"/>
      <c r="R2145" s="61"/>
      <c r="S2145" s="510"/>
    </row>
    <row r="2146" spans="1:19" s="31" customFormat="1" ht="45.75" customHeight="1" x14ac:dyDescent="0.25">
      <c r="A2146" s="119">
        <v>2138</v>
      </c>
      <c r="B2146" s="119" t="s">
        <v>6658</v>
      </c>
      <c r="C2146" s="119" t="s">
        <v>2971</v>
      </c>
      <c r="D2146" s="120" t="s">
        <v>261</v>
      </c>
      <c r="E2146" s="120" t="s">
        <v>391</v>
      </c>
      <c r="F2146" s="120" t="s">
        <v>261</v>
      </c>
      <c r="G2146" s="120" t="s">
        <v>440</v>
      </c>
      <c r="H2146" s="120" t="s">
        <v>470</v>
      </c>
      <c r="I2146" s="120" t="s">
        <v>2641</v>
      </c>
      <c r="J2146" s="120" t="s">
        <v>92</v>
      </c>
      <c r="K2146" s="120" t="s">
        <v>2950</v>
      </c>
      <c r="L2146" s="120">
        <v>1</v>
      </c>
      <c r="M2146" s="121">
        <v>2014</v>
      </c>
      <c r="N2146" s="180">
        <v>146.16</v>
      </c>
      <c r="O2146" s="59"/>
      <c r="P2146" s="60"/>
      <c r="Q2146" s="61"/>
      <c r="R2146" s="61"/>
      <c r="S2146" s="510"/>
    </row>
    <row r="2147" spans="1:19" s="31" customFormat="1" ht="45.75" customHeight="1" x14ac:dyDescent="0.25">
      <c r="A2147" s="119">
        <v>2139</v>
      </c>
      <c r="B2147" s="119" t="s">
        <v>6659</v>
      </c>
      <c r="C2147" s="119" t="s">
        <v>2980</v>
      </c>
      <c r="D2147" s="120" t="s">
        <v>261</v>
      </c>
      <c r="E2147" s="120" t="s">
        <v>391</v>
      </c>
      <c r="F2147" s="120" t="s">
        <v>261</v>
      </c>
      <c r="G2147" s="120">
        <v>13265280065</v>
      </c>
      <c r="H2147" s="120" t="s">
        <v>470</v>
      </c>
      <c r="I2147" s="120" t="s">
        <v>2641</v>
      </c>
      <c r="J2147" s="120" t="s">
        <v>92</v>
      </c>
      <c r="K2147" s="120" t="s">
        <v>2950</v>
      </c>
      <c r="L2147" s="120">
        <v>1</v>
      </c>
      <c r="M2147" s="121">
        <v>2014</v>
      </c>
      <c r="N2147" s="180">
        <v>219.24</v>
      </c>
      <c r="O2147" s="59"/>
      <c r="P2147" s="60"/>
      <c r="Q2147" s="61"/>
      <c r="R2147" s="61"/>
      <c r="S2147" s="510"/>
    </row>
    <row r="2148" spans="1:19" s="31" customFormat="1" ht="45.75" customHeight="1" x14ac:dyDescent="0.25">
      <c r="A2148" s="119">
        <v>2140</v>
      </c>
      <c r="B2148" s="119" t="s">
        <v>6660</v>
      </c>
      <c r="C2148" s="119" t="s">
        <v>2971</v>
      </c>
      <c r="D2148" s="120" t="s">
        <v>261</v>
      </c>
      <c r="E2148" s="120" t="s">
        <v>391</v>
      </c>
      <c r="F2148" s="120" t="s">
        <v>261</v>
      </c>
      <c r="G2148" s="120" t="s">
        <v>6661</v>
      </c>
      <c r="H2148" s="120" t="s">
        <v>470</v>
      </c>
      <c r="I2148" s="120" t="s">
        <v>2641</v>
      </c>
      <c r="J2148" s="120" t="s">
        <v>92</v>
      </c>
      <c r="K2148" s="120" t="s">
        <v>2950</v>
      </c>
      <c r="L2148" s="120">
        <v>1</v>
      </c>
      <c r="M2148" s="121">
        <v>2014</v>
      </c>
      <c r="N2148" s="180">
        <v>69.599999999999994</v>
      </c>
      <c r="O2148" s="59"/>
      <c r="P2148" s="60"/>
      <c r="Q2148" s="61"/>
      <c r="R2148" s="61"/>
      <c r="S2148" s="510"/>
    </row>
    <row r="2149" spans="1:19" s="31" customFormat="1" ht="45.75" customHeight="1" x14ac:dyDescent="0.25">
      <c r="A2149" s="119">
        <v>2141</v>
      </c>
      <c r="B2149" s="119" t="s">
        <v>6662</v>
      </c>
      <c r="C2149" s="119" t="s">
        <v>2971</v>
      </c>
      <c r="D2149" s="120" t="s">
        <v>261</v>
      </c>
      <c r="E2149" s="120" t="s">
        <v>391</v>
      </c>
      <c r="F2149" s="120" t="s">
        <v>261</v>
      </c>
      <c r="G2149" s="120" t="s">
        <v>6663</v>
      </c>
      <c r="H2149" s="120" t="s">
        <v>470</v>
      </c>
      <c r="I2149" s="120" t="s">
        <v>2641</v>
      </c>
      <c r="J2149" s="120" t="s">
        <v>92</v>
      </c>
      <c r="K2149" s="120" t="s">
        <v>2950</v>
      </c>
      <c r="L2149" s="120">
        <v>1</v>
      </c>
      <c r="M2149" s="121">
        <v>2014</v>
      </c>
      <c r="N2149" s="180">
        <v>69.599999999999994</v>
      </c>
      <c r="O2149" s="59"/>
      <c r="P2149" s="60"/>
      <c r="Q2149" s="61"/>
      <c r="R2149" s="61"/>
      <c r="S2149" s="510"/>
    </row>
    <row r="2150" spans="1:19" s="31" customFormat="1" ht="45.75" customHeight="1" x14ac:dyDescent="0.25">
      <c r="A2150" s="119">
        <v>2142</v>
      </c>
      <c r="B2150" s="119" t="s">
        <v>6664</v>
      </c>
      <c r="C2150" s="119" t="s">
        <v>2952</v>
      </c>
      <c r="D2150" s="120" t="s">
        <v>261</v>
      </c>
      <c r="E2150" s="120" t="s">
        <v>391</v>
      </c>
      <c r="F2150" s="120" t="s">
        <v>261</v>
      </c>
      <c r="G2150" s="120" t="s">
        <v>6665</v>
      </c>
      <c r="H2150" s="120" t="s">
        <v>470</v>
      </c>
      <c r="I2150" s="120" t="s">
        <v>2641</v>
      </c>
      <c r="J2150" s="120" t="s">
        <v>92</v>
      </c>
      <c r="K2150" s="120" t="s">
        <v>2950</v>
      </c>
      <c r="L2150" s="120">
        <v>1</v>
      </c>
      <c r="M2150" s="121">
        <v>2014</v>
      </c>
      <c r="N2150" s="180">
        <v>92.8</v>
      </c>
      <c r="O2150" s="59"/>
      <c r="P2150" s="60"/>
      <c r="Q2150" s="61"/>
      <c r="R2150" s="61"/>
      <c r="S2150" s="510"/>
    </row>
    <row r="2151" spans="1:19" s="31" customFormat="1" ht="45.75" customHeight="1" x14ac:dyDescent="0.25">
      <c r="A2151" s="119">
        <v>2143</v>
      </c>
      <c r="B2151" s="119" t="s">
        <v>6666</v>
      </c>
      <c r="C2151" s="119" t="s">
        <v>6667</v>
      </c>
      <c r="D2151" s="120" t="s">
        <v>1622</v>
      </c>
      <c r="E2151" s="120" t="s">
        <v>1056</v>
      </c>
      <c r="F2151" s="120" t="s">
        <v>4900</v>
      </c>
      <c r="G2151" s="120" t="s">
        <v>6668</v>
      </c>
      <c r="H2151" s="120" t="s">
        <v>470</v>
      </c>
      <c r="I2151" s="120" t="s">
        <v>2641</v>
      </c>
      <c r="J2151" s="120" t="s">
        <v>92</v>
      </c>
      <c r="K2151" s="120" t="s">
        <v>2950</v>
      </c>
      <c r="L2151" s="120">
        <v>11</v>
      </c>
      <c r="M2151" s="121">
        <v>2016</v>
      </c>
      <c r="N2151" s="180">
        <v>4872</v>
      </c>
      <c r="O2151" s="59"/>
      <c r="P2151" s="60"/>
      <c r="Q2151" s="61"/>
      <c r="R2151" s="61"/>
      <c r="S2151" s="510"/>
    </row>
    <row r="2152" spans="1:19" s="31" customFormat="1" ht="45.75" customHeight="1" x14ac:dyDescent="0.25">
      <c r="A2152" s="119">
        <v>2144</v>
      </c>
      <c r="B2152" s="119" t="s">
        <v>6629</v>
      </c>
      <c r="C2152" s="119" t="s">
        <v>6667</v>
      </c>
      <c r="D2152" s="120" t="s">
        <v>1622</v>
      </c>
      <c r="E2152" s="120" t="s">
        <v>1056</v>
      </c>
      <c r="F2152" s="120" t="s">
        <v>4900</v>
      </c>
      <c r="G2152" s="120" t="s">
        <v>6669</v>
      </c>
      <c r="H2152" s="120" t="s">
        <v>470</v>
      </c>
      <c r="I2152" s="120" t="s">
        <v>2641</v>
      </c>
      <c r="J2152" s="120" t="s">
        <v>92</v>
      </c>
      <c r="K2152" s="120" t="s">
        <v>2950</v>
      </c>
      <c r="L2152" s="120">
        <v>11</v>
      </c>
      <c r="M2152" s="121">
        <v>2016</v>
      </c>
      <c r="N2152" s="180">
        <v>4872</v>
      </c>
      <c r="O2152" s="59"/>
      <c r="P2152" s="60"/>
      <c r="Q2152" s="61"/>
      <c r="R2152" s="61"/>
      <c r="S2152" s="510"/>
    </row>
    <row r="2153" spans="1:19" s="31" customFormat="1" ht="45.75" customHeight="1" x14ac:dyDescent="0.25">
      <c r="A2153" s="119">
        <v>2145</v>
      </c>
      <c r="B2153" s="119" t="s">
        <v>6670</v>
      </c>
      <c r="C2153" s="119" t="s">
        <v>6671</v>
      </c>
      <c r="D2153" s="120" t="s">
        <v>261</v>
      </c>
      <c r="E2153" s="120" t="s">
        <v>391</v>
      </c>
      <c r="F2153" s="120" t="s">
        <v>261</v>
      </c>
      <c r="G2153" s="120" t="s">
        <v>440</v>
      </c>
      <c r="H2153" s="120" t="s">
        <v>470</v>
      </c>
      <c r="I2153" s="120" t="s">
        <v>2641</v>
      </c>
      <c r="J2153" s="120" t="s">
        <v>92</v>
      </c>
      <c r="K2153" s="120" t="s">
        <v>2950</v>
      </c>
      <c r="L2153" s="120">
        <v>3</v>
      </c>
      <c r="M2153" s="121">
        <v>2017</v>
      </c>
      <c r="N2153" s="180">
        <v>5681.68</v>
      </c>
      <c r="O2153" s="59"/>
      <c r="P2153" s="60"/>
      <c r="Q2153" s="61"/>
      <c r="R2153" s="61"/>
      <c r="S2153" s="510"/>
    </row>
    <row r="2154" spans="1:19" s="31" customFormat="1" ht="45.75" customHeight="1" x14ac:dyDescent="0.25">
      <c r="A2154" s="119">
        <v>2146</v>
      </c>
      <c r="B2154" s="119" t="s">
        <v>6672</v>
      </c>
      <c r="C2154" s="119" t="s">
        <v>6673</v>
      </c>
      <c r="D2154" s="120" t="s">
        <v>261</v>
      </c>
      <c r="E2154" s="120" t="s">
        <v>391</v>
      </c>
      <c r="F2154" s="120" t="s">
        <v>261</v>
      </c>
      <c r="G2154" s="120" t="s">
        <v>440</v>
      </c>
      <c r="H2154" s="120" t="s">
        <v>470</v>
      </c>
      <c r="I2154" s="120" t="s">
        <v>2641</v>
      </c>
      <c r="J2154" s="120" t="s">
        <v>92</v>
      </c>
      <c r="K2154" s="120" t="s">
        <v>2950</v>
      </c>
      <c r="L2154" s="120">
        <v>3</v>
      </c>
      <c r="M2154" s="121">
        <v>2017</v>
      </c>
      <c r="N2154" s="180">
        <v>3024.12</v>
      </c>
      <c r="O2154" s="59"/>
      <c r="P2154" s="60"/>
      <c r="Q2154" s="61"/>
      <c r="R2154" s="61"/>
      <c r="S2154" s="510"/>
    </row>
    <row r="2155" spans="1:19" s="31" customFormat="1" ht="45.75" customHeight="1" x14ac:dyDescent="0.25">
      <c r="A2155" s="119">
        <v>2147</v>
      </c>
      <c r="B2155" s="119" t="s">
        <v>6674</v>
      </c>
      <c r="C2155" s="119" t="s">
        <v>2952</v>
      </c>
      <c r="D2155" s="120" t="s">
        <v>261</v>
      </c>
      <c r="E2155" s="120" t="s">
        <v>391</v>
      </c>
      <c r="F2155" s="120" t="s">
        <v>261</v>
      </c>
      <c r="G2155" s="120" t="s">
        <v>440</v>
      </c>
      <c r="H2155" s="120" t="s">
        <v>470</v>
      </c>
      <c r="I2155" s="120" t="s">
        <v>2641</v>
      </c>
      <c r="J2155" s="120" t="s">
        <v>92</v>
      </c>
      <c r="K2155" s="120" t="s">
        <v>2950</v>
      </c>
      <c r="L2155" s="120">
        <v>3</v>
      </c>
      <c r="M2155" s="121">
        <v>2017</v>
      </c>
      <c r="N2155" s="180">
        <v>183.28</v>
      </c>
      <c r="O2155" s="59"/>
      <c r="P2155" s="60"/>
      <c r="Q2155" s="61"/>
      <c r="R2155" s="61"/>
      <c r="S2155" s="510"/>
    </row>
    <row r="2156" spans="1:19" s="31" customFormat="1" ht="45.75" customHeight="1" x14ac:dyDescent="0.25">
      <c r="A2156" s="119">
        <v>2148</v>
      </c>
      <c r="B2156" s="119" t="s">
        <v>6675</v>
      </c>
      <c r="C2156" s="119" t="s">
        <v>2971</v>
      </c>
      <c r="D2156" s="120" t="s">
        <v>261</v>
      </c>
      <c r="E2156" s="120" t="s">
        <v>391</v>
      </c>
      <c r="F2156" s="120" t="s">
        <v>261</v>
      </c>
      <c r="G2156" s="120" t="s">
        <v>440</v>
      </c>
      <c r="H2156" s="120" t="s">
        <v>470</v>
      </c>
      <c r="I2156" s="120" t="s">
        <v>2641</v>
      </c>
      <c r="J2156" s="120" t="s">
        <v>92</v>
      </c>
      <c r="K2156" s="120" t="s">
        <v>2950</v>
      </c>
      <c r="L2156" s="120">
        <v>3</v>
      </c>
      <c r="M2156" s="121">
        <v>2017</v>
      </c>
      <c r="N2156" s="180">
        <v>91.64</v>
      </c>
      <c r="O2156" s="59"/>
      <c r="P2156" s="60"/>
      <c r="Q2156" s="61"/>
      <c r="R2156" s="61"/>
      <c r="S2156" s="510"/>
    </row>
    <row r="2157" spans="1:19" s="31" customFormat="1" ht="45.75" customHeight="1" x14ac:dyDescent="0.25">
      <c r="A2157" s="119">
        <v>2149</v>
      </c>
      <c r="B2157" s="119" t="s">
        <v>6676</v>
      </c>
      <c r="C2157" s="119" t="s">
        <v>2980</v>
      </c>
      <c r="D2157" s="120" t="s">
        <v>261</v>
      </c>
      <c r="E2157" s="120" t="s">
        <v>391</v>
      </c>
      <c r="F2157" s="120" t="s">
        <v>261</v>
      </c>
      <c r="G2157" s="120" t="s">
        <v>440</v>
      </c>
      <c r="H2157" s="120" t="s">
        <v>470</v>
      </c>
      <c r="I2157" s="120" t="s">
        <v>2641</v>
      </c>
      <c r="J2157" s="120" t="s">
        <v>92</v>
      </c>
      <c r="K2157" s="120" t="s">
        <v>2950</v>
      </c>
      <c r="L2157" s="120">
        <v>3</v>
      </c>
      <c r="M2157" s="121">
        <v>2017</v>
      </c>
      <c r="N2157" s="180">
        <v>183.28</v>
      </c>
      <c r="O2157" s="59"/>
      <c r="P2157" s="60"/>
      <c r="Q2157" s="61"/>
      <c r="R2157" s="61"/>
      <c r="S2157" s="510"/>
    </row>
    <row r="2158" spans="1:19" s="31" customFormat="1" ht="45.75" customHeight="1" x14ac:dyDescent="0.25">
      <c r="A2158" s="119">
        <v>2150</v>
      </c>
      <c r="B2158" s="119" t="s">
        <v>6677</v>
      </c>
      <c r="C2158" s="119" t="s">
        <v>3029</v>
      </c>
      <c r="D2158" s="120" t="s">
        <v>2719</v>
      </c>
      <c r="E2158" s="120" t="s">
        <v>3176</v>
      </c>
      <c r="F2158" s="120" t="s">
        <v>6678</v>
      </c>
      <c r="G2158" s="120" t="s">
        <v>440</v>
      </c>
      <c r="H2158" s="120" t="s">
        <v>470</v>
      </c>
      <c r="I2158" s="120" t="s">
        <v>2641</v>
      </c>
      <c r="J2158" s="120" t="s">
        <v>92</v>
      </c>
      <c r="K2158" s="120" t="s">
        <v>2950</v>
      </c>
      <c r="L2158" s="121">
        <v>2</v>
      </c>
      <c r="M2158" s="121">
        <v>2017</v>
      </c>
      <c r="N2158" s="180">
        <v>3248</v>
      </c>
      <c r="O2158" s="59"/>
      <c r="P2158" s="60"/>
      <c r="Q2158" s="61"/>
      <c r="R2158" s="61"/>
      <c r="S2158" s="510"/>
    </row>
    <row r="2159" spans="1:19" s="31" customFormat="1" ht="45.75" customHeight="1" x14ac:dyDescent="0.25">
      <c r="A2159" s="119">
        <v>2151</v>
      </c>
      <c r="B2159" s="119" t="s">
        <v>6679</v>
      </c>
      <c r="C2159" s="119" t="s">
        <v>3268</v>
      </c>
      <c r="D2159" s="120" t="s">
        <v>3388</v>
      </c>
      <c r="E2159" s="120" t="s">
        <v>391</v>
      </c>
      <c r="F2159" s="120" t="s">
        <v>261</v>
      </c>
      <c r="G2159" s="123">
        <v>940399170452</v>
      </c>
      <c r="H2159" s="120" t="s">
        <v>470</v>
      </c>
      <c r="I2159" s="120" t="s">
        <v>2641</v>
      </c>
      <c r="J2159" s="120" t="s">
        <v>92</v>
      </c>
      <c r="K2159" s="120" t="s">
        <v>2950</v>
      </c>
      <c r="L2159" s="121">
        <v>11</v>
      </c>
      <c r="M2159" s="121">
        <v>2017</v>
      </c>
      <c r="N2159" s="180">
        <v>4782.68</v>
      </c>
      <c r="O2159" s="59"/>
      <c r="P2159" s="60"/>
      <c r="Q2159" s="61"/>
      <c r="R2159" s="61"/>
      <c r="S2159" s="510"/>
    </row>
    <row r="2160" spans="1:19" s="31" customFormat="1" ht="45.75" customHeight="1" x14ac:dyDescent="0.25">
      <c r="A2160" s="119">
        <v>2152</v>
      </c>
      <c r="B2160" s="119" t="s">
        <v>6680</v>
      </c>
      <c r="C2160" s="119" t="s">
        <v>2976</v>
      </c>
      <c r="D2160" s="120" t="s">
        <v>1136</v>
      </c>
      <c r="E2160" s="120" t="s">
        <v>391</v>
      </c>
      <c r="F2160" s="120" t="s">
        <v>261</v>
      </c>
      <c r="G2160" s="120" t="s">
        <v>6681</v>
      </c>
      <c r="H2160" s="120" t="s">
        <v>470</v>
      </c>
      <c r="I2160" s="120" t="s">
        <v>2641</v>
      </c>
      <c r="J2160" s="120" t="s">
        <v>92</v>
      </c>
      <c r="K2160" s="120" t="s">
        <v>2950</v>
      </c>
      <c r="L2160" s="121">
        <v>11</v>
      </c>
      <c r="M2160" s="121">
        <v>2017</v>
      </c>
      <c r="N2160" s="180">
        <v>2468.48</v>
      </c>
      <c r="O2160" s="59"/>
      <c r="P2160" s="60"/>
      <c r="Q2160" s="61"/>
      <c r="R2160" s="61"/>
      <c r="S2160" s="510"/>
    </row>
    <row r="2161" spans="1:19" s="31" customFormat="1" ht="45.75" customHeight="1" x14ac:dyDescent="0.25">
      <c r="A2161" s="119">
        <v>2153</v>
      </c>
      <c r="B2161" s="119" t="s">
        <v>6682</v>
      </c>
      <c r="C2161" s="119" t="s">
        <v>3004</v>
      </c>
      <c r="D2161" s="120" t="s">
        <v>3005</v>
      </c>
      <c r="E2161" s="120" t="s">
        <v>391</v>
      </c>
      <c r="F2161" s="120" t="s">
        <v>261</v>
      </c>
      <c r="G2161" s="120" t="s">
        <v>3006</v>
      </c>
      <c r="H2161" s="120" t="s">
        <v>470</v>
      </c>
      <c r="I2161" s="120" t="s">
        <v>2641</v>
      </c>
      <c r="J2161" s="120" t="s">
        <v>92</v>
      </c>
      <c r="K2161" s="120" t="s">
        <v>2950</v>
      </c>
      <c r="L2161" s="121">
        <v>11</v>
      </c>
      <c r="M2161" s="121">
        <v>2017</v>
      </c>
      <c r="N2161" s="180">
        <v>308.56</v>
      </c>
      <c r="O2161" s="59"/>
      <c r="P2161" s="60"/>
      <c r="Q2161" s="61"/>
      <c r="R2161" s="61"/>
      <c r="S2161" s="510"/>
    </row>
    <row r="2162" spans="1:19" s="31" customFormat="1" ht="45.75" customHeight="1" x14ac:dyDescent="0.25">
      <c r="A2162" s="119">
        <v>2154</v>
      </c>
      <c r="B2162" s="119" t="s">
        <v>6683</v>
      </c>
      <c r="C2162" s="119" t="s">
        <v>2971</v>
      </c>
      <c r="D2162" s="120" t="s">
        <v>3005</v>
      </c>
      <c r="E2162" s="120" t="s">
        <v>391</v>
      </c>
      <c r="F2162" s="120" t="s">
        <v>261</v>
      </c>
      <c r="G2162" s="120" t="s">
        <v>3006</v>
      </c>
      <c r="H2162" s="120" t="s">
        <v>470</v>
      </c>
      <c r="I2162" s="120" t="s">
        <v>2641</v>
      </c>
      <c r="J2162" s="120" t="s">
        <v>92</v>
      </c>
      <c r="K2162" s="120" t="s">
        <v>2950</v>
      </c>
      <c r="L2162" s="121">
        <v>11</v>
      </c>
      <c r="M2162" s="121">
        <v>2017</v>
      </c>
      <c r="N2162" s="180">
        <v>154.28</v>
      </c>
      <c r="O2162" s="59"/>
      <c r="P2162" s="60"/>
      <c r="Q2162" s="61"/>
      <c r="R2162" s="61"/>
      <c r="S2162" s="510"/>
    </row>
    <row r="2163" spans="1:19" s="31" customFormat="1" ht="45.75" customHeight="1" x14ac:dyDescent="0.25">
      <c r="A2163" s="119">
        <v>2155</v>
      </c>
      <c r="B2163" s="119" t="s">
        <v>6684</v>
      </c>
      <c r="C2163" s="119" t="s">
        <v>2980</v>
      </c>
      <c r="D2163" s="120" t="s">
        <v>3397</v>
      </c>
      <c r="E2163" s="120" t="s">
        <v>391</v>
      </c>
      <c r="F2163" s="120" t="s">
        <v>261</v>
      </c>
      <c r="G2163" s="120" t="s">
        <v>6685</v>
      </c>
      <c r="H2163" s="120" t="s">
        <v>470</v>
      </c>
      <c r="I2163" s="120" t="s">
        <v>2641</v>
      </c>
      <c r="J2163" s="120" t="s">
        <v>92</v>
      </c>
      <c r="K2163" s="120" t="s">
        <v>2950</v>
      </c>
      <c r="L2163" s="121">
        <v>11</v>
      </c>
      <c r="M2163" s="121">
        <v>2017</v>
      </c>
      <c r="N2163" s="180">
        <v>290</v>
      </c>
      <c r="O2163" s="59"/>
      <c r="P2163" s="60"/>
      <c r="Q2163" s="61"/>
      <c r="R2163" s="61"/>
      <c r="S2163" s="510"/>
    </row>
    <row r="2164" spans="1:19" s="31" customFormat="1" ht="45.75" customHeight="1" x14ac:dyDescent="0.25">
      <c r="A2164" s="119">
        <v>2156</v>
      </c>
      <c r="B2164" s="119" t="s">
        <v>6686</v>
      </c>
      <c r="C2164" s="119" t="s">
        <v>3268</v>
      </c>
      <c r="D2164" s="120" t="s">
        <v>3388</v>
      </c>
      <c r="E2164" s="120" t="s">
        <v>391</v>
      </c>
      <c r="F2164" s="120" t="s">
        <v>3048</v>
      </c>
      <c r="G2164" s="123">
        <v>940399167135</v>
      </c>
      <c r="H2164" s="120" t="s">
        <v>470</v>
      </c>
      <c r="I2164" s="120" t="s">
        <v>2641</v>
      </c>
      <c r="J2164" s="120" t="s">
        <v>92</v>
      </c>
      <c r="K2164" s="120" t="s">
        <v>2950</v>
      </c>
      <c r="L2164" s="121">
        <v>11</v>
      </c>
      <c r="M2164" s="121">
        <v>2017</v>
      </c>
      <c r="N2164" s="180">
        <v>4782.68</v>
      </c>
      <c r="O2164" s="59"/>
      <c r="P2164" s="60"/>
      <c r="Q2164" s="61"/>
      <c r="R2164" s="61"/>
      <c r="S2164" s="510"/>
    </row>
    <row r="2165" spans="1:19" s="31" customFormat="1" ht="45.75" customHeight="1" x14ac:dyDescent="0.25">
      <c r="A2165" s="119">
        <v>2157</v>
      </c>
      <c r="B2165" s="119" t="s">
        <v>6687</v>
      </c>
      <c r="C2165" s="119" t="s">
        <v>2976</v>
      </c>
      <c r="D2165" s="120" t="s">
        <v>1136</v>
      </c>
      <c r="E2165" s="120" t="s">
        <v>391</v>
      </c>
      <c r="F2165" s="120" t="s">
        <v>261</v>
      </c>
      <c r="G2165" s="120" t="s">
        <v>6688</v>
      </c>
      <c r="H2165" s="120" t="s">
        <v>470</v>
      </c>
      <c r="I2165" s="120" t="s">
        <v>2641</v>
      </c>
      <c r="J2165" s="120" t="s">
        <v>92</v>
      </c>
      <c r="K2165" s="120" t="s">
        <v>2950</v>
      </c>
      <c r="L2165" s="121">
        <v>11</v>
      </c>
      <c r="M2165" s="121">
        <v>2017</v>
      </c>
      <c r="N2165" s="180">
        <v>2468.48</v>
      </c>
      <c r="O2165" s="59"/>
      <c r="P2165" s="60"/>
      <c r="Q2165" s="61"/>
      <c r="R2165" s="61"/>
      <c r="S2165" s="510"/>
    </row>
    <row r="2166" spans="1:19" s="31" customFormat="1" ht="45.75" customHeight="1" x14ac:dyDescent="0.25">
      <c r="A2166" s="119">
        <v>2158</v>
      </c>
      <c r="B2166" s="119" t="s">
        <v>6689</v>
      </c>
      <c r="C2166" s="119" t="s">
        <v>3004</v>
      </c>
      <c r="D2166" s="120" t="s">
        <v>3005</v>
      </c>
      <c r="E2166" s="120" t="s">
        <v>391</v>
      </c>
      <c r="F2166" s="120" t="s">
        <v>261</v>
      </c>
      <c r="G2166" s="120" t="s">
        <v>3006</v>
      </c>
      <c r="H2166" s="120" t="s">
        <v>470</v>
      </c>
      <c r="I2166" s="120" t="s">
        <v>2641</v>
      </c>
      <c r="J2166" s="120" t="s">
        <v>92</v>
      </c>
      <c r="K2166" s="120" t="s">
        <v>2950</v>
      </c>
      <c r="L2166" s="121">
        <v>11</v>
      </c>
      <c r="M2166" s="121">
        <v>2017</v>
      </c>
      <c r="N2166" s="180">
        <v>308.56</v>
      </c>
      <c r="O2166" s="59"/>
      <c r="P2166" s="60"/>
      <c r="Q2166" s="61"/>
      <c r="R2166" s="61"/>
      <c r="S2166" s="510"/>
    </row>
    <row r="2167" spans="1:19" s="31" customFormat="1" ht="45.75" customHeight="1" x14ac:dyDescent="0.25">
      <c r="A2167" s="119">
        <v>2159</v>
      </c>
      <c r="B2167" s="119" t="s">
        <v>6690</v>
      </c>
      <c r="C2167" s="119" t="s">
        <v>2971</v>
      </c>
      <c r="D2167" s="120" t="s">
        <v>3005</v>
      </c>
      <c r="E2167" s="120" t="s">
        <v>391</v>
      </c>
      <c r="F2167" s="120" t="s">
        <v>261</v>
      </c>
      <c r="G2167" s="120" t="s">
        <v>3006</v>
      </c>
      <c r="H2167" s="120" t="s">
        <v>470</v>
      </c>
      <c r="I2167" s="120" t="s">
        <v>2641</v>
      </c>
      <c r="J2167" s="120" t="s">
        <v>92</v>
      </c>
      <c r="K2167" s="120" t="s">
        <v>2950</v>
      </c>
      <c r="L2167" s="121">
        <v>11</v>
      </c>
      <c r="M2167" s="121">
        <v>2017</v>
      </c>
      <c r="N2167" s="180">
        <v>154.28</v>
      </c>
      <c r="O2167" s="59"/>
      <c r="P2167" s="60"/>
      <c r="Q2167" s="61"/>
      <c r="R2167" s="61"/>
      <c r="S2167" s="510"/>
    </row>
    <row r="2168" spans="1:19" s="31" customFormat="1" ht="45.75" customHeight="1" x14ac:dyDescent="0.25">
      <c r="A2168" s="119">
        <v>2160</v>
      </c>
      <c r="B2168" s="119" t="s">
        <v>6691</v>
      </c>
      <c r="C2168" s="119" t="s">
        <v>2980</v>
      </c>
      <c r="D2168" s="120" t="s">
        <v>3397</v>
      </c>
      <c r="E2168" s="120" t="s">
        <v>391</v>
      </c>
      <c r="F2168" s="120" t="s">
        <v>261</v>
      </c>
      <c r="G2168" s="120" t="s">
        <v>6692</v>
      </c>
      <c r="H2168" s="120" t="s">
        <v>470</v>
      </c>
      <c r="I2168" s="120" t="s">
        <v>2641</v>
      </c>
      <c r="J2168" s="120" t="s">
        <v>92</v>
      </c>
      <c r="K2168" s="120" t="s">
        <v>2950</v>
      </c>
      <c r="L2168" s="121">
        <v>11</v>
      </c>
      <c r="M2168" s="121">
        <v>2017</v>
      </c>
      <c r="N2168" s="180">
        <v>290</v>
      </c>
      <c r="O2168" s="59"/>
      <c r="P2168" s="60"/>
      <c r="Q2168" s="61"/>
      <c r="R2168" s="61"/>
      <c r="S2168" s="510"/>
    </row>
    <row r="2169" spans="1:19" s="31" customFormat="1" ht="45.75" customHeight="1" x14ac:dyDescent="0.25">
      <c r="A2169" s="119">
        <v>2161</v>
      </c>
      <c r="B2169" s="119" t="s">
        <v>6693</v>
      </c>
      <c r="C2169" s="119" t="s">
        <v>3360</v>
      </c>
      <c r="D2169" s="120" t="s">
        <v>3012</v>
      </c>
      <c r="E2169" s="120" t="s">
        <v>391</v>
      </c>
      <c r="F2169" s="120" t="s">
        <v>261</v>
      </c>
      <c r="G2169" s="120" t="s">
        <v>6694</v>
      </c>
      <c r="H2169" s="120" t="s">
        <v>470</v>
      </c>
      <c r="I2169" s="120" t="s">
        <v>2641</v>
      </c>
      <c r="J2169" s="120" t="s">
        <v>92</v>
      </c>
      <c r="K2169" s="120" t="s">
        <v>2950</v>
      </c>
      <c r="L2169" s="121">
        <v>11</v>
      </c>
      <c r="M2169" s="121">
        <v>2017</v>
      </c>
      <c r="N2169" s="180">
        <v>9164</v>
      </c>
      <c r="O2169" s="59"/>
      <c r="P2169" s="60"/>
      <c r="Q2169" s="61"/>
      <c r="R2169" s="61"/>
      <c r="S2169" s="510"/>
    </row>
    <row r="2170" spans="1:19" s="31" customFormat="1" ht="45.75" customHeight="1" x14ac:dyDescent="0.25">
      <c r="A2170" s="119">
        <v>2162</v>
      </c>
      <c r="B2170" s="119" t="s">
        <v>6695</v>
      </c>
      <c r="C2170" s="119" t="s">
        <v>6696</v>
      </c>
      <c r="D2170" s="120" t="s">
        <v>1622</v>
      </c>
      <c r="E2170" s="120" t="s">
        <v>3176</v>
      </c>
      <c r="F2170" s="120" t="s">
        <v>6697</v>
      </c>
      <c r="G2170" s="120" t="s">
        <v>6698</v>
      </c>
      <c r="H2170" s="120" t="s">
        <v>470</v>
      </c>
      <c r="I2170" s="120" t="s">
        <v>2641</v>
      </c>
      <c r="J2170" s="120" t="s">
        <v>92</v>
      </c>
      <c r="K2170" s="120" t="s">
        <v>2950</v>
      </c>
      <c r="L2170" s="121">
        <v>11</v>
      </c>
      <c r="M2170" s="121">
        <v>2017</v>
      </c>
      <c r="N2170" s="180">
        <v>1740</v>
      </c>
      <c r="O2170" s="59"/>
      <c r="P2170" s="60"/>
      <c r="Q2170" s="61"/>
      <c r="R2170" s="61"/>
      <c r="S2170" s="510"/>
    </row>
    <row r="2171" spans="1:19" s="31" customFormat="1" ht="45.75" customHeight="1" x14ac:dyDescent="0.25">
      <c r="A2171" s="119">
        <v>2163</v>
      </c>
      <c r="B2171" s="119" t="s">
        <v>6699</v>
      </c>
      <c r="C2171" s="119" t="s">
        <v>3166</v>
      </c>
      <c r="D2171" s="120" t="s">
        <v>3167</v>
      </c>
      <c r="E2171" s="120" t="s">
        <v>391</v>
      </c>
      <c r="F2171" s="120" t="s">
        <v>261</v>
      </c>
      <c r="G2171" s="120">
        <v>192615</v>
      </c>
      <c r="H2171" s="120" t="s">
        <v>470</v>
      </c>
      <c r="I2171" s="120" t="s">
        <v>2641</v>
      </c>
      <c r="J2171" s="120" t="s">
        <v>92</v>
      </c>
      <c r="K2171" s="120" t="s">
        <v>2950</v>
      </c>
      <c r="L2171" s="120">
        <v>12</v>
      </c>
      <c r="M2171" s="121">
        <v>2013</v>
      </c>
      <c r="N2171" s="180">
        <v>8804.4</v>
      </c>
      <c r="O2171" s="59"/>
      <c r="P2171" s="60"/>
      <c r="Q2171" s="61"/>
      <c r="R2171" s="61"/>
      <c r="S2171" s="510"/>
    </row>
    <row r="2172" spans="1:19" s="31" customFormat="1" ht="45.75" customHeight="1" x14ac:dyDescent="0.25">
      <c r="A2172" s="119">
        <v>2164</v>
      </c>
      <c r="B2172" s="119" t="s">
        <v>6700</v>
      </c>
      <c r="C2172" s="119" t="s">
        <v>2952</v>
      </c>
      <c r="D2172" s="120" t="s">
        <v>261</v>
      </c>
      <c r="E2172" s="120" t="s">
        <v>391</v>
      </c>
      <c r="F2172" s="120" t="s">
        <v>261</v>
      </c>
      <c r="G2172" s="120" t="s">
        <v>6601</v>
      </c>
      <c r="H2172" s="120" t="s">
        <v>470</v>
      </c>
      <c r="I2172" s="120" t="s">
        <v>2641</v>
      </c>
      <c r="J2172" s="120" t="s">
        <v>92</v>
      </c>
      <c r="K2172" s="120" t="s">
        <v>2950</v>
      </c>
      <c r="L2172" s="120">
        <v>12</v>
      </c>
      <c r="M2172" s="121">
        <v>2013</v>
      </c>
      <c r="N2172" s="180">
        <v>440.22</v>
      </c>
      <c r="O2172" s="59"/>
      <c r="P2172" s="60"/>
      <c r="Q2172" s="61"/>
      <c r="R2172" s="61"/>
      <c r="S2172" s="510"/>
    </row>
    <row r="2173" spans="1:19" s="31" customFormat="1" ht="45.75" customHeight="1" x14ac:dyDescent="0.25">
      <c r="A2173" s="119">
        <v>2165</v>
      </c>
      <c r="B2173" s="119" t="s">
        <v>6701</v>
      </c>
      <c r="C2173" s="119" t="s">
        <v>6702</v>
      </c>
      <c r="D2173" s="131" t="s">
        <v>6703</v>
      </c>
      <c r="E2173" s="120" t="s">
        <v>1056</v>
      </c>
      <c r="F2173" s="120" t="s">
        <v>6704</v>
      </c>
      <c r="G2173" s="120" t="s">
        <v>440</v>
      </c>
      <c r="H2173" s="120" t="s">
        <v>890</v>
      </c>
      <c r="I2173" s="120" t="s">
        <v>2641</v>
      </c>
      <c r="J2173" s="120" t="s">
        <v>92</v>
      </c>
      <c r="K2173" s="120" t="s">
        <v>2950</v>
      </c>
      <c r="L2173" s="120">
        <v>6</v>
      </c>
      <c r="M2173" s="121">
        <v>2020</v>
      </c>
      <c r="N2173" s="180">
        <v>7192</v>
      </c>
      <c r="O2173" s="59"/>
      <c r="P2173" s="60"/>
      <c r="Q2173" s="61"/>
      <c r="R2173" s="61"/>
      <c r="S2173" s="510"/>
    </row>
    <row r="2174" spans="1:19" s="31" customFormat="1" ht="45.75" customHeight="1" x14ac:dyDescent="0.25">
      <c r="A2174" s="119">
        <v>2166</v>
      </c>
      <c r="B2174" s="119" t="s">
        <v>6705</v>
      </c>
      <c r="C2174" s="119" t="s">
        <v>6706</v>
      </c>
      <c r="D2174" s="131" t="s">
        <v>1622</v>
      </c>
      <c r="E2174" s="120" t="s">
        <v>1176</v>
      </c>
      <c r="F2174" s="120" t="s">
        <v>6707</v>
      </c>
      <c r="G2174" s="120" t="s">
        <v>440</v>
      </c>
      <c r="H2174" s="120" t="s">
        <v>470</v>
      </c>
      <c r="I2174" s="120" t="s">
        <v>2641</v>
      </c>
      <c r="J2174" s="120" t="s">
        <v>92</v>
      </c>
      <c r="K2174" s="120" t="s">
        <v>2950</v>
      </c>
      <c r="L2174" s="120">
        <v>8</v>
      </c>
      <c r="M2174" s="121">
        <v>2020</v>
      </c>
      <c r="N2174" s="180">
        <v>1856</v>
      </c>
      <c r="O2174" s="59"/>
      <c r="P2174" s="60"/>
      <c r="Q2174" s="61"/>
      <c r="R2174" s="61"/>
      <c r="S2174" s="510"/>
    </row>
    <row r="2175" spans="1:19" s="31" customFormat="1" ht="45.75" customHeight="1" x14ac:dyDescent="0.25">
      <c r="A2175" s="119">
        <v>2167</v>
      </c>
      <c r="B2175" s="119" t="s">
        <v>6708</v>
      </c>
      <c r="C2175" s="119" t="s">
        <v>3004</v>
      </c>
      <c r="D2175" s="131" t="s">
        <v>3095</v>
      </c>
      <c r="E2175" s="120" t="s">
        <v>391</v>
      </c>
      <c r="F2175" s="120" t="s">
        <v>6709</v>
      </c>
      <c r="G2175" s="120" t="s">
        <v>440</v>
      </c>
      <c r="H2175" s="120" t="s">
        <v>470</v>
      </c>
      <c r="I2175" s="120" t="s">
        <v>2641</v>
      </c>
      <c r="J2175" s="120" t="s">
        <v>92</v>
      </c>
      <c r="K2175" s="120" t="s">
        <v>2950</v>
      </c>
      <c r="L2175" s="120">
        <v>8</v>
      </c>
      <c r="M2175" s="121">
        <v>2020</v>
      </c>
      <c r="N2175" s="180">
        <v>162.4</v>
      </c>
      <c r="O2175" s="59"/>
      <c r="P2175" s="60"/>
      <c r="Q2175" s="61"/>
      <c r="R2175" s="61"/>
      <c r="S2175" s="510"/>
    </row>
    <row r="2176" spans="1:19" s="31" customFormat="1" ht="45.75" customHeight="1" x14ac:dyDescent="0.25">
      <c r="A2176" s="119">
        <v>2168</v>
      </c>
      <c r="B2176" s="119" t="s">
        <v>6710</v>
      </c>
      <c r="C2176" s="119" t="s">
        <v>2971</v>
      </c>
      <c r="D2176" s="131" t="s">
        <v>3095</v>
      </c>
      <c r="E2176" s="120" t="s">
        <v>391</v>
      </c>
      <c r="F2176" s="120" t="s">
        <v>261</v>
      </c>
      <c r="G2176" s="120" t="s">
        <v>440</v>
      </c>
      <c r="H2176" s="120" t="s">
        <v>470</v>
      </c>
      <c r="I2176" s="120" t="s">
        <v>2641</v>
      </c>
      <c r="J2176" s="120" t="s">
        <v>92</v>
      </c>
      <c r="K2176" s="120" t="s">
        <v>2950</v>
      </c>
      <c r="L2176" s="120">
        <v>8</v>
      </c>
      <c r="M2176" s="121">
        <v>2020</v>
      </c>
      <c r="N2176" s="180">
        <v>121.8</v>
      </c>
      <c r="O2176" s="59"/>
      <c r="P2176" s="60"/>
      <c r="Q2176" s="61"/>
      <c r="R2176" s="61"/>
      <c r="S2176" s="510"/>
    </row>
    <row r="2177" spans="1:19" s="31" customFormat="1" ht="45.75" customHeight="1" x14ac:dyDescent="0.25">
      <c r="A2177" s="119">
        <v>2169</v>
      </c>
      <c r="B2177" s="119" t="s">
        <v>6711</v>
      </c>
      <c r="C2177" s="119" t="s">
        <v>2980</v>
      </c>
      <c r="D2177" s="131" t="s">
        <v>3397</v>
      </c>
      <c r="E2177" s="120" t="s">
        <v>391</v>
      </c>
      <c r="F2177" s="120" t="s">
        <v>261</v>
      </c>
      <c r="G2177" s="120" t="s">
        <v>440</v>
      </c>
      <c r="H2177" s="120" t="s">
        <v>470</v>
      </c>
      <c r="I2177" s="120" t="s">
        <v>2641</v>
      </c>
      <c r="J2177" s="120" t="s">
        <v>92</v>
      </c>
      <c r="K2177" s="120" t="s">
        <v>2950</v>
      </c>
      <c r="L2177" s="120">
        <v>8</v>
      </c>
      <c r="M2177" s="121">
        <v>2020</v>
      </c>
      <c r="N2177" s="180">
        <v>406</v>
      </c>
      <c r="O2177" s="59"/>
      <c r="P2177" s="60"/>
      <c r="Q2177" s="61"/>
      <c r="R2177" s="61"/>
      <c r="S2177" s="510"/>
    </row>
    <row r="2178" spans="1:19" s="31" customFormat="1" ht="45.75" customHeight="1" x14ac:dyDescent="0.25">
      <c r="A2178" s="119">
        <v>2170</v>
      </c>
      <c r="B2178" s="119" t="s">
        <v>6712</v>
      </c>
      <c r="C2178" s="119" t="s">
        <v>6713</v>
      </c>
      <c r="D2178" s="131" t="s">
        <v>3388</v>
      </c>
      <c r="E2178" s="120" t="s">
        <v>391</v>
      </c>
      <c r="F2178" s="120" t="s">
        <v>261</v>
      </c>
      <c r="G2178" s="120" t="s">
        <v>440</v>
      </c>
      <c r="H2178" s="120" t="s">
        <v>470</v>
      </c>
      <c r="I2178" s="120" t="s">
        <v>2641</v>
      </c>
      <c r="J2178" s="120" t="s">
        <v>92</v>
      </c>
      <c r="K2178" s="120" t="s">
        <v>2950</v>
      </c>
      <c r="L2178" s="120">
        <v>8</v>
      </c>
      <c r="M2178" s="121">
        <v>2020</v>
      </c>
      <c r="N2178" s="180">
        <v>9164</v>
      </c>
      <c r="O2178" s="59"/>
      <c r="P2178" s="60"/>
      <c r="Q2178" s="61"/>
      <c r="R2178" s="61"/>
      <c r="S2178" s="510"/>
    </row>
    <row r="2179" spans="1:19" s="31" customFormat="1" ht="45.75" customHeight="1" x14ac:dyDescent="0.25">
      <c r="A2179" s="119">
        <v>2171</v>
      </c>
      <c r="B2179" s="119" t="s">
        <v>6714</v>
      </c>
      <c r="C2179" s="119" t="s">
        <v>6715</v>
      </c>
      <c r="D2179" s="131" t="s">
        <v>3012</v>
      </c>
      <c r="E2179" s="120" t="s">
        <v>1056</v>
      </c>
      <c r="F2179" s="120" t="s">
        <v>4310</v>
      </c>
      <c r="G2179" s="120" t="s">
        <v>440</v>
      </c>
      <c r="H2179" s="120" t="s">
        <v>470</v>
      </c>
      <c r="I2179" s="120" t="s">
        <v>2641</v>
      </c>
      <c r="J2179" s="120" t="s">
        <v>92</v>
      </c>
      <c r="K2179" s="120" t="s">
        <v>2950</v>
      </c>
      <c r="L2179" s="120">
        <v>8</v>
      </c>
      <c r="M2179" s="121">
        <v>2020</v>
      </c>
      <c r="N2179" s="180">
        <v>6264</v>
      </c>
      <c r="O2179" s="59"/>
      <c r="P2179" s="60"/>
      <c r="Q2179" s="61"/>
      <c r="R2179" s="61"/>
      <c r="S2179" s="510"/>
    </row>
    <row r="2180" spans="1:19" s="31" customFormat="1" ht="45.75" customHeight="1" x14ac:dyDescent="0.25">
      <c r="A2180" s="119">
        <v>2172</v>
      </c>
      <c r="B2180" s="119" t="s">
        <v>6716</v>
      </c>
      <c r="C2180" s="119" t="s">
        <v>6717</v>
      </c>
      <c r="D2180" s="131" t="s">
        <v>3012</v>
      </c>
      <c r="E2180" s="120" t="s">
        <v>4594</v>
      </c>
      <c r="F2180" s="120" t="s">
        <v>261</v>
      </c>
      <c r="G2180" s="120" t="s">
        <v>6718</v>
      </c>
      <c r="H2180" s="120" t="s">
        <v>890</v>
      </c>
      <c r="I2180" s="120" t="s">
        <v>2641</v>
      </c>
      <c r="J2180" s="120" t="s">
        <v>92</v>
      </c>
      <c r="K2180" s="120" t="s">
        <v>2950</v>
      </c>
      <c r="L2180" s="120">
        <v>8</v>
      </c>
      <c r="M2180" s="121">
        <v>2020</v>
      </c>
      <c r="N2180" s="180">
        <v>14036</v>
      </c>
      <c r="O2180" s="59"/>
      <c r="P2180" s="60"/>
      <c r="Q2180" s="61"/>
      <c r="R2180" s="61"/>
      <c r="S2180" s="510"/>
    </row>
    <row r="2181" spans="1:19" s="31" customFormat="1" ht="45.75" customHeight="1" x14ac:dyDescent="0.25">
      <c r="A2181" s="119">
        <v>2173</v>
      </c>
      <c r="B2181" s="119" t="s">
        <v>6719</v>
      </c>
      <c r="C2181" s="119" t="s">
        <v>6720</v>
      </c>
      <c r="D2181" s="184" t="s">
        <v>261</v>
      </c>
      <c r="E2181" s="119" t="s">
        <v>391</v>
      </c>
      <c r="F2181" s="119" t="s">
        <v>261</v>
      </c>
      <c r="G2181" s="119" t="s">
        <v>440</v>
      </c>
      <c r="H2181" s="119" t="s">
        <v>470</v>
      </c>
      <c r="I2181" s="120" t="s">
        <v>6721</v>
      </c>
      <c r="J2181" s="119" t="s">
        <v>92</v>
      </c>
      <c r="K2181" s="120" t="s">
        <v>2950</v>
      </c>
      <c r="L2181" s="119">
        <v>9</v>
      </c>
      <c r="M2181" s="121">
        <v>2017</v>
      </c>
      <c r="N2181" s="180">
        <v>3288.6</v>
      </c>
      <c r="O2181" s="59"/>
      <c r="P2181" s="60"/>
      <c r="Q2181" s="61"/>
      <c r="R2181" s="61"/>
      <c r="S2181" s="510"/>
    </row>
    <row r="2182" spans="1:19" s="31" customFormat="1" ht="45.75" customHeight="1" x14ac:dyDescent="0.25">
      <c r="A2182" s="119">
        <v>2174</v>
      </c>
      <c r="B2182" s="119" t="s">
        <v>6722</v>
      </c>
      <c r="C2182" s="119" t="s">
        <v>3268</v>
      </c>
      <c r="D2182" s="120" t="s">
        <v>3388</v>
      </c>
      <c r="E2182" s="119" t="s">
        <v>391</v>
      </c>
      <c r="F2182" s="119" t="s">
        <v>261</v>
      </c>
      <c r="G2182" s="135">
        <v>940399167142</v>
      </c>
      <c r="H2182" s="119" t="s">
        <v>470</v>
      </c>
      <c r="I2182" s="120" t="s">
        <v>6721</v>
      </c>
      <c r="J2182" s="119" t="s">
        <v>92</v>
      </c>
      <c r="K2182" s="120" t="s">
        <v>2950</v>
      </c>
      <c r="L2182" s="119">
        <v>11</v>
      </c>
      <c r="M2182" s="121">
        <v>2017</v>
      </c>
      <c r="N2182" s="180">
        <v>4782.68</v>
      </c>
      <c r="O2182" s="59"/>
      <c r="P2182" s="60"/>
      <c r="Q2182" s="61"/>
      <c r="R2182" s="61"/>
      <c r="S2182" s="510"/>
    </row>
    <row r="2183" spans="1:19" s="31" customFormat="1" ht="45.75" customHeight="1" x14ac:dyDescent="0.25">
      <c r="A2183" s="119">
        <v>2175</v>
      </c>
      <c r="B2183" s="119" t="s">
        <v>6723</v>
      </c>
      <c r="C2183" s="119" t="s">
        <v>2976</v>
      </c>
      <c r="D2183" s="120" t="s">
        <v>1136</v>
      </c>
      <c r="E2183" s="119" t="s">
        <v>391</v>
      </c>
      <c r="F2183" s="119" t="s">
        <v>261</v>
      </c>
      <c r="G2183" s="119" t="s">
        <v>6724</v>
      </c>
      <c r="H2183" s="119" t="s">
        <v>470</v>
      </c>
      <c r="I2183" s="120" t="s">
        <v>6721</v>
      </c>
      <c r="J2183" s="119" t="s">
        <v>92</v>
      </c>
      <c r="K2183" s="120" t="s">
        <v>2950</v>
      </c>
      <c r="L2183" s="119">
        <v>11</v>
      </c>
      <c r="M2183" s="121">
        <v>2017</v>
      </c>
      <c r="N2183" s="180">
        <v>2468.48</v>
      </c>
      <c r="O2183" s="59"/>
      <c r="P2183" s="60"/>
      <c r="Q2183" s="61"/>
      <c r="R2183" s="61"/>
      <c r="S2183" s="510"/>
    </row>
    <row r="2184" spans="1:19" s="31" customFormat="1" ht="45.75" customHeight="1" x14ac:dyDescent="0.25">
      <c r="A2184" s="119">
        <v>2176</v>
      </c>
      <c r="B2184" s="119" t="s">
        <v>6725</v>
      </c>
      <c r="C2184" s="119" t="s">
        <v>2952</v>
      </c>
      <c r="D2184" s="120" t="s">
        <v>3005</v>
      </c>
      <c r="E2184" s="119" t="s">
        <v>391</v>
      </c>
      <c r="F2184" s="119" t="s">
        <v>261</v>
      </c>
      <c r="G2184" s="119" t="s">
        <v>3006</v>
      </c>
      <c r="H2184" s="119" t="s">
        <v>470</v>
      </c>
      <c r="I2184" s="120" t="s">
        <v>6721</v>
      </c>
      <c r="J2184" s="119" t="s">
        <v>92</v>
      </c>
      <c r="K2184" s="120" t="s">
        <v>2950</v>
      </c>
      <c r="L2184" s="119">
        <v>11</v>
      </c>
      <c r="M2184" s="121">
        <v>2017</v>
      </c>
      <c r="N2184" s="180">
        <v>308.56</v>
      </c>
      <c r="O2184" s="59"/>
      <c r="P2184" s="60"/>
      <c r="Q2184" s="61"/>
      <c r="R2184" s="61"/>
      <c r="S2184" s="510"/>
    </row>
    <row r="2185" spans="1:19" s="31" customFormat="1" ht="45.75" customHeight="1" x14ac:dyDescent="0.25">
      <c r="A2185" s="119">
        <v>2177</v>
      </c>
      <c r="B2185" s="119" t="s">
        <v>6726</v>
      </c>
      <c r="C2185" s="119" t="s">
        <v>2971</v>
      </c>
      <c r="D2185" s="120" t="s">
        <v>3005</v>
      </c>
      <c r="E2185" s="119" t="s">
        <v>391</v>
      </c>
      <c r="F2185" s="119" t="s">
        <v>261</v>
      </c>
      <c r="G2185" s="119" t="s">
        <v>3006</v>
      </c>
      <c r="H2185" s="119" t="s">
        <v>470</v>
      </c>
      <c r="I2185" s="120" t="s">
        <v>6721</v>
      </c>
      <c r="J2185" s="119" t="s">
        <v>92</v>
      </c>
      <c r="K2185" s="120" t="s">
        <v>2950</v>
      </c>
      <c r="L2185" s="119">
        <v>11</v>
      </c>
      <c r="M2185" s="121">
        <v>2017</v>
      </c>
      <c r="N2185" s="180">
        <v>154.28</v>
      </c>
      <c r="O2185" s="59"/>
      <c r="P2185" s="60"/>
      <c r="Q2185" s="61"/>
      <c r="R2185" s="61"/>
      <c r="S2185" s="510"/>
    </row>
    <row r="2186" spans="1:19" s="31" customFormat="1" ht="45.75" customHeight="1" x14ac:dyDescent="0.25">
      <c r="A2186" s="119">
        <v>2178</v>
      </c>
      <c r="B2186" s="119" t="s">
        <v>6727</v>
      </c>
      <c r="C2186" s="119" t="s">
        <v>2980</v>
      </c>
      <c r="D2186" s="120" t="s">
        <v>3397</v>
      </c>
      <c r="E2186" s="119" t="s">
        <v>391</v>
      </c>
      <c r="F2186" s="119" t="s">
        <v>261</v>
      </c>
      <c r="G2186" s="119" t="s">
        <v>6728</v>
      </c>
      <c r="H2186" s="119" t="s">
        <v>470</v>
      </c>
      <c r="I2186" s="120" t="s">
        <v>6721</v>
      </c>
      <c r="J2186" s="119" t="s">
        <v>92</v>
      </c>
      <c r="K2186" s="120" t="s">
        <v>2950</v>
      </c>
      <c r="L2186" s="119">
        <v>11</v>
      </c>
      <c r="M2186" s="121">
        <v>2017</v>
      </c>
      <c r="N2186" s="180">
        <v>290</v>
      </c>
      <c r="O2186" s="59"/>
      <c r="P2186" s="60"/>
      <c r="Q2186" s="61"/>
      <c r="R2186" s="61"/>
      <c r="S2186" s="510"/>
    </row>
    <row r="2187" spans="1:19" s="31" customFormat="1" ht="45.75" customHeight="1" x14ac:dyDescent="0.25">
      <c r="A2187" s="119">
        <v>2179</v>
      </c>
      <c r="B2187" s="119" t="s">
        <v>6729</v>
      </c>
      <c r="C2187" s="119" t="s">
        <v>4592</v>
      </c>
      <c r="D2187" s="120" t="s">
        <v>3012</v>
      </c>
      <c r="E2187" s="119" t="s">
        <v>391</v>
      </c>
      <c r="F2187" s="119" t="s">
        <v>261</v>
      </c>
      <c r="G2187" s="119" t="s">
        <v>440</v>
      </c>
      <c r="H2187" s="119" t="s">
        <v>470</v>
      </c>
      <c r="I2187" s="120" t="s">
        <v>6721</v>
      </c>
      <c r="J2187" s="119" t="s">
        <v>92</v>
      </c>
      <c r="K2187" s="120" t="s">
        <v>2950</v>
      </c>
      <c r="L2187" s="119">
        <v>12</v>
      </c>
      <c r="M2187" s="121">
        <v>2019</v>
      </c>
      <c r="N2187" s="180">
        <v>11252</v>
      </c>
      <c r="O2187" s="59"/>
      <c r="P2187" s="60"/>
      <c r="Q2187" s="61"/>
      <c r="R2187" s="61"/>
      <c r="S2187" s="510"/>
    </row>
    <row r="2188" spans="1:19" s="31" customFormat="1" ht="45.75" customHeight="1" x14ac:dyDescent="0.25">
      <c r="A2188" s="119">
        <v>2180</v>
      </c>
      <c r="B2188" s="119" t="s">
        <v>6730</v>
      </c>
      <c r="C2188" s="119" t="s">
        <v>6731</v>
      </c>
      <c r="D2188" s="120" t="s">
        <v>261</v>
      </c>
      <c r="E2188" s="119" t="s">
        <v>391</v>
      </c>
      <c r="F2188" s="119" t="s">
        <v>261</v>
      </c>
      <c r="G2188" s="119" t="s">
        <v>440</v>
      </c>
      <c r="H2188" s="119" t="s">
        <v>470</v>
      </c>
      <c r="I2188" s="120" t="s">
        <v>6721</v>
      </c>
      <c r="J2188" s="119" t="s">
        <v>92</v>
      </c>
      <c r="K2188" s="120" t="s">
        <v>2950</v>
      </c>
      <c r="L2188" s="119">
        <v>2</v>
      </c>
      <c r="M2188" s="121">
        <v>2020</v>
      </c>
      <c r="N2188" s="180">
        <v>7543.26</v>
      </c>
      <c r="O2188" s="59"/>
      <c r="P2188" s="60"/>
      <c r="Q2188" s="61"/>
      <c r="R2188" s="61"/>
      <c r="S2188" s="510"/>
    </row>
    <row r="2189" spans="1:19" s="31" customFormat="1" ht="45.75" customHeight="1" x14ac:dyDescent="0.25">
      <c r="A2189" s="119">
        <v>2181</v>
      </c>
      <c r="B2189" s="119" t="s">
        <v>6732</v>
      </c>
      <c r="C2189" s="119" t="s">
        <v>6733</v>
      </c>
      <c r="D2189" s="120" t="s">
        <v>1622</v>
      </c>
      <c r="E2189" s="119" t="s">
        <v>391</v>
      </c>
      <c r="F2189" s="119" t="s">
        <v>261</v>
      </c>
      <c r="G2189" s="119" t="s">
        <v>440</v>
      </c>
      <c r="H2189" s="119" t="s">
        <v>470</v>
      </c>
      <c r="I2189" s="120" t="s">
        <v>6721</v>
      </c>
      <c r="J2189" s="119" t="s">
        <v>92</v>
      </c>
      <c r="K2189" s="120" t="s">
        <v>2950</v>
      </c>
      <c r="L2189" s="119">
        <v>2</v>
      </c>
      <c r="M2189" s="121">
        <v>2020</v>
      </c>
      <c r="N2189" s="180">
        <v>2080.69</v>
      </c>
      <c r="O2189" s="59"/>
      <c r="P2189" s="60"/>
      <c r="Q2189" s="61"/>
      <c r="R2189" s="61"/>
      <c r="S2189" s="510"/>
    </row>
    <row r="2190" spans="1:19" s="31" customFormat="1" ht="45.75" customHeight="1" x14ac:dyDescent="0.25">
      <c r="A2190" s="119">
        <v>2182</v>
      </c>
      <c r="B2190" s="119" t="s">
        <v>6734</v>
      </c>
      <c r="C2190" s="119" t="s">
        <v>2980</v>
      </c>
      <c r="D2190" s="120" t="s">
        <v>261</v>
      </c>
      <c r="E2190" s="119" t="s">
        <v>391</v>
      </c>
      <c r="F2190" s="119" t="s">
        <v>261</v>
      </c>
      <c r="G2190" s="119" t="s">
        <v>440</v>
      </c>
      <c r="H2190" s="119" t="s">
        <v>470</v>
      </c>
      <c r="I2190" s="120" t="s">
        <v>6721</v>
      </c>
      <c r="J2190" s="119" t="s">
        <v>92</v>
      </c>
      <c r="K2190" s="120" t="s">
        <v>2950</v>
      </c>
      <c r="L2190" s="119">
        <v>2</v>
      </c>
      <c r="M2190" s="121">
        <v>2020</v>
      </c>
      <c r="N2190" s="180">
        <v>106.49</v>
      </c>
      <c r="O2190" s="59"/>
      <c r="P2190" s="60"/>
      <c r="Q2190" s="61"/>
      <c r="R2190" s="61"/>
      <c r="S2190" s="510"/>
    </row>
    <row r="2191" spans="1:19" s="31" customFormat="1" ht="45.75" customHeight="1" x14ac:dyDescent="0.25">
      <c r="A2191" s="119">
        <v>2183</v>
      </c>
      <c r="B2191" s="119" t="s">
        <v>6735</v>
      </c>
      <c r="C2191" s="119" t="s">
        <v>3766</v>
      </c>
      <c r="D2191" s="120" t="s">
        <v>261</v>
      </c>
      <c r="E2191" s="119" t="s">
        <v>391</v>
      </c>
      <c r="F2191" s="119" t="s">
        <v>261</v>
      </c>
      <c r="G2191" s="119" t="s">
        <v>440</v>
      </c>
      <c r="H2191" s="119" t="s">
        <v>470</v>
      </c>
      <c r="I2191" s="120" t="s">
        <v>6721</v>
      </c>
      <c r="J2191" s="119" t="s">
        <v>92</v>
      </c>
      <c r="K2191" s="120" t="s">
        <v>2950</v>
      </c>
      <c r="L2191" s="119">
        <v>2</v>
      </c>
      <c r="M2191" s="121">
        <v>2020</v>
      </c>
      <c r="N2191" s="180">
        <v>157.58000000000001</v>
      </c>
      <c r="O2191" s="59"/>
      <c r="P2191" s="60"/>
      <c r="Q2191" s="61"/>
      <c r="R2191" s="61"/>
      <c r="S2191" s="510"/>
    </row>
    <row r="2192" spans="1:19" s="31" customFormat="1" ht="45.75" customHeight="1" x14ac:dyDescent="0.25">
      <c r="A2192" s="119">
        <v>2184</v>
      </c>
      <c r="B2192" s="119" t="s">
        <v>6736</v>
      </c>
      <c r="C2192" s="119" t="s">
        <v>6737</v>
      </c>
      <c r="D2192" s="120" t="s">
        <v>261</v>
      </c>
      <c r="E2192" s="119" t="s">
        <v>391</v>
      </c>
      <c r="F2192" s="119" t="s">
        <v>261</v>
      </c>
      <c r="G2192" s="119" t="s">
        <v>440</v>
      </c>
      <c r="H2192" s="119" t="s">
        <v>470</v>
      </c>
      <c r="I2192" s="120" t="s">
        <v>6721</v>
      </c>
      <c r="J2192" s="119" t="s">
        <v>92</v>
      </c>
      <c r="K2192" s="120" t="s">
        <v>2950</v>
      </c>
      <c r="L2192" s="119">
        <v>2</v>
      </c>
      <c r="M2192" s="121">
        <v>2020</v>
      </c>
      <c r="N2192" s="180">
        <v>353.37</v>
      </c>
      <c r="O2192" s="59"/>
      <c r="P2192" s="60"/>
      <c r="Q2192" s="61"/>
      <c r="R2192" s="61"/>
      <c r="S2192" s="510"/>
    </row>
    <row r="2193" spans="1:19" s="31" customFormat="1" ht="45.75" customHeight="1" x14ac:dyDescent="0.25">
      <c r="A2193" s="119">
        <v>2185</v>
      </c>
      <c r="B2193" s="119" t="s">
        <v>6738</v>
      </c>
      <c r="C2193" s="119" t="s">
        <v>6731</v>
      </c>
      <c r="D2193" s="120" t="s">
        <v>261</v>
      </c>
      <c r="E2193" s="119" t="s">
        <v>391</v>
      </c>
      <c r="F2193" s="119" t="s">
        <v>261</v>
      </c>
      <c r="G2193" s="119" t="s">
        <v>440</v>
      </c>
      <c r="H2193" s="119" t="s">
        <v>470</v>
      </c>
      <c r="I2193" s="120" t="s">
        <v>6721</v>
      </c>
      <c r="J2193" s="119" t="s">
        <v>92</v>
      </c>
      <c r="K2193" s="120" t="s">
        <v>2950</v>
      </c>
      <c r="L2193" s="119">
        <v>2</v>
      </c>
      <c r="M2193" s="121">
        <v>2020</v>
      </c>
      <c r="N2193" s="180">
        <v>7543.26</v>
      </c>
      <c r="O2193" s="59"/>
      <c r="P2193" s="60"/>
      <c r="Q2193" s="61"/>
      <c r="R2193" s="61"/>
      <c r="S2193" s="510"/>
    </row>
    <row r="2194" spans="1:19" s="31" customFormat="1" ht="45.75" customHeight="1" x14ac:dyDescent="0.25">
      <c r="A2194" s="119">
        <v>2186</v>
      </c>
      <c r="B2194" s="119" t="s">
        <v>6739</v>
      </c>
      <c r="C2194" s="119" t="s">
        <v>6733</v>
      </c>
      <c r="D2194" s="120" t="s">
        <v>261</v>
      </c>
      <c r="E2194" s="119" t="s">
        <v>391</v>
      </c>
      <c r="F2194" s="119" t="s">
        <v>261</v>
      </c>
      <c r="G2194" s="119" t="s">
        <v>440</v>
      </c>
      <c r="H2194" s="119" t="s">
        <v>470</v>
      </c>
      <c r="I2194" s="120" t="s">
        <v>6721</v>
      </c>
      <c r="J2194" s="119" t="s">
        <v>92</v>
      </c>
      <c r="K2194" s="120" t="s">
        <v>2950</v>
      </c>
      <c r="L2194" s="119">
        <v>2</v>
      </c>
      <c r="M2194" s="121">
        <v>2020</v>
      </c>
      <c r="N2194" s="180">
        <v>2080.69</v>
      </c>
      <c r="O2194" s="59"/>
      <c r="P2194" s="60"/>
      <c r="Q2194" s="61"/>
      <c r="R2194" s="61"/>
      <c r="S2194" s="510"/>
    </row>
    <row r="2195" spans="1:19" s="31" customFormat="1" ht="45.75" customHeight="1" x14ac:dyDescent="0.25">
      <c r="A2195" s="119">
        <v>2187</v>
      </c>
      <c r="B2195" s="119" t="s">
        <v>6740</v>
      </c>
      <c r="C2195" s="119" t="s">
        <v>2980</v>
      </c>
      <c r="D2195" s="120" t="s">
        <v>261</v>
      </c>
      <c r="E2195" s="119" t="s">
        <v>391</v>
      </c>
      <c r="F2195" s="119" t="s">
        <v>261</v>
      </c>
      <c r="G2195" s="119" t="s">
        <v>440</v>
      </c>
      <c r="H2195" s="119" t="s">
        <v>470</v>
      </c>
      <c r="I2195" s="120" t="s">
        <v>6721</v>
      </c>
      <c r="J2195" s="119" t="s">
        <v>92</v>
      </c>
      <c r="K2195" s="120" t="s">
        <v>2950</v>
      </c>
      <c r="L2195" s="119">
        <v>2</v>
      </c>
      <c r="M2195" s="121">
        <v>2020</v>
      </c>
      <c r="N2195" s="180">
        <v>106.49</v>
      </c>
      <c r="O2195" s="59"/>
      <c r="P2195" s="60"/>
      <c r="Q2195" s="61"/>
      <c r="R2195" s="61"/>
      <c r="S2195" s="510"/>
    </row>
    <row r="2196" spans="1:19" s="31" customFormat="1" ht="45.75" customHeight="1" x14ac:dyDescent="0.25">
      <c r="A2196" s="119">
        <v>2188</v>
      </c>
      <c r="B2196" s="119" t="s">
        <v>6741</v>
      </c>
      <c r="C2196" s="119" t="s">
        <v>3766</v>
      </c>
      <c r="D2196" s="120" t="s">
        <v>261</v>
      </c>
      <c r="E2196" s="119" t="s">
        <v>391</v>
      </c>
      <c r="F2196" s="119" t="s">
        <v>261</v>
      </c>
      <c r="G2196" s="119" t="s">
        <v>440</v>
      </c>
      <c r="H2196" s="119" t="s">
        <v>470</v>
      </c>
      <c r="I2196" s="120" t="s">
        <v>6721</v>
      </c>
      <c r="J2196" s="119" t="s">
        <v>92</v>
      </c>
      <c r="K2196" s="120" t="s">
        <v>2950</v>
      </c>
      <c r="L2196" s="119">
        <v>2</v>
      </c>
      <c r="M2196" s="121">
        <v>2020</v>
      </c>
      <c r="N2196" s="180">
        <v>157.58000000000001</v>
      </c>
      <c r="O2196" s="59"/>
      <c r="P2196" s="60"/>
      <c r="Q2196" s="61"/>
      <c r="R2196" s="61"/>
      <c r="S2196" s="510"/>
    </row>
    <row r="2197" spans="1:19" s="31" customFormat="1" ht="45.75" customHeight="1" x14ac:dyDescent="0.25">
      <c r="A2197" s="119">
        <v>2189</v>
      </c>
      <c r="B2197" s="119" t="s">
        <v>6742</v>
      </c>
      <c r="C2197" s="119" t="s">
        <v>6737</v>
      </c>
      <c r="D2197" s="120" t="s">
        <v>261</v>
      </c>
      <c r="E2197" s="119" t="s">
        <v>391</v>
      </c>
      <c r="F2197" s="119" t="s">
        <v>261</v>
      </c>
      <c r="G2197" s="119" t="s">
        <v>440</v>
      </c>
      <c r="H2197" s="119" t="s">
        <v>470</v>
      </c>
      <c r="I2197" s="120" t="s">
        <v>6721</v>
      </c>
      <c r="J2197" s="119" t="s">
        <v>92</v>
      </c>
      <c r="K2197" s="120" t="s">
        <v>2950</v>
      </c>
      <c r="L2197" s="119">
        <v>2</v>
      </c>
      <c r="M2197" s="121">
        <v>2020</v>
      </c>
      <c r="N2197" s="180">
        <v>353.37</v>
      </c>
      <c r="O2197" s="59"/>
      <c r="P2197" s="60"/>
      <c r="Q2197" s="61"/>
      <c r="R2197" s="61"/>
      <c r="S2197" s="510"/>
    </row>
    <row r="2198" spans="1:19" s="31" customFormat="1" ht="45.75" customHeight="1" x14ac:dyDescent="0.25">
      <c r="A2198" s="119">
        <v>2190</v>
      </c>
      <c r="B2198" s="119" t="s">
        <v>6743</v>
      </c>
      <c r="C2198" s="119" t="s">
        <v>6731</v>
      </c>
      <c r="D2198" s="120" t="s">
        <v>261</v>
      </c>
      <c r="E2198" s="119" t="s">
        <v>391</v>
      </c>
      <c r="F2198" s="119" t="s">
        <v>261</v>
      </c>
      <c r="G2198" s="119" t="s">
        <v>440</v>
      </c>
      <c r="H2198" s="119" t="s">
        <v>470</v>
      </c>
      <c r="I2198" s="120" t="s">
        <v>6721</v>
      </c>
      <c r="J2198" s="119" t="s">
        <v>92</v>
      </c>
      <c r="K2198" s="120" t="s">
        <v>2950</v>
      </c>
      <c r="L2198" s="119">
        <v>2</v>
      </c>
      <c r="M2198" s="121">
        <v>2020</v>
      </c>
      <c r="N2198" s="180">
        <v>7543.26</v>
      </c>
      <c r="O2198" s="59"/>
      <c r="P2198" s="60"/>
      <c r="Q2198" s="61"/>
      <c r="R2198" s="61"/>
      <c r="S2198" s="510"/>
    </row>
    <row r="2199" spans="1:19" s="31" customFormat="1" ht="45.75" customHeight="1" x14ac:dyDescent="0.25">
      <c r="A2199" s="119">
        <v>2191</v>
      </c>
      <c r="B2199" s="119" t="s">
        <v>6744</v>
      </c>
      <c r="C2199" s="119" t="s">
        <v>6733</v>
      </c>
      <c r="D2199" s="120" t="s">
        <v>261</v>
      </c>
      <c r="E2199" s="119" t="s">
        <v>391</v>
      </c>
      <c r="F2199" s="119" t="s">
        <v>261</v>
      </c>
      <c r="G2199" s="119" t="s">
        <v>440</v>
      </c>
      <c r="H2199" s="119" t="s">
        <v>470</v>
      </c>
      <c r="I2199" s="120" t="s">
        <v>6721</v>
      </c>
      <c r="J2199" s="119" t="s">
        <v>92</v>
      </c>
      <c r="K2199" s="120" t="s">
        <v>2950</v>
      </c>
      <c r="L2199" s="119">
        <v>2</v>
      </c>
      <c r="M2199" s="121">
        <v>2020</v>
      </c>
      <c r="N2199" s="180">
        <v>2080.69</v>
      </c>
      <c r="O2199" s="59"/>
      <c r="P2199" s="60"/>
      <c r="Q2199" s="61"/>
      <c r="R2199" s="61"/>
      <c r="S2199" s="510"/>
    </row>
    <row r="2200" spans="1:19" s="31" customFormat="1" ht="45.75" customHeight="1" x14ac:dyDescent="0.25">
      <c r="A2200" s="119">
        <v>2192</v>
      </c>
      <c r="B2200" s="119" t="s">
        <v>6745</v>
      </c>
      <c r="C2200" s="119" t="s">
        <v>2980</v>
      </c>
      <c r="D2200" s="120" t="s">
        <v>261</v>
      </c>
      <c r="E2200" s="119" t="s">
        <v>391</v>
      </c>
      <c r="F2200" s="119" t="s">
        <v>261</v>
      </c>
      <c r="G2200" s="119" t="s">
        <v>440</v>
      </c>
      <c r="H2200" s="119" t="s">
        <v>470</v>
      </c>
      <c r="I2200" s="120" t="s">
        <v>6721</v>
      </c>
      <c r="J2200" s="119" t="s">
        <v>92</v>
      </c>
      <c r="K2200" s="120" t="s">
        <v>2950</v>
      </c>
      <c r="L2200" s="119">
        <v>2</v>
      </c>
      <c r="M2200" s="121">
        <v>2020</v>
      </c>
      <c r="N2200" s="180">
        <v>106.49</v>
      </c>
      <c r="O2200" s="59"/>
      <c r="P2200" s="60"/>
      <c r="Q2200" s="61"/>
      <c r="R2200" s="61"/>
      <c r="S2200" s="510"/>
    </row>
    <row r="2201" spans="1:19" s="31" customFormat="1" ht="45.75" customHeight="1" x14ac:dyDescent="0.25">
      <c r="A2201" s="119">
        <v>2193</v>
      </c>
      <c r="B2201" s="119" t="s">
        <v>6746</v>
      </c>
      <c r="C2201" s="119" t="s">
        <v>3766</v>
      </c>
      <c r="D2201" s="120" t="s">
        <v>261</v>
      </c>
      <c r="E2201" s="119" t="s">
        <v>391</v>
      </c>
      <c r="F2201" s="119" t="s">
        <v>261</v>
      </c>
      <c r="G2201" s="119" t="s">
        <v>440</v>
      </c>
      <c r="H2201" s="119" t="s">
        <v>470</v>
      </c>
      <c r="I2201" s="120" t="s">
        <v>6721</v>
      </c>
      <c r="J2201" s="119" t="s">
        <v>92</v>
      </c>
      <c r="K2201" s="120" t="s">
        <v>2950</v>
      </c>
      <c r="L2201" s="119">
        <v>2</v>
      </c>
      <c r="M2201" s="121">
        <v>2020</v>
      </c>
      <c r="N2201" s="180">
        <v>157.58000000000001</v>
      </c>
      <c r="O2201" s="59"/>
      <c r="P2201" s="60"/>
      <c r="Q2201" s="61"/>
      <c r="R2201" s="61"/>
      <c r="S2201" s="510"/>
    </row>
    <row r="2202" spans="1:19" s="31" customFormat="1" ht="45.75" customHeight="1" x14ac:dyDescent="0.25">
      <c r="A2202" s="119">
        <v>2194</v>
      </c>
      <c r="B2202" s="119" t="s">
        <v>6747</v>
      </c>
      <c r="C2202" s="119" t="s">
        <v>6737</v>
      </c>
      <c r="D2202" s="120" t="s">
        <v>261</v>
      </c>
      <c r="E2202" s="119" t="s">
        <v>391</v>
      </c>
      <c r="F2202" s="119" t="s">
        <v>261</v>
      </c>
      <c r="G2202" s="119" t="s">
        <v>440</v>
      </c>
      <c r="H2202" s="119" t="s">
        <v>470</v>
      </c>
      <c r="I2202" s="120" t="s">
        <v>6721</v>
      </c>
      <c r="J2202" s="119" t="s">
        <v>92</v>
      </c>
      <c r="K2202" s="120" t="s">
        <v>2950</v>
      </c>
      <c r="L2202" s="119">
        <v>2</v>
      </c>
      <c r="M2202" s="121">
        <v>2020</v>
      </c>
      <c r="N2202" s="180">
        <v>353.37</v>
      </c>
      <c r="O2202" s="59"/>
      <c r="P2202" s="60"/>
      <c r="Q2202" s="61"/>
      <c r="R2202" s="61"/>
      <c r="S2202" s="510"/>
    </row>
    <row r="2203" spans="1:19" s="31" customFormat="1" ht="45.75" customHeight="1" x14ac:dyDescent="0.25">
      <c r="A2203" s="119">
        <v>2195</v>
      </c>
      <c r="B2203" s="119" t="s">
        <v>6748</v>
      </c>
      <c r="C2203" s="119" t="s">
        <v>6749</v>
      </c>
      <c r="D2203" s="120" t="s">
        <v>261</v>
      </c>
      <c r="E2203" s="119" t="s">
        <v>391</v>
      </c>
      <c r="F2203" s="119" t="s">
        <v>261</v>
      </c>
      <c r="G2203" s="119" t="s">
        <v>440</v>
      </c>
      <c r="H2203" s="119" t="s">
        <v>470</v>
      </c>
      <c r="I2203" s="120" t="s">
        <v>6721</v>
      </c>
      <c r="J2203" s="119" t="s">
        <v>92</v>
      </c>
      <c r="K2203" s="120" t="s">
        <v>2950</v>
      </c>
      <c r="L2203" s="119">
        <v>2</v>
      </c>
      <c r="M2203" s="121">
        <v>2020</v>
      </c>
      <c r="N2203" s="180">
        <v>4952.46</v>
      </c>
      <c r="O2203" s="59"/>
      <c r="P2203" s="60"/>
      <c r="Q2203" s="61"/>
      <c r="R2203" s="61"/>
      <c r="S2203" s="510"/>
    </row>
    <row r="2204" spans="1:19" s="31" customFormat="1" ht="45.75" customHeight="1" x14ac:dyDescent="0.25">
      <c r="A2204" s="119">
        <v>2196</v>
      </c>
      <c r="B2204" s="119" t="s">
        <v>6750</v>
      </c>
      <c r="C2204" s="119" t="s">
        <v>6751</v>
      </c>
      <c r="D2204" s="120" t="s">
        <v>261</v>
      </c>
      <c r="E2204" s="119" t="s">
        <v>391</v>
      </c>
      <c r="F2204" s="119" t="s">
        <v>261</v>
      </c>
      <c r="G2204" s="119" t="s">
        <v>440</v>
      </c>
      <c r="H2204" s="119" t="s">
        <v>470</v>
      </c>
      <c r="I2204" s="120" t="s">
        <v>6721</v>
      </c>
      <c r="J2204" s="119" t="s">
        <v>92</v>
      </c>
      <c r="K2204" s="120" t="s">
        <v>2950</v>
      </c>
      <c r="L2204" s="119">
        <v>2</v>
      </c>
      <c r="M2204" s="121">
        <v>2020</v>
      </c>
      <c r="N2204" s="180">
        <v>4205.3900000000003</v>
      </c>
      <c r="O2204" s="59"/>
      <c r="P2204" s="60"/>
      <c r="Q2204" s="61"/>
      <c r="R2204" s="61"/>
      <c r="S2204" s="510"/>
    </row>
    <row r="2205" spans="1:19" s="31" customFormat="1" ht="45.75" customHeight="1" x14ac:dyDescent="0.25">
      <c r="A2205" s="119">
        <v>2197</v>
      </c>
      <c r="B2205" s="119" t="s">
        <v>6752</v>
      </c>
      <c r="C2205" s="119" t="s">
        <v>6753</v>
      </c>
      <c r="D2205" s="120" t="s">
        <v>261</v>
      </c>
      <c r="E2205" s="120" t="s">
        <v>391</v>
      </c>
      <c r="F2205" s="120" t="s">
        <v>261</v>
      </c>
      <c r="G2205" s="120" t="s">
        <v>440</v>
      </c>
      <c r="H2205" s="120" t="s">
        <v>470</v>
      </c>
      <c r="I2205" s="120" t="s">
        <v>2721</v>
      </c>
      <c r="J2205" s="120" t="s">
        <v>92</v>
      </c>
      <c r="K2205" s="120" t="s">
        <v>2950</v>
      </c>
      <c r="L2205" s="121">
        <v>12</v>
      </c>
      <c r="M2205" s="121">
        <v>2013</v>
      </c>
      <c r="N2205" s="180">
        <v>4485</v>
      </c>
      <c r="O2205" s="59"/>
      <c r="P2205" s="60"/>
      <c r="Q2205" s="61"/>
      <c r="R2205" s="61"/>
      <c r="S2205" s="510"/>
    </row>
    <row r="2206" spans="1:19" s="31" customFormat="1" ht="45.75" customHeight="1" x14ac:dyDescent="0.25">
      <c r="A2206" s="119">
        <v>2198</v>
      </c>
      <c r="B2206" s="119" t="s">
        <v>6754</v>
      </c>
      <c r="C2206" s="119" t="s">
        <v>6755</v>
      </c>
      <c r="D2206" s="120" t="s">
        <v>1136</v>
      </c>
      <c r="E2206" s="120" t="s">
        <v>391</v>
      </c>
      <c r="F2206" s="120" t="s">
        <v>261</v>
      </c>
      <c r="G2206" s="120" t="s">
        <v>6756</v>
      </c>
      <c r="H2206" s="120" t="s">
        <v>470</v>
      </c>
      <c r="I2206" s="120" t="s">
        <v>2721</v>
      </c>
      <c r="J2206" s="120" t="s">
        <v>92</v>
      </c>
      <c r="K2206" s="120" t="s">
        <v>2950</v>
      </c>
      <c r="L2206" s="121">
        <v>12</v>
      </c>
      <c r="M2206" s="121">
        <v>2013</v>
      </c>
      <c r="N2206" s="180">
        <v>2070</v>
      </c>
      <c r="O2206" s="59"/>
      <c r="P2206" s="60"/>
      <c r="Q2206" s="61"/>
      <c r="R2206" s="61"/>
      <c r="S2206" s="510"/>
    </row>
    <row r="2207" spans="1:19" s="31" customFormat="1" ht="45.75" customHeight="1" x14ac:dyDescent="0.25">
      <c r="A2207" s="119">
        <v>2199</v>
      </c>
      <c r="B2207" s="119" t="s">
        <v>6757</v>
      </c>
      <c r="C2207" s="119" t="s">
        <v>2952</v>
      </c>
      <c r="D2207" s="120" t="s">
        <v>261</v>
      </c>
      <c r="E2207" s="120" t="s">
        <v>391</v>
      </c>
      <c r="F2207" s="120" t="s">
        <v>261</v>
      </c>
      <c r="G2207" s="120" t="s">
        <v>6758</v>
      </c>
      <c r="H2207" s="120" t="s">
        <v>470</v>
      </c>
      <c r="I2207" s="120" t="s">
        <v>2721</v>
      </c>
      <c r="J2207" s="120" t="s">
        <v>92</v>
      </c>
      <c r="K2207" s="120" t="s">
        <v>2950</v>
      </c>
      <c r="L2207" s="121">
        <v>12</v>
      </c>
      <c r="M2207" s="121">
        <v>2013</v>
      </c>
      <c r="N2207" s="180">
        <v>207</v>
      </c>
      <c r="O2207" s="59"/>
      <c r="P2207" s="60"/>
      <c r="Q2207" s="61"/>
      <c r="R2207" s="61"/>
      <c r="S2207" s="510"/>
    </row>
    <row r="2208" spans="1:19" s="31" customFormat="1" ht="45.75" customHeight="1" x14ac:dyDescent="0.25">
      <c r="A2208" s="119">
        <v>2200</v>
      </c>
      <c r="B2208" s="119" t="s">
        <v>6759</v>
      </c>
      <c r="C2208" s="119" t="s">
        <v>2971</v>
      </c>
      <c r="D2208" s="120" t="s">
        <v>261</v>
      </c>
      <c r="E2208" s="120" t="s">
        <v>391</v>
      </c>
      <c r="F2208" s="120" t="s">
        <v>261</v>
      </c>
      <c r="G2208" s="120" t="s">
        <v>4898</v>
      </c>
      <c r="H2208" s="120" t="s">
        <v>470</v>
      </c>
      <c r="I2208" s="120" t="s">
        <v>2721</v>
      </c>
      <c r="J2208" s="120" t="s">
        <v>92</v>
      </c>
      <c r="K2208" s="120" t="s">
        <v>2950</v>
      </c>
      <c r="L2208" s="121">
        <v>12</v>
      </c>
      <c r="M2208" s="121">
        <v>2013</v>
      </c>
      <c r="N2208" s="180">
        <v>138</v>
      </c>
      <c r="O2208" s="59"/>
      <c r="P2208" s="60"/>
      <c r="Q2208" s="61"/>
      <c r="R2208" s="61"/>
      <c r="S2208" s="510"/>
    </row>
    <row r="2209" spans="1:19" s="31" customFormat="1" ht="45.75" customHeight="1" x14ac:dyDescent="0.25">
      <c r="A2209" s="119">
        <v>2201</v>
      </c>
      <c r="B2209" s="119" t="s">
        <v>6760</v>
      </c>
      <c r="C2209" s="119" t="s">
        <v>6761</v>
      </c>
      <c r="D2209" s="120" t="s">
        <v>1622</v>
      </c>
      <c r="E2209" s="120" t="s">
        <v>3298</v>
      </c>
      <c r="F2209" s="120" t="s">
        <v>4958</v>
      </c>
      <c r="G2209" s="120" t="s">
        <v>6762</v>
      </c>
      <c r="H2209" s="120" t="s">
        <v>470</v>
      </c>
      <c r="I2209" s="120" t="s">
        <v>2721</v>
      </c>
      <c r="J2209" s="120" t="s">
        <v>92</v>
      </c>
      <c r="K2209" s="120" t="s">
        <v>2950</v>
      </c>
      <c r="L2209" s="121">
        <v>12</v>
      </c>
      <c r="M2209" s="121">
        <v>2013</v>
      </c>
      <c r="N2209" s="180">
        <v>2847.19</v>
      </c>
      <c r="O2209" s="59"/>
      <c r="P2209" s="60"/>
      <c r="Q2209" s="61"/>
      <c r="R2209" s="61"/>
      <c r="S2209" s="510"/>
    </row>
    <row r="2210" spans="1:19" s="31" customFormat="1" ht="45.75" customHeight="1" x14ac:dyDescent="0.25">
      <c r="A2210" s="119">
        <v>2202</v>
      </c>
      <c r="B2210" s="119" t="s">
        <v>6763</v>
      </c>
      <c r="C2210" s="119" t="s">
        <v>2980</v>
      </c>
      <c r="D2210" s="120" t="s">
        <v>261</v>
      </c>
      <c r="E2210" s="120" t="s">
        <v>391</v>
      </c>
      <c r="F2210" s="120" t="s">
        <v>261</v>
      </c>
      <c r="G2210" s="120" t="s">
        <v>440</v>
      </c>
      <c r="H2210" s="120" t="s">
        <v>470</v>
      </c>
      <c r="I2210" s="120" t="s">
        <v>2721</v>
      </c>
      <c r="J2210" s="120" t="s">
        <v>92</v>
      </c>
      <c r="K2210" s="120" t="s">
        <v>2950</v>
      </c>
      <c r="L2210" s="121">
        <v>12</v>
      </c>
      <c r="M2210" s="121">
        <v>2013</v>
      </c>
      <c r="N2210" s="180">
        <v>280</v>
      </c>
      <c r="O2210" s="59"/>
      <c r="P2210" s="60"/>
      <c r="Q2210" s="61"/>
      <c r="R2210" s="61"/>
      <c r="S2210" s="510"/>
    </row>
    <row r="2211" spans="1:19" s="31" customFormat="1" ht="45.75" customHeight="1" x14ac:dyDescent="0.25">
      <c r="A2211" s="119">
        <v>2203</v>
      </c>
      <c r="B2211" s="119" t="s">
        <v>6764</v>
      </c>
      <c r="C2211" s="119" t="s">
        <v>6765</v>
      </c>
      <c r="D2211" s="120" t="s">
        <v>1622</v>
      </c>
      <c r="E2211" s="120" t="s">
        <v>1056</v>
      </c>
      <c r="F2211" s="120" t="s">
        <v>6766</v>
      </c>
      <c r="G2211" s="120" t="s">
        <v>6767</v>
      </c>
      <c r="H2211" s="120" t="s">
        <v>470</v>
      </c>
      <c r="I2211" s="120" t="s">
        <v>2721</v>
      </c>
      <c r="J2211" s="120" t="s">
        <v>92</v>
      </c>
      <c r="K2211" s="120" t="s">
        <v>2950</v>
      </c>
      <c r="L2211" s="121">
        <v>4</v>
      </c>
      <c r="M2211" s="121">
        <v>2014</v>
      </c>
      <c r="N2211" s="180">
        <v>4043.46</v>
      </c>
      <c r="O2211" s="59"/>
      <c r="P2211" s="60"/>
      <c r="Q2211" s="61"/>
      <c r="R2211" s="61"/>
      <c r="S2211" s="510"/>
    </row>
    <row r="2212" spans="1:19" s="31" customFormat="1" ht="45.75" customHeight="1" x14ac:dyDescent="0.25">
      <c r="A2212" s="119">
        <v>2204</v>
      </c>
      <c r="B2212" s="119" t="s">
        <v>6768</v>
      </c>
      <c r="C2212" s="119" t="s">
        <v>3268</v>
      </c>
      <c r="D2212" s="120" t="s">
        <v>3388</v>
      </c>
      <c r="E2212" s="120" t="s">
        <v>391</v>
      </c>
      <c r="F2212" s="120" t="s">
        <v>261</v>
      </c>
      <c r="G2212" s="123">
        <v>940399164783</v>
      </c>
      <c r="H2212" s="120" t="s">
        <v>470</v>
      </c>
      <c r="I2212" s="120" t="s">
        <v>2721</v>
      </c>
      <c r="J2212" s="120" t="s">
        <v>92</v>
      </c>
      <c r="K2212" s="120" t="s">
        <v>2950</v>
      </c>
      <c r="L2212" s="121">
        <v>11</v>
      </c>
      <c r="M2212" s="121">
        <v>2017</v>
      </c>
      <c r="N2212" s="180">
        <v>4782.68</v>
      </c>
      <c r="O2212" s="59"/>
      <c r="P2212" s="60"/>
      <c r="Q2212" s="61"/>
      <c r="R2212" s="61"/>
      <c r="S2212" s="510"/>
    </row>
    <row r="2213" spans="1:19" s="31" customFormat="1" ht="45.75" customHeight="1" x14ac:dyDescent="0.25">
      <c r="A2213" s="119">
        <v>2205</v>
      </c>
      <c r="B2213" s="119" t="s">
        <v>6769</v>
      </c>
      <c r="C2213" s="119" t="s">
        <v>2976</v>
      </c>
      <c r="D2213" s="120" t="s">
        <v>1136</v>
      </c>
      <c r="E2213" s="120" t="s">
        <v>391</v>
      </c>
      <c r="F2213" s="120" t="s">
        <v>261</v>
      </c>
      <c r="G2213" s="120" t="s">
        <v>6770</v>
      </c>
      <c r="H2213" s="120" t="s">
        <v>470</v>
      </c>
      <c r="I2213" s="120" t="s">
        <v>2721</v>
      </c>
      <c r="J2213" s="120" t="s">
        <v>92</v>
      </c>
      <c r="K2213" s="120" t="s">
        <v>2950</v>
      </c>
      <c r="L2213" s="121">
        <v>11</v>
      </c>
      <c r="M2213" s="121">
        <v>2017</v>
      </c>
      <c r="N2213" s="180">
        <v>2468.48</v>
      </c>
      <c r="O2213" s="59"/>
      <c r="P2213" s="60"/>
      <c r="Q2213" s="61"/>
      <c r="R2213" s="61"/>
      <c r="S2213" s="510"/>
    </row>
    <row r="2214" spans="1:19" s="31" customFormat="1" ht="45.75" customHeight="1" x14ac:dyDescent="0.25">
      <c r="A2214" s="119">
        <v>2206</v>
      </c>
      <c r="B2214" s="119" t="s">
        <v>6771</v>
      </c>
      <c r="C2214" s="119" t="s">
        <v>2952</v>
      </c>
      <c r="D2214" s="120" t="s">
        <v>3005</v>
      </c>
      <c r="E2214" s="120" t="s">
        <v>391</v>
      </c>
      <c r="F2214" s="120" t="s">
        <v>261</v>
      </c>
      <c r="G2214" s="120" t="s">
        <v>3006</v>
      </c>
      <c r="H2214" s="120" t="s">
        <v>470</v>
      </c>
      <c r="I2214" s="120" t="s">
        <v>2721</v>
      </c>
      <c r="J2214" s="120" t="s">
        <v>92</v>
      </c>
      <c r="K2214" s="120" t="s">
        <v>2950</v>
      </c>
      <c r="L2214" s="121">
        <v>11</v>
      </c>
      <c r="M2214" s="121">
        <v>2017</v>
      </c>
      <c r="N2214" s="180">
        <v>308.56</v>
      </c>
      <c r="O2214" s="59"/>
      <c r="P2214" s="60"/>
      <c r="Q2214" s="61"/>
      <c r="R2214" s="61"/>
      <c r="S2214" s="510"/>
    </row>
    <row r="2215" spans="1:19" s="31" customFormat="1" ht="45.75" customHeight="1" x14ac:dyDescent="0.25">
      <c r="A2215" s="119">
        <v>2207</v>
      </c>
      <c r="B2215" s="119" t="s">
        <v>6772</v>
      </c>
      <c r="C2215" s="119" t="s">
        <v>2971</v>
      </c>
      <c r="D2215" s="120" t="s">
        <v>3005</v>
      </c>
      <c r="E2215" s="120" t="s">
        <v>391</v>
      </c>
      <c r="F2215" s="120" t="s">
        <v>261</v>
      </c>
      <c r="G2215" s="120" t="s">
        <v>3006</v>
      </c>
      <c r="H2215" s="120" t="s">
        <v>470</v>
      </c>
      <c r="I2215" s="120" t="s">
        <v>2721</v>
      </c>
      <c r="J2215" s="120" t="s">
        <v>92</v>
      </c>
      <c r="K2215" s="120" t="s">
        <v>2950</v>
      </c>
      <c r="L2215" s="121">
        <v>11</v>
      </c>
      <c r="M2215" s="121">
        <v>2017</v>
      </c>
      <c r="N2215" s="180">
        <v>154.28</v>
      </c>
      <c r="O2215" s="59"/>
      <c r="P2215" s="60"/>
      <c r="Q2215" s="61"/>
      <c r="R2215" s="61"/>
      <c r="S2215" s="510"/>
    </row>
    <row r="2216" spans="1:19" s="31" customFormat="1" ht="45.75" customHeight="1" x14ac:dyDescent="0.25">
      <c r="A2216" s="119">
        <v>2208</v>
      </c>
      <c r="B2216" s="119" t="s">
        <v>6773</v>
      </c>
      <c r="C2216" s="119" t="s">
        <v>4592</v>
      </c>
      <c r="D2216" s="120" t="s">
        <v>3012</v>
      </c>
      <c r="E2216" s="120" t="s">
        <v>391</v>
      </c>
      <c r="F2216" s="120" t="s">
        <v>261</v>
      </c>
      <c r="G2216" s="120" t="s">
        <v>440</v>
      </c>
      <c r="H2216" s="120" t="s">
        <v>890</v>
      </c>
      <c r="I2216" s="120" t="s">
        <v>2721</v>
      </c>
      <c r="J2216" s="120" t="s">
        <v>92</v>
      </c>
      <c r="K2216" s="120" t="s">
        <v>2950</v>
      </c>
      <c r="L2216" s="121">
        <v>12</v>
      </c>
      <c r="M2216" s="121">
        <v>2019</v>
      </c>
      <c r="N2216" s="180">
        <v>11252</v>
      </c>
      <c r="O2216" s="59"/>
      <c r="P2216" s="60"/>
      <c r="Q2216" s="61"/>
      <c r="R2216" s="61"/>
      <c r="S2216" s="510"/>
    </row>
    <row r="2217" spans="1:19" s="31" customFormat="1" ht="45.75" customHeight="1" x14ac:dyDescent="0.25">
      <c r="A2217" s="119">
        <v>2209</v>
      </c>
      <c r="B2217" s="119" t="s">
        <v>6774</v>
      </c>
      <c r="C2217" s="119" t="s">
        <v>6775</v>
      </c>
      <c r="D2217" s="120" t="s">
        <v>3388</v>
      </c>
      <c r="E2217" s="120" t="s">
        <v>391</v>
      </c>
      <c r="F2217" s="120" t="s">
        <v>3048</v>
      </c>
      <c r="G2217" s="120" t="s">
        <v>440</v>
      </c>
      <c r="H2217" s="120" t="s">
        <v>470</v>
      </c>
      <c r="I2217" s="120" t="s">
        <v>2721</v>
      </c>
      <c r="J2217" s="120" t="s">
        <v>92</v>
      </c>
      <c r="K2217" s="120" t="s">
        <v>2950</v>
      </c>
      <c r="L2217" s="121">
        <v>8</v>
      </c>
      <c r="M2217" s="121">
        <v>2020</v>
      </c>
      <c r="N2217" s="180">
        <v>8096.8</v>
      </c>
      <c r="O2217" s="59"/>
      <c r="P2217" s="60"/>
      <c r="Q2217" s="61"/>
      <c r="R2217" s="61"/>
      <c r="S2217" s="510"/>
    </row>
    <row r="2218" spans="1:19" s="31" customFormat="1" ht="45.75" customHeight="1" x14ac:dyDescent="0.25">
      <c r="A2218" s="119">
        <v>2210</v>
      </c>
      <c r="B2218" s="119" t="s">
        <v>6776</v>
      </c>
      <c r="C2218" s="119" t="s">
        <v>6706</v>
      </c>
      <c r="D2218" s="120" t="s">
        <v>1622</v>
      </c>
      <c r="E2218" s="120" t="s">
        <v>6777</v>
      </c>
      <c r="F2218" s="120" t="s">
        <v>6707</v>
      </c>
      <c r="G2218" s="120" t="s">
        <v>440</v>
      </c>
      <c r="H2218" s="120" t="s">
        <v>470</v>
      </c>
      <c r="I2218" s="120" t="s">
        <v>2721</v>
      </c>
      <c r="J2218" s="120" t="s">
        <v>92</v>
      </c>
      <c r="K2218" s="120" t="s">
        <v>2950</v>
      </c>
      <c r="L2218" s="121">
        <v>8</v>
      </c>
      <c r="M2218" s="121">
        <v>2020</v>
      </c>
      <c r="N2218" s="180">
        <v>1914</v>
      </c>
      <c r="O2218" s="59"/>
      <c r="P2218" s="60"/>
      <c r="Q2218" s="61"/>
      <c r="R2218" s="61"/>
      <c r="S2218" s="510"/>
    </row>
    <row r="2219" spans="1:19" s="31" customFormat="1" ht="45.75" customHeight="1" x14ac:dyDescent="0.25">
      <c r="A2219" s="119">
        <v>2211</v>
      </c>
      <c r="B2219" s="119" t="s">
        <v>6778</v>
      </c>
      <c r="C2219" s="119" t="s">
        <v>2955</v>
      </c>
      <c r="D2219" s="120" t="s">
        <v>3095</v>
      </c>
      <c r="E2219" s="120" t="s">
        <v>391</v>
      </c>
      <c r="F2219" s="120" t="s">
        <v>6709</v>
      </c>
      <c r="G2219" s="120" t="s">
        <v>440</v>
      </c>
      <c r="H2219" s="120" t="s">
        <v>470</v>
      </c>
      <c r="I2219" s="120" t="s">
        <v>2721</v>
      </c>
      <c r="J2219" s="120" t="s">
        <v>92</v>
      </c>
      <c r="K2219" s="120" t="s">
        <v>2950</v>
      </c>
      <c r="L2219" s="121">
        <v>8</v>
      </c>
      <c r="M2219" s="121">
        <v>2020</v>
      </c>
      <c r="N2219" s="180">
        <v>92.8</v>
      </c>
      <c r="O2219" s="59"/>
      <c r="P2219" s="60"/>
      <c r="Q2219" s="61"/>
      <c r="R2219" s="61"/>
      <c r="S2219" s="510"/>
    </row>
    <row r="2220" spans="1:19" s="31" customFormat="1" ht="45.75" customHeight="1" x14ac:dyDescent="0.25">
      <c r="A2220" s="119">
        <v>2212</v>
      </c>
      <c r="B2220" s="119" t="s">
        <v>6779</v>
      </c>
      <c r="C2220" s="119" t="s">
        <v>2952</v>
      </c>
      <c r="D2220" s="120" t="s">
        <v>3095</v>
      </c>
      <c r="E2220" s="120" t="s">
        <v>391</v>
      </c>
      <c r="F2220" s="120" t="s">
        <v>6780</v>
      </c>
      <c r="G2220" s="120" t="s">
        <v>440</v>
      </c>
      <c r="H2220" s="120" t="s">
        <v>470</v>
      </c>
      <c r="I2220" s="120" t="s">
        <v>2721</v>
      </c>
      <c r="J2220" s="120" t="s">
        <v>92</v>
      </c>
      <c r="K2220" s="120" t="s">
        <v>2950</v>
      </c>
      <c r="L2220" s="121">
        <v>8</v>
      </c>
      <c r="M2220" s="121">
        <v>2020</v>
      </c>
      <c r="N2220" s="180">
        <v>162.4</v>
      </c>
      <c r="O2220" s="59"/>
      <c r="P2220" s="60"/>
      <c r="Q2220" s="61"/>
      <c r="R2220" s="61"/>
      <c r="S2220" s="510"/>
    </row>
    <row r="2221" spans="1:19" s="31" customFormat="1" ht="45.75" customHeight="1" x14ac:dyDescent="0.25">
      <c r="A2221" s="119">
        <v>2213</v>
      </c>
      <c r="B2221" s="119" t="s">
        <v>6781</v>
      </c>
      <c r="C2221" s="119" t="s">
        <v>2980</v>
      </c>
      <c r="D2221" s="120" t="s">
        <v>3397</v>
      </c>
      <c r="E2221" s="120" t="s">
        <v>391</v>
      </c>
      <c r="F2221" s="120" t="s">
        <v>6782</v>
      </c>
      <c r="G2221" s="120" t="s">
        <v>440</v>
      </c>
      <c r="H2221" s="120" t="s">
        <v>470</v>
      </c>
      <c r="I2221" s="120" t="s">
        <v>2721</v>
      </c>
      <c r="J2221" s="120" t="s">
        <v>92</v>
      </c>
      <c r="K2221" s="120" t="s">
        <v>2950</v>
      </c>
      <c r="L2221" s="121">
        <v>8</v>
      </c>
      <c r="M2221" s="121">
        <v>2020</v>
      </c>
      <c r="N2221" s="180">
        <v>406</v>
      </c>
      <c r="O2221" s="59"/>
      <c r="P2221" s="60"/>
      <c r="Q2221" s="61"/>
      <c r="R2221" s="61"/>
      <c r="S2221" s="510"/>
    </row>
    <row r="2222" spans="1:19" s="31" customFormat="1" ht="45.75" customHeight="1" x14ac:dyDescent="0.25">
      <c r="A2222" s="119">
        <v>2214</v>
      </c>
      <c r="B2222" s="119" t="s">
        <v>6783</v>
      </c>
      <c r="C2222" s="119" t="s">
        <v>3766</v>
      </c>
      <c r="D2222" s="120" t="s">
        <v>3664</v>
      </c>
      <c r="E2222" s="120" t="s">
        <v>391</v>
      </c>
      <c r="F2222" s="120" t="s">
        <v>261</v>
      </c>
      <c r="G2222" s="120" t="s">
        <v>440</v>
      </c>
      <c r="H2222" s="120" t="s">
        <v>470</v>
      </c>
      <c r="I2222" s="120" t="s">
        <v>2721</v>
      </c>
      <c r="J2222" s="120" t="s">
        <v>92</v>
      </c>
      <c r="K2222" s="120" t="s">
        <v>2950</v>
      </c>
      <c r="L2222" s="121">
        <v>8</v>
      </c>
      <c r="M2222" s="121">
        <v>2020</v>
      </c>
      <c r="N2222" s="180">
        <v>174</v>
      </c>
      <c r="O2222" s="59"/>
      <c r="P2222" s="60"/>
      <c r="Q2222" s="61"/>
      <c r="R2222" s="61"/>
      <c r="S2222" s="510"/>
    </row>
    <row r="2223" spans="1:19" s="31" customFormat="1" ht="45.75" customHeight="1" x14ac:dyDescent="0.25">
      <c r="A2223" s="119">
        <v>2215</v>
      </c>
      <c r="B2223" s="119" t="s">
        <v>6784</v>
      </c>
      <c r="C2223" s="119" t="s">
        <v>3084</v>
      </c>
      <c r="D2223" s="120" t="s">
        <v>261</v>
      </c>
      <c r="E2223" s="120" t="s">
        <v>391</v>
      </c>
      <c r="F2223" s="120" t="s">
        <v>261</v>
      </c>
      <c r="G2223" s="120" t="s">
        <v>6785</v>
      </c>
      <c r="H2223" s="120" t="s">
        <v>470</v>
      </c>
      <c r="I2223" s="120" t="s">
        <v>2782</v>
      </c>
      <c r="J2223" s="120" t="s">
        <v>92</v>
      </c>
      <c r="K2223" s="120" t="s">
        <v>2950</v>
      </c>
      <c r="L2223" s="120">
        <v>12</v>
      </c>
      <c r="M2223" s="121">
        <v>2013</v>
      </c>
      <c r="N2223" s="180">
        <v>4402</v>
      </c>
      <c r="O2223" s="59"/>
      <c r="P2223" s="60"/>
      <c r="Q2223" s="61"/>
      <c r="R2223" s="61"/>
      <c r="S2223" s="510"/>
    </row>
    <row r="2224" spans="1:19" s="31" customFormat="1" ht="45.75" customHeight="1" x14ac:dyDescent="0.25">
      <c r="A2224" s="119">
        <v>2216</v>
      </c>
      <c r="B2224" s="119" t="s">
        <v>6786</v>
      </c>
      <c r="C2224" s="119" t="s">
        <v>2971</v>
      </c>
      <c r="D2224" s="120" t="s">
        <v>261</v>
      </c>
      <c r="E2224" s="120" t="s">
        <v>391</v>
      </c>
      <c r="F2224" s="120" t="s">
        <v>261</v>
      </c>
      <c r="G2224" s="120" t="s">
        <v>4467</v>
      </c>
      <c r="H2224" s="120" t="s">
        <v>470</v>
      </c>
      <c r="I2224" s="120" t="s">
        <v>2782</v>
      </c>
      <c r="J2224" s="120" t="s">
        <v>92</v>
      </c>
      <c r="K2224" s="120" t="s">
        <v>2950</v>
      </c>
      <c r="L2224" s="120">
        <v>12</v>
      </c>
      <c r="M2224" s="121">
        <v>2013</v>
      </c>
      <c r="N2224" s="180">
        <v>293.38</v>
      </c>
      <c r="O2224" s="59"/>
      <c r="P2224" s="60"/>
      <c r="Q2224" s="61"/>
      <c r="R2224" s="61"/>
      <c r="S2224" s="510"/>
    </row>
    <row r="2225" spans="1:19" s="31" customFormat="1" ht="45.75" customHeight="1" x14ac:dyDescent="0.25">
      <c r="A2225" s="119">
        <v>2217</v>
      </c>
      <c r="B2225" s="119" t="s">
        <v>6787</v>
      </c>
      <c r="C2225" s="119" t="s">
        <v>6788</v>
      </c>
      <c r="D2225" s="120" t="s">
        <v>261</v>
      </c>
      <c r="E2225" s="120" t="s">
        <v>391</v>
      </c>
      <c r="F2225" s="120" t="s">
        <v>261</v>
      </c>
      <c r="G2225" s="123">
        <v>2100539012792</v>
      </c>
      <c r="H2225" s="120" t="s">
        <v>470</v>
      </c>
      <c r="I2225" s="120" t="s">
        <v>2782</v>
      </c>
      <c r="J2225" s="120" t="s">
        <v>92</v>
      </c>
      <c r="K2225" s="120" t="s">
        <v>2950</v>
      </c>
      <c r="L2225" s="120">
        <v>12</v>
      </c>
      <c r="M2225" s="121">
        <v>2013</v>
      </c>
      <c r="N2225" s="180">
        <v>4872</v>
      </c>
      <c r="O2225" s="59"/>
      <c r="P2225" s="60"/>
      <c r="Q2225" s="61"/>
      <c r="R2225" s="61"/>
      <c r="S2225" s="510"/>
    </row>
    <row r="2226" spans="1:19" s="31" customFormat="1" ht="45.75" customHeight="1" x14ac:dyDescent="0.25">
      <c r="A2226" s="119">
        <v>2218</v>
      </c>
      <c r="B2226" s="119" t="s">
        <v>6789</v>
      </c>
      <c r="C2226" s="119" t="s">
        <v>6790</v>
      </c>
      <c r="D2226" s="120" t="s">
        <v>3042</v>
      </c>
      <c r="E2226" s="120" t="s">
        <v>391</v>
      </c>
      <c r="F2226" s="120" t="s">
        <v>261</v>
      </c>
      <c r="G2226" s="120" t="s">
        <v>6791</v>
      </c>
      <c r="H2226" s="120" t="s">
        <v>470</v>
      </c>
      <c r="I2226" s="120" t="s">
        <v>2782</v>
      </c>
      <c r="J2226" s="120" t="s">
        <v>92</v>
      </c>
      <c r="K2226" s="120" t="s">
        <v>2950</v>
      </c>
      <c r="L2226" s="120">
        <v>12</v>
      </c>
      <c r="M2226" s="121">
        <v>2013</v>
      </c>
      <c r="N2226" s="180">
        <v>2436</v>
      </c>
      <c r="O2226" s="59"/>
      <c r="P2226" s="60"/>
      <c r="Q2226" s="61"/>
      <c r="R2226" s="61"/>
      <c r="S2226" s="510"/>
    </row>
    <row r="2227" spans="1:19" s="31" customFormat="1" ht="45.75" customHeight="1" x14ac:dyDescent="0.25">
      <c r="A2227" s="119">
        <v>2219</v>
      </c>
      <c r="B2227" s="119" t="s">
        <v>6792</v>
      </c>
      <c r="C2227" s="119" t="s">
        <v>2952</v>
      </c>
      <c r="D2227" s="120" t="s">
        <v>261</v>
      </c>
      <c r="E2227" s="120" t="s">
        <v>391</v>
      </c>
      <c r="F2227" s="120" t="s">
        <v>261</v>
      </c>
      <c r="G2227" s="120" t="s">
        <v>6793</v>
      </c>
      <c r="H2227" s="120" t="s">
        <v>470</v>
      </c>
      <c r="I2227" s="120" t="s">
        <v>2782</v>
      </c>
      <c r="J2227" s="120" t="s">
        <v>92</v>
      </c>
      <c r="K2227" s="120" t="s">
        <v>2950</v>
      </c>
      <c r="L2227" s="120">
        <v>12</v>
      </c>
      <c r="M2227" s="121">
        <v>2013</v>
      </c>
      <c r="N2227" s="180">
        <v>243.6</v>
      </c>
      <c r="O2227" s="59"/>
      <c r="P2227" s="60"/>
      <c r="Q2227" s="61"/>
      <c r="R2227" s="61"/>
      <c r="S2227" s="510"/>
    </row>
    <row r="2228" spans="1:19" s="31" customFormat="1" ht="45.75" customHeight="1" x14ac:dyDescent="0.25">
      <c r="A2228" s="119">
        <v>2220</v>
      </c>
      <c r="B2228" s="119" t="s">
        <v>6794</v>
      </c>
      <c r="C2228" s="119" t="s">
        <v>2955</v>
      </c>
      <c r="D2228" s="120" t="s">
        <v>1622</v>
      </c>
      <c r="E2228" s="120" t="s">
        <v>391</v>
      </c>
      <c r="F2228" s="120" t="s">
        <v>261</v>
      </c>
      <c r="G2228" s="120" t="s">
        <v>440</v>
      </c>
      <c r="H2228" s="120" t="s">
        <v>470</v>
      </c>
      <c r="I2228" s="120" t="s">
        <v>2782</v>
      </c>
      <c r="J2228" s="120" t="s">
        <v>92</v>
      </c>
      <c r="K2228" s="120" t="s">
        <v>2950</v>
      </c>
      <c r="L2228" s="120">
        <v>12</v>
      </c>
      <c r="M2228" s="121">
        <v>2013</v>
      </c>
      <c r="N2228" s="180">
        <v>162.19</v>
      </c>
      <c r="O2228" s="59"/>
      <c r="P2228" s="60"/>
      <c r="Q2228" s="61"/>
      <c r="R2228" s="61"/>
      <c r="S2228" s="510"/>
    </row>
    <row r="2229" spans="1:19" s="31" customFormat="1" ht="45.75" customHeight="1" x14ac:dyDescent="0.25">
      <c r="A2229" s="119">
        <v>2221</v>
      </c>
      <c r="B2229" s="119" t="s">
        <v>6795</v>
      </c>
      <c r="C2229" s="119" t="s">
        <v>3118</v>
      </c>
      <c r="D2229" s="120" t="s">
        <v>261</v>
      </c>
      <c r="E2229" s="120" t="s">
        <v>391</v>
      </c>
      <c r="F2229" s="120" t="s">
        <v>261</v>
      </c>
      <c r="G2229" s="120" t="s">
        <v>6796</v>
      </c>
      <c r="H2229" s="120" t="s">
        <v>470</v>
      </c>
      <c r="I2229" s="120" t="s">
        <v>2782</v>
      </c>
      <c r="J2229" s="120" t="s">
        <v>92</v>
      </c>
      <c r="K2229" s="120" t="s">
        <v>2950</v>
      </c>
      <c r="L2229" s="120">
        <v>12</v>
      </c>
      <c r="M2229" s="121">
        <v>2013</v>
      </c>
      <c r="N2229" s="180">
        <v>280</v>
      </c>
      <c r="O2229" s="59"/>
      <c r="P2229" s="60"/>
      <c r="Q2229" s="61"/>
      <c r="R2229" s="61"/>
      <c r="S2229" s="510"/>
    </row>
    <row r="2230" spans="1:19" s="31" customFormat="1" ht="45.75" customHeight="1" x14ac:dyDescent="0.25">
      <c r="A2230" s="119">
        <v>2222</v>
      </c>
      <c r="B2230" s="119" t="s">
        <v>6797</v>
      </c>
      <c r="C2230" s="119" t="s">
        <v>3766</v>
      </c>
      <c r="D2230" s="120" t="s">
        <v>261</v>
      </c>
      <c r="E2230" s="120" t="s">
        <v>391</v>
      </c>
      <c r="F2230" s="120" t="s">
        <v>261</v>
      </c>
      <c r="G2230" s="120" t="s">
        <v>440</v>
      </c>
      <c r="H2230" s="120" t="s">
        <v>470</v>
      </c>
      <c r="I2230" s="120" t="s">
        <v>389</v>
      </c>
      <c r="J2230" s="120" t="s">
        <v>92</v>
      </c>
      <c r="K2230" s="120" t="s">
        <v>2950</v>
      </c>
      <c r="L2230" s="120">
        <v>12</v>
      </c>
      <c r="M2230" s="121">
        <v>2013</v>
      </c>
      <c r="N2230" s="180">
        <v>295</v>
      </c>
      <c r="O2230" s="59"/>
      <c r="P2230" s="60"/>
      <c r="Q2230" s="61"/>
      <c r="R2230" s="61"/>
      <c r="S2230" s="510"/>
    </row>
    <row r="2231" spans="1:19" s="31" customFormat="1" ht="45.75" customHeight="1" x14ac:dyDescent="0.25">
      <c r="A2231" s="119">
        <v>2223</v>
      </c>
      <c r="B2231" s="119" t="s">
        <v>6798</v>
      </c>
      <c r="C2231" s="119" t="s">
        <v>6799</v>
      </c>
      <c r="D2231" s="120" t="s">
        <v>1622</v>
      </c>
      <c r="E2231" s="120" t="s">
        <v>3298</v>
      </c>
      <c r="F2231" s="120" t="s">
        <v>4958</v>
      </c>
      <c r="G2231" s="120" t="s">
        <v>6800</v>
      </c>
      <c r="H2231" s="120" t="s">
        <v>470</v>
      </c>
      <c r="I2231" s="120" t="s">
        <v>389</v>
      </c>
      <c r="J2231" s="120" t="s">
        <v>92</v>
      </c>
      <c r="K2231" s="120" t="s">
        <v>2950</v>
      </c>
      <c r="L2231" s="120">
        <v>12</v>
      </c>
      <c r="M2231" s="121">
        <v>2013</v>
      </c>
      <c r="N2231" s="180">
        <v>2163.85</v>
      </c>
      <c r="O2231" s="59"/>
      <c r="P2231" s="60"/>
      <c r="Q2231" s="61"/>
      <c r="R2231" s="61"/>
      <c r="S2231" s="510"/>
    </row>
    <row r="2232" spans="1:19" s="31" customFormat="1" ht="45.75" customHeight="1" x14ac:dyDescent="0.25">
      <c r="A2232" s="119">
        <v>2224</v>
      </c>
      <c r="B2232" s="119" t="s">
        <v>6801</v>
      </c>
      <c r="C2232" s="119" t="s">
        <v>6802</v>
      </c>
      <c r="D2232" s="120" t="s">
        <v>261</v>
      </c>
      <c r="E2232" s="120" t="s">
        <v>391</v>
      </c>
      <c r="F2232" s="120" t="s">
        <v>261</v>
      </c>
      <c r="G2232" s="120" t="s">
        <v>440</v>
      </c>
      <c r="H2232" s="120" t="s">
        <v>470</v>
      </c>
      <c r="I2232" s="120" t="s">
        <v>389</v>
      </c>
      <c r="J2232" s="120" t="s">
        <v>92</v>
      </c>
      <c r="K2232" s="120" t="s">
        <v>2950</v>
      </c>
      <c r="L2232" s="120">
        <v>12</v>
      </c>
      <c r="M2232" s="121">
        <v>2013</v>
      </c>
      <c r="N2232" s="180">
        <v>3693.01</v>
      </c>
      <c r="O2232" s="59"/>
      <c r="P2232" s="60"/>
      <c r="Q2232" s="61"/>
      <c r="R2232" s="61"/>
      <c r="S2232" s="510"/>
    </row>
    <row r="2233" spans="1:19" s="31" customFormat="1" ht="45.75" customHeight="1" x14ac:dyDescent="0.25">
      <c r="A2233" s="119">
        <v>2225</v>
      </c>
      <c r="B2233" s="119" t="s">
        <v>6803</v>
      </c>
      <c r="C2233" s="119" t="s">
        <v>2952</v>
      </c>
      <c r="D2233" s="120" t="s">
        <v>261</v>
      </c>
      <c r="E2233" s="120" t="s">
        <v>391</v>
      </c>
      <c r="F2233" s="120" t="s">
        <v>261</v>
      </c>
      <c r="G2233" s="120" t="s">
        <v>6804</v>
      </c>
      <c r="H2233" s="120" t="s">
        <v>470</v>
      </c>
      <c r="I2233" s="120" t="s">
        <v>389</v>
      </c>
      <c r="J2233" s="120" t="s">
        <v>92</v>
      </c>
      <c r="K2233" s="120" t="s">
        <v>2950</v>
      </c>
      <c r="L2233" s="120">
        <v>12</v>
      </c>
      <c r="M2233" s="121">
        <v>2013</v>
      </c>
      <c r="N2233" s="180">
        <v>184.65</v>
      </c>
      <c r="O2233" s="59"/>
      <c r="P2233" s="60"/>
      <c r="Q2233" s="61"/>
      <c r="R2233" s="61"/>
      <c r="S2233" s="510"/>
    </row>
    <row r="2234" spans="1:19" s="31" customFormat="1" ht="45.75" customHeight="1" x14ac:dyDescent="0.25">
      <c r="A2234" s="119">
        <v>2226</v>
      </c>
      <c r="B2234" s="119" t="s">
        <v>6805</v>
      </c>
      <c r="C2234" s="119" t="s">
        <v>2980</v>
      </c>
      <c r="D2234" s="120" t="s">
        <v>261</v>
      </c>
      <c r="E2234" s="120" t="s">
        <v>391</v>
      </c>
      <c r="F2234" s="120" t="s">
        <v>261</v>
      </c>
      <c r="G2234" s="120" t="s">
        <v>440</v>
      </c>
      <c r="H2234" s="120" t="s">
        <v>470</v>
      </c>
      <c r="I2234" s="120" t="s">
        <v>389</v>
      </c>
      <c r="J2234" s="120" t="s">
        <v>92</v>
      </c>
      <c r="K2234" s="120" t="s">
        <v>2950</v>
      </c>
      <c r="L2234" s="120">
        <v>12</v>
      </c>
      <c r="M2234" s="121">
        <v>2013</v>
      </c>
      <c r="N2234" s="180">
        <v>246.2</v>
      </c>
      <c r="O2234" s="59"/>
      <c r="P2234" s="60"/>
      <c r="Q2234" s="61"/>
      <c r="R2234" s="61"/>
      <c r="S2234" s="510"/>
    </row>
    <row r="2235" spans="1:19" s="31" customFormat="1" ht="45.75" customHeight="1" x14ac:dyDescent="0.25">
      <c r="A2235" s="119">
        <v>2227</v>
      </c>
      <c r="B2235" s="119" t="s">
        <v>6806</v>
      </c>
      <c r="C2235" s="119" t="s">
        <v>1014</v>
      </c>
      <c r="D2235" s="120" t="s">
        <v>1055</v>
      </c>
      <c r="E2235" s="120" t="s">
        <v>1056</v>
      </c>
      <c r="F2235" s="120">
        <v>5325</v>
      </c>
      <c r="G2235" s="120" t="s">
        <v>6807</v>
      </c>
      <c r="H2235" s="120" t="s">
        <v>890</v>
      </c>
      <c r="I2235" s="120" t="s">
        <v>389</v>
      </c>
      <c r="J2235" s="120" t="s">
        <v>92</v>
      </c>
      <c r="K2235" s="120" t="s">
        <v>2950</v>
      </c>
      <c r="L2235" s="120">
        <v>6</v>
      </c>
      <c r="M2235" s="121">
        <v>2017</v>
      </c>
      <c r="N2235" s="180">
        <v>54636</v>
      </c>
      <c r="O2235" s="59"/>
      <c r="P2235" s="60"/>
      <c r="Q2235" s="61"/>
      <c r="R2235" s="61"/>
      <c r="S2235" s="510"/>
    </row>
    <row r="2236" spans="1:19" s="31" customFormat="1" ht="45.75" customHeight="1" x14ac:dyDescent="0.25">
      <c r="A2236" s="119">
        <v>2228</v>
      </c>
      <c r="B2236" s="119" t="s">
        <v>6808</v>
      </c>
      <c r="C2236" s="119" t="s">
        <v>6809</v>
      </c>
      <c r="D2236" s="120" t="s">
        <v>3388</v>
      </c>
      <c r="E2236" s="120" t="s">
        <v>6810</v>
      </c>
      <c r="F2236" s="120" t="s">
        <v>6811</v>
      </c>
      <c r="G2236" s="120" t="s">
        <v>440</v>
      </c>
      <c r="H2236" s="120" t="s">
        <v>470</v>
      </c>
      <c r="I2236" s="120" t="s">
        <v>389</v>
      </c>
      <c r="J2236" s="120" t="s">
        <v>92</v>
      </c>
      <c r="K2236" s="120" t="s">
        <v>2950</v>
      </c>
      <c r="L2236" s="120">
        <v>2</v>
      </c>
      <c r="M2236" s="121">
        <v>2020</v>
      </c>
      <c r="N2236" s="180">
        <v>6652.6</v>
      </c>
      <c r="O2236" s="59"/>
      <c r="P2236" s="60"/>
      <c r="Q2236" s="61"/>
      <c r="R2236" s="61"/>
      <c r="S2236" s="510"/>
    </row>
    <row r="2237" spans="1:19" s="31" customFormat="1" ht="45.75" customHeight="1" x14ac:dyDescent="0.25">
      <c r="A2237" s="119">
        <v>2229</v>
      </c>
      <c r="B2237" s="119" t="s">
        <v>6812</v>
      </c>
      <c r="C2237" s="119" t="s">
        <v>6462</v>
      </c>
      <c r="D2237" s="120" t="s">
        <v>1622</v>
      </c>
      <c r="E2237" s="120" t="s">
        <v>391</v>
      </c>
      <c r="F2237" s="120" t="s">
        <v>261</v>
      </c>
      <c r="G2237" s="120" t="s">
        <v>440</v>
      </c>
      <c r="H2237" s="120" t="s">
        <v>470</v>
      </c>
      <c r="I2237" s="120" t="s">
        <v>389</v>
      </c>
      <c r="J2237" s="120" t="s">
        <v>92</v>
      </c>
      <c r="K2237" s="120" t="s">
        <v>2950</v>
      </c>
      <c r="L2237" s="120">
        <v>2</v>
      </c>
      <c r="M2237" s="121">
        <v>2020</v>
      </c>
      <c r="N2237" s="180">
        <v>3433.6</v>
      </c>
      <c r="O2237" s="59"/>
      <c r="P2237" s="60"/>
      <c r="Q2237" s="61"/>
      <c r="R2237" s="61"/>
      <c r="S2237" s="510"/>
    </row>
    <row r="2238" spans="1:19" s="31" customFormat="1" ht="45.75" customHeight="1" x14ac:dyDescent="0.25">
      <c r="A2238" s="119">
        <v>2230</v>
      </c>
      <c r="B2238" s="119" t="s">
        <v>6813</v>
      </c>
      <c r="C2238" s="119" t="s">
        <v>2952</v>
      </c>
      <c r="D2238" s="120" t="s">
        <v>3095</v>
      </c>
      <c r="E2238" s="120" t="s">
        <v>391</v>
      </c>
      <c r="F2238" s="120" t="s">
        <v>261</v>
      </c>
      <c r="G2238" s="120" t="s">
        <v>440</v>
      </c>
      <c r="H2238" s="120" t="s">
        <v>470</v>
      </c>
      <c r="I2238" s="120" t="s">
        <v>389</v>
      </c>
      <c r="J2238" s="120" t="s">
        <v>92</v>
      </c>
      <c r="K2238" s="120" t="s">
        <v>2950</v>
      </c>
      <c r="L2238" s="120">
        <v>2</v>
      </c>
      <c r="M2238" s="121">
        <v>2020</v>
      </c>
      <c r="N2238" s="180">
        <v>268.25</v>
      </c>
      <c r="O2238" s="59"/>
      <c r="P2238" s="60"/>
      <c r="Q2238" s="61"/>
      <c r="R2238" s="61"/>
      <c r="S2238" s="510"/>
    </row>
    <row r="2239" spans="1:19" s="31" customFormat="1" ht="45.75" customHeight="1" x14ac:dyDescent="0.25">
      <c r="A2239" s="119">
        <v>2231</v>
      </c>
      <c r="B2239" s="119" t="s">
        <v>6814</v>
      </c>
      <c r="C2239" s="119" t="s">
        <v>2955</v>
      </c>
      <c r="D2239" s="120" t="s">
        <v>3095</v>
      </c>
      <c r="E2239" s="120" t="s">
        <v>391</v>
      </c>
      <c r="F2239" s="120" t="s">
        <v>261</v>
      </c>
      <c r="G2239" s="120" t="s">
        <v>440</v>
      </c>
      <c r="H2239" s="120" t="s">
        <v>470</v>
      </c>
      <c r="I2239" s="120" t="s">
        <v>389</v>
      </c>
      <c r="J2239" s="120" t="s">
        <v>92</v>
      </c>
      <c r="K2239" s="120" t="s">
        <v>2950</v>
      </c>
      <c r="L2239" s="120">
        <v>2</v>
      </c>
      <c r="M2239" s="121">
        <v>2020</v>
      </c>
      <c r="N2239" s="180">
        <v>107.3</v>
      </c>
      <c r="O2239" s="59"/>
      <c r="P2239" s="60"/>
      <c r="Q2239" s="61"/>
      <c r="R2239" s="61"/>
      <c r="S2239" s="510"/>
    </row>
    <row r="2240" spans="1:19" s="31" customFormat="1" ht="45.75" customHeight="1" x14ac:dyDescent="0.25">
      <c r="A2240" s="119">
        <v>2232</v>
      </c>
      <c r="B2240" s="119" t="s">
        <v>6815</v>
      </c>
      <c r="C2240" s="119" t="s">
        <v>3118</v>
      </c>
      <c r="D2240" s="120" t="s">
        <v>3397</v>
      </c>
      <c r="E2240" s="120" t="s">
        <v>391</v>
      </c>
      <c r="F2240" s="120" t="s">
        <v>261</v>
      </c>
      <c r="G2240" s="120" t="s">
        <v>440</v>
      </c>
      <c r="H2240" s="120" t="s">
        <v>470</v>
      </c>
      <c r="I2240" s="120" t="s">
        <v>389</v>
      </c>
      <c r="J2240" s="120" t="s">
        <v>92</v>
      </c>
      <c r="K2240" s="120" t="s">
        <v>2950</v>
      </c>
      <c r="L2240" s="120">
        <v>2</v>
      </c>
      <c r="M2240" s="121">
        <v>2020</v>
      </c>
      <c r="N2240" s="180">
        <v>268.25</v>
      </c>
      <c r="O2240" s="59"/>
      <c r="P2240" s="60"/>
      <c r="Q2240" s="61"/>
      <c r="R2240" s="61"/>
      <c r="S2240" s="510"/>
    </row>
    <row r="2241" spans="1:19" s="31" customFormat="1" ht="45.75" customHeight="1" x14ac:dyDescent="0.25">
      <c r="A2241" s="119">
        <v>2233</v>
      </c>
      <c r="B2241" s="119" t="s">
        <v>6816</v>
      </c>
      <c r="C2241" s="119" t="s">
        <v>3087</v>
      </c>
      <c r="D2241" s="120" t="s">
        <v>261</v>
      </c>
      <c r="E2241" s="120" t="s">
        <v>391</v>
      </c>
      <c r="F2241" s="120" t="s">
        <v>261</v>
      </c>
      <c r="G2241" s="120">
        <v>220051</v>
      </c>
      <c r="H2241" s="120" t="s">
        <v>470</v>
      </c>
      <c r="I2241" s="120" t="s">
        <v>2738</v>
      </c>
      <c r="J2241" s="120" t="s">
        <v>92</v>
      </c>
      <c r="K2241" s="120" t="s">
        <v>2950</v>
      </c>
      <c r="L2241" s="120">
        <v>12</v>
      </c>
      <c r="M2241" s="121">
        <v>2013</v>
      </c>
      <c r="N2241" s="180">
        <v>295</v>
      </c>
      <c r="O2241" s="59"/>
      <c r="P2241" s="60"/>
      <c r="Q2241" s="61"/>
      <c r="R2241" s="61"/>
      <c r="S2241" s="510"/>
    </row>
    <row r="2242" spans="1:19" s="31" customFormat="1" ht="45.75" customHeight="1" x14ac:dyDescent="0.25">
      <c r="A2242" s="119">
        <v>2234</v>
      </c>
      <c r="B2242" s="119" t="s">
        <v>6817</v>
      </c>
      <c r="C2242" s="119" t="s">
        <v>6818</v>
      </c>
      <c r="D2242" s="120" t="s">
        <v>261</v>
      </c>
      <c r="E2242" s="120" t="s">
        <v>391</v>
      </c>
      <c r="F2242" s="120" t="s">
        <v>261</v>
      </c>
      <c r="G2242" s="120" t="s">
        <v>440</v>
      </c>
      <c r="H2242" s="120" t="s">
        <v>470</v>
      </c>
      <c r="I2242" s="120" t="s">
        <v>2738</v>
      </c>
      <c r="J2242" s="120" t="s">
        <v>92</v>
      </c>
      <c r="K2242" s="120" t="s">
        <v>2950</v>
      </c>
      <c r="L2242" s="120">
        <v>12</v>
      </c>
      <c r="M2242" s="121">
        <v>2013</v>
      </c>
      <c r="N2242" s="180">
        <v>287.5</v>
      </c>
      <c r="O2242" s="59"/>
      <c r="P2242" s="60"/>
      <c r="Q2242" s="61"/>
      <c r="R2242" s="61"/>
      <c r="S2242" s="510"/>
    </row>
    <row r="2243" spans="1:19" s="31" customFormat="1" ht="45.75" customHeight="1" x14ac:dyDescent="0.25">
      <c r="A2243" s="119">
        <v>2235</v>
      </c>
      <c r="B2243" s="119" t="s">
        <v>6819</v>
      </c>
      <c r="C2243" s="119" t="s">
        <v>3766</v>
      </c>
      <c r="D2243" s="120" t="s">
        <v>261</v>
      </c>
      <c r="E2243" s="120" t="s">
        <v>391</v>
      </c>
      <c r="F2243" s="120" t="s">
        <v>261</v>
      </c>
      <c r="G2243" s="120" t="s">
        <v>6820</v>
      </c>
      <c r="H2243" s="120" t="s">
        <v>470</v>
      </c>
      <c r="I2243" s="120" t="s">
        <v>2738</v>
      </c>
      <c r="J2243" s="120" t="s">
        <v>92</v>
      </c>
      <c r="K2243" s="120" t="s">
        <v>2950</v>
      </c>
      <c r="L2243" s="120">
        <v>12</v>
      </c>
      <c r="M2243" s="121">
        <v>2013</v>
      </c>
      <c r="N2243" s="180">
        <v>276.10000000000002</v>
      </c>
      <c r="O2243" s="59"/>
      <c r="P2243" s="60"/>
      <c r="Q2243" s="61"/>
      <c r="R2243" s="61"/>
      <c r="S2243" s="510"/>
    </row>
    <row r="2244" spans="1:19" s="31" customFormat="1" ht="45.75" customHeight="1" x14ac:dyDescent="0.25">
      <c r="A2244" s="119">
        <v>2236</v>
      </c>
      <c r="B2244" s="119" t="s">
        <v>6821</v>
      </c>
      <c r="C2244" s="119" t="s">
        <v>2971</v>
      </c>
      <c r="D2244" s="120" t="s">
        <v>261</v>
      </c>
      <c r="E2244" s="120" t="s">
        <v>391</v>
      </c>
      <c r="F2244" s="120" t="s">
        <v>261</v>
      </c>
      <c r="G2244" s="120" t="s">
        <v>6822</v>
      </c>
      <c r="H2244" s="120" t="s">
        <v>470</v>
      </c>
      <c r="I2244" s="120" t="s">
        <v>2738</v>
      </c>
      <c r="J2244" s="120" t="s">
        <v>92</v>
      </c>
      <c r="K2244" s="120" t="s">
        <v>2950</v>
      </c>
      <c r="L2244" s="120">
        <v>12</v>
      </c>
      <c r="M2244" s="121">
        <v>2013</v>
      </c>
      <c r="N2244" s="180">
        <v>184.07</v>
      </c>
      <c r="O2244" s="59"/>
      <c r="P2244" s="60"/>
      <c r="Q2244" s="61"/>
      <c r="R2244" s="61"/>
      <c r="S2244" s="510"/>
    </row>
    <row r="2245" spans="1:19" s="31" customFormat="1" ht="45.75" customHeight="1" x14ac:dyDescent="0.25">
      <c r="A2245" s="119">
        <v>2237</v>
      </c>
      <c r="B2245" s="119" t="s">
        <v>6823</v>
      </c>
      <c r="C2245" s="119" t="s">
        <v>6824</v>
      </c>
      <c r="D2245" s="120" t="s">
        <v>3012</v>
      </c>
      <c r="E2245" s="120" t="s">
        <v>391</v>
      </c>
      <c r="F2245" s="120" t="s">
        <v>6825</v>
      </c>
      <c r="G2245" s="120" t="s">
        <v>6826</v>
      </c>
      <c r="H2245" s="120" t="s">
        <v>470</v>
      </c>
      <c r="I2245" s="120" t="s">
        <v>2738</v>
      </c>
      <c r="J2245" s="120" t="s">
        <v>92</v>
      </c>
      <c r="K2245" s="120" t="s">
        <v>2950</v>
      </c>
      <c r="L2245" s="120">
        <v>12</v>
      </c>
      <c r="M2245" s="121">
        <v>2013</v>
      </c>
      <c r="N2245" s="180">
        <v>5718.38</v>
      </c>
      <c r="O2245" s="59"/>
      <c r="P2245" s="60"/>
      <c r="Q2245" s="61"/>
      <c r="R2245" s="61"/>
      <c r="S2245" s="510"/>
    </row>
    <row r="2246" spans="1:19" s="31" customFormat="1" ht="45.75" customHeight="1" x14ac:dyDescent="0.25">
      <c r="A2246" s="119">
        <v>2238</v>
      </c>
      <c r="B2246" s="119" t="s">
        <v>6827</v>
      </c>
      <c r="C2246" s="119" t="s">
        <v>3766</v>
      </c>
      <c r="D2246" s="120" t="s">
        <v>261</v>
      </c>
      <c r="E2246" s="120" t="s">
        <v>391</v>
      </c>
      <c r="F2246" s="120" t="s">
        <v>261</v>
      </c>
      <c r="G2246" s="120">
        <v>707014701</v>
      </c>
      <c r="H2246" s="120" t="s">
        <v>470</v>
      </c>
      <c r="I2246" s="120" t="s">
        <v>2738</v>
      </c>
      <c r="J2246" s="120" t="s">
        <v>92</v>
      </c>
      <c r="K2246" s="120" t="s">
        <v>2950</v>
      </c>
      <c r="L2246" s="120">
        <v>12</v>
      </c>
      <c r="M2246" s="121">
        <v>2013</v>
      </c>
      <c r="N2246" s="180">
        <v>276.10000000000002</v>
      </c>
      <c r="O2246" s="59"/>
      <c r="P2246" s="60"/>
      <c r="Q2246" s="61"/>
      <c r="R2246" s="61"/>
      <c r="S2246" s="510"/>
    </row>
    <row r="2247" spans="1:19" s="31" customFormat="1" ht="45.75" customHeight="1" x14ac:dyDescent="0.25">
      <c r="A2247" s="119">
        <v>2239</v>
      </c>
      <c r="B2247" s="119" t="s">
        <v>6828</v>
      </c>
      <c r="C2247" s="119" t="s">
        <v>6829</v>
      </c>
      <c r="D2247" s="120" t="s">
        <v>1622</v>
      </c>
      <c r="E2247" s="120" t="s">
        <v>3298</v>
      </c>
      <c r="F2247" s="120" t="s">
        <v>6830</v>
      </c>
      <c r="G2247" s="120" t="s">
        <v>6831</v>
      </c>
      <c r="H2247" s="120" t="s">
        <v>470</v>
      </c>
      <c r="I2247" s="120" t="s">
        <v>2738</v>
      </c>
      <c r="J2247" s="120" t="s">
        <v>92</v>
      </c>
      <c r="K2247" s="120" t="s">
        <v>2950</v>
      </c>
      <c r="L2247" s="120">
        <v>12</v>
      </c>
      <c r="M2247" s="121">
        <v>2013</v>
      </c>
      <c r="N2247" s="180">
        <v>5500</v>
      </c>
      <c r="O2247" s="59"/>
      <c r="P2247" s="60"/>
      <c r="Q2247" s="61"/>
      <c r="R2247" s="61"/>
      <c r="S2247" s="510"/>
    </row>
    <row r="2248" spans="1:19" s="31" customFormat="1" ht="45.75" customHeight="1" x14ac:dyDescent="0.25">
      <c r="A2248" s="119">
        <v>2240</v>
      </c>
      <c r="B2248" s="119" t="s">
        <v>6832</v>
      </c>
      <c r="C2248" s="119" t="s">
        <v>3004</v>
      </c>
      <c r="D2248" s="120" t="s">
        <v>261</v>
      </c>
      <c r="E2248" s="120" t="s">
        <v>391</v>
      </c>
      <c r="F2248" s="120" t="s">
        <v>261</v>
      </c>
      <c r="G2248" s="120" t="s">
        <v>440</v>
      </c>
      <c r="H2248" s="120" t="s">
        <v>470</v>
      </c>
      <c r="I2248" s="120" t="s">
        <v>2738</v>
      </c>
      <c r="J2248" s="120" t="s">
        <v>92</v>
      </c>
      <c r="K2248" s="120" t="s">
        <v>2950</v>
      </c>
      <c r="L2248" s="120">
        <v>12</v>
      </c>
      <c r="M2248" s="121">
        <v>2013</v>
      </c>
      <c r="N2248" s="180">
        <v>260</v>
      </c>
      <c r="O2248" s="59"/>
      <c r="P2248" s="60"/>
      <c r="Q2248" s="61"/>
      <c r="R2248" s="61"/>
      <c r="S2248" s="510"/>
    </row>
    <row r="2249" spans="1:19" s="31" customFormat="1" ht="45.75" customHeight="1" x14ac:dyDescent="0.25">
      <c r="A2249" s="119">
        <v>2241</v>
      </c>
      <c r="B2249" s="119" t="s">
        <v>6833</v>
      </c>
      <c r="C2249" s="119" t="s">
        <v>6834</v>
      </c>
      <c r="D2249" s="120" t="s">
        <v>3012</v>
      </c>
      <c r="E2249" s="120" t="s">
        <v>6825</v>
      </c>
      <c r="F2249" s="120" t="s">
        <v>261</v>
      </c>
      <c r="G2249" s="120" t="s">
        <v>6835</v>
      </c>
      <c r="H2249" s="120" t="s">
        <v>470</v>
      </c>
      <c r="I2249" s="120" t="s">
        <v>2738</v>
      </c>
      <c r="J2249" s="120" t="s">
        <v>92</v>
      </c>
      <c r="K2249" s="120" t="s">
        <v>2950</v>
      </c>
      <c r="L2249" s="120">
        <v>12</v>
      </c>
      <c r="M2249" s="121">
        <v>2013</v>
      </c>
      <c r="N2249" s="180">
        <v>5522.5</v>
      </c>
      <c r="O2249" s="59"/>
      <c r="P2249" s="60"/>
      <c r="Q2249" s="61"/>
      <c r="R2249" s="61"/>
      <c r="S2249" s="510"/>
    </row>
    <row r="2250" spans="1:19" s="31" customFormat="1" ht="45.75" customHeight="1" x14ac:dyDescent="0.25">
      <c r="A2250" s="119">
        <v>2242</v>
      </c>
      <c r="B2250" s="119" t="s">
        <v>6836</v>
      </c>
      <c r="C2250" s="125" t="s">
        <v>6837</v>
      </c>
      <c r="D2250" s="120" t="s">
        <v>261</v>
      </c>
      <c r="E2250" s="120" t="s">
        <v>391</v>
      </c>
      <c r="F2250" s="120" t="s">
        <v>261</v>
      </c>
      <c r="G2250" s="120" t="s">
        <v>440</v>
      </c>
      <c r="H2250" s="120" t="s">
        <v>470</v>
      </c>
      <c r="I2250" s="120" t="s">
        <v>2738</v>
      </c>
      <c r="J2250" s="120" t="s">
        <v>92</v>
      </c>
      <c r="K2250" s="120" t="s">
        <v>2950</v>
      </c>
      <c r="L2250" s="120">
        <v>12</v>
      </c>
      <c r="M2250" s="121">
        <v>2013</v>
      </c>
      <c r="N2250" s="181">
        <v>4663.2</v>
      </c>
      <c r="O2250" s="59"/>
      <c r="P2250" s="60"/>
      <c r="Q2250" s="61"/>
      <c r="R2250" s="61"/>
      <c r="S2250" s="510"/>
    </row>
    <row r="2251" spans="1:19" s="31" customFormat="1" ht="45.75" customHeight="1" x14ac:dyDescent="0.25">
      <c r="A2251" s="119">
        <v>2243</v>
      </c>
      <c r="B2251" s="119" t="s">
        <v>6838</v>
      </c>
      <c r="C2251" s="125" t="s">
        <v>6839</v>
      </c>
      <c r="D2251" s="120" t="s">
        <v>3042</v>
      </c>
      <c r="E2251" s="120" t="s">
        <v>391</v>
      </c>
      <c r="F2251" s="120" t="s">
        <v>261</v>
      </c>
      <c r="G2251" s="120" t="s">
        <v>6840</v>
      </c>
      <c r="H2251" s="120" t="s">
        <v>470</v>
      </c>
      <c r="I2251" s="120" t="s">
        <v>2738</v>
      </c>
      <c r="J2251" s="120" t="s">
        <v>92</v>
      </c>
      <c r="K2251" s="120" t="s">
        <v>2950</v>
      </c>
      <c r="L2251" s="120">
        <v>12</v>
      </c>
      <c r="M2251" s="121">
        <v>2013</v>
      </c>
      <c r="N2251" s="181">
        <v>2487.04</v>
      </c>
      <c r="O2251" s="59"/>
      <c r="P2251" s="60"/>
      <c r="Q2251" s="61"/>
      <c r="R2251" s="61"/>
      <c r="S2251" s="510"/>
    </row>
    <row r="2252" spans="1:19" s="31" customFormat="1" ht="45.75" customHeight="1" x14ac:dyDescent="0.25">
      <c r="A2252" s="119">
        <v>2244</v>
      </c>
      <c r="B2252" s="119" t="s">
        <v>6841</v>
      </c>
      <c r="C2252" s="125" t="s">
        <v>2952</v>
      </c>
      <c r="D2252" s="120" t="s">
        <v>261</v>
      </c>
      <c r="E2252" s="120" t="s">
        <v>391</v>
      </c>
      <c r="F2252" s="120" t="s">
        <v>261</v>
      </c>
      <c r="G2252" s="120" t="s">
        <v>4467</v>
      </c>
      <c r="H2252" s="120" t="s">
        <v>470</v>
      </c>
      <c r="I2252" s="120" t="s">
        <v>2738</v>
      </c>
      <c r="J2252" s="120" t="s">
        <v>92</v>
      </c>
      <c r="K2252" s="120" t="s">
        <v>2950</v>
      </c>
      <c r="L2252" s="120">
        <v>12</v>
      </c>
      <c r="M2252" s="121">
        <v>2013</v>
      </c>
      <c r="N2252" s="181">
        <v>233.16</v>
      </c>
      <c r="O2252" s="59"/>
      <c r="P2252" s="60"/>
      <c r="Q2252" s="61"/>
      <c r="R2252" s="61"/>
      <c r="S2252" s="510"/>
    </row>
    <row r="2253" spans="1:19" s="31" customFormat="1" ht="45.75" customHeight="1" x14ac:dyDescent="0.25">
      <c r="A2253" s="119">
        <v>2245</v>
      </c>
      <c r="B2253" s="119" t="s">
        <v>6842</v>
      </c>
      <c r="C2253" s="125" t="s">
        <v>2971</v>
      </c>
      <c r="D2253" s="120" t="s">
        <v>261</v>
      </c>
      <c r="E2253" s="120" t="s">
        <v>391</v>
      </c>
      <c r="F2253" s="120" t="s">
        <v>261</v>
      </c>
      <c r="G2253" s="123">
        <v>1760514016138</v>
      </c>
      <c r="H2253" s="120" t="s">
        <v>470</v>
      </c>
      <c r="I2253" s="120" t="s">
        <v>2738</v>
      </c>
      <c r="J2253" s="120" t="s">
        <v>92</v>
      </c>
      <c r="K2253" s="120" t="s">
        <v>2950</v>
      </c>
      <c r="L2253" s="120">
        <v>12</v>
      </c>
      <c r="M2253" s="121">
        <v>2013</v>
      </c>
      <c r="N2253" s="181">
        <v>155.44</v>
      </c>
      <c r="O2253" s="59"/>
      <c r="P2253" s="60"/>
      <c r="Q2253" s="61"/>
      <c r="R2253" s="61"/>
      <c r="S2253" s="510"/>
    </row>
    <row r="2254" spans="1:19" s="31" customFormat="1" ht="45.75" customHeight="1" x14ac:dyDescent="0.25">
      <c r="A2254" s="119">
        <v>2246</v>
      </c>
      <c r="B2254" s="119" t="s">
        <v>6843</v>
      </c>
      <c r="C2254" s="125" t="s">
        <v>2980</v>
      </c>
      <c r="D2254" s="120" t="s">
        <v>261</v>
      </c>
      <c r="E2254" s="120" t="s">
        <v>391</v>
      </c>
      <c r="F2254" s="120" t="s">
        <v>261</v>
      </c>
      <c r="G2254" s="120" t="s">
        <v>6844</v>
      </c>
      <c r="H2254" s="120" t="s">
        <v>470</v>
      </c>
      <c r="I2254" s="120" t="s">
        <v>2738</v>
      </c>
      <c r="J2254" s="120" t="s">
        <v>92</v>
      </c>
      <c r="K2254" s="120" t="s">
        <v>2950</v>
      </c>
      <c r="L2254" s="120">
        <v>12</v>
      </c>
      <c r="M2254" s="121">
        <v>2013</v>
      </c>
      <c r="N2254" s="181">
        <v>233.16</v>
      </c>
      <c r="O2254" s="59"/>
      <c r="P2254" s="60"/>
      <c r="Q2254" s="61"/>
      <c r="R2254" s="61"/>
      <c r="S2254" s="510"/>
    </row>
    <row r="2255" spans="1:19" s="31" customFormat="1" ht="45.75" customHeight="1" x14ac:dyDescent="0.25">
      <c r="A2255" s="119">
        <v>2247</v>
      </c>
      <c r="B2255" s="119" t="s">
        <v>6845</v>
      </c>
      <c r="C2255" s="125" t="s">
        <v>6839</v>
      </c>
      <c r="D2255" s="120" t="s">
        <v>3042</v>
      </c>
      <c r="E2255" s="120" t="s">
        <v>391</v>
      </c>
      <c r="F2255" s="120" t="s">
        <v>261</v>
      </c>
      <c r="G2255" s="120" t="s">
        <v>6846</v>
      </c>
      <c r="H2255" s="120" t="s">
        <v>470</v>
      </c>
      <c r="I2255" s="120" t="s">
        <v>2738</v>
      </c>
      <c r="J2255" s="120" t="s">
        <v>92</v>
      </c>
      <c r="K2255" s="120" t="s">
        <v>2950</v>
      </c>
      <c r="L2255" s="120">
        <v>12</v>
      </c>
      <c r="M2255" s="121">
        <v>2013</v>
      </c>
      <c r="N2255" s="181">
        <v>2487.04</v>
      </c>
      <c r="O2255" s="59"/>
      <c r="P2255" s="60"/>
      <c r="Q2255" s="61"/>
      <c r="R2255" s="61"/>
      <c r="S2255" s="510"/>
    </row>
    <row r="2256" spans="1:19" s="31" customFormat="1" ht="45.75" customHeight="1" x14ac:dyDescent="0.25">
      <c r="A2256" s="119">
        <v>2248</v>
      </c>
      <c r="B2256" s="119" t="s">
        <v>6847</v>
      </c>
      <c r="C2256" s="125" t="s">
        <v>2971</v>
      </c>
      <c r="D2256" s="120" t="s">
        <v>261</v>
      </c>
      <c r="E2256" s="120" t="s">
        <v>391</v>
      </c>
      <c r="F2256" s="120" t="s">
        <v>261</v>
      </c>
      <c r="G2256" s="120" t="s">
        <v>6848</v>
      </c>
      <c r="H2256" s="120" t="s">
        <v>470</v>
      </c>
      <c r="I2256" s="120" t="s">
        <v>2738</v>
      </c>
      <c r="J2256" s="120" t="s">
        <v>92</v>
      </c>
      <c r="K2256" s="120" t="s">
        <v>2950</v>
      </c>
      <c r="L2256" s="120">
        <v>12</v>
      </c>
      <c r="M2256" s="121">
        <v>2013</v>
      </c>
      <c r="N2256" s="181">
        <v>155.44</v>
      </c>
      <c r="O2256" s="59"/>
      <c r="P2256" s="60"/>
      <c r="Q2256" s="61"/>
      <c r="R2256" s="61"/>
      <c r="S2256" s="510"/>
    </row>
    <row r="2257" spans="1:19" s="31" customFormat="1" ht="45.75" customHeight="1" x14ac:dyDescent="0.25">
      <c r="A2257" s="119">
        <v>2249</v>
      </c>
      <c r="B2257" s="119" t="s">
        <v>6849</v>
      </c>
      <c r="C2257" s="125" t="s">
        <v>2980</v>
      </c>
      <c r="D2257" s="120" t="s">
        <v>261</v>
      </c>
      <c r="E2257" s="120" t="s">
        <v>391</v>
      </c>
      <c r="F2257" s="120" t="s">
        <v>261</v>
      </c>
      <c r="G2257" s="120" t="s">
        <v>6850</v>
      </c>
      <c r="H2257" s="120" t="s">
        <v>470</v>
      </c>
      <c r="I2257" s="120" t="s">
        <v>2738</v>
      </c>
      <c r="J2257" s="120" t="s">
        <v>92</v>
      </c>
      <c r="K2257" s="120" t="s">
        <v>2950</v>
      </c>
      <c r="L2257" s="120">
        <v>12</v>
      </c>
      <c r="M2257" s="121">
        <v>2013</v>
      </c>
      <c r="N2257" s="181">
        <v>233.16</v>
      </c>
      <c r="O2257" s="59"/>
      <c r="P2257" s="60"/>
      <c r="Q2257" s="61"/>
      <c r="R2257" s="61"/>
      <c r="S2257" s="510"/>
    </row>
    <row r="2258" spans="1:19" s="31" customFormat="1" ht="45.75" customHeight="1" x14ac:dyDescent="0.25">
      <c r="A2258" s="119">
        <v>2250</v>
      </c>
      <c r="B2258" s="119" t="s">
        <v>6851</v>
      </c>
      <c r="C2258" s="125" t="s">
        <v>6852</v>
      </c>
      <c r="D2258" s="120" t="s">
        <v>1622</v>
      </c>
      <c r="E2258" s="120" t="s">
        <v>3298</v>
      </c>
      <c r="F2258" s="120" t="s">
        <v>1056</v>
      </c>
      <c r="G2258" s="120" t="s">
        <v>6853</v>
      </c>
      <c r="H2258" s="120" t="s">
        <v>470</v>
      </c>
      <c r="I2258" s="120" t="s">
        <v>2738</v>
      </c>
      <c r="J2258" s="120" t="s">
        <v>92</v>
      </c>
      <c r="K2258" s="120" t="s">
        <v>2950</v>
      </c>
      <c r="L2258" s="120">
        <v>12</v>
      </c>
      <c r="M2258" s="121">
        <v>2013</v>
      </c>
      <c r="N2258" s="181">
        <v>6150.01</v>
      </c>
      <c r="O2258" s="59"/>
      <c r="P2258" s="60"/>
      <c r="Q2258" s="61"/>
      <c r="R2258" s="61"/>
      <c r="S2258" s="510"/>
    </row>
    <row r="2259" spans="1:19" s="31" customFormat="1" ht="45.75" customHeight="1" x14ac:dyDescent="0.25">
      <c r="A2259" s="119">
        <v>2251</v>
      </c>
      <c r="B2259" s="119" t="s">
        <v>6854</v>
      </c>
      <c r="C2259" s="119" t="s">
        <v>6855</v>
      </c>
      <c r="D2259" s="120" t="s">
        <v>1156</v>
      </c>
      <c r="E2259" s="120" t="s">
        <v>391</v>
      </c>
      <c r="F2259" s="120" t="s">
        <v>261</v>
      </c>
      <c r="G2259" s="120" t="s">
        <v>6856</v>
      </c>
      <c r="H2259" s="120" t="s">
        <v>470</v>
      </c>
      <c r="I2259" s="120" t="s">
        <v>2738</v>
      </c>
      <c r="J2259" s="120" t="s">
        <v>92</v>
      </c>
      <c r="K2259" s="120" t="s">
        <v>2950</v>
      </c>
      <c r="L2259" s="120">
        <v>12</v>
      </c>
      <c r="M2259" s="121">
        <v>2013</v>
      </c>
      <c r="N2259" s="180">
        <v>2700</v>
      </c>
      <c r="O2259" s="59"/>
      <c r="P2259" s="60"/>
      <c r="Q2259" s="61"/>
      <c r="R2259" s="61"/>
      <c r="S2259" s="510"/>
    </row>
    <row r="2260" spans="1:19" s="31" customFormat="1" ht="45.75" customHeight="1" x14ac:dyDescent="0.25">
      <c r="A2260" s="119">
        <v>2252</v>
      </c>
      <c r="B2260" s="119" t="s">
        <v>6857</v>
      </c>
      <c r="C2260" s="119" t="s">
        <v>5040</v>
      </c>
      <c r="D2260" s="120" t="s">
        <v>261</v>
      </c>
      <c r="E2260" s="120" t="s">
        <v>391</v>
      </c>
      <c r="F2260" s="120" t="s">
        <v>261</v>
      </c>
      <c r="G2260" s="123">
        <v>940400082090</v>
      </c>
      <c r="H2260" s="120" t="s">
        <v>470</v>
      </c>
      <c r="I2260" s="120" t="s">
        <v>2738</v>
      </c>
      <c r="J2260" s="120" t="s">
        <v>92</v>
      </c>
      <c r="K2260" s="120" t="s">
        <v>2950</v>
      </c>
      <c r="L2260" s="121">
        <v>7</v>
      </c>
      <c r="M2260" s="121">
        <v>2014</v>
      </c>
      <c r="N2260" s="180">
        <v>4899.99</v>
      </c>
      <c r="O2260" s="59"/>
      <c r="P2260" s="60"/>
      <c r="Q2260" s="61"/>
      <c r="R2260" s="61"/>
      <c r="S2260" s="510"/>
    </row>
    <row r="2261" spans="1:19" s="31" customFormat="1" ht="45.75" customHeight="1" x14ac:dyDescent="0.25">
      <c r="A2261" s="119">
        <v>2253</v>
      </c>
      <c r="B2261" s="119" t="s">
        <v>6858</v>
      </c>
      <c r="C2261" s="119" t="s">
        <v>6859</v>
      </c>
      <c r="D2261" s="120" t="s">
        <v>261</v>
      </c>
      <c r="E2261" s="120" t="s">
        <v>391</v>
      </c>
      <c r="F2261" s="120" t="s">
        <v>261</v>
      </c>
      <c r="G2261" s="123">
        <v>2340679068607</v>
      </c>
      <c r="H2261" s="120" t="s">
        <v>470</v>
      </c>
      <c r="I2261" s="120" t="s">
        <v>2738</v>
      </c>
      <c r="J2261" s="120" t="s">
        <v>92</v>
      </c>
      <c r="K2261" s="120" t="s">
        <v>2950</v>
      </c>
      <c r="L2261" s="121">
        <v>12</v>
      </c>
      <c r="M2261" s="121">
        <v>2015</v>
      </c>
      <c r="N2261" s="180">
        <v>9512</v>
      </c>
      <c r="O2261" s="59"/>
      <c r="P2261" s="60"/>
      <c r="Q2261" s="61"/>
      <c r="R2261" s="61"/>
      <c r="S2261" s="510"/>
    </row>
    <row r="2262" spans="1:19" s="31" customFormat="1" ht="45.75" customHeight="1" x14ac:dyDescent="0.25">
      <c r="A2262" s="119">
        <v>2254</v>
      </c>
      <c r="B2262" s="119" t="s">
        <v>6860</v>
      </c>
      <c r="C2262" s="119" t="s">
        <v>6861</v>
      </c>
      <c r="D2262" s="120" t="s">
        <v>1622</v>
      </c>
      <c r="E2262" s="120" t="s">
        <v>3298</v>
      </c>
      <c r="F2262" s="120" t="s">
        <v>6862</v>
      </c>
      <c r="G2262" s="123" t="s">
        <v>6863</v>
      </c>
      <c r="H2262" s="120" t="s">
        <v>470</v>
      </c>
      <c r="I2262" s="120" t="s">
        <v>2738</v>
      </c>
      <c r="J2262" s="120" t="s">
        <v>92</v>
      </c>
      <c r="K2262" s="120" t="s">
        <v>2950</v>
      </c>
      <c r="L2262" s="121">
        <v>8</v>
      </c>
      <c r="M2262" s="121">
        <v>2017</v>
      </c>
      <c r="N2262" s="180">
        <v>5800</v>
      </c>
      <c r="O2262" s="59"/>
      <c r="P2262" s="60"/>
      <c r="Q2262" s="61"/>
      <c r="R2262" s="61"/>
      <c r="S2262" s="510"/>
    </row>
    <row r="2263" spans="1:19" s="31" customFormat="1" ht="45.75" customHeight="1" x14ac:dyDescent="0.25">
      <c r="A2263" s="119">
        <v>2255</v>
      </c>
      <c r="B2263" s="119" t="s">
        <v>6864</v>
      </c>
      <c r="C2263" s="119" t="s">
        <v>3268</v>
      </c>
      <c r="D2263" s="120" t="s">
        <v>3388</v>
      </c>
      <c r="E2263" s="119" t="s">
        <v>391</v>
      </c>
      <c r="F2263" s="119" t="s">
        <v>261</v>
      </c>
      <c r="G2263" s="135">
        <v>940399169908</v>
      </c>
      <c r="H2263" s="119" t="s">
        <v>470</v>
      </c>
      <c r="I2263" s="120" t="s">
        <v>2738</v>
      </c>
      <c r="J2263" s="119" t="s">
        <v>92</v>
      </c>
      <c r="K2263" s="120" t="s">
        <v>2950</v>
      </c>
      <c r="L2263" s="119">
        <v>11</v>
      </c>
      <c r="M2263" s="121">
        <v>2017</v>
      </c>
      <c r="N2263" s="180">
        <v>4782.68</v>
      </c>
      <c r="O2263" s="59"/>
      <c r="P2263" s="60"/>
      <c r="Q2263" s="61"/>
      <c r="R2263" s="61"/>
      <c r="S2263" s="510"/>
    </row>
    <row r="2264" spans="1:19" s="31" customFormat="1" ht="45.75" customHeight="1" x14ac:dyDescent="0.25">
      <c r="A2264" s="119">
        <v>2256</v>
      </c>
      <c r="B2264" s="119" t="s">
        <v>6865</v>
      </c>
      <c r="C2264" s="119" t="s">
        <v>2976</v>
      </c>
      <c r="D2264" s="120" t="s">
        <v>1136</v>
      </c>
      <c r="E2264" s="119" t="s">
        <v>391</v>
      </c>
      <c r="F2264" s="119" t="s">
        <v>261</v>
      </c>
      <c r="G2264" s="119" t="s">
        <v>6866</v>
      </c>
      <c r="H2264" s="119" t="s">
        <v>470</v>
      </c>
      <c r="I2264" s="120" t="s">
        <v>2738</v>
      </c>
      <c r="J2264" s="119" t="s">
        <v>92</v>
      </c>
      <c r="K2264" s="120" t="s">
        <v>2950</v>
      </c>
      <c r="L2264" s="119">
        <v>11</v>
      </c>
      <c r="M2264" s="121">
        <v>2017</v>
      </c>
      <c r="N2264" s="180">
        <v>2468.48</v>
      </c>
      <c r="O2264" s="59"/>
      <c r="P2264" s="60"/>
      <c r="Q2264" s="61"/>
      <c r="R2264" s="61"/>
      <c r="S2264" s="510"/>
    </row>
    <row r="2265" spans="1:19" s="31" customFormat="1" ht="45.75" customHeight="1" x14ac:dyDescent="0.25">
      <c r="A2265" s="119">
        <v>2257</v>
      </c>
      <c r="B2265" s="119" t="s">
        <v>6867</v>
      </c>
      <c r="C2265" s="119" t="s">
        <v>2952</v>
      </c>
      <c r="D2265" s="120" t="s">
        <v>3005</v>
      </c>
      <c r="E2265" s="119" t="s">
        <v>391</v>
      </c>
      <c r="F2265" s="119" t="s">
        <v>261</v>
      </c>
      <c r="G2265" s="119" t="s">
        <v>3822</v>
      </c>
      <c r="H2265" s="119" t="s">
        <v>470</v>
      </c>
      <c r="I2265" s="120" t="s">
        <v>2738</v>
      </c>
      <c r="J2265" s="119" t="s">
        <v>92</v>
      </c>
      <c r="K2265" s="120" t="s">
        <v>2950</v>
      </c>
      <c r="L2265" s="119">
        <v>11</v>
      </c>
      <c r="M2265" s="121">
        <v>2017</v>
      </c>
      <c r="N2265" s="180">
        <v>308.56</v>
      </c>
      <c r="O2265" s="59"/>
      <c r="P2265" s="60"/>
      <c r="Q2265" s="61"/>
      <c r="R2265" s="61"/>
      <c r="S2265" s="510"/>
    </row>
    <row r="2266" spans="1:19" s="31" customFormat="1" ht="45.75" customHeight="1" x14ac:dyDescent="0.25">
      <c r="A2266" s="119">
        <v>2258</v>
      </c>
      <c r="B2266" s="119" t="s">
        <v>6868</v>
      </c>
      <c r="C2266" s="119" t="s">
        <v>2971</v>
      </c>
      <c r="D2266" s="120" t="s">
        <v>3005</v>
      </c>
      <c r="E2266" s="119" t="s">
        <v>391</v>
      </c>
      <c r="F2266" s="119" t="s">
        <v>261</v>
      </c>
      <c r="G2266" s="119" t="s">
        <v>3822</v>
      </c>
      <c r="H2266" s="119" t="s">
        <v>470</v>
      </c>
      <c r="I2266" s="120" t="s">
        <v>2738</v>
      </c>
      <c r="J2266" s="119" t="s">
        <v>92</v>
      </c>
      <c r="K2266" s="120" t="s">
        <v>2950</v>
      </c>
      <c r="L2266" s="119">
        <v>11</v>
      </c>
      <c r="M2266" s="121">
        <v>2017</v>
      </c>
      <c r="N2266" s="180">
        <v>154.28</v>
      </c>
      <c r="O2266" s="59"/>
      <c r="P2266" s="60"/>
      <c r="Q2266" s="61"/>
      <c r="R2266" s="61"/>
      <c r="S2266" s="510"/>
    </row>
    <row r="2267" spans="1:19" s="31" customFormat="1" ht="45.75" customHeight="1" x14ac:dyDescent="0.25">
      <c r="A2267" s="119">
        <v>2259</v>
      </c>
      <c r="B2267" s="119" t="s">
        <v>6869</v>
      </c>
      <c r="C2267" s="119" t="s">
        <v>2980</v>
      </c>
      <c r="D2267" s="120" t="s">
        <v>3397</v>
      </c>
      <c r="E2267" s="119" t="s">
        <v>391</v>
      </c>
      <c r="F2267" s="119" t="s">
        <v>261</v>
      </c>
      <c r="G2267" s="119" t="s">
        <v>6870</v>
      </c>
      <c r="H2267" s="119" t="s">
        <v>470</v>
      </c>
      <c r="I2267" s="120" t="s">
        <v>2738</v>
      </c>
      <c r="J2267" s="119" t="s">
        <v>92</v>
      </c>
      <c r="K2267" s="120" t="s">
        <v>2950</v>
      </c>
      <c r="L2267" s="119">
        <v>11</v>
      </c>
      <c r="M2267" s="121">
        <v>2017</v>
      </c>
      <c r="N2267" s="180">
        <v>290</v>
      </c>
      <c r="O2267" s="59"/>
      <c r="P2267" s="60"/>
      <c r="Q2267" s="61"/>
      <c r="R2267" s="61"/>
      <c r="S2267" s="510"/>
    </row>
    <row r="2268" spans="1:19" s="31" customFormat="1" ht="45.75" customHeight="1" x14ac:dyDescent="0.25">
      <c r="A2268" s="119">
        <v>2260</v>
      </c>
      <c r="B2268" s="119" t="s">
        <v>6871</v>
      </c>
      <c r="C2268" s="119" t="s">
        <v>3268</v>
      </c>
      <c r="D2268" s="120" t="s">
        <v>3388</v>
      </c>
      <c r="E2268" s="119" t="s">
        <v>391</v>
      </c>
      <c r="F2268" s="119" t="s">
        <v>261</v>
      </c>
      <c r="G2268" s="135">
        <v>940399167969</v>
      </c>
      <c r="H2268" s="119" t="s">
        <v>470</v>
      </c>
      <c r="I2268" s="120" t="s">
        <v>2738</v>
      </c>
      <c r="J2268" s="119" t="s">
        <v>92</v>
      </c>
      <c r="K2268" s="120" t="s">
        <v>2950</v>
      </c>
      <c r="L2268" s="119">
        <v>11</v>
      </c>
      <c r="M2268" s="121">
        <v>2017</v>
      </c>
      <c r="N2268" s="180">
        <v>4782.68</v>
      </c>
      <c r="O2268" s="59"/>
      <c r="P2268" s="60"/>
      <c r="Q2268" s="61"/>
      <c r="R2268" s="61"/>
      <c r="S2268" s="510"/>
    </row>
    <row r="2269" spans="1:19" s="31" customFormat="1" ht="45.75" customHeight="1" x14ac:dyDescent="0.25">
      <c r="A2269" s="119">
        <v>2261</v>
      </c>
      <c r="B2269" s="119" t="s">
        <v>6872</v>
      </c>
      <c r="C2269" s="119" t="s">
        <v>2976</v>
      </c>
      <c r="D2269" s="120" t="s">
        <v>1136</v>
      </c>
      <c r="E2269" s="119" t="s">
        <v>391</v>
      </c>
      <c r="F2269" s="119" t="s">
        <v>261</v>
      </c>
      <c r="G2269" s="119" t="s">
        <v>6873</v>
      </c>
      <c r="H2269" s="119" t="s">
        <v>470</v>
      </c>
      <c r="I2269" s="120" t="s">
        <v>2738</v>
      </c>
      <c r="J2269" s="119" t="s">
        <v>92</v>
      </c>
      <c r="K2269" s="120" t="s">
        <v>2950</v>
      </c>
      <c r="L2269" s="119">
        <v>11</v>
      </c>
      <c r="M2269" s="121">
        <v>2017</v>
      </c>
      <c r="N2269" s="180">
        <v>2468.48</v>
      </c>
      <c r="O2269" s="59"/>
      <c r="P2269" s="60"/>
      <c r="Q2269" s="61"/>
      <c r="R2269" s="61"/>
      <c r="S2269" s="510"/>
    </row>
    <row r="2270" spans="1:19" s="31" customFormat="1" ht="45.75" customHeight="1" x14ac:dyDescent="0.25">
      <c r="A2270" s="119">
        <v>2262</v>
      </c>
      <c r="B2270" s="119" t="s">
        <v>6874</v>
      </c>
      <c r="C2270" s="119" t="s">
        <v>2952</v>
      </c>
      <c r="D2270" s="120" t="s">
        <v>3005</v>
      </c>
      <c r="E2270" s="119" t="s">
        <v>391</v>
      </c>
      <c r="F2270" s="119" t="s">
        <v>261</v>
      </c>
      <c r="G2270" s="119" t="s">
        <v>3822</v>
      </c>
      <c r="H2270" s="119" t="s">
        <v>470</v>
      </c>
      <c r="I2270" s="120" t="s">
        <v>2738</v>
      </c>
      <c r="J2270" s="119" t="s">
        <v>92</v>
      </c>
      <c r="K2270" s="120" t="s">
        <v>2950</v>
      </c>
      <c r="L2270" s="119">
        <v>11</v>
      </c>
      <c r="M2270" s="121">
        <v>2017</v>
      </c>
      <c r="N2270" s="180">
        <v>308.57</v>
      </c>
      <c r="O2270" s="59"/>
      <c r="P2270" s="60"/>
      <c r="Q2270" s="61"/>
      <c r="R2270" s="61"/>
      <c r="S2270" s="510"/>
    </row>
    <row r="2271" spans="1:19" s="31" customFormat="1" ht="45.75" customHeight="1" x14ac:dyDescent="0.25">
      <c r="A2271" s="119">
        <v>2263</v>
      </c>
      <c r="B2271" s="119" t="s">
        <v>6875</v>
      </c>
      <c r="C2271" s="119" t="s">
        <v>2971</v>
      </c>
      <c r="D2271" s="120" t="s">
        <v>3005</v>
      </c>
      <c r="E2271" s="119" t="s">
        <v>391</v>
      </c>
      <c r="F2271" s="119" t="s">
        <v>261</v>
      </c>
      <c r="G2271" s="119" t="s">
        <v>3822</v>
      </c>
      <c r="H2271" s="119" t="s">
        <v>470</v>
      </c>
      <c r="I2271" s="120" t="s">
        <v>2738</v>
      </c>
      <c r="J2271" s="119" t="s">
        <v>92</v>
      </c>
      <c r="K2271" s="120" t="s">
        <v>2950</v>
      </c>
      <c r="L2271" s="119">
        <v>11</v>
      </c>
      <c r="M2271" s="121">
        <v>2017</v>
      </c>
      <c r="N2271" s="180">
        <v>154.28</v>
      </c>
      <c r="O2271" s="59"/>
      <c r="P2271" s="60"/>
      <c r="Q2271" s="61"/>
      <c r="R2271" s="61"/>
      <c r="S2271" s="510"/>
    </row>
    <row r="2272" spans="1:19" s="31" customFormat="1" ht="45.75" customHeight="1" x14ac:dyDescent="0.25">
      <c r="A2272" s="119">
        <v>2264</v>
      </c>
      <c r="B2272" s="119" t="s">
        <v>6876</v>
      </c>
      <c r="C2272" s="119" t="s">
        <v>2980</v>
      </c>
      <c r="D2272" s="120" t="s">
        <v>3397</v>
      </c>
      <c r="E2272" s="119" t="s">
        <v>391</v>
      </c>
      <c r="F2272" s="119" t="s">
        <v>261</v>
      </c>
      <c r="G2272" s="119" t="s">
        <v>6877</v>
      </c>
      <c r="H2272" s="119" t="s">
        <v>470</v>
      </c>
      <c r="I2272" s="120" t="s">
        <v>2738</v>
      </c>
      <c r="J2272" s="119" t="s">
        <v>92</v>
      </c>
      <c r="K2272" s="120" t="s">
        <v>2950</v>
      </c>
      <c r="L2272" s="119">
        <v>11</v>
      </c>
      <c r="M2272" s="121">
        <v>2017</v>
      </c>
      <c r="N2272" s="180">
        <v>290</v>
      </c>
      <c r="O2272" s="59"/>
      <c r="P2272" s="60"/>
      <c r="Q2272" s="61"/>
      <c r="R2272" s="61"/>
      <c r="S2272" s="510"/>
    </row>
    <row r="2273" spans="1:19" s="31" customFormat="1" ht="45.75" customHeight="1" x14ac:dyDescent="0.25">
      <c r="A2273" s="119">
        <v>2265</v>
      </c>
      <c r="B2273" s="119" t="s">
        <v>6878</v>
      </c>
      <c r="C2273" s="119" t="s">
        <v>2971</v>
      </c>
      <c r="D2273" s="120" t="s">
        <v>3042</v>
      </c>
      <c r="E2273" s="120" t="s">
        <v>391</v>
      </c>
      <c r="F2273" s="120" t="s">
        <v>261</v>
      </c>
      <c r="G2273" s="120" t="s">
        <v>5507</v>
      </c>
      <c r="H2273" s="120" t="s">
        <v>470</v>
      </c>
      <c r="I2273" s="120" t="s">
        <v>2738</v>
      </c>
      <c r="J2273" s="120" t="s">
        <v>92</v>
      </c>
      <c r="K2273" s="120" t="s">
        <v>2950</v>
      </c>
      <c r="L2273" s="121">
        <v>1</v>
      </c>
      <c r="M2273" s="122">
        <v>2017</v>
      </c>
      <c r="N2273" s="180">
        <v>294.63</v>
      </c>
      <c r="O2273" s="59"/>
      <c r="P2273" s="60"/>
      <c r="Q2273" s="61"/>
      <c r="R2273" s="61"/>
      <c r="S2273" s="510"/>
    </row>
    <row r="2274" spans="1:19" s="31" customFormat="1" ht="45.75" customHeight="1" x14ac:dyDescent="0.25">
      <c r="A2274" s="119">
        <v>2266</v>
      </c>
      <c r="B2274" s="119" t="s">
        <v>6879</v>
      </c>
      <c r="C2274" s="119" t="s">
        <v>3029</v>
      </c>
      <c r="D2274" s="120" t="s">
        <v>1622</v>
      </c>
      <c r="E2274" s="120" t="s">
        <v>1056</v>
      </c>
      <c r="F2274" s="120" t="s">
        <v>3030</v>
      </c>
      <c r="G2274" s="120" t="s">
        <v>440</v>
      </c>
      <c r="H2274" s="120" t="s">
        <v>470</v>
      </c>
      <c r="I2274" s="120" t="s">
        <v>2738</v>
      </c>
      <c r="J2274" s="120" t="s">
        <v>92</v>
      </c>
      <c r="K2274" s="120" t="s">
        <v>2950</v>
      </c>
      <c r="L2274" s="121">
        <v>9</v>
      </c>
      <c r="M2274" s="122">
        <v>2018</v>
      </c>
      <c r="N2274" s="180">
        <v>8004</v>
      </c>
      <c r="O2274" s="59"/>
      <c r="P2274" s="60"/>
      <c r="Q2274" s="61"/>
      <c r="R2274" s="61"/>
      <c r="S2274" s="510"/>
    </row>
    <row r="2275" spans="1:19" s="31" customFormat="1" ht="45.75" customHeight="1" x14ac:dyDescent="0.25">
      <c r="A2275" s="119">
        <v>2267</v>
      </c>
      <c r="B2275" s="119" t="s">
        <v>6880</v>
      </c>
      <c r="C2275" s="119" t="s">
        <v>6881</v>
      </c>
      <c r="D2275" s="120" t="s">
        <v>1622</v>
      </c>
      <c r="E2275" s="120" t="s">
        <v>1056</v>
      </c>
      <c r="F2275" s="120" t="s">
        <v>6882</v>
      </c>
      <c r="G2275" s="120" t="s">
        <v>6883</v>
      </c>
      <c r="H2275" s="120" t="s">
        <v>470</v>
      </c>
      <c r="I2275" s="120" t="s">
        <v>2738</v>
      </c>
      <c r="J2275" s="120" t="s">
        <v>92</v>
      </c>
      <c r="K2275" s="120" t="s">
        <v>2950</v>
      </c>
      <c r="L2275" s="121">
        <v>3</v>
      </c>
      <c r="M2275" s="122">
        <v>2019</v>
      </c>
      <c r="N2275" s="180">
        <v>8468</v>
      </c>
      <c r="O2275" s="59"/>
      <c r="P2275" s="60"/>
      <c r="Q2275" s="61"/>
      <c r="R2275" s="61"/>
      <c r="S2275" s="510"/>
    </row>
    <row r="2276" spans="1:19" s="31" customFormat="1" ht="45.75" customHeight="1" x14ac:dyDescent="0.25">
      <c r="A2276" s="119">
        <v>2268</v>
      </c>
      <c r="B2276" s="119" t="s">
        <v>6884</v>
      </c>
      <c r="C2276" s="119" t="s">
        <v>6885</v>
      </c>
      <c r="D2276" s="120" t="s">
        <v>6886</v>
      </c>
      <c r="E2276" s="120" t="s">
        <v>391</v>
      </c>
      <c r="F2276" s="120" t="s">
        <v>261</v>
      </c>
      <c r="G2276" s="120" t="s">
        <v>440</v>
      </c>
      <c r="H2276" s="120" t="s">
        <v>470</v>
      </c>
      <c r="I2276" s="120" t="s">
        <v>2738</v>
      </c>
      <c r="J2276" s="120" t="s">
        <v>92</v>
      </c>
      <c r="K2276" s="120" t="s">
        <v>2950</v>
      </c>
      <c r="L2276" s="121">
        <v>12</v>
      </c>
      <c r="M2276" s="122">
        <v>2019</v>
      </c>
      <c r="N2276" s="180">
        <f>12477.42/5</f>
        <v>2495.4839999999999</v>
      </c>
      <c r="O2276" s="59"/>
      <c r="P2276" s="60"/>
      <c r="Q2276" s="61"/>
      <c r="R2276" s="61"/>
      <c r="S2276" s="510"/>
    </row>
    <row r="2277" spans="1:19" s="31" customFormat="1" ht="45.75" customHeight="1" x14ac:dyDescent="0.25">
      <c r="A2277" s="119">
        <v>2269</v>
      </c>
      <c r="B2277" s="119" t="s">
        <v>6887</v>
      </c>
      <c r="C2277" s="119" t="s">
        <v>6885</v>
      </c>
      <c r="D2277" s="120" t="s">
        <v>6886</v>
      </c>
      <c r="E2277" s="120" t="s">
        <v>391</v>
      </c>
      <c r="F2277" s="120" t="s">
        <v>261</v>
      </c>
      <c r="G2277" s="120" t="s">
        <v>440</v>
      </c>
      <c r="H2277" s="120" t="s">
        <v>470</v>
      </c>
      <c r="I2277" s="120" t="s">
        <v>2738</v>
      </c>
      <c r="J2277" s="120" t="s">
        <v>92</v>
      </c>
      <c r="K2277" s="120" t="s">
        <v>2950</v>
      </c>
      <c r="L2277" s="121">
        <v>12</v>
      </c>
      <c r="M2277" s="122">
        <v>2019</v>
      </c>
      <c r="N2277" s="180">
        <v>2495.48</v>
      </c>
      <c r="O2277" s="59"/>
      <c r="P2277" s="60"/>
      <c r="Q2277" s="61"/>
      <c r="R2277" s="61"/>
      <c r="S2277" s="510"/>
    </row>
    <row r="2278" spans="1:19" s="31" customFormat="1" ht="45.75" customHeight="1" x14ac:dyDescent="0.25">
      <c r="A2278" s="119">
        <v>2270</v>
      </c>
      <c r="B2278" s="119" t="s">
        <v>6888</v>
      </c>
      <c r="C2278" s="119" t="s">
        <v>6885</v>
      </c>
      <c r="D2278" s="120" t="s">
        <v>6886</v>
      </c>
      <c r="E2278" s="120" t="s">
        <v>391</v>
      </c>
      <c r="F2278" s="120" t="s">
        <v>261</v>
      </c>
      <c r="G2278" s="120" t="s">
        <v>440</v>
      </c>
      <c r="H2278" s="120" t="s">
        <v>470</v>
      </c>
      <c r="I2278" s="120" t="s">
        <v>2738</v>
      </c>
      <c r="J2278" s="120" t="s">
        <v>92</v>
      </c>
      <c r="K2278" s="120" t="s">
        <v>2950</v>
      </c>
      <c r="L2278" s="121">
        <v>12</v>
      </c>
      <c r="M2278" s="122">
        <v>2019</v>
      </c>
      <c r="N2278" s="180">
        <v>2495.48</v>
      </c>
      <c r="O2278" s="59"/>
      <c r="P2278" s="60"/>
      <c r="Q2278" s="61"/>
      <c r="R2278" s="61"/>
      <c r="S2278" s="510"/>
    </row>
    <row r="2279" spans="1:19" s="31" customFormat="1" ht="45.75" customHeight="1" x14ac:dyDescent="0.25">
      <c r="A2279" s="119">
        <v>2271</v>
      </c>
      <c r="B2279" s="119" t="s">
        <v>6889</v>
      </c>
      <c r="C2279" s="119" t="s">
        <v>6885</v>
      </c>
      <c r="D2279" s="120" t="s">
        <v>6886</v>
      </c>
      <c r="E2279" s="120" t="s">
        <v>391</v>
      </c>
      <c r="F2279" s="120" t="s">
        <v>261</v>
      </c>
      <c r="G2279" s="120" t="s">
        <v>440</v>
      </c>
      <c r="H2279" s="120" t="s">
        <v>470</v>
      </c>
      <c r="I2279" s="120" t="s">
        <v>2738</v>
      </c>
      <c r="J2279" s="120" t="s">
        <v>92</v>
      </c>
      <c r="K2279" s="120" t="s">
        <v>2950</v>
      </c>
      <c r="L2279" s="121">
        <v>12</v>
      </c>
      <c r="M2279" s="122">
        <v>2019</v>
      </c>
      <c r="N2279" s="180">
        <v>2495.48</v>
      </c>
      <c r="O2279" s="59"/>
      <c r="P2279" s="60"/>
      <c r="Q2279" s="61"/>
      <c r="R2279" s="61"/>
      <c r="S2279" s="510"/>
    </row>
    <row r="2280" spans="1:19" s="31" customFormat="1" ht="45.75" customHeight="1" x14ac:dyDescent="0.25">
      <c r="A2280" s="119">
        <v>2272</v>
      </c>
      <c r="B2280" s="119" t="s">
        <v>6890</v>
      </c>
      <c r="C2280" s="119" t="s">
        <v>6885</v>
      </c>
      <c r="D2280" s="120" t="s">
        <v>6886</v>
      </c>
      <c r="E2280" s="120" t="s">
        <v>391</v>
      </c>
      <c r="F2280" s="120" t="s">
        <v>261</v>
      </c>
      <c r="G2280" s="120" t="s">
        <v>440</v>
      </c>
      <c r="H2280" s="120" t="s">
        <v>470</v>
      </c>
      <c r="I2280" s="120" t="s">
        <v>2738</v>
      </c>
      <c r="J2280" s="120" t="s">
        <v>92</v>
      </c>
      <c r="K2280" s="120" t="s">
        <v>2950</v>
      </c>
      <c r="L2280" s="121">
        <v>12</v>
      </c>
      <c r="M2280" s="122">
        <v>2019</v>
      </c>
      <c r="N2280" s="180">
        <v>2495.48</v>
      </c>
      <c r="O2280" s="59"/>
      <c r="P2280" s="60"/>
      <c r="Q2280" s="61"/>
      <c r="R2280" s="61"/>
      <c r="S2280" s="510"/>
    </row>
    <row r="2281" spans="1:19" s="31" customFormat="1" ht="45.75" customHeight="1" x14ac:dyDescent="0.25">
      <c r="A2281" s="119">
        <v>2273</v>
      </c>
      <c r="B2281" s="119" t="s">
        <v>6891</v>
      </c>
      <c r="C2281" s="119" t="s">
        <v>6892</v>
      </c>
      <c r="D2281" s="120" t="s">
        <v>3664</v>
      </c>
      <c r="E2281" s="120" t="s">
        <v>391</v>
      </c>
      <c r="F2281" s="120" t="s">
        <v>261</v>
      </c>
      <c r="G2281" s="120">
        <v>28890319</v>
      </c>
      <c r="H2281" s="120" t="s">
        <v>470</v>
      </c>
      <c r="I2281" s="120" t="s">
        <v>2738</v>
      </c>
      <c r="J2281" s="120" t="s">
        <v>92</v>
      </c>
      <c r="K2281" s="120" t="s">
        <v>2950</v>
      </c>
      <c r="L2281" s="121">
        <v>12</v>
      </c>
      <c r="M2281" s="122">
        <v>2019</v>
      </c>
      <c r="N2281" s="180">
        <v>6652.6</v>
      </c>
      <c r="O2281" s="59"/>
      <c r="P2281" s="60"/>
      <c r="Q2281" s="61"/>
      <c r="R2281" s="61"/>
      <c r="S2281" s="510"/>
    </row>
    <row r="2282" spans="1:19" s="31" customFormat="1" ht="45.75" customHeight="1" x14ac:dyDescent="0.25">
      <c r="A2282" s="119">
        <v>2274</v>
      </c>
      <c r="B2282" s="119" t="s">
        <v>6893</v>
      </c>
      <c r="C2282" s="119" t="s">
        <v>6462</v>
      </c>
      <c r="D2282" s="120" t="s">
        <v>1622</v>
      </c>
      <c r="E2282" s="120" t="s">
        <v>391</v>
      </c>
      <c r="F2282" s="120" t="s">
        <v>261</v>
      </c>
      <c r="G2282" s="120" t="s">
        <v>440</v>
      </c>
      <c r="H2282" s="120" t="s">
        <v>470</v>
      </c>
      <c r="I2282" s="120" t="s">
        <v>2738</v>
      </c>
      <c r="J2282" s="120" t="s">
        <v>92</v>
      </c>
      <c r="K2282" s="120" t="s">
        <v>2950</v>
      </c>
      <c r="L2282" s="121">
        <v>12</v>
      </c>
      <c r="M2282" s="122">
        <v>2019</v>
      </c>
      <c r="N2282" s="180">
        <v>3433.6</v>
      </c>
      <c r="O2282" s="59"/>
      <c r="P2282" s="60"/>
      <c r="Q2282" s="61"/>
      <c r="R2282" s="61"/>
      <c r="S2282" s="510"/>
    </row>
    <row r="2283" spans="1:19" s="31" customFormat="1" ht="45.75" customHeight="1" x14ac:dyDescent="0.25">
      <c r="A2283" s="119">
        <v>2275</v>
      </c>
      <c r="B2283" s="119" t="s">
        <v>6894</v>
      </c>
      <c r="C2283" s="119" t="s">
        <v>2952</v>
      </c>
      <c r="D2283" s="120" t="s">
        <v>261</v>
      </c>
      <c r="E2283" s="120" t="s">
        <v>391</v>
      </c>
      <c r="F2283" s="120" t="s">
        <v>261</v>
      </c>
      <c r="G2283" s="120" t="s">
        <v>440</v>
      </c>
      <c r="H2283" s="120" t="s">
        <v>470</v>
      </c>
      <c r="I2283" s="120" t="s">
        <v>2738</v>
      </c>
      <c r="J2283" s="120" t="s">
        <v>92</v>
      </c>
      <c r="K2283" s="120" t="s">
        <v>2950</v>
      </c>
      <c r="L2283" s="121">
        <v>12</v>
      </c>
      <c r="M2283" s="122">
        <v>2019</v>
      </c>
      <c r="N2283" s="180">
        <v>268.25</v>
      </c>
      <c r="O2283" s="59"/>
      <c r="P2283" s="60"/>
      <c r="Q2283" s="61"/>
      <c r="R2283" s="61"/>
      <c r="S2283" s="510"/>
    </row>
    <row r="2284" spans="1:19" s="31" customFormat="1" ht="45.75" customHeight="1" x14ac:dyDescent="0.25">
      <c r="A2284" s="119">
        <v>2276</v>
      </c>
      <c r="B2284" s="119" t="s">
        <v>6895</v>
      </c>
      <c r="C2284" s="119" t="s">
        <v>2971</v>
      </c>
      <c r="D2284" s="120" t="s">
        <v>261</v>
      </c>
      <c r="E2284" s="120" t="s">
        <v>391</v>
      </c>
      <c r="F2284" s="120" t="s">
        <v>261</v>
      </c>
      <c r="G2284" s="120" t="s">
        <v>440</v>
      </c>
      <c r="H2284" s="120" t="s">
        <v>470</v>
      </c>
      <c r="I2284" s="120" t="s">
        <v>2738</v>
      </c>
      <c r="J2284" s="120" t="s">
        <v>92</v>
      </c>
      <c r="K2284" s="120" t="s">
        <v>2950</v>
      </c>
      <c r="L2284" s="121">
        <v>12</v>
      </c>
      <c r="M2284" s="122">
        <v>2019</v>
      </c>
      <c r="N2284" s="180">
        <v>107.3</v>
      </c>
      <c r="O2284" s="59"/>
      <c r="P2284" s="60"/>
      <c r="Q2284" s="61"/>
      <c r="R2284" s="61"/>
      <c r="S2284" s="510"/>
    </row>
    <row r="2285" spans="1:19" s="31" customFormat="1" ht="45.75" customHeight="1" x14ac:dyDescent="0.25">
      <c r="A2285" s="119">
        <v>2277</v>
      </c>
      <c r="B2285" s="119" t="s">
        <v>6896</v>
      </c>
      <c r="C2285" s="119" t="s">
        <v>2980</v>
      </c>
      <c r="D2285" s="120" t="s">
        <v>261</v>
      </c>
      <c r="E2285" s="120" t="s">
        <v>391</v>
      </c>
      <c r="F2285" s="120" t="s">
        <v>261</v>
      </c>
      <c r="G2285" s="120" t="s">
        <v>440</v>
      </c>
      <c r="H2285" s="120" t="s">
        <v>470</v>
      </c>
      <c r="I2285" s="120" t="s">
        <v>2738</v>
      </c>
      <c r="J2285" s="120" t="s">
        <v>92</v>
      </c>
      <c r="K2285" s="120" t="s">
        <v>2950</v>
      </c>
      <c r="L2285" s="121">
        <v>12</v>
      </c>
      <c r="M2285" s="122">
        <v>2019</v>
      </c>
      <c r="N2285" s="180">
        <v>268.25</v>
      </c>
      <c r="O2285" s="59"/>
      <c r="P2285" s="60"/>
      <c r="Q2285" s="61"/>
      <c r="R2285" s="61"/>
      <c r="S2285" s="510"/>
    </row>
    <row r="2286" spans="1:19" s="31" customFormat="1" ht="45.75" customHeight="1" x14ac:dyDescent="0.25">
      <c r="A2286" s="119">
        <v>2278</v>
      </c>
      <c r="B2286" s="119" t="s">
        <v>6897</v>
      </c>
      <c r="C2286" s="119" t="s">
        <v>6898</v>
      </c>
      <c r="D2286" s="120" t="s">
        <v>3048</v>
      </c>
      <c r="E2286" s="120" t="s">
        <v>391</v>
      </c>
      <c r="F2286" s="120" t="s">
        <v>261</v>
      </c>
      <c r="G2286" s="120" t="s">
        <v>440</v>
      </c>
      <c r="H2286" s="120" t="s">
        <v>470</v>
      </c>
      <c r="I2286" s="120" t="s">
        <v>2738</v>
      </c>
      <c r="J2286" s="120" t="s">
        <v>92</v>
      </c>
      <c r="K2286" s="120" t="s">
        <v>2950</v>
      </c>
      <c r="L2286" s="121">
        <v>5</v>
      </c>
      <c r="M2286" s="122">
        <v>2020</v>
      </c>
      <c r="N2286" s="180">
        <v>8132.04</v>
      </c>
      <c r="O2286" s="59"/>
      <c r="P2286" s="60"/>
      <c r="Q2286" s="61"/>
      <c r="R2286" s="61"/>
      <c r="S2286" s="510"/>
    </row>
    <row r="2287" spans="1:19" s="31" customFormat="1" ht="45.75" customHeight="1" x14ac:dyDescent="0.25">
      <c r="A2287" s="119">
        <v>2279</v>
      </c>
      <c r="B2287" s="119" t="s">
        <v>6899</v>
      </c>
      <c r="C2287" s="119" t="s">
        <v>6900</v>
      </c>
      <c r="D2287" s="120" t="s">
        <v>6901</v>
      </c>
      <c r="E2287" s="120" t="s">
        <v>391</v>
      </c>
      <c r="F2287" s="120" t="s">
        <v>261</v>
      </c>
      <c r="G2287" s="120" t="s">
        <v>440</v>
      </c>
      <c r="H2287" s="120" t="s">
        <v>470</v>
      </c>
      <c r="I2287" s="120" t="s">
        <v>2738</v>
      </c>
      <c r="J2287" s="120" t="s">
        <v>92</v>
      </c>
      <c r="K2287" s="120" t="s">
        <v>2950</v>
      </c>
      <c r="L2287" s="121">
        <v>5</v>
      </c>
      <c r="M2287" s="122">
        <v>2020</v>
      </c>
      <c r="N2287" s="180">
        <v>4130.5600000000004</v>
      </c>
      <c r="O2287" s="59"/>
      <c r="P2287" s="60"/>
      <c r="Q2287" s="61"/>
      <c r="R2287" s="61"/>
      <c r="S2287" s="510"/>
    </row>
    <row r="2288" spans="1:19" s="31" customFormat="1" ht="45.75" customHeight="1" x14ac:dyDescent="0.25">
      <c r="A2288" s="119">
        <v>2280</v>
      </c>
      <c r="B2288" s="119" t="s">
        <v>6902</v>
      </c>
      <c r="C2288" s="119" t="s">
        <v>2952</v>
      </c>
      <c r="D2288" s="131" t="s">
        <v>3397</v>
      </c>
      <c r="E2288" s="120" t="s">
        <v>391</v>
      </c>
      <c r="F2288" s="120" t="s">
        <v>261</v>
      </c>
      <c r="G2288" s="120" t="s">
        <v>440</v>
      </c>
      <c r="H2288" s="120" t="s">
        <v>470</v>
      </c>
      <c r="I2288" s="120" t="s">
        <v>2738</v>
      </c>
      <c r="J2288" s="120" t="s">
        <v>92</v>
      </c>
      <c r="K2288" s="120" t="s">
        <v>2950</v>
      </c>
      <c r="L2288" s="121">
        <v>5</v>
      </c>
      <c r="M2288" s="122">
        <v>2020</v>
      </c>
      <c r="N2288" s="180">
        <v>322.7</v>
      </c>
      <c r="O2288" s="59"/>
      <c r="P2288" s="60"/>
      <c r="Q2288" s="61"/>
      <c r="R2288" s="61"/>
      <c r="S2288" s="510"/>
    </row>
    <row r="2289" spans="1:19" s="31" customFormat="1" ht="45.75" customHeight="1" x14ac:dyDescent="0.25">
      <c r="A2289" s="119">
        <v>2281</v>
      </c>
      <c r="B2289" s="119" t="s">
        <v>6903</v>
      </c>
      <c r="C2289" s="119" t="s">
        <v>2971</v>
      </c>
      <c r="D2289" s="131" t="s">
        <v>3397</v>
      </c>
      <c r="E2289" s="120" t="s">
        <v>391</v>
      </c>
      <c r="F2289" s="120" t="s">
        <v>261</v>
      </c>
      <c r="G2289" s="120" t="s">
        <v>440</v>
      </c>
      <c r="H2289" s="120" t="s">
        <v>470</v>
      </c>
      <c r="I2289" s="120" t="s">
        <v>2738</v>
      </c>
      <c r="J2289" s="120" t="s">
        <v>92</v>
      </c>
      <c r="K2289" s="120" t="s">
        <v>2950</v>
      </c>
      <c r="L2289" s="121">
        <v>5</v>
      </c>
      <c r="M2289" s="122">
        <v>2020</v>
      </c>
      <c r="N2289" s="180">
        <v>322.7</v>
      </c>
      <c r="O2289" s="59"/>
      <c r="P2289" s="60"/>
      <c r="Q2289" s="61"/>
      <c r="R2289" s="61"/>
      <c r="S2289" s="510"/>
    </row>
    <row r="2290" spans="1:19" s="31" customFormat="1" ht="45.75" customHeight="1" x14ac:dyDescent="0.25">
      <c r="A2290" s="119">
        <v>2282</v>
      </c>
      <c r="B2290" s="119" t="s">
        <v>6904</v>
      </c>
      <c r="C2290" s="125" t="s">
        <v>6905</v>
      </c>
      <c r="D2290" s="125" t="s">
        <v>2922</v>
      </c>
      <c r="E2290" s="125" t="s">
        <v>3048</v>
      </c>
      <c r="F2290" s="125" t="s">
        <v>261</v>
      </c>
      <c r="G2290" s="128" t="s">
        <v>6906</v>
      </c>
      <c r="H2290" s="120" t="s">
        <v>470</v>
      </c>
      <c r="I2290" s="120" t="s">
        <v>2789</v>
      </c>
      <c r="J2290" s="120" t="s">
        <v>92</v>
      </c>
      <c r="K2290" s="120" t="s">
        <v>2950</v>
      </c>
      <c r="L2290" s="120">
        <v>12</v>
      </c>
      <c r="M2290" s="122">
        <v>2019</v>
      </c>
      <c r="N2290" s="181">
        <v>6652.6</v>
      </c>
      <c r="O2290" s="59"/>
      <c r="P2290" s="60"/>
      <c r="Q2290" s="61"/>
      <c r="R2290" s="61"/>
      <c r="S2290" s="510"/>
    </row>
    <row r="2291" spans="1:19" s="31" customFormat="1" ht="45.75" customHeight="1" x14ac:dyDescent="0.25">
      <c r="A2291" s="119">
        <v>2283</v>
      </c>
      <c r="B2291" s="119" t="s">
        <v>6907</v>
      </c>
      <c r="C2291" s="125" t="s">
        <v>4663</v>
      </c>
      <c r="D2291" s="125" t="s">
        <v>1622</v>
      </c>
      <c r="E2291" s="125" t="s">
        <v>6777</v>
      </c>
      <c r="F2291" s="125" t="s">
        <v>261</v>
      </c>
      <c r="G2291" s="120" t="s">
        <v>6908</v>
      </c>
      <c r="H2291" s="120" t="s">
        <v>470</v>
      </c>
      <c r="I2291" s="120" t="s">
        <v>2789</v>
      </c>
      <c r="J2291" s="120" t="s">
        <v>92</v>
      </c>
      <c r="K2291" s="120" t="s">
        <v>2950</v>
      </c>
      <c r="L2291" s="120">
        <v>12</v>
      </c>
      <c r="M2291" s="122">
        <v>2019</v>
      </c>
      <c r="N2291" s="181">
        <v>3433.6</v>
      </c>
      <c r="O2291" s="59"/>
      <c r="P2291" s="60"/>
      <c r="Q2291" s="61"/>
      <c r="R2291" s="61"/>
      <c r="S2291" s="510"/>
    </row>
    <row r="2292" spans="1:19" s="31" customFormat="1" ht="45.75" customHeight="1" x14ac:dyDescent="0.25">
      <c r="A2292" s="119">
        <v>2284</v>
      </c>
      <c r="B2292" s="119" t="s">
        <v>6909</v>
      </c>
      <c r="C2292" s="125" t="s">
        <v>2952</v>
      </c>
      <c r="D2292" s="125" t="s">
        <v>3095</v>
      </c>
      <c r="E2292" s="125" t="s">
        <v>391</v>
      </c>
      <c r="F2292" s="125" t="s">
        <v>261</v>
      </c>
      <c r="G2292" s="120" t="s">
        <v>6910</v>
      </c>
      <c r="H2292" s="120" t="s">
        <v>470</v>
      </c>
      <c r="I2292" s="120" t="s">
        <v>2789</v>
      </c>
      <c r="J2292" s="120" t="s">
        <v>92</v>
      </c>
      <c r="K2292" s="120" t="s">
        <v>2950</v>
      </c>
      <c r="L2292" s="120">
        <v>12</v>
      </c>
      <c r="M2292" s="122">
        <v>2019</v>
      </c>
      <c r="N2292" s="181">
        <v>268.25</v>
      </c>
      <c r="O2292" s="59"/>
      <c r="P2292" s="60"/>
      <c r="Q2292" s="61"/>
      <c r="R2292" s="61"/>
      <c r="S2292" s="510"/>
    </row>
    <row r="2293" spans="1:19" s="31" customFormat="1" ht="45.75" customHeight="1" x14ac:dyDescent="0.25">
      <c r="A2293" s="119">
        <v>2285</v>
      </c>
      <c r="B2293" s="119" t="s">
        <v>6911</v>
      </c>
      <c r="C2293" s="125" t="s">
        <v>2971</v>
      </c>
      <c r="D2293" s="125" t="s">
        <v>3095</v>
      </c>
      <c r="E2293" s="125" t="s">
        <v>391</v>
      </c>
      <c r="F2293" s="125" t="s">
        <v>261</v>
      </c>
      <c r="G2293" s="120" t="s">
        <v>6912</v>
      </c>
      <c r="H2293" s="120" t="s">
        <v>470</v>
      </c>
      <c r="I2293" s="120" t="s">
        <v>2789</v>
      </c>
      <c r="J2293" s="120" t="s">
        <v>92</v>
      </c>
      <c r="K2293" s="120" t="s">
        <v>2950</v>
      </c>
      <c r="L2293" s="120">
        <v>12</v>
      </c>
      <c r="M2293" s="122">
        <v>2019</v>
      </c>
      <c r="N2293" s="181">
        <v>107.3</v>
      </c>
      <c r="O2293" s="59"/>
      <c r="P2293" s="60"/>
      <c r="Q2293" s="61"/>
      <c r="R2293" s="61"/>
      <c r="S2293" s="510"/>
    </row>
    <row r="2294" spans="1:19" s="31" customFormat="1" ht="45.75" customHeight="1" x14ac:dyDescent="0.25">
      <c r="A2294" s="119">
        <v>2286</v>
      </c>
      <c r="B2294" s="119" t="s">
        <v>6913</v>
      </c>
      <c r="C2294" s="125" t="s">
        <v>2980</v>
      </c>
      <c r="D2294" s="125" t="s">
        <v>5193</v>
      </c>
      <c r="E2294" s="125" t="s">
        <v>391</v>
      </c>
      <c r="F2294" s="125" t="s">
        <v>261</v>
      </c>
      <c r="G2294" s="120" t="s">
        <v>440</v>
      </c>
      <c r="H2294" s="120" t="s">
        <v>470</v>
      </c>
      <c r="I2294" s="120" t="s">
        <v>2789</v>
      </c>
      <c r="J2294" s="120" t="s">
        <v>92</v>
      </c>
      <c r="K2294" s="120" t="s">
        <v>2950</v>
      </c>
      <c r="L2294" s="120">
        <v>12</v>
      </c>
      <c r="M2294" s="122">
        <v>2019</v>
      </c>
      <c r="N2294" s="181">
        <v>268.25</v>
      </c>
      <c r="O2294" s="59"/>
      <c r="P2294" s="60"/>
      <c r="Q2294" s="61"/>
      <c r="R2294" s="61"/>
      <c r="S2294" s="510"/>
    </row>
    <row r="2295" spans="1:19" s="31" customFormat="1" ht="45.75" customHeight="1" x14ac:dyDescent="0.25">
      <c r="A2295" s="119">
        <v>2287</v>
      </c>
      <c r="B2295" s="119" t="s">
        <v>6914</v>
      </c>
      <c r="C2295" s="125" t="s">
        <v>6915</v>
      </c>
      <c r="D2295" s="125" t="s">
        <v>4661</v>
      </c>
      <c r="E2295" s="125" t="s">
        <v>1056</v>
      </c>
      <c r="F2295" s="125" t="s">
        <v>4631</v>
      </c>
      <c r="G2295" s="120" t="s">
        <v>6916</v>
      </c>
      <c r="H2295" s="120" t="s">
        <v>470</v>
      </c>
      <c r="I2295" s="120" t="s">
        <v>2789</v>
      </c>
      <c r="J2295" s="120" t="s">
        <v>92</v>
      </c>
      <c r="K2295" s="120" t="s">
        <v>2950</v>
      </c>
      <c r="L2295" s="120">
        <v>12</v>
      </c>
      <c r="M2295" s="122">
        <v>2019</v>
      </c>
      <c r="N2295" s="181">
        <v>9860</v>
      </c>
      <c r="O2295" s="59"/>
      <c r="P2295" s="60"/>
      <c r="Q2295" s="61"/>
      <c r="R2295" s="61"/>
      <c r="S2295" s="510"/>
    </row>
    <row r="2296" spans="1:19" s="31" customFormat="1" ht="45.75" customHeight="1" x14ac:dyDescent="0.25">
      <c r="A2296" s="119">
        <v>2288</v>
      </c>
      <c r="B2296" s="119" t="s">
        <v>6917</v>
      </c>
      <c r="C2296" s="125" t="s">
        <v>6918</v>
      </c>
      <c r="D2296" s="125" t="s">
        <v>1622</v>
      </c>
      <c r="E2296" s="125" t="s">
        <v>1056</v>
      </c>
      <c r="F2296" s="125" t="s">
        <v>3030</v>
      </c>
      <c r="G2296" s="120" t="s">
        <v>6919</v>
      </c>
      <c r="H2296" s="120" t="s">
        <v>470</v>
      </c>
      <c r="I2296" s="120" t="s">
        <v>2789</v>
      </c>
      <c r="J2296" s="120" t="s">
        <v>92</v>
      </c>
      <c r="K2296" s="120" t="s">
        <v>2950</v>
      </c>
      <c r="L2296" s="120">
        <v>12</v>
      </c>
      <c r="M2296" s="122">
        <v>2019</v>
      </c>
      <c r="N2296" s="181">
        <v>11020</v>
      </c>
      <c r="O2296" s="59"/>
      <c r="P2296" s="60"/>
      <c r="Q2296" s="61"/>
      <c r="R2296" s="61"/>
      <c r="S2296" s="510"/>
    </row>
    <row r="2297" spans="1:19" s="31" customFormat="1" ht="45.75" customHeight="1" x14ac:dyDescent="0.25">
      <c r="A2297" s="119">
        <v>2289</v>
      </c>
      <c r="B2297" s="119" t="s">
        <v>6920</v>
      </c>
      <c r="C2297" s="125" t="s">
        <v>6905</v>
      </c>
      <c r="D2297" s="125" t="s">
        <v>2922</v>
      </c>
      <c r="E2297" s="125" t="s">
        <v>3048</v>
      </c>
      <c r="F2297" s="125" t="s">
        <v>261</v>
      </c>
      <c r="G2297" s="120" t="s">
        <v>440</v>
      </c>
      <c r="H2297" s="120" t="s">
        <v>470</v>
      </c>
      <c r="I2297" s="120" t="s">
        <v>2789</v>
      </c>
      <c r="J2297" s="120" t="s">
        <v>92</v>
      </c>
      <c r="K2297" s="120" t="s">
        <v>2950</v>
      </c>
      <c r="L2297" s="120">
        <v>12</v>
      </c>
      <c r="M2297" s="122">
        <v>2019</v>
      </c>
      <c r="N2297" s="181">
        <v>6760.48</v>
      </c>
      <c r="O2297" s="59"/>
      <c r="P2297" s="60"/>
      <c r="Q2297" s="61"/>
      <c r="R2297" s="61"/>
      <c r="S2297" s="510"/>
    </row>
    <row r="2298" spans="1:19" s="31" customFormat="1" ht="45.75" customHeight="1" x14ac:dyDescent="0.25">
      <c r="A2298" s="119">
        <v>2290</v>
      </c>
      <c r="B2298" s="119" t="s">
        <v>6921</v>
      </c>
      <c r="C2298" s="125" t="s">
        <v>4663</v>
      </c>
      <c r="D2298" s="125" t="s">
        <v>1622</v>
      </c>
      <c r="E2298" s="125" t="s">
        <v>6777</v>
      </c>
      <c r="F2298" s="125" t="s">
        <v>261</v>
      </c>
      <c r="G2298" s="120" t="s">
        <v>6922</v>
      </c>
      <c r="H2298" s="120" t="s">
        <v>470</v>
      </c>
      <c r="I2298" s="120" t="s">
        <v>2789</v>
      </c>
      <c r="J2298" s="120" t="s">
        <v>92</v>
      </c>
      <c r="K2298" s="120" t="s">
        <v>2950</v>
      </c>
      <c r="L2298" s="120">
        <v>12</v>
      </c>
      <c r="M2298" s="122">
        <v>2019</v>
      </c>
      <c r="N2298" s="181">
        <v>3489.28</v>
      </c>
      <c r="O2298" s="59"/>
      <c r="P2298" s="60"/>
      <c r="Q2298" s="61"/>
      <c r="R2298" s="61"/>
      <c r="S2298" s="510"/>
    </row>
    <row r="2299" spans="1:19" s="31" customFormat="1" ht="45.75" customHeight="1" x14ac:dyDescent="0.25">
      <c r="A2299" s="119">
        <v>2291</v>
      </c>
      <c r="B2299" s="119" t="s">
        <v>6923</v>
      </c>
      <c r="C2299" s="125" t="s">
        <v>2952</v>
      </c>
      <c r="D2299" s="125" t="s">
        <v>3095</v>
      </c>
      <c r="E2299" s="125" t="s">
        <v>391</v>
      </c>
      <c r="F2299" s="125" t="s">
        <v>261</v>
      </c>
      <c r="G2299" s="120" t="s">
        <v>6924</v>
      </c>
      <c r="H2299" s="120" t="s">
        <v>470</v>
      </c>
      <c r="I2299" s="120" t="s">
        <v>2789</v>
      </c>
      <c r="J2299" s="120" t="s">
        <v>92</v>
      </c>
      <c r="K2299" s="120" t="s">
        <v>2950</v>
      </c>
      <c r="L2299" s="120">
        <v>12</v>
      </c>
      <c r="M2299" s="122">
        <v>2019</v>
      </c>
      <c r="N2299" s="181">
        <v>272.60000000000002</v>
      </c>
      <c r="O2299" s="59"/>
      <c r="P2299" s="60"/>
      <c r="Q2299" s="61"/>
      <c r="R2299" s="61"/>
      <c r="S2299" s="510"/>
    </row>
    <row r="2300" spans="1:19" s="31" customFormat="1" ht="45.75" customHeight="1" x14ac:dyDescent="0.25">
      <c r="A2300" s="119">
        <v>2292</v>
      </c>
      <c r="B2300" s="119" t="s">
        <v>6925</v>
      </c>
      <c r="C2300" s="125" t="s">
        <v>2971</v>
      </c>
      <c r="D2300" s="125" t="s">
        <v>3095</v>
      </c>
      <c r="E2300" s="125" t="s">
        <v>391</v>
      </c>
      <c r="F2300" s="125" t="s">
        <v>261</v>
      </c>
      <c r="G2300" s="120" t="s">
        <v>6926</v>
      </c>
      <c r="H2300" s="120" t="s">
        <v>470</v>
      </c>
      <c r="I2300" s="120" t="s">
        <v>2789</v>
      </c>
      <c r="J2300" s="120" t="s">
        <v>92</v>
      </c>
      <c r="K2300" s="120" t="s">
        <v>2950</v>
      </c>
      <c r="L2300" s="120">
        <v>12</v>
      </c>
      <c r="M2300" s="122">
        <v>2019</v>
      </c>
      <c r="N2300" s="181">
        <v>109.04</v>
      </c>
      <c r="O2300" s="59"/>
      <c r="P2300" s="60"/>
      <c r="Q2300" s="61"/>
      <c r="R2300" s="61"/>
      <c r="S2300" s="510"/>
    </row>
    <row r="2301" spans="1:19" s="31" customFormat="1" ht="45.75" customHeight="1" x14ac:dyDescent="0.25">
      <c r="A2301" s="119">
        <v>2293</v>
      </c>
      <c r="B2301" s="119" t="s">
        <v>6927</v>
      </c>
      <c r="C2301" s="125" t="s">
        <v>2980</v>
      </c>
      <c r="D2301" s="125" t="s">
        <v>3397</v>
      </c>
      <c r="E2301" s="125" t="s">
        <v>391</v>
      </c>
      <c r="F2301" s="125" t="s">
        <v>261</v>
      </c>
      <c r="G2301" s="120" t="s">
        <v>440</v>
      </c>
      <c r="H2301" s="120" t="s">
        <v>470</v>
      </c>
      <c r="I2301" s="120" t="s">
        <v>2789</v>
      </c>
      <c r="J2301" s="120" t="s">
        <v>92</v>
      </c>
      <c r="K2301" s="120" t="s">
        <v>2950</v>
      </c>
      <c r="L2301" s="120">
        <v>12</v>
      </c>
      <c r="M2301" s="122">
        <v>2019</v>
      </c>
      <c r="N2301" s="181">
        <v>272.60000000000002</v>
      </c>
      <c r="O2301" s="59"/>
      <c r="P2301" s="60"/>
      <c r="Q2301" s="61"/>
      <c r="R2301" s="61"/>
      <c r="S2301" s="510"/>
    </row>
    <row r="2302" spans="1:19" s="31" customFormat="1" ht="45.75" customHeight="1" x14ac:dyDescent="0.25">
      <c r="A2302" s="119">
        <v>2294</v>
      </c>
      <c r="B2302" s="119" t="s">
        <v>6928</v>
      </c>
      <c r="C2302" s="125" t="s">
        <v>6905</v>
      </c>
      <c r="D2302" s="125" t="s">
        <v>3388</v>
      </c>
      <c r="E2302" s="125" t="s">
        <v>3048</v>
      </c>
      <c r="F2302" s="125" t="s">
        <v>261</v>
      </c>
      <c r="G2302" s="120" t="s">
        <v>440</v>
      </c>
      <c r="H2302" s="120" t="s">
        <v>470</v>
      </c>
      <c r="I2302" s="120" t="s">
        <v>2807</v>
      </c>
      <c r="J2302" s="120" t="s">
        <v>92</v>
      </c>
      <c r="K2302" s="120" t="s">
        <v>2950</v>
      </c>
      <c r="L2302" s="120">
        <v>12</v>
      </c>
      <c r="M2302" s="122">
        <v>2019</v>
      </c>
      <c r="N2302" s="181">
        <v>6760.48</v>
      </c>
      <c r="O2302" s="59"/>
      <c r="P2302" s="60"/>
      <c r="Q2302" s="61"/>
      <c r="R2302" s="61"/>
      <c r="S2302" s="510"/>
    </row>
    <row r="2303" spans="1:19" s="31" customFormat="1" ht="45.75" customHeight="1" x14ac:dyDescent="0.25">
      <c r="A2303" s="119">
        <v>2295</v>
      </c>
      <c r="B2303" s="119" t="s">
        <v>6929</v>
      </c>
      <c r="C2303" s="125" t="s">
        <v>4663</v>
      </c>
      <c r="D2303" s="125" t="s">
        <v>1622</v>
      </c>
      <c r="E2303" s="125" t="s">
        <v>6777</v>
      </c>
      <c r="F2303" s="125" t="s">
        <v>261</v>
      </c>
      <c r="G2303" s="120" t="s">
        <v>440</v>
      </c>
      <c r="H2303" s="120" t="s">
        <v>470</v>
      </c>
      <c r="I2303" s="120" t="s">
        <v>2807</v>
      </c>
      <c r="J2303" s="120" t="s">
        <v>92</v>
      </c>
      <c r="K2303" s="120" t="s">
        <v>2950</v>
      </c>
      <c r="L2303" s="120">
        <v>12</v>
      </c>
      <c r="M2303" s="122">
        <v>2019</v>
      </c>
      <c r="N2303" s="181">
        <v>3489.28</v>
      </c>
      <c r="O2303" s="59"/>
      <c r="P2303" s="60"/>
      <c r="Q2303" s="61"/>
      <c r="R2303" s="61"/>
      <c r="S2303" s="510"/>
    </row>
    <row r="2304" spans="1:19" s="31" customFormat="1" ht="45.75" customHeight="1" x14ac:dyDescent="0.25">
      <c r="A2304" s="119">
        <v>2296</v>
      </c>
      <c r="B2304" s="119" t="s">
        <v>6930</v>
      </c>
      <c r="C2304" s="125" t="s">
        <v>2952</v>
      </c>
      <c r="D2304" s="125" t="s">
        <v>3095</v>
      </c>
      <c r="E2304" s="125" t="s">
        <v>391</v>
      </c>
      <c r="F2304" s="125" t="s">
        <v>261</v>
      </c>
      <c r="G2304" s="120" t="s">
        <v>440</v>
      </c>
      <c r="H2304" s="120" t="s">
        <v>470</v>
      </c>
      <c r="I2304" s="120" t="s">
        <v>2807</v>
      </c>
      <c r="J2304" s="120" t="s">
        <v>92</v>
      </c>
      <c r="K2304" s="120" t="s">
        <v>2950</v>
      </c>
      <c r="L2304" s="120">
        <v>12</v>
      </c>
      <c r="M2304" s="122">
        <v>2019</v>
      </c>
      <c r="N2304" s="181">
        <v>272.60000000000002</v>
      </c>
      <c r="O2304" s="59"/>
      <c r="P2304" s="60"/>
      <c r="Q2304" s="61"/>
      <c r="R2304" s="61"/>
      <c r="S2304" s="510"/>
    </row>
    <row r="2305" spans="1:19" s="31" customFormat="1" ht="45.75" customHeight="1" x14ac:dyDescent="0.25">
      <c r="A2305" s="119">
        <v>2297</v>
      </c>
      <c r="B2305" s="119" t="s">
        <v>6931</v>
      </c>
      <c r="C2305" s="125" t="s">
        <v>2971</v>
      </c>
      <c r="D2305" s="125" t="s">
        <v>3095</v>
      </c>
      <c r="E2305" s="125" t="s">
        <v>391</v>
      </c>
      <c r="F2305" s="125" t="s">
        <v>261</v>
      </c>
      <c r="G2305" s="120" t="s">
        <v>440</v>
      </c>
      <c r="H2305" s="120" t="s">
        <v>470</v>
      </c>
      <c r="I2305" s="120" t="s">
        <v>2807</v>
      </c>
      <c r="J2305" s="120" t="s">
        <v>92</v>
      </c>
      <c r="K2305" s="120" t="s">
        <v>2950</v>
      </c>
      <c r="L2305" s="120">
        <v>12</v>
      </c>
      <c r="M2305" s="122">
        <v>2019</v>
      </c>
      <c r="N2305" s="181">
        <v>109.04</v>
      </c>
      <c r="O2305" s="59"/>
      <c r="P2305" s="60"/>
      <c r="Q2305" s="61"/>
      <c r="R2305" s="61"/>
      <c r="S2305" s="510"/>
    </row>
    <row r="2306" spans="1:19" s="31" customFormat="1" ht="45.75" customHeight="1" x14ac:dyDescent="0.25">
      <c r="A2306" s="119">
        <v>2298</v>
      </c>
      <c r="B2306" s="119" t="s">
        <v>6932</v>
      </c>
      <c r="C2306" s="125" t="s">
        <v>2980</v>
      </c>
      <c r="D2306" s="125" t="s">
        <v>3397</v>
      </c>
      <c r="E2306" s="125" t="s">
        <v>391</v>
      </c>
      <c r="F2306" s="125" t="s">
        <v>261</v>
      </c>
      <c r="G2306" s="120" t="s">
        <v>440</v>
      </c>
      <c r="H2306" s="120" t="s">
        <v>470</v>
      </c>
      <c r="I2306" s="120" t="s">
        <v>2807</v>
      </c>
      <c r="J2306" s="120" t="s">
        <v>92</v>
      </c>
      <c r="K2306" s="120" t="s">
        <v>2950</v>
      </c>
      <c r="L2306" s="120">
        <v>12</v>
      </c>
      <c r="M2306" s="122">
        <v>2019</v>
      </c>
      <c r="N2306" s="181">
        <v>272.60000000000002</v>
      </c>
      <c r="O2306" s="59"/>
      <c r="P2306" s="60"/>
      <c r="Q2306" s="61"/>
      <c r="R2306" s="61"/>
      <c r="S2306" s="510"/>
    </row>
    <row r="2307" spans="1:19" s="31" customFormat="1" ht="45.75" customHeight="1" x14ac:dyDescent="0.25">
      <c r="A2307" s="119">
        <v>2299</v>
      </c>
      <c r="B2307" s="119" t="s">
        <v>6933</v>
      </c>
      <c r="C2307" s="133" t="s">
        <v>6934</v>
      </c>
      <c r="D2307" s="120" t="s">
        <v>3012</v>
      </c>
      <c r="E2307" s="120" t="s">
        <v>1056</v>
      </c>
      <c r="F2307" s="120" t="s">
        <v>4310</v>
      </c>
      <c r="G2307" s="120" t="s">
        <v>440</v>
      </c>
      <c r="H2307" s="120" t="s">
        <v>470</v>
      </c>
      <c r="I2307" s="120" t="s">
        <v>2807</v>
      </c>
      <c r="J2307" s="120" t="s">
        <v>92</v>
      </c>
      <c r="K2307" s="120" t="s">
        <v>2950</v>
      </c>
      <c r="L2307" s="120">
        <v>12</v>
      </c>
      <c r="M2307" s="121">
        <v>2019</v>
      </c>
      <c r="N2307" s="181">
        <v>4176</v>
      </c>
      <c r="O2307" s="59"/>
      <c r="P2307" s="60"/>
      <c r="Q2307" s="61"/>
      <c r="R2307" s="61"/>
      <c r="S2307" s="510"/>
    </row>
    <row r="2308" spans="1:19" s="31" customFormat="1" ht="45.75" customHeight="1" x14ac:dyDescent="0.25">
      <c r="A2308" s="119">
        <v>2300</v>
      </c>
      <c r="B2308" s="119" t="s">
        <v>6935</v>
      </c>
      <c r="C2308" s="125" t="s">
        <v>6905</v>
      </c>
      <c r="D2308" s="131" t="s">
        <v>3388</v>
      </c>
      <c r="E2308" s="125" t="s">
        <v>3048</v>
      </c>
      <c r="F2308" s="120"/>
      <c r="G2308" s="120" t="s">
        <v>440</v>
      </c>
      <c r="H2308" s="120" t="s">
        <v>470</v>
      </c>
      <c r="I2308" s="120" t="s">
        <v>2807</v>
      </c>
      <c r="J2308" s="120" t="s">
        <v>92</v>
      </c>
      <c r="K2308" s="120" t="s">
        <v>2950</v>
      </c>
      <c r="L2308" s="121">
        <v>7</v>
      </c>
      <c r="M2308" s="121">
        <v>2020</v>
      </c>
      <c r="N2308" s="180">
        <v>8002.96</v>
      </c>
      <c r="O2308" s="59"/>
      <c r="P2308" s="60"/>
      <c r="Q2308" s="61"/>
      <c r="R2308" s="61"/>
      <c r="S2308" s="510"/>
    </row>
    <row r="2309" spans="1:19" s="31" customFormat="1" ht="45.75" customHeight="1" x14ac:dyDescent="0.25">
      <c r="A2309" s="119">
        <v>2301</v>
      </c>
      <c r="B2309" s="119" t="s">
        <v>6936</v>
      </c>
      <c r="C2309" s="125" t="s">
        <v>4663</v>
      </c>
      <c r="D2309" s="131" t="s">
        <v>1622</v>
      </c>
      <c r="E2309" s="125" t="s">
        <v>6777</v>
      </c>
      <c r="F2309" s="120"/>
      <c r="G2309" s="120" t="s">
        <v>440</v>
      </c>
      <c r="H2309" s="120" t="s">
        <v>470</v>
      </c>
      <c r="I2309" s="120" t="s">
        <v>2807</v>
      </c>
      <c r="J2309" s="120" t="s">
        <v>92</v>
      </c>
      <c r="K2309" s="120" t="s">
        <v>2950</v>
      </c>
      <c r="L2309" s="121">
        <v>7</v>
      </c>
      <c r="M2309" s="121">
        <v>2020</v>
      </c>
      <c r="N2309" s="180">
        <v>4130.5600000000004</v>
      </c>
      <c r="O2309" s="59"/>
      <c r="P2309" s="60"/>
      <c r="Q2309" s="61"/>
      <c r="R2309" s="61"/>
      <c r="S2309" s="510"/>
    </row>
    <row r="2310" spans="1:19" s="31" customFormat="1" ht="45.75" customHeight="1" x14ac:dyDescent="0.25">
      <c r="A2310" s="119">
        <v>2302</v>
      </c>
      <c r="B2310" s="119" t="s">
        <v>6937</v>
      </c>
      <c r="C2310" s="119" t="s">
        <v>3004</v>
      </c>
      <c r="D2310" s="131" t="s">
        <v>3095</v>
      </c>
      <c r="E2310" s="125" t="s">
        <v>391</v>
      </c>
      <c r="F2310" s="120"/>
      <c r="G2310" s="120" t="s">
        <v>440</v>
      </c>
      <c r="H2310" s="120" t="s">
        <v>470</v>
      </c>
      <c r="I2310" s="120" t="s">
        <v>2807</v>
      </c>
      <c r="J2310" s="120" t="s">
        <v>92</v>
      </c>
      <c r="K2310" s="120" t="s">
        <v>2950</v>
      </c>
      <c r="L2310" s="121">
        <v>7</v>
      </c>
      <c r="M2310" s="121">
        <v>2020</v>
      </c>
      <c r="N2310" s="180">
        <v>322.7</v>
      </c>
      <c r="O2310" s="59"/>
      <c r="P2310" s="60"/>
      <c r="Q2310" s="61"/>
      <c r="R2310" s="61"/>
      <c r="S2310" s="510"/>
    </row>
    <row r="2311" spans="1:19" s="31" customFormat="1" ht="45.75" customHeight="1" x14ac:dyDescent="0.25">
      <c r="A2311" s="119">
        <v>2303</v>
      </c>
      <c r="B2311" s="119" t="s">
        <v>6938</v>
      </c>
      <c r="C2311" s="119" t="s">
        <v>2971</v>
      </c>
      <c r="D2311" s="131" t="s">
        <v>3095</v>
      </c>
      <c r="E2311" s="125" t="s">
        <v>391</v>
      </c>
      <c r="F2311" s="120"/>
      <c r="G2311" s="120" t="s">
        <v>440</v>
      </c>
      <c r="H2311" s="120" t="s">
        <v>470</v>
      </c>
      <c r="I2311" s="120" t="s">
        <v>2807</v>
      </c>
      <c r="J2311" s="120" t="s">
        <v>92</v>
      </c>
      <c r="K2311" s="120" t="s">
        <v>2950</v>
      </c>
      <c r="L2311" s="121">
        <v>7</v>
      </c>
      <c r="M2311" s="121">
        <v>2020</v>
      </c>
      <c r="N2311" s="180">
        <v>129.08000000000001</v>
      </c>
      <c r="O2311" s="59"/>
      <c r="P2311" s="60"/>
      <c r="Q2311" s="61"/>
      <c r="R2311" s="61"/>
      <c r="S2311" s="510"/>
    </row>
    <row r="2312" spans="1:19" s="31" customFormat="1" ht="45.75" customHeight="1" x14ac:dyDescent="0.25">
      <c r="A2312" s="119">
        <v>2304</v>
      </c>
      <c r="B2312" s="119" t="s">
        <v>6939</v>
      </c>
      <c r="C2312" s="119" t="s">
        <v>2980</v>
      </c>
      <c r="D2312" s="131" t="s">
        <v>3397</v>
      </c>
      <c r="E2312" s="125" t="s">
        <v>391</v>
      </c>
      <c r="F2312" s="120"/>
      <c r="G2312" s="120" t="s">
        <v>440</v>
      </c>
      <c r="H2312" s="120" t="s">
        <v>470</v>
      </c>
      <c r="I2312" s="120" t="s">
        <v>2807</v>
      </c>
      <c r="J2312" s="120" t="s">
        <v>92</v>
      </c>
      <c r="K2312" s="120" t="s">
        <v>2950</v>
      </c>
      <c r="L2312" s="121">
        <v>7</v>
      </c>
      <c r="M2312" s="121">
        <v>2020</v>
      </c>
      <c r="N2312" s="180">
        <v>322.7</v>
      </c>
      <c r="O2312" s="59"/>
      <c r="P2312" s="60"/>
      <c r="Q2312" s="61"/>
      <c r="R2312" s="61"/>
      <c r="S2312" s="510"/>
    </row>
    <row r="2313" spans="1:19" s="31" customFormat="1" ht="45.75" customHeight="1" x14ac:dyDescent="0.25">
      <c r="A2313" s="119">
        <v>2305</v>
      </c>
      <c r="B2313" s="119" t="s">
        <v>6940</v>
      </c>
      <c r="C2313" s="119" t="s">
        <v>6941</v>
      </c>
      <c r="D2313" s="120" t="s">
        <v>3012</v>
      </c>
      <c r="E2313" s="120" t="s">
        <v>1056</v>
      </c>
      <c r="F2313" s="120" t="s">
        <v>4310</v>
      </c>
      <c r="G2313" s="120" t="s">
        <v>440</v>
      </c>
      <c r="H2313" s="120" t="s">
        <v>470</v>
      </c>
      <c r="I2313" s="120" t="s">
        <v>2805</v>
      </c>
      <c r="J2313" s="120" t="s">
        <v>92</v>
      </c>
      <c r="K2313" s="120" t="s">
        <v>2950</v>
      </c>
      <c r="L2313" s="121">
        <v>9</v>
      </c>
      <c r="M2313" s="122">
        <v>2020</v>
      </c>
      <c r="N2313" s="180">
        <v>4524</v>
      </c>
      <c r="O2313" s="59"/>
      <c r="P2313" s="60"/>
      <c r="Q2313" s="61"/>
      <c r="R2313" s="61"/>
      <c r="S2313" s="510"/>
    </row>
    <row r="2314" spans="1:19" s="31" customFormat="1" ht="45.75" customHeight="1" x14ac:dyDescent="0.25">
      <c r="A2314" s="119">
        <v>2306</v>
      </c>
      <c r="B2314" s="119" t="s">
        <v>6942</v>
      </c>
      <c r="C2314" s="133" t="s">
        <v>4270</v>
      </c>
      <c r="D2314" s="120" t="s">
        <v>261</v>
      </c>
      <c r="E2314" s="120" t="s">
        <v>391</v>
      </c>
      <c r="F2314" s="120" t="s">
        <v>261</v>
      </c>
      <c r="G2314" s="120" t="s">
        <v>440</v>
      </c>
      <c r="H2314" s="120" t="s">
        <v>470</v>
      </c>
      <c r="I2314" s="120" t="s">
        <v>2834</v>
      </c>
      <c r="J2314" s="120" t="s">
        <v>92</v>
      </c>
      <c r="K2314" s="120" t="s">
        <v>2950</v>
      </c>
      <c r="L2314" s="120">
        <v>10</v>
      </c>
      <c r="M2314" s="121">
        <v>2020</v>
      </c>
      <c r="N2314" s="181">
        <v>6616.64</v>
      </c>
      <c r="O2314" s="59"/>
      <c r="P2314" s="60"/>
      <c r="Q2314" s="61"/>
      <c r="R2314" s="61"/>
      <c r="S2314" s="510"/>
    </row>
    <row r="2315" spans="1:19" s="31" customFormat="1" ht="45.75" customHeight="1" x14ac:dyDescent="0.25">
      <c r="A2315" s="119">
        <v>2307</v>
      </c>
      <c r="B2315" s="119" t="s">
        <v>6943</v>
      </c>
      <c r="C2315" s="133" t="s">
        <v>2976</v>
      </c>
      <c r="D2315" s="120" t="s">
        <v>261</v>
      </c>
      <c r="E2315" s="120" t="s">
        <v>391</v>
      </c>
      <c r="F2315" s="120" t="s">
        <v>261</v>
      </c>
      <c r="G2315" s="120" t="s">
        <v>440</v>
      </c>
      <c r="H2315" s="120" t="s">
        <v>470</v>
      </c>
      <c r="I2315" s="120" t="s">
        <v>2834</v>
      </c>
      <c r="J2315" s="120" t="s">
        <v>92</v>
      </c>
      <c r="K2315" s="120" t="s">
        <v>2950</v>
      </c>
      <c r="L2315" s="120">
        <v>10</v>
      </c>
      <c r="M2315" s="121">
        <v>2020</v>
      </c>
      <c r="N2315" s="181">
        <v>3415.04</v>
      </c>
      <c r="O2315" s="59"/>
      <c r="P2315" s="60"/>
      <c r="Q2315" s="61"/>
      <c r="R2315" s="61"/>
      <c r="S2315" s="510"/>
    </row>
    <row r="2316" spans="1:19" s="31" customFormat="1" ht="45.75" customHeight="1" x14ac:dyDescent="0.25">
      <c r="A2316" s="119">
        <v>2308</v>
      </c>
      <c r="B2316" s="119" t="s">
        <v>6944</v>
      </c>
      <c r="C2316" s="133" t="s">
        <v>2952</v>
      </c>
      <c r="D2316" s="120" t="s">
        <v>261</v>
      </c>
      <c r="E2316" s="120" t="s">
        <v>391</v>
      </c>
      <c r="F2316" s="120" t="s">
        <v>261</v>
      </c>
      <c r="G2316" s="120" t="s">
        <v>440</v>
      </c>
      <c r="H2316" s="120" t="s">
        <v>470</v>
      </c>
      <c r="I2316" s="120" t="s">
        <v>2834</v>
      </c>
      <c r="J2316" s="120" t="s">
        <v>92</v>
      </c>
      <c r="K2316" s="120" t="s">
        <v>2950</v>
      </c>
      <c r="L2316" s="120">
        <v>10</v>
      </c>
      <c r="M2316" s="121">
        <v>2020</v>
      </c>
      <c r="N2316" s="181">
        <v>426.88</v>
      </c>
      <c r="O2316" s="59"/>
      <c r="P2316" s="60"/>
      <c r="Q2316" s="61"/>
      <c r="R2316" s="61"/>
      <c r="S2316" s="510"/>
    </row>
    <row r="2317" spans="1:19" s="31" customFormat="1" ht="45.75" customHeight="1" x14ac:dyDescent="0.25">
      <c r="A2317" s="119">
        <v>2309</v>
      </c>
      <c r="B2317" s="119" t="s">
        <v>6945</v>
      </c>
      <c r="C2317" s="133" t="s">
        <v>2971</v>
      </c>
      <c r="D2317" s="120" t="s">
        <v>261</v>
      </c>
      <c r="E2317" s="120" t="s">
        <v>391</v>
      </c>
      <c r="F2317" s="120" t="s">
        <v>261</v>
      </c>
      <c r="G2317" s="120" t="s">
        <v>440</v>
      </c>
      <c r="H2317" s="120" t="s">
        <v>470</v>
      </c>
      <c r="I2317" s="120" t="s">
        <v>2834</v>
      </c>
      <c r="J2317" s="120" t="s">
        <v>92</v>
      </c>
      <c r="K2317" s="120" t="s">
        <v>2950</v>
      </c>
      <c r="L2317" s="120">
        <v>10</v>
      </c>
      <c r="M2317" s="121">
        <v>2020</v>
      </c>
      <c r="N2317" s="181">
        <v>213.44</v>
      </c>
      <c r="O2317" s="59"/>
      <c r="P2317" s="60"/>
      <c r="Q2317" s="61"/>
      <c r="R2317" s="61"/>
      <c r="S2317" s="510"/>
    </row>
    <row r="2318" spans="1:19" s="31" customFormat="1" ht="45.75" customHeight="1" x14ac:dyDescent="0.25">
      <c r="A2318" s="119">
        <v>2310</v>
      </c>
      <c r="B2318" s="119" t="s">
        <v>6946</v>
      </c>
      <c r="C2318" s="133" t="s">
        <v>6947</v>
      </c>
      <c r="D2318" s="120" t="s">
        <v>261</v>
      </c>
      <c r="E2318" s="120" t="s">
        <v>391</v>
      </c>
      <c r="F2318" s="120" t="s">
        <v>261</v>
      </c>
      <c r="G2318" s="120" t="s">
        <v>440</v>
      </c>
      <c r="H2318" s="120" t="s">
        <v>470</v>
      </c>
      <c r="I2318" s="120" t="s">
        <v>2834</v>
      </c>
      <c r="J2318" s="120" t="s">
        <v>92</v>
      </c>
      <c r="K2318" s="120" t="s">
        <v>2950</v>
      </c>
      <c r="L2318" s="120">
        <v>10</v>
      </c>
      <c r="M2318" s="121">
        <v>2020</v>
      </c>
      <c r="N2318" s="181">
        <v>18089.04</v>
      </c>
      <c r="O2318" s="59"/>
      <c r="P2318" s="60"/>
      <c r="Q2318" s="61"/>
      <c r="R2318" s="61"/>
      <c r="S2318" s="510"/>
    </row>
    <row r="2319" spans="1:19" s="31" customFormat="1" ht="45.75" customHeight="1" x14ac:dyDescent="0.25">
      <c r="A2319" s="119">
        <v>2311</v>
      </c>
      <c r="B2319" s="119" t="s">
        <v>6948</v>
      </c>
      <c r="C2319" s="133" t="s">
        <v>6949</v>
      </c>
      <c r="D2319" s="120" t="s">
        <v>261</v>
      </c>
      <c r="E2319" s="120" t="s">
        <v>391</v>
      </c>
      <c r="F2319" s="120" t="s">
        <v>261</v>
      </c>
      <c r="G2319" s="120" t="s">
        <v>440</v>
      </c>
      <c r="H2319" s="120" t="s">
        <v>470</v>
      </c>
      <c r="I2319" s="120" t="s">
        <v>2834</v>
      </c>
      <c r="J2319" s="120" t="s">
        <v>92</v>
      </c>
      <c r="K2319" s="120" t="s">
        <v>2950</v>
      </c>
      <c r="L2319" s="120">
        <v>10</v>
      </c>
      <c r="M2319" s="121">
        <v>2020</v>
      </c>
      <c r="N2319" s="181">
        <v>33872</v>
      </c>
      <c r="O2319" s="59"/>
      <c r="P2319" s="60"/>
      <c r="Q2319" s="61"/>
      <c r="R2319" s="61"/>
      <c r="S2319" s="510"/>
    </row>
    <row r="2320" spans="1:19" s="31" customFormat="1" ht="45.75" customHeight="1" x14ac:dyDescent="0.25">
      <c r="A2320" s="119">
        <v>2312</v>
      </c>
      <c r="B2320" s="119" t="s">
        <v>6950</v>
      </c>
      <c r="C2320" s="133" t="s">
        <v>6949</v>
      </c>
      <c r="D2320" s="120" t="s">
        <v>261</v>
      </c>
      <c r="E2320" s="120" t="s">
        <v>391</v>
      </c>
      <c r="F2320" s="120" t="s">
        <v>261</v>
      </c>
      <c r="G2320" s="120" t="s">
        <v>440</v>
      </c>
      <c r="H2320" s="120" t="s">
        <v>470</v>
      </c>
      <c r="I2320" s="120" t="s">
        <v>2834</v>
      </c>
      <c r="J2320" s="120" t="s">
        <v>92</v>
      </c>
      <c r="K2320" s="120" t="s">
        <v>2950</v>
      </c>
      <c r="L2320" s="120">
        <v>10</v>
      </c>
      <c r="M2320" s="121">
        <v>2020</v>
      </c>
      <c r="N2320" s="181">
        <v>33872</v>
      </c>
      <c r="O2320" s="59"/>
      <c r="P2320" s="60"/>
      <c r="Q2320" s="61"/>
      <c r="R2320" s="61"/>
      <c r="S2320" s="510"/>
    </row>
    <row r="2321" spans="1:19" s="31" customFormat="1" ht="45.75" customHeight="1" x14ac:dyDescent="0.25">
      <c r="A2321" s="119">
        <v>2313</v>
      </c>
      <c r="B2321" s="119" t="s">
        <v>6951</v>
      </c>
      <c r="C2321" s="133" t="s">
        <v>6949</v>
      </c>
      <c r="D2321" s="120" t="s">
        <v>261</v>
      </c>
      <c r="E2321" s="120" t="s">
        <v>391</v>
      </c>
      <c r="F2321" s="120" t="s">
        <v>261</v>
      </c>
      <c r="G2321" s="120" t="s">
        <v>440</v>
      </c>
      <c r="H2321" s="120" t="s">
        <v>470</v>
      </c>
      <c r="I2321" s="120" t="s">
        <v>2834</v>
      </c>
      <c r="J2321" s="120" t="s">
        <v>92</v>
      </c>
      <c r="K2321" s="120" t="s">
        <v>2950</v>
      </c>
      <c r="L2321" s="120">
        <v>10</v>
      </c>
      <c r="M2321" s="121">
        <v>2020</v>
      </c>
      <c r="N2321" s="181">
        <v>33872</v>
      </c>
      <c r="O2321" s="59"/>
      <c r="P2321" s="60"/>
      <c r="Q2321" s="61"/>
      <c r="R2321" s="61"/>
      <c r="S2321" s="510"/>
    </row>
    <row r="2322" spans="1:19" s="31" customFormat="1" ht="45.75" customHeight="1" x14ac:dyDescent="0.25">
      <c r="A2322" s="119">
        <v>2314</v>
      </c>
      <c r="B2322" s="119" t="s">
        <v>6952</v>
      </c>
      <c r="C2322" s="133" t="s">
        <v>1173</v>
      </c>
      <c r="D2322" s="120" t="s">
        <v>261</v>
      </c>
      <c r="E2322" s="120" t="s">
        <v>391</v>
      </c>
      <c r="F2322" s="120" t="s">
        <v>261</v>
      </c>
      <c r="G2322" s="120" t="s">
        <v>440</v>
      </c>
      <c r="H2322" s="120" t="s">
        <v>470</v>
      </c>
      <c r="I2322" s="120" t="s">
        <v>2834</v>
      </c>
      <c r="J2322" s="120" t="s">
        <v>92</v>
      </c>
      <c r="K2322" s="120" t="s">
        <v>2950</v>
      </c>
      <c r="L2322" s="120">
        <v>10</v>
      </c>
      <c r="M2322" s="121">
        <v>2020</v>
      </c>
      <c r="N2322" s="181">
        <v>3596</v>
      </c>
      <c r="O2322" s="59"/>
      <c r="P2322" s="60"/>
      <c r="Q2322" s="61"/>
      <c r="R2322" s="61"/>
      <c r="S2322" s="510"/>
    </row>
    <row r="2323" spans="1:19" s="31" customFormat="1" ht="45.75" customHeight="1" x14ac:dyDescent="0.25">
      <c r="A2323" s="119">
        <v>2315</v>
      </c>
      <c r="B2323" s="119" t="s">
        <v>6953</v>
      </c>
      <c r="C2323" s="133" t="s">
        <v>1173</v>
      </c>
      <c r="D2323" s="120" t="s">
        <v>261</v>
      </c>
      <c r="E2323" s="120" t="s">
        <v>391</v>
      </c>
      <c r="F2323" s="120" t="s">
        <v>261</v>
      </c>
      <c r="G2323" s="120" t="s">
        <v>440</v>
      </c>
      <c r="H2323" s="120" t="s">
        <v>470</v>
      </c>
      <c r="I2323" s="120" t="s">
        <v>2834</v>
      </c>
      <c r="J2323" s="120" t="s">
        <v>92</v>
      </c>
      <c r="K2323" s="120" t="s">
        <v>2950</v>
      </c>
      <c r="L2323" s="120">
        <v>10</v>
      </c>
      <c r="M2323" s="121">
        <v>2020</v>
      </c>
      <c r="N2323" s="181">
        <v>3596</v>
      </c>
      <c r="O2323" s="59"/>
      <c r="P2323" s="60"/>
      <c r="Q2323" s="61"/>
      <c r="R2323" s="61"/>
      <c r="S2323" s="510"/>
    </row>
    <row r="2324" spans="1:19" s="31" customFormat="1" ht="45.75" customHeight="1" x14ac:dyDescent="0.25">
      <c r="A2324" s="119">
        <v>2316</v>
      </c>
      <c r="B2324" s="119" t="s">
        <v>6954</v>
      </c>
      <c r="C2324" s="133" t="s">
        <v>1173</v>
      </c>
      <c r="D2324" s="120" t="s">
        <v>261</v>
      </c>
      <c r="E2324" s="120" t="s">
        <v>391</v>
      </c>
      <c r="F2324" s="120" t="s">
        <v>261</v>
      </c>
      <c r="G2324" s="120" t="s">
        <v>440</v>
      </c>
      <c r="H2324" s="120" t="s">
        <v>470</v>
      </c>
      <c r="I2324" s="120" t="s">
        <v>2834</v>
      </c>
      <c r="J2324" s="120" t="s">
        <v>92</v>
      </c>
      <c r="K2324" s="120" t="s">
        <v>2950</v>
      </c>
      <c r="L2324" s="120">
        <v>10</v>
      </c>
      <c r="M2324" s="121">
        <v>2020</v>
      </c>
      <c r="N2324" s="181">
        <v>3596</v>
      </c>
      <c r="O2324" s="59"/>
      <c r="P2324" s="60"/>
      <c r="Q2324" s="61"/>
      <c r="R2324" s="61"/>
      <c r="S2324" s="510"/>
    </row>
    <row r="2325" spans="1:19" s="31" customFormat="1" ht="45.75" customHeight="1" x14ac:dyDescent="0.25">
      <c r="A2325" s="119">
        <v>2317</v>
      </c>
      <c r="B2325" s="119" t="s">
        <v>6955</v>
      </c>
      <c r="C2325" s="133" t="s">
        <v>6956</v>
      </c>
      <c r="D2325" s="120" t="s">
        <v>261</v>
      </c>
      <c r="E2325" s="120" t="s">
        <v>391</v>
      </c>
      <c r="F2325" s="120" t="s">
        <v>261</v>
      </c>
      <c r="G2325" s="120" t="s">
        <v>440</v>
      </c>
      <c r="H2325" s="120" t="s">
        <v>470</v>
      </c>
      <c r="I2325" s="120" t="s">
        <v>2834</v>
      </c>
      <c r="J2325" s="120" t="s">
        <v>92</v>
      </c>
      <c r="K2325" s="120" t="s">
        <v>2950</v>
      </c>
      <c r="L2325" s="120">
        <v>10</v>
      </c>
      <c r="M2325" s="121">
        <v>2020</v>
      </c>
      <c r="N2325" s="181">
        <v>1176</v>
      </c>
      <c r="O2325" s="59"/>
      <c r="P2325" s="60"/>
      <c r="Q2325" s="61"/>
      <c r="R2325" s="61"/>
      <c r="S2325" s="510"/>
    </row>
    <row r="2326" spans="1:19" s="31" customFormat="1" ht="45.75" customHeight="1" x14ac:dyDescent="0.25">
      <c r="A2326" s="119">
        <v>2318</v>
      </c>
      <c r="B2326" s="119" t="s">
        <v>6957</v>
      </c>
      <c r="C2326" s="133" t="s">
        <v>6956</v>
      </c>
      <c r="D2326" s="120" t="s">
        <v>261</v>
      </c>
      <c r="E2326" s="120" t="s">
        <v>391</v>
      </c>
      <c r="F2326" s="120" t="s">
        <v>261</v>
      </c>
      <c r="G2326" s="120" t="s">
        <v>440</v>
      </c>
      <c r="H2326" s="120" t="s">
        <v>470</v>
      </c>
      <c r="I2326" s="120" t="s">
        <v>2834</v>
      </c>
      <c r="J2326" s="120" t="s">
        <v>92</v>
      </c>
      <c r="K2326" s="120" t="s">
        <v>2950</v>
      </c>
      <c r="L2326" s="120">
        <v>10</v>
      </c>
      <c r="M2326" s="121">
        <v>2020</v>
      </c>
      <c r="N2326" s="181">
        <v>1176</v>
      </c>
      <c r="O2326" s="59"/>
      <c r="P2326" s="60"/>
      <c r="Q2326" s="61"/>
      <c r="R2326" s="61"/>
      <c r="S2326" s="510"/>
    </row>
    <row r="2327" spans="1:19" s="31" customFormat="1" ht="45.75" customHeight="1" x14ac:dyDescent="0.25">
      <c r="A2327" s="119">
        <v>2319</v>
      </c>
      <c r="B2327" s="119" t="s">
        <v>6958</v>
      </c>
      <c r="C2327" s="133" t="s">
        <v>6956</v>
      </c>
      <c r="D2327" s="120" t="s">
        <v>261</v>
      </c>
      <c r="E2327" s="120" t="s">
        <v>391</v>
      </c>
      <c r="F2327" s="120" t="s">
        <v>261</v>
      </c>
      <c r="G2327" s="120" t="s">
        <v>440</v>
      </c>
      <c r="H2327" s="120" t="s">
        <v>470</v>
      </c>
      <c r="I2327" s="120" t="s">
        <v>2834</v>
      </c>
      <c r="J2327" s="120" t="s">
        <v>92</v>
      </c>
      <c r="K2327" s="120" t="s">
        <v>2950</v>
      </c>
      <c r="L2327" s="120">
        <v>10</v>
      </c>
      <c r="M2327" s="121">
        <v>2020</v>
      </c>
      <c r="N2327" s="181">
        <v>1176</v>
      </c>
      <c r="O2327" s="59"/>
      <c r="P2327" s="60"/>
      <c r="Q2327" s="61"/>
      <c r="R2327" s="61"/>
      <c r="S2327" s="510"/>
    </row>
    <row r="2328" spans="1:19" s="31" customFormat="1" ht="45.75" customHeight="1" x14ac:dyDescent="0.25">
      <c r="A2328" s="119">
        <v>2320</v>
      </c>
      <c r="B2328" s="119" t="s">
        <v>6959</v>
      </c>
      <c r="C2328" s="133" t="s">
        <v>1621</v>
      </c>
      <c r="D2328" s="120" t="s">
        <v>1622</v>
      </c>
      <c r="E2328" s="120" t="s">
        <v>391</v>
      </c>
      <c r="F2328" s="120" t="s">
        <v>261</v>
      </c>
      <c r="G2328" s="120" t="s">
        <v>440</v>
      </c>
      <c r="H2328" s="120" t="s">
        <v>470</v>
      </c>
      <c r="I2328" s="120" t="s">
        <v>2834</v>
      </c>
      <c r="J2328" s="120" t="s">
        <v>92</v>
      </c>
      <c r="K2328" s="120" t="s">
        <v>2950</v>
      </c>
      <c r="L2328" s="120">
        <v>10</v>
      </c>
      <c r="M2328" s="121">
        <v>2020</v>
      </c>
      <c r="N2328" s="181">
        <v>9048</v>
      </c>
      <c r="O2328" s="59"/>
      <c r="P2328" s="60"/>
      <c r="Q2328" s="61"/>
      <c r="R2328" s="61"/>
      <c r="S2328" s="510"/>
    </row>
    <row r="2329" spans="1:19" s="31" customFormat="1" ht="45.75" customHeight="1" x14ac:dyDescent="0.25">
      <c r="A2329" s="119">
        <v>2321</v>
      </c>
      <c r="B2329" s="119" t="s">
        <v>6960</v>
      </c>
      <c r="C2329" s="133" t="s">
        <v>1621</v>
      </c>
      <c r="D2329" s="120" t="s">
        <v>1622</v>
      </c>
      <c r="E2329" s="120" t="s">
        <v>391</v>
      </c>
      <c r="F2329" s="120" t="s">
        <v>261</v>
      </c>
      <c r="G2329" s="120" t="s">
        <v>440</v>
      </c>
      <c r="H2329" s="120" t="s">
        <v>470</v>
      </c>
      <c r="I2329" s="120" t="s">
        <v>2834</v>
      </c>
      <c r="J2329" s="120" t="s">
        <v>92</v>
      </c>
      <c r="K2329" s="120" t="s">
        <v>2950</v>
      </c>
      <c r="L2329" s="120">
        <v>10</v>
      </c>
      <c r="M2329" s="121">
        <v>2020</v>
      </c>
      <c r="N2329" s="181">
        <v>9048</v>
      </c>
      <c r="O2329" s="59"/>
      <c r="P2329" s="60"/>
      <c r="Q2329" s="61"/>
      <c r="R2329" s="61"/>
      <c r="S2329" s="510"/>
    </row>
    <row r="2330" spans="1:19" s="31" customFormat="1" ht="45.75" customHeight="1" x14ac:dyDescent="0.25">
      <c r="A2330" s="119">
        <v>2322</v>
      </c>
      <c r="B2330" s="119" t="s">
        <v>6961</v>
      </c>
      <c r="C2330" s="133" t="s">
        <v>1621</v>
      </c>
      <c r="D2330" s="120" t="s">
        <v>1622</v>
      </c>
      <c r="E2330" s="120" t="s">
        <v>391</v>
      </c>
      <c r="F2330" s="120" t="s">
        <v>261</v>
      </c>
      <c r="G2330" s="120" t="s">
        <v>440</v>
      </c>
      <c r="H2330" s="120" t="s">
        <v>470</v>
      </c>
      <c r="I2330" s="120" t="s">
        <v>2834</v>
      </c>
      <c r="J2330" s="120" t="s">
        <v>92</v>
      </c>
      <c r="K2330" s="120" t="s">
        <v>2950</v>
      </c>
      <c r="L2330" s="120">
        <v>10</v>
      </c>
      <c r="M2330" s="121">
        <v>2020</v>
      </c>
      <c r="N2330" s="181">
        <v>9048.7199999999993</v>
      </c>
      <c r="O2330" s="59"/>
      <c r="P2330" s="60"/>
      <c r="Q2330" s="61"/>
      <c r="R2330" s="61"/>
      <c r="S2330" s="510"/>
    </row>
    <row r="2331" spans="1:19" s="31" customFormat="1" ht="45.75" customHeight="1" x14ac:dyDescent="0.25">
      <c r="A2331" s="119">
        <v>2323</v>
      </c>
      <c r="B2331" s="119" t="s">
        <v>6962</v>
      </c>
      <c r="C2331" s="133" t="s">
        <v>6963</v>
      </c>
      <c r="D2331" s="120" t="s">
        <v>1156</v>
      </c>
      <c r="E2331" s="120" t="s">
        <v>6964</v>
      </c>
      <c r="F2331" s="120" t="s">
        <v>6965</v>
      </c>
      <c r="G2331" s="120" t="s">
        <v>6966</v>
      </c>
      <c r="H2331" s="120" t="s">
        <v>292</v>
      </c>
      <c r="I2331" s="120" t="s">
        <v>2834</v>
      </c>
      <c r="J2331" s="120" t="s">
        <v>92</v>
      </c>
      <c r="K2331" s="120" t="s">
        <v>2950</v>
      </c>
      <c r="L2331" s="120">
        <v>11</v>
      </c>
      <c r="M2331" s="121">
        <v>2020</v>
      </c>
      <c r="N2331" s="181">
        <v>9459</v>
      </c>
      <c r="O2331" s="59"/>
      <c r="P2331" s="60"/>
      <c r="Q2331" s="61"/>
      <c r="R2331" s="61"/>
      <c r="S2331" s="510"/>
    </row>
    <row r="2332" spans="1:19" s="31" customFormat="1" ht="45.75" customHeight="1" x14ac:dyDescent="0.25">
      <c r="A2332" s="119">
        <v>2324</v>
      </c>
      <c r="B2332" s="119" t="s">
        <v>6967</v>
      </c>
      <c r="C2332" s="119" t="s">
        <v>6968</v>
      </c>
      <c r="D2332" s="120" t="s">
        <v>6969</v>
      </c>
      <c r="E2332" s="120" t="s">
        <v>391</v>
      </c>
      <c r="F2332" s="120" t="s">
        <v>3048</v>
      </c>
      <c r="G2332" s="120" t="s">
        <v>440</v>
      </c>
      <c r="H2332" s="120" t="s">
        <v>470</v>
      </c>
      <c r="I2332" s="120" t="s">
        <v>91</v>
      </c>
      <c r="J2332" s="120" t="s">
        <v>92</v>
      </c>
      <c r="K2332" s="120" t="s">
        <v>3107</v>
      </c>
      <c r="L2332" s="121">
        <v>11</v>
      </c>
      <c r="M2332" s="122">
        <v>2020</v>
      </c>
      <c r="N2332" s="180">
        <v>7018</v>
      </c>
      <c r="O2332" s="59"/>
      <c r="P2332" s="60"/>
      <c r="Q2332" s="61"/>
      <c r="R2332" s="61"/>
      <c r="S2332" s="510"/>
    </row>
    <row r="2333" spans="1:19" s="31" customFormat="1" ht="45.75" customHeight="1" x14ac:dyDescent="0.25">
      <c r="A2333" s="119">
        <v>2325</v>
      </c>
      <c r="B2333" s="119" t="s">
        <v>6970</v>
      </c>
      <c r="C2333" s="125" t="s">
        <v>4102</v>
      </c>
      <c r="D2333" s="120" t="s">
        <v>3012</v>
      </c>
      <c r="E2333" s="120" t="s">
        <v>5491</v>
      </c>
      <c r="F2333" s="120" t="s">
        <v>4310</v>
      </c>
      <c r="G2333" s="120" t="s">
        <v>440</v>
      </c>
      <c r="H2333" s="120" t="s">
        <v>470</v>
      </c>
      <c r="I2333" s="120" t="s">
        <v>2046</v>
      </c>
      <c r="J2333" s="120" t="s">
        <v>92</v>
      </c>
      <c r="K2333" s="120" t="s">
        <v>2950</v>
      </c>
      <c r="L2333" s="122">
        <v>11</v>
      </c>
      <c r="M2333" s="122">
        <v>2020</v>
      </c>
      <c r="N2333" s="180">
        <v>5129.42</v>
      </c>
      <c r="O2333" s="59"/>
      <c r="P2333" s="60"/>
      <c r="Q2333" s="61"/>
      <c r="R2333" s="61"/>
      <c r="S2333" s="510"/>
    </row>
    <row r="2334" spans="1:19" s="31" customFormat="1" ht="45.75" customHeight="1" x14ac:dyDescent="0.25">
      <c r="A2334" s="119">
        <v>2326</v>
      </c>
      <c r="B2334" s="119" t="s">
        <v>6971</v>
      </c>
      <c r="C2334" s="125" t="s">
        <v>4102</v>
      </c>
      <c r="D2334" s="120" t="s">
        <v>3012</v>
      </c>
      <c r="E2334" s="120" t="s">
        <v>5491</v>
      </c>
      <c r="F2334" s="120" t="s">
        <v>6972</v>
      </c>
      <c r="G2334" s="120" t="s">
        <v>440</v>
      </c>
      <c r="H2334" s="120" t="s">
        <v>470</v>
      </c>
      <c r="I2334" s="120" t="s">
        <v>2046</v>
      </c>
      <c r="J2334" s="120" t="s">
        <v>92</v>
      </c>
      <c r="K2334" s="120" t="s">
        <v>2950</v>
      </c>
      <c r="L2334" s="122">
        <v>12</v>
      </c>
      <c r="M2334" s="122">
        <v>2020</v>
      </c>
      <c r="N2334" s="180">
        <v>5687.58</v>
      </c>
      <c r="O2334" s="59"/>
      <c r="P2334" s="60"/>
      <c r="Q2334" s="61"/>
      <c r="R2334" s="61"/>
      <c r="S2334" s="510"/>
    </row>
    <row r="2335" spans="1:19" s="31" customFormat="1" ht="45.75" customHeight="1" x14ac:dyDescent="0.25">
      <c r="A2335" s="119">
        <v>2327</v>
      </c>
      <c r="B2335" s="119" t="s">
        <v>6973</v>
      </c>
      <c r="C2335" s="119" t="s">
        <v>6974</v>
      </c>
      <c r="D2335" s="120" t="s">
        <v>261</v>
      </c>
      <c r="E2335" s="120" t="s">
        <v>391</v>
      </c>
      <c r="F2335" s="120" t="s">
        <v>2984</v>
      </c>
      <c r="G2335" s="120" t="s">
        <v>440</v>
      </c>
      <c r="H2335" s="120" t="s">
        <v>470</v>
      </c>
      <c r="I2335" s="120" t="s">
        <v>5317</v>
      </c>
      <c r="J2335" s="120" t="s">
        <v>92</v>
      </c>
      <c r="K2335" s="120" t="s">
        <v>3107</v>
      </c>
      <c r="L2335" s="121">
        <v>12</v>
      </c>
      <c r="M2335" s="122">
        <v>2020</v>
      </c>
      <c r="N2335" s="180">
        <v>9318.09</v>
      </c>
      <c r="O2335" s="59"/>
      <c r="P2335" s="60"/>
      <c r="Q2335" s="61"/>
      <c r="R2335" s="61"/>
      <c r="S2335" s="510"/>
    </row>
    <row r="2336" spans="1:19" s="31" customFormat="1" ht="45.75" customHeight="1" x14ac:dyDescent="0.25">
      <c r="A2336" s="119">
        <v>2328</v>
      </c>
      <c r="B2336" s="119" t="s">
        <v>6975</v>
      </c>
      <c r="C2336" s="119" t="s">
        <v>6976</v>
      </c>
      <c r="D2336" s="120" t="s">
        <v>261</v>
      </c>
      <c r="E2336" s="120" t="s">
        <v>391</v>
      </c>
      <c r="F2336" s="120" t="s">
        <v>6977</v>
      </c>
      <c r="G2336" s="120" t="s">
        <v>440</v>
      </c>
      <c r="H2336" s="120" t="s">
        <v>470</v>
      </c>
      <c r="I2336" s="120" t="s">
        <v>5317</v>
      </c>
      <c r="J2336" s="120" t="s">
        <v>92</v>
      </c>
      <c r="K2336" s="120" t="s">
        <v>3107</v>
      </c>
      <c r="L2336" s="121">
        <v>12</v>
      </c>
      <c r="M2336" s="122">
        <v>2020</v>
      </c>
      <c r="N2336" s="180">
        <v>4959.63</v>
      </c>
      <c r="O2336" s="59"/>
      <c r="P2336" s="60"/>
      <c r="Q2336" s="61"/>
      <c r="R2336" s="61"/>
      <c r="S2336" s="510"/>
    </row>
    <row r="2337" spans="1:19" s="31" customFormat="1" ht="45.75" customHeight="1" x14ac:dyDescent="0.25">
      <c r="A2337" s="119">
        <v>2329</v>
      </c>
      <c r="B2337" s="119" t="s">
        <v>6978</v>
      </c>
      <c r="C2337" s="119" t="s">
        <v>2952</v>
      </c>
      <c r="D2337" s="120" t="s">
        <v>261</v>
      </c>
      <c r="E2337" s="120" t="s">
        <v>391</v>
      </c>
      <c r="F2337" s="120" t="s">
        <v>261</v>
      </c>
      <c r="G2337" s="120" t="s">
        <v>440</v>
      </c>
      <c r="H2337" s="120" t="s">
        <v>470</v>
      </c>
      <c r="I2337" s="120" t="s">
        <v>5317</v>
      </c>
      <c r="J2337" s="120" t="s">
        <v>92</v>
      </c>
      <c r="K2337" s="120" t="s">
        <v>3107</v>
      </c>
      <c r="L2337" s="121">
        <v>12</v>
      </c>
      <c r="M2337" s="122">
        <v>2020</v>
      </c>
      <c r="N2337" s="180">
        <v>300.58</v>
      </c>
      <c r="O2337" s="59"/>
      <c r="P2337" s="60"/>
      <c r="Q2337" s="61"/>
      <c r="R2337" s="61"/>
      <c r="S2337" s="510"/>
    </row>
    <row r="2338" spans="1:19" s="31" customFormat="1" ht="45.75" customHeight="1" x14ac:dyDescent="0.25">
      <c r="A2338" s="119">
        <v>2330</v>
      </c>
      <c r="B2338" s="119" t="s">
        <v>6979</v>
      </c>
      <c r="C2338" s="119" t="s">
        <v>2971</v>
      </c>
      <c r="D2338" s="120" t="s">
        <v>261</v>
      </c>
      <c r="E2338" s="120" t="s">
        <v>391</v>
      </c>
      <c r="F2338" s="120" t="s">
        <v>261</v>
      </c>
      <c r="G2338" s="120" t="s">
        <v>440</v>
      </c>
      <c r="H2338" s="120" t="s">
        <v>470</v>
      </c>
      <c r="I2338" s="120" t="s">
        <v>5317</v>
      </c>
      <c r="J2338" s="120" t="s">
        <v>92</v>
      </c>
      <c r="K2338" s="120" t="s">
        <v>3107</v>
      </c>
      <c r="L2338" s="121">
        <v>12</v>
      </c>
      <c r="M2338" s="122">
        <v>2020</v>
      </c>
      <c r="N2338" s="180">
        <v>150.29</v>
      </c>
      <c r="O2338" s="59"/>
      <c r="P2338" s="60"/>
      <c r="Q2338" s="61"/>
      <c r="R2338" s="61"/>
      <c r="S2338" s="510"/>
    </row>
    <row r="2339" spans="1:19" s="31" customFormat="1" ht="45.75" customHeight="1" x14ac:dyDescent="0.25">
      <c r="A2339" s="119">
        <v>2331</v>
      </c>
      <c r="B2339" s="119" t="s">
        <v>6980</v>
      </c>
      <c r="C2339" s="119" t="s">
        <v>2980</v>
      </c>
      <c r="D2339" s="120" t="s">
        <v>261</v>
      </c>
      <c r="E2339" s="120" t="s">
        <v>391</v>
      </c>
      <c r="F2339" s="120" t="s">
        <v>261</v>
      </c>
      <c r="G2339" s="120" t="s">
        <v>440</v>
      </c>
      <c r="H2339" s="120" t="s">
        <v>470</v>
      </c>
      <c r="I2339" s="120" t="s">
        <v>5317</v>
      </c>
      <c r="J2339" s="120" t="s">
        <v>92</v>
      </c>
      <c r="K2339" s="120" t="s">
        <v>3107</v>
      </c>
      <c r="L2339" s="121">
        <v>12</v>
      </c>
      <c r="M2339" s="122">
        <v>2020</v>
      </c>
      <c r="N2339" s="180">
        <v>300.58</v>
      </c>
      <c r="O2339" s="59"/>
      <c r="P2339" s="60"/>
      <c r="Q2339" s="61"/>
      <c r="R2339" s="61"/>
      <c r="S2339" s="510"/>
    </row>
    <row r="2340" spans="1:19" s="31" customFormat="1" ht="45.75" customHeight="1" x14ac:dyDescent="0.25">
      <c r="A2340" s="119">
        <v>2332</v>
      </c>
      <c r="B2340" s="119" t="s">
        <v>6185</v>
      </c>
      <c r="C2340" s="119" t="s">
        <v>6981</v>
      </c>
      <c r="D2340" s="120" t="s">
        <v>3410</v>
      </c>
      <c r="E2340" s="120" t="s">
        <v>391</v>
      </c>
      <c r="F2340" s="120" t="s">
        <v>1358</v>
      </c>
      <c r="G2340" s="123" t="s">
        <v>440</v>
      </c>
      <c r="H2340" s="120" t="s">
        <v>292</v>
      </c>
      <c r="I2340" s="120" t="s">
        <v>309</v>
      </c>
      <c r="J2340" s="120" t="s">
        <v>92</v>
      </c>
      <c r="K2340" s="120" t="s">
        <v>5160</v>
      </c>
      <c r="L2340" s="120">
        <v>12</v>
      </c>
      <c r="M2340" s="121">
        <v>2020</v>
      </c>
      <c r="N2340" s="181">
        <v>17873.59</v>
      </c>
      <c r="O2340" s="59"/>
      <c r="P2340" s="60"/>
      <c r="Q2340" s="61"/>
      <c r="R2340" s="61"/>
      <c r="S2340" s="510"/>
    </row>
    <row r="2341" spans="1:19" s="31" customFormat="1" ht="45.75" customHeight="1" x14ac:dyDescent="0.25">
      <c r="A2341" s="119">
        <v>2333</v>
      </c>
      <c r="B2341" s="119" t="s">
        <v>6188</v>
      </c>
      <c r="C2341" s="119" t="s">
        <v>6982</v>
      </c>
      <c r="D2341" s="120" t="s">
        <v>3012</v>
      </c>
      <c r="E2341" s="120" t="s">
        <v>1056</v>
      </c>
      <c r="F2341" s="120" t="s">
        <v>6972</v>
      </c>
      <c r="G2341" s="123" t="s">
        <v>440</v>
      </c>
      <c r="H2341" s="120" t="s">
        <v>470</v>
      </c>
      <c r="I2341" s="120" t="s">
        <v>309</v>
      </c>
      <c r="J2341" s="120" t="s">
        <v>92</v>
      </c>
      <c r="K2341" s="120" t="s">
        <v>5160</v>
      </c>
      <c r="L2341" s="120">
        <v>12</v>
      </c>
      <c r="M2341" s="121">
        <v>2020</v>
      </c>
      <c r="N2341" s="181">
        <v>5687.58</v>
      </c>
      <c r="O2341" s="59"/>
      <c r="P2341" s="60"/>
      <c r="Q2341" s="61"/>
      <c r="R2341" s="61"/>
      <c r="S2341" s="510"/>
    </row>
    <row r="2342" spans="1:19" s="31" customFormat="1" ht="45.75" customHeight="1" x14ac:dyDescent="0.25">
      <c r="A2342" s="119">
        <v>2334</v>
      </c>
      <c r="B2342" s="119" t="s">
        <v>6983</v>
      </c>
      <c r="C2342" s="131" t="s">
        <v>6984</v>
      </c>
      <c r="D2342" s="131" t="s">
        <v>3388</v>
      </c>
      <c r="E2342" s="131" t="s">
        <v>391</v>
      </c>
      <c r="F2342" s="131" t="s">
        <v>261</v>
      </c>
      <c r="G2342" s="131" t="s">
        <v>440</v>
      </c>
      <c r="H2342" s="120" t="s">
        <v>470</v>
      </c>
      <c r="I2342" s="120" t="s">
        <v>6415</v>
      </c>
      <c r="J2342" s="120" t="s">
        <v>92</v>
      </c>
      <c r="K2342" s="120" t="s">
        <v>5160</v>
      </c>
      <c r="L2342" s="120">
        <v>12</v>
      </c>
      <c r="M2342" s="121">
        <v>2020</v>
      </c>
      <c r="N2342" s="180">
        <v>7015.68</v>
      </c>
      <c r="O2342" s="59"/>
      <c r="P2342" s="60"/>
      <c r="Q2342" s="61"/>
      <c r="R2342" s="61"/>
      <c r="S2342" s="510"/>
    </row>
    <row r="2343" spans="1:19" s="31" customFormat="1" ht="45.75" customHeight="1" x14ac:dyDescent="0.25">
      <c r="A2343" s="119">
        <v>2335</v>
      </c>
      <c r="B2343" s="119" t="s">
        <v>6985</v>
      </c>
      <c r="C2343" s="131" t="s">
        <v>6462</v>
      </c>
      <c r="D2343" s="131" t="s">
        <v>1622</v>
      </c>
      <c r="E2343" s="131" t="s">
        <v>391</v>
      </c>
      <c r="F2343" s="131" t="s">
        <v>261</v>
      </c>
      <c r="G2343" s="131" t="s">
        <v>440</v>
      </c>
      <c r="H2343" s="120" t="s">
        <v>470</v>
      </c>
      <c r="I2343" s="120" t="s">
        <v>6415</v>
      </c>
      <c r="J2343" s="120" t="s">
        <v>92</v>
      </c>
      <c r="K2343" s="120" t="s">
        <v>5160</v>
      </c>
      <c r="L2343" s="120">
        <v>12</v>
      </c>
      <c r="M2343" s="121">
        <v>2020</v>
      </c>
      <c r="N2343" s="180">
        <v>3617.46</v>
      </c>
      <c r="O2343" s="59"/>
      <c r="P2343" s="60"/>
      <c r="Q2343" s="61"/>
      <c r="R2343" s="61"/>
      <c r="S2343" s="510"/>
    </row>
    <row r="2344" spans="1:19" s="31" customFormat="1" ht="45.75" customHeight="1" x14ac:dyDescent="0.25">
      <c r="A2344" s="119">
        <v>2336</v>
      </c>
      <c r="B2344" s="119" t="s">
        <v>6986</v>
      </c>
      <c r="C2344" s="131" t="s">
        <v>4001</v>
      </c>
      <c r="D2344" s="131" t="s">
        <v>3095</v>
      </c>
      <c r="E2344" s="131" t="s">
        <v>391</v>
      </c>
      <c r="F2344" s="131" t="s">
        <v>261</v>
      </c>
      <c r="G2344" s="131" t="s">
        <v>440</v>
      </c>
      <c r="H2344" s="120" t="s">
        <v>470</v>
      </c>
      <c r="I2344" s="120" t="s">
        <v>6415</v>
      </c>
      <c r="J2344" s="120" t="s">
        <v>92</v>
      </c>
      <c r="K2344" s="120" t="s">
        <v>5160</v>
      </c>
      <c r="L2344" s="120">
        <v>12</v>
      </c>
      <c r="M2344" s="121">
        <v>2020</v>
      </c>
      <c r="N2344" s="180">
        <v>219.24</v>
      </c>
      <c r="O2344" s="59"/>
      <c r="P2344" s="60"/>
      <c r="Q2344" s="61"/>
      <c r="R2344" s="61"/>
      <c r="S2344" s="510"/>
    </row>
    <row r="2345" spans="1:19" s="31" customFormat="1" ht="45.75" customHeight="1" x14ac:dyDescent="0.25">
      <c r="A2345" s="119">
        <v>2337</v>
      </c>
      <c r="B2345" s="119" t="s">
        <v>6987</v>
      </c>
      <c r="C2345" s="131" t="s">
        <v>4002</v>
      </c>
      <c r="D2345" s="131" t="s">
        <v>3095</v>
      </c>
      <c r="E2345" s="131" t="s">
        <v>391</v>
      </c>
      <c r="F2345" s="131" t="s">
        <v>261</v>
      </c>
      <c r="G2345" s="131" t="s">
        <v>440</v>
      </c>
      <c r="H2345" s="120" t="s">
        <v>470</v>
      </c>
      <c r="I2345" s="120" t="s">
        <v>6415</v>
      </c>
      <c r="J2345" s="120" t="s">
        <v>92</v>
      </c>
      <c r="K2345" s="120" t="s">
        <v>5160</v>
      </c>
      <c r="L2345" s="120">
        <v>12</v>
      </c>
      <c r="M2345" s="121">
        <v>2020</v>
      </c>
      <c r="N2345" s="180">
        <v>109.62</v>
      </c>
      <c r="O2345" s="59"/>
      <c r="P2345" s="60"/>
      <c r="Q2345" s="61"/>
      <c r="R2345" s="61"/>
      <c r="S2345" s="510"/>
    </row>
    <row r="2346" spans="1:19" s="31" customFormat="1" ht="45.75" customHeight="1" x14ac:dyDescent="0.25">
      <c r="A2346" s="119">
        <v>2338</v>
      </c>
      <c r="B2346" s="119" t="s">
        <v>6988</v>
      </c>
      <c r="C2346" s="131" t="s">
        <v>2980</v>
      </c>
      <c r="D2346" s="131" t="s">
        <v>3397</v>
      </c>
      <c r="E2346" s="131" t="s">
        <v>391</v>
      </c>
      <c r="F2346" s="131" t="s">
        <v>261</v>
      </c>
      <c r="G2346" s="131" t="s">
        <v>440</v>
      </c>
      <c r="H2346" s="120" t="s">
        <v>470</v>
      </c>
      <c r="I2346" s="120" t="s">
        <v>6415</v>
      </c>
      <c r="J2346" s="120" t="s">
        <v>92</v>
      </c>
      <c r="K2346" s="120" t="s">
        <v>5160</v>
      </c>
      <c r="L2346" s="120">
        <v>12</v>
      </c>
      <c r="M2346" s="121">
        <v>2020</v>
      </c>
      <c r="N2346" s="180">
        <v>406</v>
      </c>
      <c r="O2346" s="59"/>
      <c r="P2346" s="60"/>
      <c r="Q2346" s="61"/>
      <c r="R2346" s="61"/>
      <c r="S2346" s="510"/>
    </row>
    <row r="2347" spans="1:19" s="31" customFormat="1" ht="45.75" customHeight="1" x14ac:dyDescent="0.25">
      <c r="A2347" s="119">
        <v>2339</v>
      </c>
      <c r="B2347" s="119" t="s">
        <v>6989</v>
      </c>
      <c r="C2347" s="131" t="s">
        <v>6984</v>
      </c>
      <c r="D2347" s="131" t="s">
        <v>3388</v>
      </c>
      <c r="E2347" s="131" t="s">
        <v>391</v>
      </c>
      <c r="F2347" s="131" t="s">
        <v>261</v>
      </c>
      <c r="G2347" s="131" t="s">
        <v>440</v>
      </c>
      <c r="H2347" s="120" t="s">
        <v>470</v>
      </c>
      <c r="I2347" s="120" t="s">
        <v>6415</v>
      </c>
      <c r="J2347" s="120" t="s">
        <v>92</v>
      </c>
      <c r="K2347" s="120" t="s">
        <v>5160</v>
      </c>
      <c r="L2347" s="120">
        <v>12</v>
      </c>
      <c r="M2347" s="121">
        <v>2020</v>
      </c>
      <c r="N2347" s="180">
        <v>7015.68</v>
      </c>
      <c r="O2347" s="59"/>
      <c r="P2347" s="60"/>
      <c r="Q2347" s="61"/>
      <c r="R2347" s="61"/>
      <c r="S2347" s="510"/>
    </row>
    <row r="2348" spans="1:19" s="31" customFormat="1" ht="45.75" customHeight="1" x14ac:dyDescent="0.25">
      <c r="A2348" s="119">
        <v>2340</v>
      </c>
      <c r="B2348" s="119" t="s">
        <v>6990</v>
      </c>
      <c r="C2348" s="131" t="s">
        <v>6462</v>
      </c>
      <c r="D2348" s="131" t="s">
        <v>1622</v>
      </c>
      <c r="E2348" s="131" t="s">
        <v>391</v>
      </c>
      <c r="F2348" s="131" t="s">
        <v>261</v>
      </c>
      <c r="G2348" s="131" t="s">
        <v>440</v>
      </c>
      <c r="H2348" s="120" t="s">
        <v>470</v>
      </c>
      <c r="I2348" s="120" t="s">
        <v>6415</v>
      </c>
      <c r="J2348" s="120" t="s">
        <v>92</v>
      </c>
      <c r="K2348" s="120" t="s">
        <v>5160</v>
      </c>
      <c r="L2348" s="120">
        <v>12</v>
      </c>
      <c r="M2348" s="121">
        <v>2020</v>
      </c>
      <c r="N2348" s="180">
        <v>3617.46</v>
      </c>
      <c r="O2348" s="59"/>
      <c r="P2348" s="60"/>
      <c r="Q2348" s="61"/>
      <c r="R2348" s="61"/>
      <c r="S2348" s="510"/>
    </row>
    <row r="2349" spans="1:19" s="31" customFormat="1" ht="45.75" customHeight="1" x14ac:dyDescent="0.25">
      <c r="A2349" s="119">
        <v>2341</v>
      </c>
      <c r="B2349" s="119" t="s">
        <v>6991</v>
      </c>
      <c r="C2349" s="131" t="s">
        <v>4001</v>
      </c>
      <c r="D2349" s="131" t="s">
        <v>3095</v>
      </c>
      <c r="E2349" s="131" t="s">
        <v>391</v>
      </c>
      <c r="F2349" s="131" t="s">
        <v>261</v>
      </c>
      <c r="G2349" s="131" t="s">
        <v>440</v>
      </c>
      <c r="H2349" s="120" t="s">
        <v>470</v>
      </c>
      <c r="I2349" s="120" t="s">
        <v>6415</v>
      </c>
      <c r="J2349" s="120" t="s">
        <v>92</v>
      </c>
      <c r="K2349" s="120" t="s">
        <v>5160</v>
      </c>
      <c r="L2349" s="120">
        <v>12</v>
      </c>
      <c r="M2349" s="121">
        <v>2020</v>
      </c>
      <c r="N2349" s="180">
        <v>219.24</v>
      </c>
      <c r="O2349" s="59"/>
      <c r="P2349" s="60"/>
      <c r="Q2349" s="61"/>
      <c r="R2349" s="61"/>
      <c r="S2349" s="510"/>
    </row>
    <row r="2350" spans="1:19" s="31" customFormat="1" ht="45.75" customHeight="1" x14ac:dyDescent="0.25">
      <c r="A2350" s="119">
        <v>2342</v>
      </c>
      <c r="B2350" s="119" t="s">
        <v>6992</v>
      </c>
      <c r="C2350" s="131" t="s">
        <v>4002</v>
      </c>
      <c r="D2350" s="131" t="s">
        <v>3095</v>
      </c>
      <c r="E2350" s="131" t="s">
        <v>391</v>
      </c>
      <c r="F2350" s="131" t="s">
        <v>261</v>
      </c>
      <c r="G2350" s="131" t="s">
        <v>440</v>
      </c>
      <c r="H2350" s="120" t="s">
        <v>470</v>
      </c>
      <c r="I2350" s="120" t="s">
        <v>6415</v>
      </c>
      <c r="J2350" s="120" t="s">
        <v>92</v>
      </c>
      <c r="K2350" s="120" t="s">
        <v>5160</v>
      </c>
      <c r="L2350" s="120">
        <v>12</v>
      </c>
      <c r="M2350" s="121">
        <v>2020</v>
      </c>
      <c r="N2350" s="180">
        <v>109.62</v>
      </c>
      <c r="O2350" s="59"/>
      <c r="P2350" s="60"/>
      <c r="Q2350" s="61"/>
      <c r="R2350" s="61"/>
      <c r="S2350" s="510"/>
    </row>
    <row r="2351" spans="1:19" s="31" customFormat="1" ht="45.75" customHeight="1" x14ac:dyDescent="0.25">
      <c r="A2351" s="119">
        <v>2343</v>
      </c>
      <c r="B2351" s="119" t="s">
        <v>6993</v>
      </c>
      <c r="C2351" s="131" t="s">
        <v>2980</v>
      </c>
      <c r="D2351" s="131" t="s">
        <v>3397</v>
      </c>
      <c r="E2351" s="131" t="s">
        <v>391</v>
      </c>
      <c r="F2351" s="131" t="s">
        <v>261</v>
      </c>
      <c r="G2351" s="131" t="s">
        <v>440</v>
      </c>
      <c r="H2351" s="120" t="s">
        <v>470</v>
      </c>
      <c r="I2351" s="120" t="s">
        <v>6415</v>
      </c>
      <c r="J2351" s="120" t="s">
        <v>92</v>
      </c>
      <c r="K2351" s="120" t="s">
        <v>5160</v>
      </c>
      <c r="L2351" s="120">
        <v>12</v>
      </c>
      <c r="M2351" s="121">
        <v>2020</v>
      </c>
      <c r="N2351" s="180">
        <v>406</v>
      </c>
      <c r="O2351" s="59"/>
      <c r="P2351" s="60"/>
      <c r="Q2351" s="61"/>
      <c r="R2351" s="61"/>
      <c r="S2351" s="510"/>
    </row>
    <row r="2352" spans="1:19" s="31" customFormat="1" ht="45.75" customHeight="1" x14ac:dyDescent="0.25">
      <c r="A2352" s="119">
        <v>2344</v>
      </c>
      <c r="B2352" s="119" t="s">
        <v>6994</v>
      </c>
      <c r="C2352" s="131" t="s">
        <v>6995</v>
      </c>
      <c r="D2352" s="131" t="s">
        <v>3388</v>
      </c>
      <c r="E2352" s="131" t="s">
        <v>391</v>
      </c>
      <c r="F2352" s="131" t="s">
        <v>261</v>
      </c>
      <c r="G2352" s="131" t="s">
        <v>440</v>
      </c>
      <c r="H2352" s="120" t="s">
        <v>470</v>
      </c>
      <c r="I2352" s="120" t="s">
        <v>6415</v>
      </c>
      <c r="J2352" s="120" t="s">
        <v>92</v>
      </c>
      <c r="K2352" s="120" t="s">
        <v>5160</v>
      </c>
      <c r="L2352" s="120">
        <v>12</v>
      </c>
      <c r="M2352" s="121">
        <v>2020</v>
      </c>
      <c r="N2352" s="180">
        <v>8055.04</v>
      </c>
      <c r="O2352" s="59"/>
      <c r="P2352" s="60"/>
      <c r="Q2352" s="61"/>
      <c r="R2352" s="61"/>
      <c r="S2352" s="510"/>
    </row>
    <row r="2353" spans="1:19" s="31" customFormat="1" ht="45.75" customHeight="1" x14ac:dyDescent="0.25">
      <c r="A2353" s="119">
        <v>2345</v>
      </c>
      <c r="B2353" s="119" t="s">
        <v>6996</v>
      </c>
      <c r="C2353" s="131" t="s">
        <v>6997</v>
      </c>
      <c r="D2353" s="131" t="s">
        <v>2965</v>
      </c>
      <c r="E2353" s="131" t="s">
        <v>391</v>
      </c>
      <c r="F2353" s="131" t="s">
        <v>261</v>
      </c>
      <c r="G2353" s="131" t="s">
        <v>440</v>
      </c>
      <c r="H2353" s="120" t="s">
        <v>470</v>
      </c>
      <c r="I2353" s="120" t="s">
        <v>6415</v>
      </c>
      <c r="J2353" s="120" t="s">
        <v>92</v>
      </c>
      <c r="K2353" s="120" t="s">
        <v>5160</v>
      </c>
      <c r="L2353" s="120">
        <v>12</v>
      </c>
      <c r="M2353" s="121">
        <v>2020</v>
      </c>
      <c r="N2353" s="180">
        <v>4153.38</v>
      </c>
      <c r="O2353" s="59"/>
      <c r="P2353" s="60"/>
      <c r="Q2353" s="61"/>
      <c r="R2353" s="61"/>
      <c r="S2353" s="510"/>
    </row>
    <row r="2354" spans="1:19" s="31" customFormat="1" ht="45.75" customHeight="1" x14ac:dyDescent="0.25">
      <c r="A2354" s="119">
        <v>2346</v>
      </c>
      <c r="B2354" s="119" t="s">
        <v>6998</v>
      </c>
      <c r="C2354" s="131" t="s">
        <v>4001</v>
      </c>
      <c r="D2354" s="131" t="s">
        <v>3095</v>
      </c>
      <c r="E2354" s="131" t="s">
        <v>391</v>
      </c>
      <c r="F2354" s="131" t="s">
        <v>261</v>
      </c>
      <c r="G2354" s="131" t="s">
        <v>440</v>
      </c>
      <c r="H2354" s="120" t="s">
        <v>470</v>
      </c>
      <c r="I2354" s="120" t="s">
        <v>6415</v>
      </c>
      <c r="J2354" s="120" t="s">
        <v>92</v>
      </c>
      <c r="K2354" s="120" t="s">
        <v>5160</v>
      </c>
      <c r="L2354" s="120">
        <v>12</v>
      </c>
      <c r="M2354" s="121">
        <v>2020</v>
      </c>
      <c r="N2354" s="180">
        <v>251.72</v>
      </c>
      <c r="O2354" s="59"/>
      <c r="P2354" s="60"/>
      <c r="Q2354" s="61"/>
      <c r="R2354" s="61"/>
      <c r="S2354" s="510"/>
    </row>
    <row r="2355" spans="1:19" s="31" customFormat="1" ht="45.75" customHeight="1" x14ac:dyDescent="0.25">
      <c r="A2355" s="119">
        <v>2347</v>
      </c>
      <c r="B2355" s="119" t="s">
        <v>6999</v>
      </c>
      <c r="C2355" s="131" t="s">
        <v>4002</v>
      </c>
      <c r="D2355" s="131" t="s">
        <v>3095</v>
      </c>
      <c r="E2355" s="131" t="s">
        <v>391</v>
      </c>
      <c r="F2355" s="131" t="s">
        <v>261</v>
      </c>
      <c r="G2355" s="131" t="s">
        <v>440</v>
      </c>
      <c r="H2355" s="120" t="s">
        <v>470</v>
      </c>
      <c r="I2355" s="120" t="s">
        <v>6415</v>
      </c>
      <c r="J2355" s="120" t="s">
        <v>92</v>
      </c>
      <c r="K2355" s="120" t="s">
        <v>5160</v>
      </c>
      <c r="L2355" s="120">
        <v>12</v>
      </c>
      <c r="M2355" s="121">
        <v>2020</v>
      </c>
      <c r="N2355" s="180">
        <v>125.86</v>
      </c>
      <c r="O2355" s="59"/>
      <c r="P2355" s="60"/>
      <c r="Q2355" s="61"/>
      <c r="R2355" s="61"/>
      <c r="S2355" s="510"/>
    </row>
    <row r="2356" spans="1:19" s="31" customFormat="1" ht="45.75" customHeight="1" x14ac:dyDescent="0.25">
      <c r="A2356" s="119">
        <v>2348</v>
      </c>
      <c r="B2356" s="119" t="s">
        <v>7000</v>
      </c>
      <c r="C2356" s="131" t="s">
        <v>2980</v>
      </c>
      <c r="D2356" s="131" t="s">
        <v>3397</v>
      </c>
      <c r="E2356" s="131" t="s">
        <v>391</v>
      </c>
      <c r="F2356" s="131" t="s">
        <v>261</v>
      </c>
      <c r="G2356" s="131" t="s">
        <v>440</v>
      </c>
      <c r="H2356" s="120" t="s">
        <v>470</v>
      </c>
      <c r="I2356" s="120" t="s">
        <v>6415</v>
      </c>
      <c r="J2356" s="120" t="s">
        <v>92</v>
      </c>
      <c r="K2356" s="120" t="s">
        <v>5160</v>
      </c>
      <c r="L2356" s="120">
        <v>12</v>
      </c>
      <c r="M2356" s="121">
        <v>2020</v>
      </c>
      <c r="N2356" s="180">
        <v>406</v>
      </c>
      <c r="O2356" s="59"/>
      <c r="P2356" s="60"/>
      <c r="Q2356" s="61"/>
      <c r="R2356" s="61"/>
      <c r="S2356" s="510"/>
    </row>
    <row r="2357" spans="1:19" s="31" customFormat="1" ht="45.75" customHeight="1" x14ac:dyDescent="0.25">
      <c r="A2357" s="119">
        <v>2349</v>
      </c>
      <c r="B2357" s="119" t="s">
        <v>7001</v>
      </c>
      <c r="C2357" s="131" t="s">
        <v>7002</v>
      </c>
      <c r="D2357" s="131" t="s">
        <v>1622</v>
      </c>
      <c r="E2357" s="131" t="s">
        <v>1056</v>
      </c>
      <c r="F2357" s="131" t="s">
        <v>261</v>
      </c>
      <c r="G2357" s="131" t="s">
        <v>440</v>
      </c>
      <c r="H2357" s="120" t="s">
        <v>470</v>
      </c>
      <c r="I2357" s="120" t="s">
        <v>6415</v>
      </c>
      <c r="J2357" s="120" t="s">
        <v>92</v>
      </c>
      <c r="K2357" s="120" t="s">
        <v>5160</v>
      </c>
      <c r="L2357" s="120">
        <v>12</v>
      </c>
      <c r="M2357" s="121">
        <v>2020</v>
      </c>
      <c r="N2357" s="180">
        <v>7192</v>
      </c>
      <c r="O2357" s="59"/>
      <c r="P2357" s="60"/>
      <c r="Q2357" s="61"/>
      <c r="R2357" s="61"/>
      <c r="S2357" s="510"/>
    </row>
    <row r="2358" spans="1:19" s="31" customFormat="1" ht="45.75" customHeight="1" x14ac:dyDescent="0.25">
      <c r="A2358" s="119">
        <v>2350</v>
      </c>
      <c r="B2358" s="119" t="s">
        <v>7003</v>
      </c>
      <c r="C2358" s="131" t="s">
        <v>7004</v>
      </c>
      <c r="D2358" s="131" t="s">
        <v>3012</v>
      </c>
      <c r="E2358" s="131" t="s">
        <v>7005</v>
      </c>
      <c r="F2358" s="131" t="s">
        <v>1056</v>
      </c>
      <c r="G2358" s="131" t="s">
        <v>7006</v>
      </c>
      <c r="H2358" s="120" t="s">
        <v>470</v>
      </c>
      <c r="I2358" s="120" t="s">
        <v>6415</v>
      </c>
      <c r="J2358" s="120" t="s">
        <v>92</v>
      </c>
      <c r="K2358" s="120" t="s">
        <v>5160</v>
      </c>
      <c r="L2358" s="120">
        <v>12</v>
      </c>
      <c r="M2358" s="121">
        <v>2020</v>
      </c>
      <c r="N2358" s="180">
        <v>4524</v>
      </c>
      <c r="O2358" s="59"/>
      <c r="P2358" s="60"/>
      <c r="Q2358" s="61"/>
      <c r="R2358" s="61"/>
      <c r="S2358" s="510"/>
    </row>
    <row r="2359" spans="1:19" s="31" customFormat="1" ht="45.75" customHeight="1" x14ac:dyDescent="0.25">
      <c r="A2359" s="119">
        <v>2351</v>
      </c>
      <c r="B2359" s="119" t="s">
        <v>7007</v>
      </c>
      <c r="C2359" s="119" t="s">
        <v>3268</v>
      </c>
      <c r="D2359" s="120" t="s">
        <v>261</v>
      </c>
      <c r="E2359" s="120" t="s">
        <v>391</v>
      </c>
      <c r="F2359" s="120" t="s">
        <v>261</v>
      </c>
      <c r="G2359" s="120" t="s">
        <v>7008</v>
      </c>
      <c r="H2359" s="120" t="s">
        <v>470</v>
      </c>
      <c r="I2359" s="120" t="s">
        <v>1088</v>
      </c>
      <c r="J2359" s="120" t="s">
        <v>92</v>
      </c>
      <c r="K2359" s="120" t="s">
        <v>7009</v>
      </c>
      <c r="L2359" s="121">
        <v>1</v>
      </c>
      <c r="M2359" s="122">
        <v>2021</v>
      </c>
      <c r="N2359" s="180">
        <v>6430.78</v>
      </c>
      <c r="O2359" s="59"/>
      <c r="P2359" s="60"/>
      <c r="Q2359" s="61"/>
      <c r="R2359" s="61"/>
      <c r="S2359" s="510"/>
    </row>
    <row r="2360" spans="1:19" s="31" customFormat="1" ht="45.75" customHeight="1" x14ac:dyDescent="0.25">
      <c r="A2360" s="119">
        <v>2352</v>
      </c>
      <c r="B2360" s="119" t="s">
        <v>7010</v>
      </c>
      <c r="C2360" s="119" t="s">
        <v>2976</v>
      </c>
      <c r="D2360" s="120" t="s">
        <v>261</v>
      </c>
      <c r="E2360" s="120" t="s">
        <v>391</v>
      </c>
      <c r="F2360" s="120" t="s">
        <v>261</v>
      </c>
      <c r="G2360" s="120" t="s">
        <v>7011</v>
      </c>
      <c r="H2360" s="120" t="s">
        <v>470</v>
      </c>
      <c r="I2360" s="120" t="s">
        <v>1088</v>
      </c>
      <c r="J2360" s="120" t="s">
        <v>92</v>
      </c>
      <c r="K2360" s="120" t="s">
        <v>7009</v>
      </c>
      <c r="L2360" s="121">
        <v>1</v>
      </c>
      <c r="M2360" s="122">
        <v>2021</v>
      </c>
      <c r="N2360" s="180">
        <v>3422.84</v>
      </c>
      <c r="O2360" s="59"/>
      <c r="P2360" s="60"/>
      <c r="Q2360" s="61"/>
      <c r="R2360" s="61"/>
      <c r="S2360" s="510"/>
    </row>
    <row r="2361" spans="1:19" s="31" customFormat="1" ht="45.75" customHeight="1" x14ac:dyDescent="0.25">
      <c r="A2361" s="119">
        <v>2353</v>
      </c>
      <c r="B2361" s="119" t="s">
        <v>7012</v>
      </c>
      <c r="C2361" s="119" t="s">
        <v>2952</v>
      </c>
      <c r="D2361" s="120" t="s">
        <v>261</v>
      </c>
      <c r="E2361" s="120" t="s">
        <v>391</v>
      </c>
      <c r="F2361" s="120" t="s">
        <v>261</v>
      </c>
      <c r="G2361" s="120" t="s">
        <v>7013</v>
      </c>
      <c r="H2361" s="120" t="s">
        <v>470</v>
      </c>
      <c r="I2361" s="120" t="s">
        <v>1088</v>
      </c>
      <c r="J2361" s="120" t="s">
        <v>92</v>
      </c>
      <c r="K2361" s="120" t="s">
        <v>7009</v>
      </c>
      <c r="L2361" s="121">
        <v>1</v>
      </c>
      <c r="M2361" s="122">
        <v>2021</v>
      </c>
      <c r="N2361" s="180">
        <v>311.17</v>
      </c>
      <c r="O2361" s="59"/>
      <c r="P2361" s="60"/>
      <c r="Q2361" s="61"/>
      <c r="R2361" s="61"/>
      <c r="S2361" s="510"/>
    </row>
    <row r="2362" spans="1:19" s="31" customFormat="1" ht="45.75" customHeight="1" x14ac:dyDescent="0.25">
      <c r="A2362" s="119">
        <v>2354</v>
      </c>
      <c r="B2362" s="119" t="s">
        <v>7014</v>
      </c>
      <c r="C2362" s="119" t="s">
        <v>2971</v>
      </c>
      <c r="D2362" s="120" t="s">
        <v>261</v>
      </c>
      <c r="E2362" s="120" t="s">
        <v>391</v>
      </c>
      <c r="F2362" s="120" t="s">
        <v>261</v>
      </c>
      <c r="G2362" s="120" t="s">
        <v>7015</v>
      </c>
      <c r="H2362" s="120" t="s">
        <v>470</v>
      </c>
      <c r="I2362" s="120" t="s">
        <v>1088</v>
      </c>
      <c r="J2362" s="120" t="s">
        <v>92</v>
      </c>
      <c r="K2362" s="120" t="s">
        <v>7009</v>
      </c>
      <c r="L2362" s="121">
        <v>1</v>
      </c>
      <c r="M2362" s="122">
        <v>2021</v>
      </c>
      <c r="N2362" s="180">
        <v>207.44</v>
      </c>
      <c r="O2362" s="59"/>
      <c r="P2362" s="60"/>
      <c r="Q2362" s="61"/>
      <c r="R2362" s="61"/>
      <c r="S2362" s="510"/>
    </row>
    <row r="2363" spans="1:19" s="31" customFormat="1" ht="45.75" customHeight="1" x14ac:dyDescent="0.25">
      <c r="A2363" s="119">
        <v>2355</v>
      </c>
      <c r="B2363" s="119" t="s">
        <v>7016</v>
      </c>
      <c r="C2363" s="119" t="s">
        <v>3268</v>
      </c>
      <c r="D2363" s="120" t="s">
        <v>261</v>
      </c>
      <c r="E2363" s="120" t="s">
        <v>391</v>
      </c>
      <c r="F2363" s="120" t="s">
        <v>261</v>
      </c>
      <c r="G2363" s="120" t="s">
        <v>7017</v>
      </c>
      <c r="H2363" s="120" t="s">
        <v>470</v>
      </c>
      <c r="I2363" s="120" t="s">
        <v>1088</v>
      </c>
      <c r="J2363" s="120" t="s">
        <v>92</v>
      </c>
      <c r="K2363" s="120" t="s">
        <v>7009</v>
      </c>
      <c r="L2363" s="121">
        <v>1</v>
      </c>
      <c r="M2363" s="122">
        <v>2021</v>
      </c>
      <c r="N2363" s="180">
        <v>6430.78</v>
      </c>
      <c r="O2363" s="59"/>
      <c r="P2363" s="60"/>
      <c r="Q2363" s="61"/>
      <c r="R2363" s="61"/>
      <c r="S2363" s="510"/>
    </row>
    <row r="2364" spans="1:19" s="31" customFormat="1" ht="45.75" customHeight="1" x14ac:dyDescent="0.25">
      <c r="A2364" s="119">
        <v>2356</v>
      </c>
      <c r="B2364" s="119" t="s">
        <v>7018</v>
      </c>
      <c r="C2364" s="119" t="s">
        <v>2976</v>
      </c>
      <c r="D2364" s="120" t="s">
        <v>261</v>
      </c>
      <c r="E2364" s="120" t="s">
        <v>391</v>
      </c>
      <c r="F2364" s="120" t="s">
        <v>261</v>
      </c>
      <c r="G2364" s="120" t="s">
        <v>7019</v>
      </c>
      <c r="H2364" s="120" t="s">
        <v>470</v>
      </c>
      <c r="I2364" s="120" t="s">
        <v>1088</v>
      </c>
      <c r="J2364" s="120" t="s">
        <v>92</v>
      </c>
      <c r="K2364" s="120" t="s">
        <v>7009</v>
      </c>
      <c r="L2364" s="121">
        <v>1</v>
      </c>
      <c r="M2364" s="122">
        <v>2021</v>
      </c>
      <c r="N2364" s="180">
        <v>3422.84</v>
      </c>
      <c r="O2364" s="59"/>
      <c r="P2364" s="60"/>
      <c r="Q2364" s="61"/>
      <c r="R2364" s="61"/>
      <c r="S2364" s="510"/>
    </row>
    <row r="2365" spans="1:19" s="31" customFormat="1" ht="45.75" customHeight="1" x14ac:dyDescent="0.25">
      <c r="A2365" s="119">
        <v>2357</v>
      </c>
      <c r="B2365" s="119" t="s">
        <v>7020</v>
      </c>
      <c r="C2365" s="119" t="s">
        <v>2952</v>
      </c>
      <c r="D2365" s="120" t="s">
        <v>261</v>
      </c>
      <c r="E2365" s="120" t="s">
        <v>391</v>
      </c>
      <c r="F2365" s="120" t="s">
        <v>261</v>
      </c>
      <c r="G2365" s="120" t="s">
        <v>440</v>
      </c>
      <c r="H2365" s="120" t="s">
        <v>470</v>
      </c>
      <c r="I2365" s="120" t="s">
        <v>1088</v>
      </c>
      <c r="J2365" s="120" t="s">
        <v>92</v>
      </c>
      <c r="K2365" s="120" t="s">
        <v>7009</v>
      </c>
      <c r="L2365" s="121">
        <v>1</v>
      </c>
      <c r="M2365" s="122">
        <v>2021</v>
      </c>
      <c r="N2365" s="180">
        <v>311.17</v>
      </c>
      <c r="O2365" s="59"/>
      <c r="P2365" s="60"/>
      <c r="Q2365" s="61"/>
      <c r="R2365" s="61"/>
      <c r="S2365" s="510"/>
    </row>
    <row r="2366" spans="1:19" s="31" customFormat="1" ht="45.75" customHeight="1" x14ac:dyDescent="0.25">
      <c r="A2366" s="119">
        <v>2358</v>
      </c>
      <c r="B2366" s="119" t="s">
        <v>7021</v>
      </c>
      <c r="C2366" s="119" t="s">
        <v>2971</v>
      </c>
      <c r="D2366" s="120" t="s">
        <v>261</v>
      </c>
      <c r="E2366" s="120" t="s">
        <v>391</v>
      </c>
      <c r="F2366" s="120" t="s">
        <v>261</v>
      </c>
      <c r="G2366" s="120" t="s">
        <v>440</v>
      </c>
      <c r="H2366" s="120" t="s">
        <v>470</v>
      </c>
      <c r="I2366" s="120" t="s">
        <v>1088</v>
      </c>
      <c r="J2366" s="120" t="s">
        <v>92</v>
      </c>
      <c r="K2366" s="120" t="s">
        <v>7009</v>
      </c>
      <c r="L2366" s="121">
        <v>1</v>
      </c>
      <c r="M2366" s="122">
        <v>2021</v>
      </c>
      <c r="N2366" s="180">
        <v>207.44</v>
      </c>
      <c r="O2366" s="59"/>
      <c r="P2366" s="60"/>
      <c r="Q2366" s="61"/>
      <c r="R2366" s="61"/>
      <c r="S2366" s="510"/>
    </row>
    <row r="2367" spans="1:19" s="31" customFormat="1" ht="45.75" customHeight="1" x14ac:dyDescent="0.25">
      <c r="A2367" s="119">
        <v>2359</v>
      </c>
      <c r="B2367" s="119" t="s">
        <v>7022</v>
      </c>
      <c r="C2367" s="119" t="s">
        <v>6184</v>
      </c>
      <c r="D2367" s="120" t="s">
        <v>1153</v>
      </c>
      <c r="E2367" s="120" t="s">
        <v>7023</v>
      </c>
      <c r="F2367" s="120" t="s">
        <v>7024</v>
      </c>
      <c r="G2367" s="120" t="s">
        <v>7025</v>
      </c>
      <c r="H2367" s="120" t="s">
        <v>470</v>
      </c>
      <c r="I2367" s="120" t="s">
        <v>429</v>
      </c>
      <c r="J2367" s="120" t="s">
        <v>92</v>
      </c>
      <c r="K2367" s="120" t="s">
        <v>7026</v>
      </c>
      <c r="L2367" s="121">
        <v>1</v>
      </c>
      <c r="M2367" s="122">
        <v>2021</v>
      </c>
      <c r="N2367" s="180">
        <v>16844.22</v>
      </c>
      <c r="O2367" s="59"/>
      <c r="P2367" s="60"/>
      <c r="Q2367" s="61"/>
      <c r="R2367" s="61"/>
      <c r="S2367" s="510"/>
    </row>
    <row r="2368" spans="1:19" s="31" customFormat="1" ht="45.75" customHeight="1" x14ac:dyDescent="0.25">
      <c r="A2368" s="119">
        <v>2360</v>
      </c>
      <c r="B2368" s="119" t="s">
        <v>7027</v>
      </c>
      <c r="C2368" s="119" t="s">
        <v>6184</v>
      </c>
      <c r="D2368" s="120" t="s">
        <v>1153</v>
      </c>
      <c r="E2368" s="120" t="s">
        <v>7023</v>
      </c>
      <c r="F2368" s="120" t="s">
        <v>7024</v>
      </c>
      <c r="G2368" s="120"/>
      <c r="H2368" s="120" t="s">
        <v>470</v>
      </c>
      <c r="I2368" s="120" t="s">
        <v>429</v>
      </c>
      <c r="J2368" s="120" t="s">
        <v>92</v>
      </c>
      <c r="K2368" s="120" t="s">
        <v>7026</v>
      </c>
      <c r="L2368" s="121">
        <v>1</v>
      </c>
      <c r="M2368" s="122">
        <v>2021</v>
      </c>
      <c r="N2368" s="180">
        <v>16844.22</v>
      </c>
      <c r="O2368" s="59"/>
      <c r="P2368" s="60"/>
      <c r="Q2368" s="61"/>
      <c r="R2368" s="61"/>
      <c r="S2368" s="510"/>
    </row>
    <row r="2369" spans="1:19" s="31" customFormat="1" ht="45.75" customHeight="1" x14ac:dyDescent="0.25">
      <c r="A2369" s="119">
        <v>2361</v>
      </c>
      <c r="B2369" s="119" t="s">
        <v>7028</v>
      </c>
      <c r="C2369" s="119" t="s">
        <v>6184</v>
      </c>
      <c r="D2369" s="120" t="s">
        <v>1153</v>
      </c>
      <c r="E2369" s="120" t="s">
        <v>7023</v>
      </c>
      <c r="F2369" s="120" t="s">
        <v>7024</v>
      </c>
      <c r="G2369" s="120" t="s">
        <v>7029</v>
      </c>
      <c r="H2369" s="120" t="s">
        <v>470</v>
      </c>
      <c r="I2369" s="120" t="s">
        <v>429</v>
      </c>
      <c r="J2369" s="120" t="s">
        <v>92</v>
      </c>
      <c r="K2369" s="120" t="s">
        <v>7026</v>
      </c>
      <c r="L2369" s="121">
        <v>1</v>
      </c>
      <c r="M2369" s="122">
        <v>2021</v>
      </c>
      <c r="N2369" s="180">
        <v>16844.22</v>
      </c>
      <c r="O2369" s="59"/>
      <c r="P2369" s="60"/>
      <c r="Q2369" s="61"/>
      <c r="R2369" s="61"/>
      <c r="S2369" s="510"/>
    </row>
    <row r="2370" spans="1:19" s="31" customFormat="1" ht="45.75" customHeight="1" x14ac:dyDescent="0.25">
      <c r="A2370" s="119">
        <v>2362</v>
      </c>
      <c r="B2370" s="119" t="s">
        <v>7030</v>
      </c>
      <c r="C2370" s="119" t="s">
        <v>6184</v>
      </c>
      <c r="D2370" s="120" t="s">
        <v>1153</v>
      </c>
      <c r="E2370" s="120" t="s">
        <v>7023</v>
      </c>
      <c r="F2370" s="120" t="s">
        <v>7024</v>
      </c>
      <c r="G2370" s="120" t="s">
        <v>7031</v>
      </c>
      <c r="H2370" s="120" t="s">
        <v>470</v>
      </c>
      <c r="I2370" s="120" t="s">
        <v>429</v>
      </c>
      <c r="J2370" s="120" t="s">
        <v>92</v>
      </c>
      <c r="K2370" s="120" t="s">
        <v>7026</v>
      </c>
      <c r="L2370" s="121">
        <v>1</v>
      </c>
      <c r="M2370" s="122">
        <v>2021</v>
      </c>
      <c r="N2370" s="180">
        <v>16844.22</v>
      </c>
      <c r="O2370" s="59"/>
      <c r="P2370" s="60"/>
      <c r="Q2370" s="61"/>
      <c r="R2370" s="61"/>
      <c r="S2370" s="510"/>
    </row>
    <row r="2371" spans="1:19" s="31" customFormat="1" ht="45.75" customHeight="1" x14ac:dyDescent="0.25">
      <c r="A2371" s="119">
        <v>2363</v>
      </c>
      <c r="B2371" s="119" t="s">
        <v>7032</v>
      </c>
      <c r="C2371" s="119" t="s">
        <v>7033</v>
      </c>
      <c r="D2371" s="120" t="s">
        <v>3012</v>
      </c>
      <c r="E2371" s="120" t="s">
        <v>3586</v>
      </c>
      <c r="F2371" s="120" t="s">
        <v>7034</v>
      </c>
      <c r="G2371" s="120"/>
      <c r="H2371" s="120" t="s">
        <v>890</v>
      </c>
      <c r="I2371" s="120" t="s">
        <v>306</v>
      </c>
      <c r="J2371" s="120" t="s">
        <v>92</v>
      </c>
      <c r="K2371" s="120" t="s">
        <v>7026</v>
      </c>
      <c r="L2371" s="121">
        <v>1</v>
      </c>
      <c r="M2371" s="121">
        <v>2021</v>
      </c>
      <c r="N2371" s="180">
        <v>15541.68</v>
      </c>
      <c r="O2371" s="59"/>
      <c r="P2371" s="60"/>
      <c r="Q2371" s="61"/>
      <c r="R2371" s="61"/>
      <c r="S2371" s="510"/>
    </row>
    <row r="2372" spans="1:19" s="31" customFormat="1" ht="45.75" customHeight="1" x14ac:dyDescent="0.25">
      <c r="A2372" s="119">
        <v>2364</v>
      </c>
      <c r="B2372" s="120" t="s">
        <v>7035</v>
      </c>
      <c r="C2372" s="119" t="s">
        <v>6075</v>
      </c>
      <c r="D2372" s="120" t="s">
        <v>1622</v>
      </c>
      <c r="E2372" s="120" t="s">
        <v>3030</v>
      </c>
      <c r="F2372" s="120" t="s">
        <v>1056</v>
      </c>
      <c r="G2372" s="120" t="s">
        <v>7036</v>
      </c>
      <c r="H2372" s="120" t="s">
        <v>890</v>
      </c>
      <c r="I2372" s="120" t="s">
        <v>916</v>
      </c>
      <c r="J2372" s="120" t="s">
        <v>92</v>
      </c>
      <c r="K2372" s="120" t="s">
        <v>7037</v>
      </c>
      <c r="L2372" s="121">
        <v>2</v>
      </c>
      <c r="M2372" s="121">
        <v>2021</v>
      </c>
      <c r="N2372" s="180">
        <v>10324</v>
      </c>
      <c r="O2372" s="59"/>
      <c r="P2372" s="60"/>
      <c r="Q2372" s="61"/>
      <c r="R2372" s="61"/>
      <c r="S2372" s="510"/>
    </row>
    <row r="2373" spans="1:19" s="31" customFormat="1" ht="45.75" customHeight="1" x14ac:dyDescent="0.25">
      <c r="A2373" s="119">
        <v>2365</v>
      </c>
      <c r="B2373" s="119" t="s">
        <v>7038</v>
      </c>
      <c r="C2373" s="119" t="s">
        <v>6075</v>
      </c>
      <c r="D2373" s="120" t="s">
        <v>1622</v>
      </c>
      <c r="E2373" s="120" t="s">
        <v>3030</v>
      </c>
      <c r="F2373" s="120" t="s">
        <v>1056</v>
      </c>
      <c r="G2373" s="120" t="s">
        <v>7039</v>
      </c>
      <c r="H2373" s="120" t="s">
        <v>890</v>
      </c>
      <c r="I2373" s="120" t="s">
        <v>183</v>
      </c>
      <c r="J2373" s="120" t="s">
        <v>92</v>
      </c>
      <c r="K2373" s="120" t="s">
        <v>7037</v>
      </c>
      <c r="L2373" s="121">
        <v>2</v>
      </c>
      <c r="M2373" s="121">
        <v>2021</v>
      </c>
      <c r="N2373" s="180">
        <v>10324</v>
      </c>
      <c r="O2373" s="59"/>
      <c r="P2373" s="60"/>
      <c r="Q2373" s="61"/>
      <c r="R2373" s="61"/>
      <c r="S2373" s="510"/>
    </row>
    <row r="2374" spans="1:19" s="31" customFormat="1" ht="45.75" customHeight="1" x14ac:dyDescent="0.25">
      <c r="A2374" s="119">
        <v>2366</v>
      </c>
      <c r="B2374" s="119" t="s">
        <v>7040</v>
      </c>
      <c r="C2374" s="119" t="s">
        <v>6075</v>
      </c>
      <c r="D2374" s="120" t="s">
        <v>1622</v>
      </c>
      <c r="E2374" s="120" t="s">
        <v>3030</v>
      </c>
      <c r="F2374" s="120" t="s">
        <v>1056</v>
      </c>
      <c r="G2374" s="120" t="s">
        <v>7041</v>
      </c>
      <c r="H2374" s="120" t="s">
        <v>890</v>
      </c>
      <c r="I2374" s="120" t="s">
        <v>183</v>
      </c>
      <c r="J2374" s="120" t="s">
        <v>92</v>
      </c>
      <c r="K2374" s="120" t="s">
        <v>7037</v>
      </c>
      <c r="L2374" s="121">
        <v>2</v>
      </c>
      <c r="M2374" s="121">
        <v>2021</v>
      </c>
      <c r="N2374" s="180">
        <v>10324</v>
      </c>
      <c r="O2374" s="59"/>
      <c r="P2374" s="60"/>
      <c r="Q2374" s="61"/>
      <c r="R2374" s="61"/>
      <c r="S2374" s="510"/>
    </row>
    <row r="2375" spans="1:19" s="31" customFormat="1" ht="45.75" customHeight="1" x14ac:dyDescent="0.25">
      <c r="A2375" s="119">
        <v>2367</v>
      </c>
      <c r="B2375" s="119" t="s">
        <v>7042</v>
      </c>
      <c r="C2375" s="119" t="s">
        <v>7043</v>
      </c>
      <c r="D2375" s="120" t="s">
        <v>3388</v>
      </c>
      <c r="E2375" s="120" t="s">
        <v>3048</v>
      </c>
      <c r="F2375" s="120" t="s">
        <v>7044</v>
      </c>
      <c r="G2375" s="120" t="s">
        <v>7045</v>
      </c>
      <c r="H2375" s="120" t="s">
        <v>470</v>
      </c>
      <c r="I2375" s="120" t="s">
        <v>7046</v>
      </c>
      <c r="J2375" s="120" t="s">
        <v>92</v>
      </c>
      <c r="K2375" s="120" t="s">
        <v>7037</v>
      </c>
      <c r="L2375" s="121">
        <v>2</v>
      </c>
      <c r="M2375" s="121">
        <v>2021</v>
      </c>
      <c r="N2375" s="185">
        <v>6902</v>
      </c>
      <c r="O2375" s="59"/>
      <c r="P2375" s="60"/>
      <c r="Q2375" s="61"/>
      <c r="R2375" s="61"/>
      <c r="S2375" s="510"/>
    </row>
    <row r="2376" spans="1:19" s="31" customFormat="1" ht="45.75" customHeight="1" x14ac:dyDescent="0.25">
      <c r="A2376" s="119">
        <v>2368</v>
      </c>
      <c r="B2376" s="119" t="s">
        <v>7047</v>
      </c>
      <c r="C2376" s="119" t="s">
        <v>7048</v>
      </c>
      <c r="D2376" s="120" t="s">
        <v>7049</v>
      </c>
      <c r="E2376" s="120" t="s">
        <v>3048</v>
      </c>
      <c r="F2376" s="120" t="s">
        <v>7050</v>
      </c>
      <c r="G2376" s="120" t="s">
        <v>440</v>
      </c>
      <c r="H2376" s="120" t="s">
        <v>470</v>
      </c>
      <c r="I2376" s="120" t="s">
        <v>6721</v>
      </c>
      <c r="J2376" s="120" t="s">
        <v>92</v>
      </c>
      <c r="K2376" s="120" t="s">
        <v>7037</v>
      </c>
      <c r="L2376" s="121">
        <v>3</v>
      </c>
      <c r="M2376" s="121">
        <v>2021</v>
      </c>
      <c r="N2376" s="185">
        <v>10092</v>
      </c>
      <c r="O2376" s="59"/>
      <c r="P2376" s="60"/>
      <c r="Q2376" s="61"/>
      <c r="R2376" s="61"/>
      <c r="S2376" s="510"/>
    </row>
    <row r="2377" spans="1:19" s="31" customFormat="1" ht="45.75" customHeight="1" x14ac:dyDescent="0.25">
      <c r="A2377" s="119">
        <v>2369</v>
      </c>
      <c r="B2377" s="119" t="s">
        <v>7051</v>
      </c>
      <c r="C2377" s="119" t="s">
        <v>2976</v>
      </c>
      <c r="D2377" s="120" t="s">
        <v>1622</v>
      </c>
      <c r="E2377" s="120" t="s">
        <v>7052</v>
      </c>
      <c r="F2377" s="120" t="s">
        <v>261</v>
      </c>
      <c r="G2377" s="120" t="s">
        <v>7053</v>
      </c>
      <c r="H2377" s="120" t="s">
        <v>470</v>
      </c>
      <c r="I2377" s="120" t="s">
        <v>6721</v>
      </c>
      <c r="J2377" s="120" t="s">
        <v>92</v>
      </c>
      <c r="K2377" s="120" t="s">
        <v>7037</v>
      </c>
      <c r="L2377" s="121">
        <v>3</v>
      </c>
      <c r="M2377" s="121">
        <v>2021</v>
      </c>
      <c r="N2377" s="185">
        <v>3074</v>
      </c>
      <c r="O2377" s="59"/>
      <c r="P2377" s="60"/>
      <c r="Q2377" s="61"/>
      <c r="R2377" s="61"/>
      <c r="S2377" s="510"/>
    </row>
    <row r="2378" spans="1:19" s="31" customFormat="1" ht="45.75" customHeight="1" x14ac:dyDescent="0.25">
      <c r="A2378" s="119">
        <v>2370</v>
      </c>
      <c r="B2378" s="119" t="s">
        <v>7054</v>
      </c>
      <c r="C2378" s="119" t="s">
        <v>2952</v>
      </c>
      <c r="D2378" s="120" t="s">
        <v>3095</v>
      </c>
      <c r="E2378" s="120" t="s">
        <v>391</v>
      </c>
      <c r="F2378" s="120" t="s">
        <v>261</v>
      </c>
      <c r="G2378" s="120" t="s">
        <v>440</v>
      </c>
      <c r="H2378" s="120" t="s">
        <v>470</v>
      </c>
      <c r="I2378" s="120" t="s">
        <v>6721</v>
      </c>
      <c r="J2378" s="120" t="s">
        <v>92</v>
      </c>
      <c r="K2378" s="120" t="s">
        <v>7037</v>
      </c>
      <c r="L2378" s="121">
        <v>3</v>
      </c>
      <c r="M2378" s="121">
        <v>2021</v>
      </c>
      <c r="N2378" s="185">
        <v>92.8</v>
      </c>
      <c r="O2378" s="59"/>
      <c r="P2378" s="60"/>
      <c r="Q2378" s="61"/>
      <c r="R2378" s="61"/>
      <c r="S2378" s="510"/>
    </row>
    <row r="2379" spans="1:19" s="31" customFormat="1" ht="45.75" customHeight="1" x14ac:dyDescent="0.25">
      <c r="A2379" s="119">
        <v>2371</v>
      </c>
      <c r="B2379" s="119" t="s">
        <v>7055</v>
      </c>
      <c r="C2379" s="119" t="s">
        <v>2971</v>
      </c>
      <c r="D2379" s="120" t="s">
        <v>3095</v>
      </c>
      <c r="E2379" s="120" t="s">
        <v>391</v>
      </c>
      <c r="F2379" s="120" t="s">
        <v>261</v>
      </c>
      <c r="G2379" s="120" t="s">
        <v>440</v>
      </c>
      <c r="H2379" s="120" t="s">
        <v>470</v>
      </c>
      <c r="I2379" s="120" t="s">
        <v>6721</v>
      </c>
      <c r="J2379" s="120" t="s">
        <v>92</v>
      </c>
      <c r="K2379" s="120" t="s">
        <v>7037</v>
      </c>
      <c r="L2379" s="121">
        <v>3</v>
      </c>
      <c r="M2379" s="121">
        <v>2021</v>
      </c>
      <c r="N2379" s="185">
        <v>174</v>
      </c>
      <c r="O2379" s="59"/>
      <c r="P2379" s="60"/>
      <c r="Q2379" s="61"/>
      <c r="R2379" s="61"/>
      <c r="S2379" s="510"/>
    </row>
    <row r="2380" spans="1:19" s="31" customFormat="1" ht="45.75" customHeight="1" x14ac:dyDescent="0.25">
      <c r="A2380" s="119">
        <v>2372</v>
      </c>
      <c r="B2380" s="119" t="s">
        <v>7056</v>
      </c>
      <c r="C2380" s="119" t="s">
        <v>2980</v>
      </c>
      <c r="D2380" s="120" t="s">
        <v>3397</v>
      </c>
      <c r="E2380" s="120" t="s">
        <v>391</v>
      </c>
      <c r="F2380" s="120" t="s">
        <v>261</v>
      </c>
      <c r="G2380" s="120" t="s">
        <v>440</v>
      </c>
      <c r="H2380" s="120" t="s">
        <v>470</v>
      </c>
      <c r="I2380" s="120" t="s">
        <v>6721</v>
      </c>
      <c r="J2380" s="120" t="s">
        <v>92</v>
      </c>
      <c r="K2380" s="120" t="s">
        <v>7037</v>
      </c>
      <c r="L2380" s="121">
        <v>3</v>
      </c>
      <c r="M2380" s="121">
        <v>2021</v>
      </c>
      <c r="N2380" s="185">
        <v>406</v>
      </c>
      <c r="O2380" s="59"/>
      <c r="P2380" s="60"/>
      <c r="Q2380" s="61"/>
      <c r="R2380" s="61"/>
      <c r="S2380" s="510"/>
    </row>
    <row r="2381" spans="1:19" s="31" customFormat="1" ht="45.75" customHeight="1" x14ac:dyDescent="0.25">
      <c r="A2381" s="119">
        <v>2373</v>
      </c>
      <c r="B2381" s="119" t="s">
        <v>7057</v>
      </c>
      <c r="C2381" s="119" t="s">
        <v>4037</v>
      </c>
      <c r="D2381" s="120" t="s">
        <v>3012</v>
      </c>
      <c r="E2381" s="120" t="s">
        <v>1056</v>
      </c>
      <c r="F2381" s="120" t="s">
        <v>7058</v>
      </c>
      <c r="G2381" s="120" t="s">
        <v>7059</v>
      </c>
      <c r="H2381" s="120" t="s">
        <v>470</v>
      </c>
      <c r="I2381" s="120" t="s">
        <v>2088</v>
      </c>
      <c r="J2381" s="120" t="s">
        <v>92</v>
      </c>
      <c r="K2381" s="120" t="s">
        <v>7037</v>
      </c>
      <c r="L2381" s="121">
        <v>3</v>
      </c>
      <c r="M2381" s="121">
        <v>2021</v>
      </c>
      <c r="N2381" s="185">
        <v>6844</v>
      </c>
      <c r="O2381" s="59"/>
      <c r="P2381" s="60"/>
      <c r="Q2381" s="61"/>
      <c r="R2381" s="61"/>
      <c r="S2381" s="510"/>
    </row>
    <row r="2382" spans="1:19" s="31" customFormat="1" ht="45.75" customHeight="1" x14ac:dyDescent="0.25">
      <c r="A2382" s="119">
        <v>2374</v>
      </c>
      <c r="B2382" s="119" t="s">
        <v>7060</v>
      </c>
      <c r="C2382" s="119" t="s">
        <v>7061</v>
      </c>
      <c r="D2382" s="120" t="s">
        <v>3012</v>
      </c>
      <c r="E2382" s="120" t="s">
        <v>1056</v>
      </c>
      <c r="F2382" s="120" t="s">
        <v>6312</v>
      </c>
      <c r="G2382" s="120" t="s">
        <v>440</v>
      </c>
      <c r="H2382" s="120" t="s">
        <v>470</v>
      </c>
      <c r="I2382" s="120" t="s">
        <v>381</v>
      </c>
      <c r="J2382" s="120" t="s">
        <v>92</v>
      </c>
      <c r="K2382" s="120" t="s">
        <v>7037</v>
      </c>
      <c r="L2382" s="121">
        <v>3</v>
      </c>
      <c r="M2382" s="121">
        <v>2021</v>
      </c>
      <c r="N2382" s="186">
        <v>6844.4</v>
      </c>
      <c r="O2382" s="59"/>
      <c r="P2382" s="60"/>
      <c r="Q2382" s="61"/>
      <c r="R2382" s="61"/>
      <c r="S2382" s="510"/>
    </row>
    <row r="2383" spans="1:19" s="31" customFormat="1" ht="45.75" customHeight="1" x14ac:dyDescent="0.25">
      <c r="A2383" s="119">
        <v>2375</v>
      </c>
      <c r="B2383" s="119" t="s">
        <v>7062</v>
      </c>
      <c r="C2383" s="119" t="s">
        <v>7063</v>
      </c>
      <c r="D2383" s="120" t="s">
        <v>261</v>
      </c>
      <c r="E2383" s="120" t="s">
        <v>4480</v>
      </c>
      <c r="F2383" s="120" t="s">
        <v>7064</v>
      </c>
      <c r="G2383" s="120" t="s">
        <v>440</v>
      </c>
      <c r="H2383" s="120" t="s">
        <v>470</v>
      </c>
      <c r="I2383" s="120" t="s">
        <v>183</v>
      </c>
      <c r="J2383" s="120" t="s">
        <v>92</v>
      </c>
      <c r="K2383" s="120" t="s">
        <v>7037</v>
      </c>
      <c r="L2383" s="121">
        <v>3</v>
      </c>
      <c r="M2383" s="121">
        <v>2021</v>
      </c>
      <c r="N2383" s="185">
        <v>21163.200000000001</v>
      </c>
      <c r="O2383" s="59"/>
      <c r="P2383" s="60"/>
      <c r="Q2383" s="61"/>
      <c r="R2383" s="61"/>
      <c r="S2383" s="510"/>
    </row>
    <row r="2384" spans="1:19" s="31" customFormat="1" ht="45.75" customHeight="1" x14ac:dyDescent="0.25">
      <c r="A2384" s="119">
        <v>2376</v>
      </c>
      <c r="B2384" s="119" t="s">
        <v>7065</v>
      </c>
      <c r="C2384" s="119" t="s">
        <v>7066</v>
      </c>
      <c r="D2384" s="120" t="s">
        <v>7067</v>
      </c>
      <c r="E2384" s="120" t="s">
        <v>7068</v>
      </c>
      <c r="F2384" s="120" t="s">
        <v>261</v>
      </c>
      <c r="G2384" s="120" t="s">
        <v>440</v>
      </c>
      <c r="H2384" s="120" t="s">
        <v>470</v>
      </c>
      <c r="I2384" s="120" t="s">
        <v>183</v>
      </c>
      <c r="J2384" s="120" t="s">
        <v>92</v>
      </c>
      <c r="K2384" s="120" t="s">
        <v>7037</v>
      </c>
      <c r="L2384" s="121">
        <v>3</v>
      </c>
      <c r="M2384" s="121">
        <v>2021</v>
      </c>
      <c r="N2384" s="185">
        <v>9791.92</v>
      </c>
      <c r="O2384" s="59"/>
      <c r="P2384" s="60"/>
      <c r="Q2384" s="61"/>
      <c r="R2384" s="61"/>
      <c r="S2384" s="510"/>
    </row>
    <row r="2385" spans="1:19" s="31" customFormat="1" ht="45.75" customHeight="1" x14ac:dyDescent="0.25">
      <c r="A2385" s="119">
        <v>2377</v>
      </c>
      <c r="B2385" s="119" t="s">
        <v>7069</v>
      </c>
      <c r="C2385" s="119" t="s">
        <v>2952</v>
      </c>
      <c r="D2385" s="120" t="s">
        <v>3517</v>
      </c>
      <c r="E2385" s="120" t="s">
        <v>391</v>
      </c>
      <c r="F2385" s="120" t="s">
        <v>261</v>
      </c>
      <c r="G2385" s="120" t="s">
        <v>440</v>
      </c>
      <c r="H2385" s="120" t="s">
        <v>470</v>
      </c>
      <c r="I2385" s="120" t="s">
        <v>183</v>
      </c>
      <c r="J2385" s="120" t="s">
        <v>92</v>
      </c>
      <c r="K2385" s="120" t="s">
        <v>7037</v>
      </c>
      <c r="L2385" s="121">
        <v>3</v>
      </c>
      <c r="M2385" s="121">
        <v>2021</v>
      </c>
      <c r="N2385" s="185">
        <v>157.91999999999999</v>
      </c>
      <c r="O2385" s="59"/>
      <c r="P2385" s="60"/>
      <c r="Q2385" s="61"/>
      <c r="R2385" s="61"/>
      <c r="S2385" s="510"/>
    </row>
    <row r="2386" spans="1:19" s="31" customFormat="1" ht="45.75" customHeight="1" x14ac:dyDescent="0.25">
      <c r="A2386" s="119">
        <v>2378</v>
      </c>
      <c r="B2386" s="119" t="s">
        <v>7070</v>
      </c>
      <c r="C2386" s="119" t="s">
        <v>2971</v>
      </c>
      <c r="D2386" s="120" t="s">
        <v>3517</v>
      </c>
      <c r="E2386" s="120" t="s">
        <v>391</v>
      </c>
      <c r="F2386" s="120" t="s">
        <v>261</v>
      </c>
      <c r="G2386" s="120" t="s">
        <v>440</v>
      </c>
      <c r="H2386" s="120" t="s">
        <v>470</v>
      </c>
      <c r="I2386" s="120" t="s">
        <v>183</v>
      </c>
      <c r="J2386" s="120" t="s">
        <v>92</v>
      </c>
      <c r="K2386" s="120" t="s">
        <v>7037</v>
      </c>
      <c r="L2386" s="121">
        <v>3</v>
      </c>
      <c r="M2386" s="121">
        <v>2021</v>
      </c>
      <c r="N2386" s="185">
        <v>157.91999999999999</v>
      </c>
      <c r="O2386" s="59"/>
      <c r="P2386" s="60"/>
      <c r="Q2386" s="61"/>
      <c r="R2386" s="61"/>
      <c r="S2386" s="510"/>
    </row>
    <row r="2387" spans="1:19" s="31" customFormat="1" ht="45.75" customHeight="1" x14ac:dyDescent="0.25">
      <c r="A2387" s="119">
        <v>2379</v>
      </c>
      <c r="B2387" s="119" t="s">
        <v>7071</v>
      </c>
      <c r="C2387" s="119" t="s">
        <v>3118</v>
      </c>
      <c r="D2387" s="120" t="s">
        <v>3737</v>
      </c>
      <c r="E2387" s="120" t="s">
        <v>391</v>
      </c>
      <c r="F2387" s="120" t="s">
        <v>261</v>
      </c>
      <c r="G2387" s="120" t="s">
        <v>440</v>
      </c>
      <c r="H2387" s="120" t="s">
        <v>470</v>
      </c>
      <c r="I2387" s="120" t="s">
        <v>183</v>
      </c>
      <c r="J2387" s="120" t="s">
        <v>92</v>
      </c>
      <c r="K2387" s="120" t="s">
        <v>7037</v>
      </c>
      <c r="L2387" s="121">
        <v>3</v>
      </c>
      <c r="M2387" s="121">
        <v>2021</v>
      </c>
      <c r="N2387" s="185">
        <v>315.83999999999997</v>
      </c>
      <c r="O2387" s="59"/>
      <c r="P2387" s="60"/>
      <c r="Q2387" s="61"/>
      <c r="R2387" s="61"/>
      <c r="S2387" s="510"/>
    </row>
    <row r="2388" spans="1:19" s="31" customFormat="1" ht="45.75" customHeight="1" x14ac:dyDescent="0.25">
      <c r="A2388" s="119">
        <v>2380</v>
      </c>
      <c r="B2388" s="119" t="s">
        <v>7072</v>
      </c>
      <c r="C2388" s="119" t="s">
        <v>7073</v>
      </c>
      <c r="D2388" s="120" t="s">
        <v>4894</v>
      </c>
      <c r="E2388" s="120" t="s">
        <v>3048</v>
      </c>
      <c r="F2388" s="120" t="s">
        <v>261</v>
      </c>
      <c r="G2388" s="120" t="s">
        <v>440</v>
      </c>
      <c r="H2388" s="120" t="s">
        <v>470</v>
      </c>
      <c r="I2388" s="120" t="s">
        <v>2834</v>
      </c>
      <c r="J2388" s="120" t="s">
        <v>92</v>
      </c>
      <c r="K2388" s="120" t="s">
        <v>7037</v>
      </c>
      <c r="L2388" s="121">
        <v>4</v>
      </c>
      <c r="M2388" s="121">
        <v>2021</v>
      </c>
      <c r="N2388" s="185">
        <v>6902</v>
      </c>
      <c r="O2388" s="59"/>
      <c r="P2388" s="60"/>
      <c r="Q2388" s="61"/>
      <c r="R2388" s="61"/>
      <c r="S2388" s="510"/>
    </row>
    <row r="2389" spans="1:19" s="31" customFormat="1" ht="45.75" customHeight="1" x14ac:dyDescent="0.25">
      <c r="A2389" s="119">
        <v>2381</v>
      </c>
      <c r="B2389" s="119" t="s">
        <v>7074</v>
      </c>
      <c r="C2389" s="119" t="s">
        <v>5738</v>
      </c>
      <c r="D2389" s="120" t="s">
        <v>5739</v>
      </c>
      <c r="E2389" s="120" t="s">
        <v>7075</v>
      </c>
      <c r="F2389" s="120" t="s">
        <v>261</v>
      </c>
      <c r="G2389" s="120" t="s">
        <v>7076</v>
      </c>
      <c r="H2389" s="120" t="s">
        <v>470</v>
      </c>
      <c r="I2389" s="120" t="s">
        <v>183</v>
      </c>
      <c r="J2389" s="120" t="s">
        <v>92</v>
      </c>
      <c r="K2389" s="120" t="s">
        <v>7037</v>
      </c>
      <c r="L2389" s="121">
        <v>5</v>
      </c>
      <c r="M2389" s="121">
        <v>2021</v>
      </c>
      <c r="N2389" s="185">
        <v>7308</v>
      </c>
      <c r="O2389" s="59"/>
      <c r="P2389" s="60"/>
      <c r="Q2389" s="61"/>
      <c r="R2389" s="61"/>
      <c r="S2389" s="510"/>
    </row>
    <row r="2390" spans="1:19" s="31" customFormat="1" ht="45.75" customHeight="1" x14ac:dyDescent="0.25">
      <c r="A2390" s="119">
        <v>2382</v>
      </c>
      <c r="B2390" s="119" t="s">
        <v>3629</v>
      </c>
      <c r="C2390" s="119" t="s">
        <v>7077</v>
      </c>
      <c r="D2390" s="120" t="s">
        <v>261</v>
      </c>
      <c r="E2390" s="120" t="s">
        <v>391</v>
      </c>
      <c r="F2390" s="120" t="s">
        <v>261</v>
      </c>
      <c r="G2390" s="120" t="s">
        <v>7078</v>
      </c>
      <c r="H2390" s="120" t="s">
        <v>470</v>
      </c>
      <c r="I2390" s="120" t="s">
        <v>121</v>
      </c>
      <c r="J2390" s="120" t="s">
        <v>92</v>
      </c>
      <c r="K2390" s="120" t="s">
        <v>7037</v>
      </c>
      <c r="L2390" s="121">
        <v>5</v>
      </c>
      <c r="M2390" s="121">
        <v>2021</v>
      </c>
      <c r="N2390" s="185">
        <v>15590.01</v>
      </c>
      <c r="O2390" s="59"/>
      <c r="P2390" s="60"/>
      <c r="Q2390" s="61"/>
      <c r="R2390" s="61"/>
      <c r="S2390" s="510"/>
    </row>
    <row r="2391" spans="1:19" s="31" customFormat="1" ht="45.75" customHeight="1" x14ac:dyDescent="0.25">
      <c r="A2391" s="119">
        <v>2383</v>
      </c>
      <c r="B2391" s="120" t="s">
        <v>7079</v>
      </c>
      <c r="C2391" s="119" t="s">
        <v>7080</v>
      </c>
      <c r="D2391" s="120" t="s">
        <v>3012</v>
      </c>
      <c r="E2391" s="120" t="s">
        <v>4310</v>
      </c>
      <c r="F2391" s="120" t="s">
        <v>7081</v>
      </c>
      <c r="G2391" s="120" t="s">
        <v>7082</v>
      </c>
      <c r="H2391" s="120" t="s">
        <v>470</v>
      </c>
      <c r="I2391" s="120" t="s">
        <v>7083</v>
      </c>
      <c r="J2391" s="120" t="s">
        <v>92</v>
      </c>
      <c r="K2391" s="120" t="s">
        <v>7037</v>
      </c>
      <c r="L2391" s="121">
        <v>5</v>
      </c>
      <c r="M2391" s="121">
        <v>2021</v>
      </c>
      <c r="N2391" s="185">
        <v>7090</v>
      </c>
      <c r="O2391" s="59"/>
      <c r="P2391" s="60"/>
      <c r="Q2391" s="61"/>
      <c r="R2391" s="61"/>
      <c r="S2391" s="510"/>
    </row>
    <row r="2392" spans="1:19" s="31" customFormat="1" ht="45.75" customHeight="1" x14ac:dyDescent="0.25">
      <c r="A2392" s="119">
        <v>2384</v>
      </c>
      <c r="B2392" s="119" t="s">
        <v>7057</v>
      </c>
      <c r="C2392" s="119" t="s">
        <v>7084</v>
      </c>
      <c r="D2392" s="120" t="s">
        <v>1015</v>
      </c>
      <c r="E2392" s="120" t="s">
        <v>7085</v>
      </c>
      <c r="F2392" s="120" t="s">
        <v>261</v>
      </c>
      <c r="G2392" s="120" t="s">
        <v>7086</v>
      </c>
      <c r="H2392" s="120" t="s">
        <v>470</v>
      </c>
      <c r="I2392" s="120" t="s">
        <v>2088</v>
      </c>
      <c r="J2392" s="120" t="s">
        <v>92</v>
      </c>
      <c r="K2392" s="120" t="s">
        <v>7037</v>
      </c>
      <c r="L2392" s="121">
        <v>5</v>
      </c>
      <c r="M2392" s="121">
        <v>2021</v>
      </c>
      <c r="N2392" s="185">
        <v>13790</v>
      </c>
      <c r="O2392" s="59"/>
      <c r="P2392" s="60"/>
      <c r="Q2392" s="61"/>
      <c r="R2392" s="61"/>
      <c r="S2392" s="510"/>
    </row>
    <row r="2393" spans="1:19" s="31" customFormat="1" ht="45.75" customHeight="1" x14ac:dyDescent="0.25">
      <c r="A2393" s="119">
        <v>2385</v>
      </c>
      <c r="B2393" s="119" t="s">
        <v>7087</v>
      </c>
      <c r="C2393" s="119" t="s">
        <v>7088</v>
      </c>
      <c r="D2393" s="120" t="s">
        <v>3388</v>
      </c>
      <c r="E2393" s="120" t="s">
        <v>391</v>
      </c>
      <c r="F2393" s="120" t="s">
        <v>261</v>
      </c>
      <c r="G2393" s="123">
        <v>11392903010178</v>
      </c>
      <c r="H2393" s="120" t="s">
        <v>470</v>
      </c>
      <c r="I2393" s="120" t="s">
        <v>7089</v>
      </c>
      <c r="J2393" s="120" t="s">
        <v>92</v>
      </c>
      <c r="K2393" s="120" t="s">
        <v>7037</v>
      </c>
      <c r="L2393" s="121">
        <v>6</v>
      </c>
      <c r="M2393" s="121">
        <v>2021</v>
      </c>
      <c r="N2393" s="185">
        <v>9164</v>
      </c>
      <c r="O2393" s="59"/>
      <c r="P2393" s="60"/>
      <c r="Q2393" s="61"/>
      <c r="R2393" s="61"/>
      <c r="S2393" s="510"/>
    </row>
    <row r="2394" spans="1:19" s="31" customFormat="1" ht="45.75" customHeight="1" x14ac:dyDescent="0.25">
      <c r="A2394" s="119">
        <v>2386</v>
      </c>
      <c r="B2394" s="119" t="s">
        <v>7090</v>
      </c>
      <c r="C2394" s="119" t="s">
        <v>7091</v>
      </c>
      <c r="D2394" s="120" t="s">
        <v>261</v>
      </c>
      <c r="E2394" s="120" t="s">
        <v>391</v>
      </c>
      <c r="F2394" s="120" t="s">
        <v>261</v>
      </c>
      <c r="G2394" s="123" t="s">
        <v>440</v>
      </c>
      <c r="H2394" s="120" t="s">
        <v>470</v>
      </c>
      <c r="I2394" s="120" t="s">
        <v>6415</v>
      </c>
      <c r="J2394" s="120" t="s">
        <v>92</v>
      </c>
      <c r="K2394" s="120" t="s">
        <v>5160</v>
      </c>
      <c r="L2394" s="121">
        <v>6</v>
      </c>
      <c r="M2394" s="121">
        <v>2021</v>
      </c>
      <c r="N2394" s="185">
        <v>8960</v>
      </c>
      <c r="O2394" s="59"/>
      <c r="P2394" s="60"/>
      <c r="Q2394" s="61"/>
      <c r="R2394" s="61"/>
      <c r="S2394" s="510"/>
    </row>
    <row r="2395" spans="1:19" s="31" customFormat="1" ht="45.75" customHeight="1" x14ac:dyDescent="0.25">
      <c r="A2395" s="119">
        <v>2387</v>
      </c>
      <c r="B2395" s="119" t="s">
        <v>7092</v>
      </c>
      <c r="C2395" s="120" t="s">
        <v>2873</v>
      </c>
      <c r="D2395" s="120" t="s">
        <v>1001</v>
      </c>
      <c r="E2395" s="120" t="s">
        <v>391</v>
      </c>
      <c r="F2395" s="120" t="s">
        <v>261</v>
      </c>
      <c r="G2395" s="120" t="s">
        <v>440</v>
      </c>
      <c r="H2395" s="120" t="s">
        <v>2637</v>
      </c>
      <c r="I2395" s="120" t="s">
        <v>381</v>
      </c>
      <c r="J2395" s="120" t="s">
        <v>2856</v>
      </c>
      <c r="K2395" s="120"/>
      <c r="L2395" s="121">
        <v>7</v>
      </c>
      <c r="M2395" s="121">
        <v>2021</v>
      </c>
      <c r="N2395" s="185">
        <v>10329.799999999999</v>
      </c>
      <c r="O2395" s="59"/>
      <c r="P2395" s="60"/>
      <c r="Q2395" s="61"/>
      <c r="R2395" s="61"/>
      <c r="S2395" s="510"/>
    </row>
    <row r="2396" spans="1:19" s="31" customFormat="1" ht="45.75" customHeight="1" x14ac:dyDescent="0.25">
      <c r="A2396" s="119">
        <v>2388</v>
      </c>
      <c r="B2396" s="119" t="s">
        <v>7093</v>
      </c>
      <c r="C2396" s="120" t="s">
        <v>7094</v>
      </c>
      <c r="D2396" s="120" t="s">
        <v>1001</v>
      </c>
      <c r="E2396" s="120" t="s">
        <v>391</v>
      </c>
      <c r="F2396" s="120" t="s">
        <v>261</v>
      </c>
      <c r="G2396" s="120" t="s">
        <v>440</v>
      </c>
      <c r="H2396" s="120" t="s">
        <v>2637</v>
      </c>
      <c r="I2396" s="120" t="s">
        <v>2560</v>
      </c>
      <c r="J2396" s="120" t="s">
        <v>2856</v>
      </c>
      <c r="K2396" s="120" t="s">
        <v>5160</v>
      </c>
      <c r="L2396" s="121">
        <v>7</v>
      </c>
      <c r="M2396" s="121">
        <v>2021</v>
      </c>
      <c r="N2396" s="185">
        <v>19140</v>
      </c>
      <c r="O2396" s="59"/>
      <c r="P2396" s="60"/>
      <c r="Q2396" s="61"/>
      <c r="R2396" s="61"/>
      <c r="S2396" s="510"/>
    </row>
    <row r="2397" spans="1:19" s="31" customFormat="1" ht="45.75" customHeight="1" x14ac:dyDescent="0.25">
      <c r="A2397" s="119">
        <v>2389</v>
      </c>
      <c r="B2397" s="119" t="s">
        <v>7095</v>
      </c>
      <c r="C2397" s="119" t="s">
        <v>7096</v>
      </c>
      <c r="D2397" s="120"/>
      <c r="E2397" s="120" t="s">
        <v>391</v>
      </c>
      <c r="F2397" s="120" t="s">
        <v>261</v>
      </c>
      <c r="G2397" s="123" t="s">
        <v>440</v>
      </c>
      <c r="H2397" s="120" t="s">
        <v>888</v>
      </c>
      <c r="I2397" s="120" t="s">
        <v>2088</v>
      </c>
      <c r="J2397" s="120" t="s">
        <v>92</v>
      </c>
      <c r="K2397" s="120"/>
      <c r="L2397" s="121">
        <v>7</v>
      </c>
      <c r="M2397" s="121">
        <v>2021</v>
      </c>
      <c r="N2397" s="185">
        <v>12490.5</v>
      </c>
      <c r="O2397" s="59"/>
      <c r="P2397" s="60"/>
      <c r="Q2397" s="61"/>
      <c r="R2397" s="61"/>
      <c r="S2397" s="510"/>
    </row>
    <row r="2398" spans="1:19" s="31" customFormat="1" ht="45.75" customHeight="1" x14ac:dyDescent="0.25">
      <c r="A2398" s="119">
        <v>2390</v>
      </c>
      <c r="B2398" s="119" t="s">
        <v>7097</v>
      </c>
      <c r="C2398" s="120" t="s">
        <v>2873</v>
      </c>
      <c r="D2398" s="120" t="s">
        <v>1001</v>
      </c>
      <c r="E2398" s="120" t="s">
        <v>391</v>
      </c>
      <c r="F2398" s="120" t="s">
        <v>261</v>
      </c>
      <c r="G2398" s="120" t="s">
        <v>440</v>
      </c>
      <c r="H2398" s="120" t="s">
        <v>2637</v>
      </c>
      <c r="I2398" s="120" t="s">
        <v>121</v>
      </c>
      <c r="J2398" s="120" t="s">
        <v>92</v>
      </c>
      <c r="K2398" s="120"/>
      <c r="L2398" s="121">
        <v>7</v>
      </c>
      <c r="M2398" s="121">
        <v>2021</v>
      </c>
      <c r="N2398" s="180">
        <v>10329.799999999999</v>
      </c>
      <c r="O2398" s="59"/>
      <c r="P2398" s="60"/>
      <c r="Q2398" s="61"/>
      <c r="R2398" s="61"/>
      <c r="S2398" s="510"/>
    </row>
    <row r="2399" spans="1:19" s="31" customFormat="1" ht="45.75" customHeight="1" x14ac:dyDescent="0.25">
      <c r="A2399" s="119">
        <v>2391</v>
      </c>
      <c r="B2399" s="119" t="s">
        <v>7098</v>
      </c>
      <c r="C2399" s="119" t="s">
        <v>7099</v>
      </c>
      <c r="D2399" s="120" t="s">
        <v>3012</v>
      </c>
      <c r="E2399" s="120" t="s">
        <v>3586</v>
      </c>
      <c r="F2399" s="120" t="s">
        <v>261</v>
      </c>
      <c r="G2399" s="120" t="s">
        <v>440</v>
      </c>
      <c r="H2399" s="120" t="s">
        <v>470</v>
      </c>
      <c r="I2399" s="120" t="s">
        <v>7100</v>
      </c>
      <c r="J2399" s="120" t="s">
        <v>92</v>
      </c>
      <c r="K2399" s="120" t="s">
        <v>7101</v>
      </c>
      <c r="L2399" s="121">
        <v>8</v>
      </c>
      <c r="M2399" s="121">
        <v>2021</v>
      </c>
      <c r="N2399" s="185">
        <v>13192.85</v>
      </c>
      <c r="O2399" s="59"/>
      <c r="P2399" s="60"/>
      <c r="Q2399" s="61"/>
      <c r="R2399" s="61"/>
      <c r="S2399" s="510"/>
    </row>
    <row r="2400" spans="1:19" s="31" customFormat="1" ht="45.75" customHeight="1" x14ac:dyDescent="0.25">
      <c r="A2400" s="119">
        <v>2392</v>
      </c>
      <c r="B2400" s="119" t="s">
        <v>7102</v>
      </c>
      <c r="C2400" s="119" t="s">
        <v>7103</v>
      </c>
      <c r="D2400" s="120" t="s">
        <v>1622</v>
      </c>
      <c r="E2400" s="120" t="s">
        <v>391</v>
      </c>
      <c r="F2400" s="120" t="s">
        <v>261</v>
      </c>
      <c r="G2400" s="120" t="s">
        <v>440</v>
      </c>
      <c r="H2400" s="120" t="s">
        <v>2637</v>
      </c>
      <c r="I2400" s="120" t="s">
        <v>7100</v>
      </c>
      <c r="J2400" s="120" t="s">
        <v>2856</v>
      </c>
      <c r="K2400" s="120" t="s">
        <v>7037</v>
      </c>
      <c r="L2400" s="121">
        <v>9</v>
      </c>
      <c r="M2400" s="121">
        <v>2021</v>
      </c>
      <c r="N2400" s="185">
        <v>11408.6</v>
      </c>
      <c r="O2400" s="59"/>
      <c r="P2400" s="60"/>
      <c r="Q2400" s="61"/>
      <c r="R2400" s="61"/>
      <c r="S2400" s="510"/>
    </row>
    <row r="2401" spans="1:19" s="31" customFormat="1" ht="45.75" customHeight="1" x14ac:dyDescent="0.25">
      <c r="A2401" s="119">
        <v>2393</v>
      </c>
      <c r="B2401" s="119" t="s">
        <v>7104</v>
      </c>
      <c r="C2401" s="119" t="s">
        <v>7105</v>
      </c>
      <c r="D2401" s="120" t="s">
        <v>3012</v>
      </c>
      <c r="E2401" s="120" t="s">
        <v>391</v>
      </c>
      <c r="F2401" s="120" t="s">
        <v>261</v>
      </c>
      <c r="G2401" s="120" t="s">
        <v>440</v>
      </c>
      <c r="H2401" s="120" t="s">
        <v>2637</v>
      </c>
      <c r="I2401" s="120" t="s">
        <v>309</v>
      </c>
      <c r="J2401" s="120" t="s">
        <v>2856</v>
      </c>
      <c r="K2401" s="120" t="s">
        <v>5160</v>
      </c>
      <c r="L2401" s="121">
        <v>9</v>
      </c>
      <c r="M2401" s="121">
        <v>2021</v>
      </c>
      <c r="N2401" s="185">
        <v>14330.64</v>
      </c>
      <c r="O2401" s="59"/>
      <c r="P2401" s="60"/>
      <c r="Q2401" s="61"/>
      <c r="R2401" s="61"/>
      <c r="S2401" s="510"/>
    </row>
    <row r="2402" spans="1:19" s="31" customFormat="1" ht="45.75" customHeight="1" x14ac:dyDescent="0.25">
      <c r="A2402" s="119">
        <v>2394</v>
      </c>
      <c r="B2402" s="119" t="s">
        <v>7106</v>
      </c>
      <c r="C2402" s="119" t="s">
        <v>7107</v>
      </c>
      <c r="D2402" s="120" t="s">
        <v>7108</v>
      </c>
      <c r="E2402" s="120" t="s">
        <v>391</v>
      </c>
      <c r="F2402" s="120" t="s">
        <v>261</v>
      </c>
      <c r="G2402" s="120" t="s">
        <v>440</v>
      </c>
      <c r="H2402" s="120" t="s">
        <v>2637</v>
      </c>
      <c r="I2402" s="120" t="s">
        <v>7109</v>
      </c>
      <c r="J2402" s="120" t="s">
        <v>2856</v>
      </c>
      <c r="K2402" s="120" t="s">
        <v>7110</v>
      </c>
      <c r="L2402" s="121">
        <v>9</v>
      </c>
      <c r="M2402" s="121">
        <v>2021</v>
      </c>
      <c r="N2402" s="185">
        <v>11656.26</v>
      </c>
      <c r="O2402" s="59"/>
      <c r="P2402" s="60"/>
      <c r="Q2402" s="61"/>
      <c r="R2402" s="61"/>
      <c r="S2402" s="510"/>
    </row>
    <row r="2403" spans="1:19" s="31" customFormat="1" ht="45.75" customHeight="1" x14ac:dyDescent="0.25">
      <c r="A2403" s="119">
        <v>2395</v>
      </c>
      <c r="B2403" s="119" t="s">
        <v>7111</v>
      </c>
      <c r="C2403" s="119" t="s">
        <v>7107</v>
      </c>
      <c r="D2403" s="120" t="s">
        <v>3410</v>
      </c>
      <c r="E2403" s="120" t="s">
        <v>391</v>
      </c>
      <c r="F2403" s="120" t="s">
        <v>261</v>
      </c>
      <c r="G2403" s="120" t="s">
        <v>440</v>
      </c>
      <c r="H2403" s="120" t="s">
        <v>2637</v>
      </c>
      <c r="I2403" s="120" t="s">
        <v>7112</v>
      </c>
      <c r="J2403" s="120" t="s">
        <v>2856</v>
      </c>
      <c r="K2403" s="120" t="s">
        <v>7113</v>
      </c>
      <c r="L2403" s="121">
        <v>9</v>
      </c>
      <c r="M2403" s="121">
        <v>2021</v>
      </c>
      <c r="N2403" s="185">
        <v>11656.26</v>
      </c>
      <c r="O2403" s="59"/>
      <c r="P2403" s="60"/>
      <c r="Q2403" s="61"/>
      <c r="R2403" s="61"/>
      <c r="S2403" s="510"/>
    </row>
    <row r="2404" spans="1:19" s="31" customFormat="1" ht="45.75" customHeight="1" x14ac:dyDescent="0.25">
      <c r="A2404" s="119">
        <v>2396</v>
      </c>
      <c r="B2404" s="119" t="s">
        <v>7114</v>
      </c>
      <c r="C2404" s="119" t="s">
        <v>7115</v>
      </c>
      <c r="D2404" s="120" t="s">
        <v>7116</v>
      </c>
      <c r="E2404" s="120" t="s">
        <v>391</v>
      </c>
      <c r="F2404" s="120" t="s">
        <v>261</v>
      </c>
      <c r="G2404" s="120" t="s">
        <v>440</v>
      </c>
      <c r="H2404" s="120" t="s">
        <v>470</v>
      </c>
      <c r="I2404" s="120" t="s">
        <v>7117</v>
      </c>
      <c r="J2404" s="120" t="s">
        <v>2856</v>
      </c>
      <c r="K2404" s="120" t="s">
        <v>7110</v>
      </c>
      <c r="L2404" s="121">
        <v>9</v>
      </c>
      <c r="M2404" s="121">
        <v>2021</v>
      </c>
      <c r="N2404" s="185">
        <v>12293.25</v>
      </c>
      <c r="O2404" s="59"/>
      <c r="P2404" s="60"/>
      <c r="Q2404" s="61"/>
      <c r="R2404" s="61"/>
      <c r="S2404" s="510"/>
    </row>
    <row r="2405" spans="1:19" s="31" customFormat="1" ht="45.75" customHeight="1" x14ac:dyDescent="0.25">
      <c r="A2405" s="119">
        <v>2397</v>
      </c>
      <c r="B2405" s="119" t="s">
        <v>7118</v>
      </c>
      <c r="C2405" s="119" t="s">
        <v>7115</v>
      </c>
      <c r="D2405" s="120" t="s">
        <v>1153</v>
      </c>
      <c r="E2405" s="120" t="s">
        <v>391</v>
      </c>
      <c r="F2405" s="120" t="s">
        <v>261</v>
      </c>
      <c r="G2405" s="120" t="s">
        <v>440</v>
      </c>
      <c r="H2405" s="120" t="s">
        <v>470</v>
      </c>
      <c r="I2405" s="120" t="s">
        <v>7117</v>
      </c>
      <c r="J2405" s="120" t="s">
        <v>92</v>
      </c>
      <c r="K2405" s="120" t="s">
        <v>7110</v>
      </c>
      <c r="L2405" s="121">
        <v>9</v>
      </c>
      <c r="M2405" s="121">
        <v>2021</v>
      </c>
      <c r="N2405" s="185">
        <v>12293.25</v>
      </c>
      <c r="O2405" s="59"/>
      <c r="P2405" s="60"/>
      <c r="Q2405" s="61"/>
      <c r="R2405" s="61"/>
      <c r="S2405" s="510"/>
    </row>
    <row r="2406" spans="1:19" s="31" customFormat="1" ht="45.75" customHeight="1" x14ac:dyDescent="0.25">
      <c r="A2406" s="119">
        <v>2398</v>
      </c>
      <c r="B2406" s="119" t="s">
        <v>7119</v>
      </c>
      <c r="C2406" s="119" t="s">
        <v>7115</v>
      </c>
      <c r="D2406" s="120" t="s">
        <v>1153</v>
      </c>
      <c r="E2406" s="120" t="s">
        <v>391</v>
      </c>
      <c r="F2406" s="120" t="s">
        <v>261</v>
      </c>
      <c r="G2406" s="120" t="s">
        <v>440</v>
      </c>
      <c r="H2406" s="120" t="s">
        <v>470</v>
      </c>
      <c r="I2406" s="120" t="s">
        <v>7120</v>
      </c>
      <c r="J2406" s="120" t="s">
        <v>92</v>
      </c>
      <c r="K2406" s="120" t="s">
        <v>7110</v>
      </c>
      <c r="L2406" s="121">
        <v>9</v>
      </c>
      <c r="M2406" s="121">
        <v>2021</v>
      </c>
      <c r="N2406" s="185">
        <v>12293.25</v>
      </c>
      <c r="O2406" s="59"/>
      <c r="P2406" s="60"/>
      <c r="Q2406" s="61"/>
      <c r="R2406" s="61"/>
      <c r="S2406" s="510"/>
    </row>
    <row r="2407" spans="1:19" s="31" customFormat="1" ht="45.75" customHeight="1" x14ac:dyDescent="0.25">
      <c r="A2407" s="119">
        <v>2399</v>
      </c>
      <c r="B2407" s="119" t="s">
        <v>7121</v>
      </c>
      <c r="C2407" s="119" t="s">
        <v>7122</v>
      </c>
      <c r="D2407" s="120" t="s">
        <v>3388</v>
      </c>
      <c r="E2407" s="120" t="s">
        <v>4894</v>
      </c>
      <c r="F2407" s="120" t="s">
        <v>261</v>
      </c>
      <c r="G2407" s="120" t="s">
        <v>440</v>
      </c>
      <c r="H2407" s="120" t="s">
        <v>470</v>
      </c>
      <c r="I2407" s="120" t="s">
        <v>7046</v>
      </c>
      <c r="J2407" s="120" t="s">
        <v>2856</v>
      </c>
      <c r="K2407" s="120" t="s">
        <v>2950</v>
      </c>
      <c r="L2407" s="121">
        <v>9</v>
      </c>
      <c r="M2407" s="121">
        <v>2021</v>
      </c>
      <c r="N2407" s="185">
        <v>6902</v>
      </c>
      <c r="O2407" s="59"/>
      <c r="P2407" s="60"/>
      <c r="Q2407" s="61"/>
      <c r="R2407" s="61"/>
      <c r="S2407" s="510"/>
    </row>
    <row r="2408" spans="1:19" s="31" customFormat="1" ht="45.75" customHeight="1" x14ac:dyDescent="0.25">
      <c r="A2408" s="119">
        <v>2400</v>
      </c>
      <c r="B2408" s="119" t="s">
        <v>7123</v>
      </c>
      <c r="C2408" s="119" t="s">
        <v>7124</v>
      </c>
      <c r="D2408" s="120" t="s">
        <v>7125</v>
      </c>
      <c r="E2408" s="120" t="s">
        <v>391</v>
      </c>
      <c r="F2408" s="120" t="s">
        <v>261</v>
      </c>
      <c r="G2408" s="120" t="s">
        <v>440</v>
      </c>
      <c r="H2408" s="120" t="s">
        <v>2637</v>
      </c>
      <c r="I2408" s="120" t="s">
        <v>891</v>
      </c>
      <c r="J2408" s="120" t="s">
        <v>2856</v>
      </c>
      <c r="K2408" s="120" t="s">
        <v>2950</v>
      </c>
      <c r="L2408" s="121">
        <v>10</v>
      </c>
      <c r="M2408" s="121">
        <v>2021</v>
      </c>
      <c r="N2408" s="185">
        <v>16530</v>
      </c>
      <c r="O2408" s="59"/>
      <c r="P2408" s="60"/>
      <c r="Q2408" s="61"/>
      <c r="R2408" s="61"/>
      <c r="S2408" s="510"/>
    </row>
    <row r="2409" spans="1:19" s="31" customFormat="1" ht="45.75" customHeight="1" x14ac:dyDescent="0.25">
      <c r="A2409" s="119">
        <v>2401</v>
      </c>
      <c r="B2409" s="119" t="s">
        <v>7126</v>
      </c>
      <c r="C2409" s="119" t="s">
        <v>7127</v>
      </c>
      <c r="D2409" s="120" t="s">
        <v>7128</v>
      </c>
      <c r="E2409" s="120" t="s">
        <v>391</v>
      </c>
      <c r="F2409" s="120" t="s">
        <v>261</v>
      </c>
      <c r="G2409" s="120" t="s">
        <v>440</v>
      </c>
      <c r="H2409" s="120" t="s">
        <v>2885</v>
      </c>
      <c r="I2409" s="120" t="s">
        <v>5317</v>
      </c>
      <c r="J2409" s="120" t="s">
        <v>2856</v>
      </c>
      <c r="K2409" s="120" t="s">
        <v>7110</v>
      </c>
      <c r="L2409" s="121">
        <v>10</v>
      </c>
      <c r="M2409" s="121">
        <v>2021</v>
      </c>
      <c r="N2409" s="185">
        <v>18828.560000000001</v>
      </c>
      <c r="O2409" s="59"/>
      <c r="P2409" s="60"/>
      <c r="Q2409" s="61"/>
      <c r="R2409" s="61"/>
      <c r="S2409" s="510"/>
    </row>
    <row r="2410" spans="1:19" s="31" customFormat="1" ht="45.75" customHeight="1" x14ac:dyDescent="0.25">
      <c r="A2410" s="119">
        <v>2402</v>
      </c>
      <c r="B2410" s="119" t="s">
        <v>7129</v>
      </c>
      <c r="C2410" s="119" t="s">
        <v>7130</v>
      </c>
      <c r="D2410" s="120" t="s">
        <v>2884</v>
      </c>
      <c r="E2410" s="120" t="s">
        <v>391</v>
      </c>
      <c r="F2410" s="120" t="s">
        <v>3582</v>
      </c>
      <c r="G2410" s="120" t="s">
        <v>7131</v>
      </c>
      <c r="H2410" s="120" t="s">
        <v>470</v>
      </c>
      <c r="I2410" s="120" t="s">
        <v>827</v>
      </c>
      <c r="J2410" s="120" t="s">
        <v>2856</v>
      </c>
      <c r="K2410" s="120" t="s">
        <v>5160</v>
      </c>
      <c r="L2410" s="121">
        <v>11</v>
      </c>
      <c r="M2410" s="121">
        <v>2021</v>
      </c>
      <c r="N2410" s="185">
        <v>14359.9</v>
      </c>
      <c r="O2410" s="59"/>
      <c r="P2410" s="60"/>
      <c r="Q2410" s="61"/>
      <c r="R2410" s="61"/>
      <c r="S2410" s="510"/>
    </row>
    <row r="2411" spans="1:19" s="31" customFormat="1" ht="45.75" customHeight="1" x14ac:dyDescent="0.25">
      <c r="A2411" s="119">
        <v>2403</v>
      </c>
      <c r="B2411" s="119" t="s">
        <v>7132</v>
      </c>
      <c r="C2411" s="119" t="s">
        <v>7133</v>
      </c>
      <c r="D2411" s="120" t="s">
        <v>2884</v>
      </c>
      <c r="E2411" s="120" t="s">
        <v>391</v>
      </c>
      <c r="F2411" s="120" t="s">
        <v>261</v>
      </c>
      <c r="G2411" s="120" t="s">
        <v>440</v>
      </c>
      <c r="H2411" s="120" t="s">
        <v>470</v>
      </c>
      <c r="I2411" s="120" t="s">
        <v>771</v>
      </c>
      <c r="J2411" s="120" t="s">
        <v>2856</v>
      </c>
      <c r="K2411" s="120" t="s">
        <v>2950</v>
      </c>
      <c r="L2411" s="121">
        <v>11</v>
      </c>
      <c r="M2411" s="121">
        <v>2021</v>
      </c>
      <c r="N2411" s="185">
        <v>10170.790000000001</v>
      </c>
      <c r="O2411" s="59"/>
      <c r="P2411" s="60"/>
      <c r="Q2411" s="61"/>
      <c r="R2411" s="61"/>
      <c r="S2411" s="510"/>
    </row>
    <row r="2412" spans="1:19" s="31" customFormat="1" ht="45.75" customHeight="1" x14ac:dyDescent="0.25">
      <c r="A2412" s="119">
        <v>2404</v>
      </c>
      <c r="B2412" s="119" t="s">
        <v>7134</v>
      </c>
      <c r="C2412" s="119" t="s">
        <v>3921</v>
      </c>
      <c r="D2412" s="120" t="s">
        <v>1622</v>
      </c>
      <c r="E2412" s="120" t="s">
        <v>391</v>
      </c>
      <c r="F2412" s="120" t="s">
        <v>261</v>
      </c>
      <c r="G2412" s="120" t="s">
        <v>440</v>
      </c>
      <c r="H2412" s="120" t="s">
        <v>470</v>
      </c>
      <c r="I2412" s="120" t="s">
        <v>7135</v>
      </c>
      <c r="J2412" s="120" t="s">
        <v>92</v>
      </c>
      <c r="K2412" s="120" t="s">
        <v>2950</v>
      </c>
      <c r="L2412" s="121">
        <v>11</v>
      </c>
      <c r="M2412" s="121">
        <v>2021</v>
      </c>
      <c r="N2412" s="185">
        <v>19511.2</v>
      </c>
      <c r="O2412" s="59"/>
      <c r="P2412" s="60"/>
      <c r="Q2412" s="61"/>
      <c r="R2412" s="61"/>
      <c r="S2412" s="510"/>
    </row>
    <row r="2413" spans="1:19" s="31" customFormat="1" ht="45.75" customHeight="1" x14ac:dyDescent="0.25">
      <c r="A2413" s="119">
        <v>2405</v>
      </c>
      <c r="B2413" s="119" t="s">
        <v>7136</v>
      </c>
      <c r="C2413" s="119" t="s">
        <v>1621</v>
      </c>
      <c r="D2413" s="120" t="s">
        <v>3012</v>
      </c>
      <c r="E2413" s="120" t="s">
        <v>391</v>
      </c>
      <c r="F2413" s="120" t="s">
        <v>261</v>
      </c>
      <c r="G2413" s="120" t="s">
        <v>440</v>
      </c>
      <c r="H2413" s="120" t="s">
        <v>470</v>
      </c>
      <c r="I2413" s="120" t="s">
        <v>5317</v>
      </c>
      <c r="J2413" s="120" t="s">
        <v>2856</v>
      </c>
      <c r="K2413" s="120" t="s">
        <v>7110</v>
      </c>
      <c r="L2413" s="121">
        <v>11</v>
      </c>
      <c r="M2413" s="121">
        <v>2021</v>
      </c>
      <c r="N2413" s="185">
        <v>8540.2199999999993</v>
      </c>
      <c r="O2413" s="59"/>
      <c r="P2413" s="60"/>
      <c r="Q2413" s="61"/>
      <c r="R2413" s="61"/>
      <c r="S2413" s="510"/>
    </row>
    <row r="2414" spans="1:19" s="31" customFormat="1" ht="45.75" customHeight="1" x14ac:dyDescent="0.25">
      <c r="A2414" s="119">
        <v>2406</v>
      </c>
      <c r="B2414" s="119" t="s">
        <v>7137</v>
      </c>
      <c r="C2414" s="119" t="s">
        <v>1621</v>
      </c>
      <c r="D2414" s="120" t="s">
        <v>3012</v>
      </c>
      <c r="E2414" s="120" t="s">
        <v>391</v>
      </c>
      <c r="F2414" s="120" t="s">
        <v>261</v>
      </c>
      <c r="G2414" s="120" t="s">
        <v>440</v>
      </c>
      <c r="H2414" s="120" t="s">
        <v>470</v>
      </c>
      <c r="I2414" s="120" t="s">
        <v>5317</v>
      </c>
      <c r="J2414" s="120" t="s">
        <v>92</v>
      </c>
      <c r="K2414" s="120" t="s">
        <v>7110</v>
      </c>
      <c r="L2414" s="121">
        <v>11</v>
      </c>
      <c r="M2414" s="121">
        <v>2021</v>
      </c>
      <c r="N2414" s="185">
        <v>8540.2199999999993</v>
      </c>
      <c r="O2414" s="59"/>
      <c r="P2414" s="60"/>
      <c r="Q2414" s="61"/>
      <c r="R2414" s="61"/>
      <c r="S2414" s="510"/>
    </row>
    <row r="2415" spans="1:19" s="31" customFormat="1" ht="45.75" customHeight="1" x14ac:dyDescent="0.25">
      <c r="A2415" s="119">
        <v>2407</v>
      </c>
      <c r="B2415" s="119" t="s">
        <v>7138</v>
      </c>
      <c r="C2415" s="119" t="s">
        <v>7139</v>
      </c>
      <c r="D2415" s="120" t="s">
        <v>3410</v>
      </c>
      <c r="E2415" s="120" t="s">
        <v>391</v>
      </c>
      <c r="F2415" s="120" t="s">
        <v>261</v>
      </c>
      <c r="G2415" s="120" t="s">
        <v>440</v>
      </c>
      <c r="H2415" s="120" t="s">
        <v>2885</v>
      </c>
      <c r="I2415" s="120" t="s">
        <v>2641</v>
      </c>
      <c r="J2415" s="120" t="s">
        <v>2856</v>
      </c>
      <c r="K2415" s="120" t="s">
        <v>7113</v>
      </c>
      <c r="L2415" s="121">
        <v>1</v>
      </c>
      <c r="M2415" s="121">
        <v>2022</v>
      </c>
      <c r="N2415" s="185">
        <v>15845.97</v>
      </c>
      <c r="O2415" s="59"/>
      <c r="P2415" s="60"/>
      <c r="Q2415" s="61"/>
      <c r="R2415" s="61"/>
      <c r="S2415" s="510"/>
    </row>
    <row r="2416" spans="1:19" s="31" customFormat="1" ht="45.75" customHeight="1" x14ac:dyDescent="0.25">
      <c r="A2416" s="119">
        <v>2408</v>
      </c>
      <c r="B2416" s="119" t="s">
        <v>7140</v>
      </c>
      <c r="C2416" s="119" t="s">
        <v>3659</v>
      </c>
      <c r="D2416" s="120" t="s">
        <v>1622</v>
      </c>
      <c r="E2416" s="120" t="s">
        <v>391</v>
      </c>
      <c r="F2416" s="120" t="s">
        <v>261</v>
      </c>
      <c r="G2416" s="120" t="s">
        <v>440</v>
      </c>
      <c r="H2416" s="120" t="s">
        <v>2637</v>
      </c>
      <c r="I2416" s="120" t="s">
        <v>2834</v>
      </c>
      <c r="J2416" s="120" t="s">
        <v>2856</v>
      </c>
      <c r="K2416" s="120" t="s">
        <v>7113</v>
      </c>
      <c r="L2416" s="121">
        <v>2</v>
      </c>
      <c r="M2416" s="121">
        <v>2022</v>
      </c>
      <c r="N2416" s="185">
        <v>19511.2</v>
      </c>
      <c r="O2416" s="59"/>
      <c r="P2416" s="60"/>
      <c r="Q2416" s="61"/>
      <c r="R2416" s="61"/>
      <c r="S2416" s="510"/>
    </row>
    <row r="2417" spans="1:19" s="31" customFormat="1" ht="45.75" customHeight="1" x14ac:dyDescent="0.25">
      <c r="A2417" s="119">
        <v>2409</v>
      </c>
      <c r="B2417" s="119" t="s">
        <v>7141</v>
      </c>
      <c r="C2417" s="119" t="s">
        <v>7142</v>
      </c>
      <c r="D2417" s="120"/>
      <c r="E2417" s="120" t="s">
        <v>391</v>
      </c>
      <c r="F2417" s="120" t="s">
        <v>261</v>
      </c>
      <c r="G2417" s="120" t="s">
        <v>440</v>
      </c>
      <c r="H2417" s="120"/>
      <c r="I2417" s="120" t="s">
        <v>15329</v>
      </c>
      <c r="J2417" s="120" t="s">
        <v>2856</v>
      </c>
      <c r="K2417" s="120" t="s">
        <v>7113</v>
      </c>
      <c r="L2417" s="121">
        <v>3</v>
      </c>
      <c r="M2417" s="121">
        <v>2022</v>
      </c>
      <c r="N2417" s="185">
        <v>89431.27</v>
      </c>
      <c r="O2417" s="59"/>
      <c r="P2417" s="60"/>
      <c r="Q2417" s="61"/>
      <c r="R2417" s="61"/>
      <c r="S2417" s="510"/>
    </row>
    <row r="2418" spans="1:19" s="31" customFormat="1" ht="45.75" customHeight="1" x14ac:dyDescent="0.25">
      <c r="A2418" s="119">
        <v>2410</v>
      </c>
      <c r="B2418" s="119" t="s">
        <v>7143</v>
      </c>
      <c r="C2418" s="119" t="s">
        <v>7144</v>
      </c>
      <c r="D2418" s="120"/>
      <c r="E2418" s="120" t="s">
        <v>391</v>
      </c>
      <c r="F2418" s="120" t="s">
        <v>261</v>
      </c>
      <c r="G2418" s="120" t="s">
        <v>440</v>
      </c>
      <c r="H2418" s="120"/>
      <c r="I2418" s="120" t="s">
        <v>15329</v>
      </c>
      <c r="J2418" s="120" t="s">
        <v>2856</v>
      </c>
      <c r="K2418" s="120" t="s">
        <v>7113</v>
      </c>
      <c r="L2418" s="121">
        <v>3</v>
      </c>
      <c r="M2418" s="121">
        <v>2022</v>
      </c>
      <c r="N2418" s="185">
        <v>34820.76</v>
      </c>
      <c r="O2418" s="59"/>
      <c r="P2418" s="60"/>
      <c r="Q2418" s="61"/>
      <c r="R2418" s="61"/>
      <c r="S2418" s="510"/>
    </row>
    <row r="2419" spans="1:19" s="31" customFormat="1" ht="45.75" customHeight="1" x14ac:dyDescent="0.25">
      <c r="A2419" s="119">
        <v>2411</v>
      </c>
      <c r="B2419" s="119" t="s">
        <v>7145</v>
      </c>
      <c r="C2419" s="119" t="s">
        <v>7146</v>
      </c>
      <c r="D2419" s="120" t="s">
        <v>7147</v>
      </c>
      <c r="E2419" s="120" t="s">
        <v>391</v>
      </c>
      <c r="F2419" s="120" t="s">
        <v>261</v>
      </c>
      <c r="G2419" s="120" t="s">
        <v>440</v>
      </c>
      <c r="H2419" s="120"/>
      <c r="I2419" s="120" t="s">
        <v>15329</v>
      </c>
      <c r="J2419" s="120" t="s">
        <v>2856</v>
      </c>
      <c r="K2419" s="120" t="s">
        <v>7113</v>
      </c>
      <c r="L2419" s="121">
        <v>3</v>
      </c>
      <c r="M2419" s="121">
        <v>2022</v>
      </c>
      <c r="N2419" s="185">
        <v>181874.66</v>
      </c>
      <c r="O2419" s="59"/>
      <c r="P2419" s="60"/>
      <c r="Q2419" s="61"/>
      <c r="R2419" s="61"/>
      <c r="S2419" s="510"/>
    </row>
    <row r="2420" spans="1:19" s="31" customFormat="1" ht="45.75" customHeight="1" x14ac:dyDescent="0.25">
      <c r="A2420" s="119">
        <v>2412</v>
      </c>
      <c r="B2420" s="119" t="s">
        <v>7148</v>
      </c>
      <c r="C2420" s="119" t="s">
        <v>7149</v>
      </c>
      <c r="D2420" s="120"/>
      <c r="E2420" s="120" t="s">
        <v>391</v>
      </c>
      <c r="F2420" s="120" t="s">
        <v>261</v>
      </c>
      <c r="G2420" s="120" t="s">
        <v>440</v>
      </c>
      <c r="H2420" s="120"/>
      <c r="I2420" s="120" t="s">
        <v>15329</v>
      </c>
      <c r="J2420" s="120" t="s">
        <v>2856</v>
      </c>
      <c r="K2420" s="120" t="s">
        <v>7113</v>
      </c>
      <c r="L2420" s="121">
        <v>3</v>
      </c>
      <c r="M2420" s="121">
        <v>2022</v>
      </c>
      <c r="N2420" s="185">
        <v>138950.01999999999</v>
      </c>
      <c r="O2420" s="59"/>
      <c r="P2420" s="60"/>
      <c r="Q2420" s="61"/>
      <c r="R2420" s="61"/>
      <c r="S2420" s="510"/>
    </row>
    <row r="2421" spans="1:19" s="31" customFormat="1" ht="45.75" customHeight="1" x14ac:dyDescent="0.25">
      <c r="A2421" s="119">
        <v>2413</v>
      </c>
      <c r="B2421" s="119" t="s">
        <v>7150</v>
      </c>
      <c r="C2421" s="119" t="s">
        <v>7151</v>
      </c>
      <c r="D2421" s="120" t="s">
        <v>7152</v>
      </c>
      <c r="E2421" s="120" t="s">
        <v>391</v>
      </c>
      <c r="F2421" s="120" t="s">
        <v>261</v>
      </c>
      <c r="G2421" s="120" t="s">
        <v>440</v>
      </c>
      <c r="H2421" s="120"/>
      <c r="I2421" s="120" t="s">
        <v>15329</v>
      </c>
      <c r="J2421" s="120" t="s">
        <v>2856</v>
      </c>
      <c r="K2421" s="120" t="s">
        <v>7113</v>
      </c>
      <c r="L2421" s="121">
        <v>3</v>
      </c>
      <c r="M2421" s="121">
        <v>2022</v>
      </c>
      <c r="N2421" s="185">
        <v>66433.59</v>
      </c>
      <c r="O2421" s="59"/>
      <c r="P2421" s="60"/>
      <c r="Q2421" s="61"/>
      <c r="R2421" s="61"/>
      <c r="S2421" s="510"/>
    </row>
    <row r="2422" spans="1:19" s="31" customFormat="1" ht="45.75" customHeight="1" x14ac:dyDescent="0.25">
      <c r="A2422" s="119">
        <v>2414</v>
      </c>
      <c r="B2422" s="119" t="s">
        <v>7153</v>
      </c>
      <c r="C2422" s="119" t="s">
        <v>7154</v>
      </c>
      <c r="D2422" s="120" t="s">
        <v>3698</v>
      </c>
      <c r="E2422" s="120" t="s">
        <v>391</v>
      </c>
      <c r="F2422" s="120" t="s">
        <v>261</v>
      </c>
      <c r="G2422" s="120" t="s">
        <v>440</v>
      </c>
      <c r="H2422" s="120"/>
      <c r="I2422" s="120" t="s">
        <v>15329</v>
      </c>
      <c r="J2422" s="120" t="s">
        <v>92</v>
      </c>
      <c r="K2422" s="120" t="s">
        <v>7113</v>
      </c>
      <c r="L2422" s="121">
        <v>3</v>
      </c>
      <c r="M2422" s="121">
        <v>2022</v>
      </c>
      <c r="N2422" s="185">
        <v>10544.88</v>
      </c>
      <c r="O2422" s="59"/>
      <c r="P2422" s="60"/>
      <c r="Q2422" s="61"/>
      <c r="R2422" s="61"/>
      <c r="S2422" s="510"/>
    </row>
    <row r="2423" spans="1:19" s="31" customFormat="1" ht="45.75" customHeight="1" x14ac:dyDescent="0.25">
      <c r="A2423" s="119">
        <v>2415</v>
      </c>
      <c r="B2423" s="119" t="s">
        <v>7155</v>
      </c>
      <c r="C2423" s="119" t="s">
        <v>7154</v>
      </c>
      <c r="D2423" s="120" t="s">
        <v>3698</v>
      </c>
      <c r="E2423" s="120" t="s">
        <v>391</v>
      </c>
      <c r="F2423" s="120" t="s">
        <v>261</v>
      </c>
      <c r="G2423" s="120" t="s">
        <v>440</v>
      </c>
      <c r="H2423" s="120"/>
      <c r="I2423" s="120" t="s">
        <v>15329</v>
      </c>
      <c r="J2423" s="120" t="s">
        <v>2856</v>
      </c>
      <c r="K2423" s="120" t="s">
        <v>7113</v>
      </c>
      <c r="L2423" s="121">
        <v>3</v>
      </c>
      <c r="M2423" s="121">
        <v>2022</v>
      </c>
      <c r="N2423" s="185">
        <v>10544.88</v>
      </c>
      <c r="O2423" s="59"/>
      <c r="P2423" s="60"/>
      <c r="Q2423" s="61"/>
      <c r="R2423" s="61"/>
      <c r="S2423" s="510"/>
    </row>
    <row r="2424" spans="1:19" s="31" customFormat="1" ht="45.75" customHeight="1" x14ac:dyDescent="0.25">
      <c r="A2424" s="119">
        <v>2416</v>
      </c>
      <c r="B2424" s="119" t="s">
        <v>7156</v>
      </c>
      <c r="C2424" s="119" t="s">
        <v>7154</v>
      </c>
      <c r="D2424" s="120" t="s">
        <v>3698</v>
      </c>
      <c r="E2424" s="120" t="s">
        <v>391</v>
      </c>
      <c r="F2424" s="120" t="s">
        <v>261</v>
      </c>
      <c r="G2424" s="120" t="s">
        <v>440</v>
      </c>
      <c r="H2424" s="120"/>
      <c r="I2424" s="120" t="s">
        <v>15329</v>
      </c>
      <c r="J2424" s="120" t="s">
        <v>2856</v>
      </c>
      <c r="K2424" s="120" t="s">
        <v>7113</v>
      </c>
      <c r="L2424" s="121">
        <v>3</v>
      </c>
      <c r="M2424" s="121">
        <v>2022</v>
      </c>
      <c r="N2424" s="185">
        <v>10544.88</v>
      </c>
      <c r="O2424" s="59"/>
      <c r="P2424" s="60"/>
      <c r="Q2424" s="61"/>
      <c r="R2424" s="61"/>
      <c r="S2424" s="510"/>
    </row>
    <row r="2425" spans="1:19" s="31" customFormat="1" ht="45.75" customHeight="1" x14ac:dyDescent="0.25">
      <c r="A2425" s="119">
        <v>2417</v>
      </c>
      <c r="B2425" s="119" t="s">
        <v>7157</v>
      </c>
      <c r="C2425" s="119" t="s">
        <v>7154</v>
      </c>
      <c r="D2425" s="120" t="s">
        <v>3698</v>
      </c>
      <c r="E2425" s="120" t="s">
        <v>391</v>
      </c>
      <c r="F2425" s="120" t="s">
        <v>261</v>
      </c>
      <c r="G2425" s="120" t="s">
        <v>440</v>
      </c>
      <c r="H2425" s="120"/>
      <c r="I2425" s="120" t="s">
        <v>15329</v>
      </c>
      <c r="J2425" s="120" t="s">
        <v>2856</v>
      </c>
      <c r="K2425" s="120" t="s">
        <v>7113</v>
      </c>
      <c r="L2425" s="121">
        <v>3</v>
      </c>
      <c r="M2425" s="121">
        <v>2022</v>
      </c>
      <c r="N2425" s="185">
        <v>10544.88</v>
      </c>
      <c r="O2425" s="59"/>
      <c r="P2425" s="60"/>
      <c r="Q2425" s="61"/>
      <c r="R2425" s="61"/>
      <c r="S2425" s="510"/>
    </row>
    <row r="2426" spans="1:19" s="31" customFormat="1" ht="45.75" customHeight="1" x14ac:dyDescent="0.25">
      <c r="A2426" s="119">
        <v>2418</v>
      </c>
      <c r="B2426" s="119" t="s">
        <v>7158</v>
      </c>
      <c r="C2426" s="119" t="s">
        <v>7159</v>
      </c>
      <c r="D2426" s="120" t="s">
        <v>7160</v>
      </c>
      <c r="E2426" s="120" t="s">
        <v>391</v>
      </c>
      <c r="F2426" s="120" t="s">
        <v>261</v>
      </c>
      <c r="G2426" s="120" t="s">
        <v>14550</v>
      </c>
      <c r="H2426" s="120" t="s">
        <v>470</v>
      </c>
      <c r="I2426" s="120" t="s">
        <v>2738</v>
      </c>
      <c r="J2426" s="120" t="s">
        <v>2856</v>
      </c>
      <c r="K2426" s="120" t="s">
        <v>7113</v>
      </c>
      <c r="L2426" s="121">
        <v>3</v>
      </c>
      <c r="M2426" s="121">
        <v>2022</v>
      </c>
      <c r="N2426" s="185">
        <v>18386</v>
      </c>
      <c r="O2426" s="59"/>
      <c r="P2426" s="60"/>
      <c r="Q2426" s="61"/>
      <c r="R2426" s="61"/>
      <c r="S2426" s="510"/>
    </row>
    <row r="2427" spans="1:19" s="31" customFormat="1" ht="45.75" customHeight="1" x14ac:dyDescent="0.25">
      <c r="A2427" s="119">
        <v>2419</v>
      </c>
      <c r="B2427" s="119" t="s">
        <v>7162</v>
      </c>
      <c r="C2427" s="119" t="s">
        <v>7163</v>
      </c>
      <c r="D2427" s="120"/>
      <c r="E2427" s="120" t="s">
        <v>391</v>
      </c>
      <c r="F2427" s="120" t="s">
        <v>261</v>
      </c>
      <c r="G2427" s="120"/>
      <c r="H2427" s="120" t="s">
        <v>2885</v>
      </c>
      <c r="I2427" s="120" t="s">
        <v>6415</v>
      </c>
      <c r="J2427" s="120" t="s">
        <v>2856</v>
      </c>
      <c r="K2427" s="120" t="s">
        <v>5160</v>
      </c>
      <c r="L2427" s="121">
        <v>3</v>
      </c>
      <c r="M2427" s="121">
        <v>2022</v>
      </c>
      <c r="N2427" s="185">
        <v>19372</v>
      </c>
      <c r="O2427" s="59"/>
      <c r="P2427" s="60"/>
      <c r="Q2427" s="61"/>
      <c r="R2427" s="61"/>
      <c r="S2427" s="510"/>
    </row>
    <row r="2428" spans="1:19" s="31" customFormat="1" ht="45.75" customHeight="1" x14ac:dyDescent="0.25">
      <c r="A2428" s="119">
        <v>2420</v>
      </c>
      <c r="B2428" s="119" t="s">
        <v>7164</v>
      </c>
      <c r="C2428" s="119" t="s">
        <v>3921</v>
      </c>
      <c r="D2428" s="120" t="s">
        <v>1622</v>
      </c>
      <c r="E2428" s="120" t="s">
        <v>391</v>
      </c>
      <c r="F2428" s="120" t="s">
        <v>261</v>
      </c>
      <c r="G2428" s="120"/>
      <c r="H2428" s="120" t="s">
        <v>2885</v>
      </c>
      <c r="I2428" s="120" t="s">
        <v>6415</v>
      </c>
      <c r="J2428" s="120" t="s">
        <v>2856</v>
      </c>
      <c r="K2428" s="120" t="s">
        <v>5160</v>
      </c>
      <c r="L2428" s="121">
        <v>3</v>
      </c>
      <c r="M2428" s="121">
        <v>2022</v>
      </c>
      <c r="N2428" s="185">
        <v>19952</v>
      </c>
      <c r="O2428" s="59"/>
      <c r="P2428" s="60"/>
      <c r="Q2428" s="61"/>
      <c r="R2428" s="61"/>
      <c r="S2428" s="510"/>
    </row>
    <row r="2429" spans="1:19" s="31" customFormat="1" ht="45.75" customHeight="1" x14ac:dyDescent="0.25">
      <c r="A2429" s="119">
        <v>2421</v>
      </c>
      <c r="B2429" s="119" t="s">
        <v>7165</v>
      </c>
      <c r="C2429" s="119" t="s">
        <v>7166</v>
      </c>
      <c r="D2429" s="120" t="s">
        <v>3012</v>
      </c>
      <c r="E2429" s="120" t="s">
        <v>391</v>
      </c>
      <c r="F2429" s="120" t="s">
        <v>261</v>
      </c>
      <c r="G2429" s="120"/>
      <c r="H2429" s="120" t="s">
        <v>292</v>
      </c>
      <c r="I2429" s="120" t="s">
        <v>6415</v>
      </c>
      <c r="J2429" s="120" t="s">
        <v>2856</v>
      </c>
      <c r="K2429" s="120" t="s">
        <v>5160</v>
      </c>
      <c r="L2429" s="121">
        <v>3</v>
      </c>
      <c r="M2429" s="121">
        <v>2022</v>
      </c>
      <c r="N2429" s="185">
        <v>18328</v>
      </c>
      <c r="O2429" s="59"/>
      <c r="P2429" s="60"/>
      <c r="Q2429" s="61"/>
      <c r="R2429" s="61"/>
      <c r="S2429" s="510"/>
    </row>
    <row r="2430" spans="1:19" s="31" customFormat="1" ht="45.75" customHeight="1" x14ac:dyDescent="0.25">
      <c r="A2430" s="119">
        <v>2422</v>
      </c>
      <c r="B2430" s="119" t="s">
        <v>7167</v>
      </c>
      <c r="C2430" s="119" t="s">
        <v>7163</v>
      </c>
      <c r="D2430" s="120"/>
      <c r="E2430" s="120" t="s">
        <v>391</v>
      </c>
      <c r="F2430" s="120" t="s">
        <v>261</v>
      </c>
      <c r="G2430" s="120"/>
      <c r="H2430" s="120" t="s">
        <v>2885</v>
      </c>
      <c r="I2430" s="120" t="s">
        <v>7168</v>
      </c>
      <c r="J2430" s="120" t="s">
        <v>2856</v>
      </c>
      <c r="K2430" s="120" t="s">
        <v>7113</v>
      </c>
      <c r="L2430" s="121">
        <v>3</v>
      </c>
      <c r="M2430" s="121">
        <v>2022</v>
      </c>
      <c r="N2430" s="185">
        <v>9512</v>
      </c>
      <c r="O2430" s="59"/>
      <c r="P2430" s="60"/>
      <c r="Q2430" s="61"/>
      <c r="R2430" s="61"/>
      <c r="S2430" s="510"/>
    </row>
    <row r="2431" spans="1:19" s="31" customFormat="1" ht="45.75" customHeight="1" x14ac:dyDescent="0.25">
      <c r="A2431" s="119">
        <v>2423</v>
      </c>
      <c r="B2431" s="119" t="s">
        <v>7169</v>
      </c>
      <c r="C2431" s="119" t="s">
        <v>7163</v>
      </c>
      <c r="D2431" s="120"/>
      <c r="E2431" s="120" t="s">
        <v>391</v>
      </c>
      <c r="F2431" s="120" t="s">
        <v>261</v>
      </c>
      <c r="G2431" s="120"/>
      <c r="H2431" s="120" t="s">
        <v>2885</v>
      </c>
      <c r="I2431" s="120" t="s">
        <v>7170</v>
      </c>
      <c r="J2431" s="120" t="s">
        <v>2856</v>
      </c>
      <c r="K2431" s="120" t="s">
        <v>7113</v>
      </c>
      <c r="L2431" s="121">
        <v>3</v>
      </c>
      <c r="M2431" s="121">
        <v>2022</v>
      </c>
      <c r="N2431" s="185">
        <v>9512</v>
      </c>
      <c r="O2431" s="59"/>
      <c r="P2431" s="60"/>
      <c r="Q2431" s="61"/>
      <c r="R2431" s="61"/>
      <c r="S2431" s="510"/>
    </row>
    <row r="2432" spans="1:19" s="31" customFormat="1" ht="45.75" customHeight="1" x14ac:dyDescent="0.25">
      <c r="A2432" s="119">
        <v>2424</v>
      </c>
      <c r="B2432" s="119" t="s">
        <v>7171</v>
      </c>
      <c r="C2432" s="119" t="s">
        <v>7172</v>
      </c>
      <c r="D2432" s="120" t="s">
        <v>7173</v>
      </c>
      <c r="E2432" s="120"/>
      <c r="F2432" s="120"/>
      <c r="G2432" s="120" t="s">
        <v>7174</v>
      </c>
      <c r="H2432" s="120" t="s">
        <v>2885</v>
      </c>
      <c r="I2432" s="120" t="s">
        <v>7168</v>
      </c>
      <c r="J2432" s="120" t="s">
        <v>2856</v>
      </c>
      <c r="K2432" s="120" t="s">
        <v>7113</v>
      </c>
      <c r="L2432" s="121">
        <v>3</v>
      </c>
      <c r="M2432" s="121">
        <v>2022</v>
      </c>
      <c r="N2432" s="185">
        <v>7946</v>
      </c>
      <c r="O2432" s="59"/>
      <c r="P2432" s="60"/>
      <c r="Q2432" s="61"/>
      <c r="R2432" s="61"/>
      <c r="S2432" s="510"/>
    </row>
    <row r="2433" spans="1:19" s="31" customFormat="1" ht="45.75" customHeight="1" x14ac:dyDescent="0.25">
      <c r="A2433" s="119">
        <v>2425</v>
      </c>
      <c r="B2433" s="119" t="s">
        <v>7175</v>
      </c>
      <c r="C2433" s="119" t="s">
        <v>7172</v>
      </c>
      <c r="D2433" s="120" t="s">
        <v>7173</v>
      </c>
      <c r="E2433" s="120" t="s">
        <v>391</v>
      </c>
      <c r="F2433" s="120" t="s">
        <v>261</v>
      </c>
      <c r="G2433" s="120" t="s">
        <v>7176</v>
      </c>
      <c r="H2433" s="120" t="s">
        <v>470</v>
      </c>
      <c r="I2433" s="120" t="s">
        <v>7170</v>
      </c>
      <c r="J2433" s="120" t="s">
        <v>2856</v>
      </c>
      <c r="K2433" s="120" t="s">
        <v>7113</v>
      </c>
      <c r="L2433" s="121">
        <v>3</v>
      </c>
      <c r="M2433" s="121">
        <v>2022</v>
      </c>
      <c r="N2433" s="185">
        <v>7946</v>
      </c>
      <c r="O2433" s="59"/>
      <c r="P2433" s="60"/>
      <c r="Q2433" s="61"/>
      <c r="R2433" s="61"/>
      <c r="S2433" s="510"/>
    </row>
    <row r="2434" spans="1:19" s="31" customFormat="1" ht="45.75" customHeight="1" x14ac:dyDescent="0.25">
      <c r="A2434" s="119">
        <v>2426</v>
      </c>
      <c r="B2434" s="119" t="s">
        <v>7177</v>
      </c>
      <c r="C2434" s="119" t="s">
        <v>7172</v>
      </c>
      <c r="D2434" s="120" t="s">
        <v>7173</v>
      </c>
      <c r="E2434" s="120" t="s">
        <v>391</v>
      </c>
      <c r="F2434" s="120" t="s">
        <v>261</v>
      </c>
      <c r="G2434" s="120" t="s">
        <v>7178</v>
      </c>
      <c r="H2434" s="120" t="s">
        <v>2885</v>
      </c>
      <c r="I2434" s="120" t="s">
        <v>7179</v>
      </c>
      <c r="J2434" s="120" t="s">
        <v>92</v>
      </c>
      <c r="K2434" s="120" t="s">
        <v>7113</v>
      </c>
      <c r="L2434" s="121">
        <v>3</v>
      </c>
      <c r="M2434" s="121">
        <v>2022</v>
      </c>
      <c r="N2434" s="185">
        <v>7946</v>
      </c>
      <c r="O2434" s="59"/>
      <c r="P2434" s="60"/>
      <c r="Q2434" s="61"/>
      <c r="R2434" s="61"/>
      <c r="S2434" s="510"/>
    </row>
    <row r="2435" spans="1:19" s="31" customFormat="1" ht="45.75" customHeight="1" x14ac:dyDescent="0.25">
      <c r="A2435" s="119">
        <v>2427</v>
      </c>
      <c r="B2435" s="119" t="s">
        <v>7180</v>
      </c>
      <c r="C2435" s="119" t="s">
        <v>7172</v>
      </c>
      <c r="D2435" s="120" t="s">
        <v>7173</v>
      </c>
      <c r="E2435" s="120" t="s">
        <v>391</v>
      </c>
      <c r="F2435" s="120" t="s">
        <v>261</v>
      </c>
      <c r="G2435" s="120" t="s">
        <v>7181</v>
      </c>
      <c r="H2435" s="120" t="s">
        <v>2885</v>
      </c>
      <c r="I2435" s="120" t="s">
        <v>7179</v>
      </c>
      <c r="J2435" s="120" t="s">
        <v>2856</v>
      </c>
      <c r="K2435" s="120" t="s">
        <v>7113</v>
      </c>
      <c r="L2435" s="121">
        <v>3</v>
      </c>
      <c r="M2435" s="121">
        <v>2022</v>
      </c>
      <c r="N2435" s="185">
        <v>7946</v>
      </c>
      <c r="O2435" s="59"/>
      <c r="P2435" s="60"/>
      <c r="Q2435" s="61"/>
      <c r="R2435" s="61"/>
      <c r="S2435" s="510"/>
    </row>
    <row r="2436" spans="1:19" s="31" customFormat="1" ht="45.75" customHeight="1" x14ac:dyDescent="0.25">
      <c r="A2436" s="119">
        <v>2428</v>
      </c>
      <c r="B2436" s="119" t="s">
        <v>7182</v>
      </c>
      <c r="C2436" s="119" t="s">
        <v>7183</v>
      </c>
      <c r="D2436" s="120"/>
      <c r="E2436" s="120" t="s">
        <v>391</v>
      </c>
      <c r="F2436" s="120" t="s">
        <v>261</v>
      </c>
      <c r="G2436" s="120"/>
      <c r="H2436" s="120" t="s">
        <v>2885</v>
      </c>
      <c r="I2436" s="120" t="s">
        <v>7184</v>
      </c>
      <c r="J2436" s="120" t="s">
        <v>2856</v>
      </c>
      <c r="K2436" s="120" t="s">
        <v>7113</v>
      </c>
      <c r="L2436" s="121">
        <v>3</v>
      </c>
      <c r="M2436" s="121">
        <v>2022</v>
      </c>
      <c r="N2436" s="185">
        <v>11368</v>
      </c>
      <c r="O2436" s="59"/>
      <c r="P2436" s="60"/>
      <c r="Q2436" s="61"/>
      <c r="R2436" s="61"/>
      <c r="S2436" s="510"/>
    </row>
    <row r="2437" spans="1:19" s="31" customFormat="1" ht="45.75" customHeight="1" x14ac:dyDescent="0.25">
      <c r="A2437" s="119">
        <v>2429</v>
      </c>
      <c r="B2437" s="119" t="s">
        <v>7185</v>
      </c>
      <c r="C2437" s="119" t="s">
        <v>1621</v>
      </c>
      <c r="D2437" s="120" t="s">
        <v>7173</v>
      </c>
      <c r="E2437" s="120" t="s">
        <v>391</v>
      </c>
      <c r="F2437" s="120" t="s">
        <v>4310</v>
      </c>
      <c r="G2437" s="120" t="s">
        <v>428</v>
      </c>
      <c r="H2437" s="120" t="s">
        <v>470</v>
      </c>
      <c r="I2437" s="120" t="s">
        <v>7186</v>
      </c>
      <c r="J2437" s="120" t="s">
        <v>2856</v>
      </c>
      <c r="K2437" s="120" t="s">
        <v>5160</v>
      </c>
      <c r="L2437" s="121">
        <v>4</v>
      </c>
      <c r="M2437" s="121">
        <v>2022</v>
      </c>
      <c r="N2437" s="185">
        <v>6806</v>
      </c>
      <c r="O2437" s="59"/>
      <c r="P2437" s="60"/>
      <c r="Q2437" s="61"/>
      <c r="R2437" s="61"/>
      <c r="S2437" s="510"/>
    </row>
    <row r="2438" spans="1:19" s="31" customFormat="1" ht="45.75" customHeight="1" x14ac:dyDescent="0.25">
      <c r="A2438" s="119">
        <v>2430</v>
      </c>
      <c r="B2438" s="119" t="s">
        <v>7187</v>
      </c>
      <c r="C2438" s="119" t="s">
        <v>6380</v>
      </c>
      <c r="D2438" s="120" t="s">
        <v>1622</v>
      </c>
      <c r="E2438" s="120"/>
      <c r="F2438" s="120"/>
      <c r="G2438" s="120"/>
      <c r="H2438" s="120" t="s">
        <v>2637</v>
      </c>
      <c r="I2438" s="120" t="s">
        <v>5317</v>
      </c>
      <c r="J2438" s="120" t="s">
        <v>2856</v>
      </c>
      <c r="K2438" s="120" t="s">
        <v>7113</v>
      </c>
      <c r="L2438" s="121">
        <v>6</v>
      </c>
      <c r="M2438" s="121">
        <v>2022</v>
      </c>
      <c r="N2438" s="185">
        <v>14999</v>
      </c>
      <c r="O2438" s="59"/>
      <c r="P2438" s="60"/>
      <c r="Q2438" s="61"/>
      <c r="R2438" s="61"/>
      <c r="S2438" s="510"/>
    </row>
    <row r="2439" spans="1:19" s="31" customFormat="1" ht="45.75" customHeight="1" x14ac:dyDescent="0.25">
      <c r="A2439" s="119">
        <v>2431</v>
      </c>
      <c r="B2439" s="119" t="s">
        <v>7188</v>
      </c>
      <c r="C2439" s="119" t="s">
        <v>3659</v>
      </c>
      <c r="D2439" s="120"/>
      <c r="E2439" s="120"/>
      <c r="F2439" s="120"/>
      <c r="G2439" s="120"/>
      <c r="H2439" s="120" t="s">
        <v>2637</v>
      </c>
      <c r="I2439" s="120" t="s">
        <v>6415</v>
      </c>
      <c r="J2439" s="120" t="s">
        <v>2856</v>
      </c>
      <c r="K2439" s="120" t="s">
        <v>5160</v>
      </c>
      <c r="L2439" s="121">
        <v>6</v>
      </c>
      <c r="M2439" s="121">
        <v>2022</v>
      </c>
      <c r="N2439" s="185">
        <v>6649.19</v>
      </c>
      <c r="O2439" s="59"/>
      <c r="P2439" s="60"/>
      <c r="Q2439" s="61"/>
      <c r="R2439" s="61"/>
      <c r="S2439" s="510"/>
    </row>
    <row r="2440" spans="1:19" s="31" customFormat="1" ht="45.75" customHeight="1" x14ac:dyDescent="0.25">
      <c r="A2440" s="119">
        <v>2432</v>
      </c>
      <c r="B2440" s="119" t="s">
        <v>7189</v>
      </c>
      <c r="C2440" s="119" t="s">
        <v>7190</v>
      </c>
      <c r="D2440" s="120"/>
      <c r="E2440" s="120"/>
      <c r="F2440" s="120"/>
      <c r="G2440" s="120"/>
      <c r="H2440" s="120" t="s">
        <v>2885</v>
      </c>
      <c r="I2440" s="120" t="s">
        <v>7191</v>
      </c>
      <c r="J2440" s="120" t="s">
        <v>2856</v>
      </c>
      <c r="K2440" s="120" t="s">
        <v>5160</v>
      </c>
      <c r="L2440" s="121">
        <v>6</v>
      </c>
      <c r="M2440" s="121">
        <v>2022</v>
      </c>
      <c r="N2440" s="185">
        <v>13115.56</v>
      </c>
      <c r="O2440" s="59"/>
      <c r="P2440" s="60"/>
      <c r="Q2440" s="61"/>
      <c r="R2440" s="61"/>
      <c r="S2440" s="510"/>
    </row>
    <row r="2441" spans="1:19" s="31" customFormat="1" ht="45.75" customHeight="1" x14ac:dyDescent="0.25">
      <c r="A2441" s="119">
        <v>2433</v>
      </c>
      <c r="B2441" s="119" t="s">
        <v>7192</v>
      </c>
      <c r="C2441" s="119" t="s">
        <v>1621</v>
      </c>
      <c r="D2441" s="120" t="s">
        <v>7173</v>
      </c>
      <c r="E2441" s="120"/>
      <c r="F2441" s="120"/>
      <c r="G2441" s="120"/>
      <c r="H2441" s="120" t="s">
        <v>2637</v>
      </c>
      <c r="I2441" s="120" t="s">
        <v>6415</v>
      </c>
      <c r="J2441" s="120" t="s">
        <v>2856</v>
      </c>
      <c r="K2441" s="120" t="s">
        <v>5160</v>
      </c>
      <c r="L2441" s="121">
        <v>6</v>
      </c>
      <c r="M2441" s="121">
        <v>2022</v>
      </c>
      <c r="N2441" s="185">
        <v>11368</v>
      </c>
      <c r="O2441" s="59"/>
      <c r="P2441" s="60"/>
      <c r="Q2441" s="61"/>
      <c r="R2441" s="61"/>
      <c r="S2441" s="510"/>
    </row>
    <row r="2442" spans="1:19" s="31" customFormat="1" ht="45.75" customHeight="1" x14ac:dyDescent="0.25">
      <c r="A2442" s="119">
        <v>2434</v>
      </c>
      <c r="B2442" s="119" t="s">
        <v>7193</v>
      </c>
      <c r="C2442" s="119" t="s">
        <v>7194</v>
      </c>
      <c r="D2442" s="120" t="s">
        <v>4661</v>
      </c>
      <c r="E2442" s="120" t="s">
        <v>391</v>
      </c>
      <c r="F2442" s="120" t="s">
        <v>261</v>
      </c>
      <c r="G2442" s="120" t="s">
        <v>428</v>
      </c>
      <c r="H2442" s="120" t="s">
        <v>2637</v>
      </c>
      <c r="I2442" s="120" t="s">
        <v>183</v>
      </c>
      <c r="J2442" s="120" t="s">
        <v>2856</v>
      </c>
      <c r="K2442" s="120" t="s">
        <v>7113</v>
      </c>
      <c r="L2442" s="121">
        <v>7</v>
      </c>
      <c r="M2442" s="121">
        <v>2022</v>
      </c>
      <c r="N2442" s="185">
        <v>15854.4</v>
      </c>
      <c r="O2442" s="59"/>
      <c r="P2442" s="60"/>
      <c r="Q2442" s="61"/>
      <c r="R2442" s="61"/>
      <c r="S2442" s="510"/>
    </row>
    <row r="2443" spans="1:19" s="31" customFormat="1" ht="45.75" customHeight="1" x14ac:dyDescent="0.25">
      <c r="A2443" s="119">
        <v>2435</v>
      </c>
      <c r="B2443" s="119" t="s">
        <v>7195</v>
      </c>
      <c r="C2443" s="119" t="s">
        <v>5947</v>
      </c>
      <c r="D2443" s="120" t="s">
        <v>3737</v>
      </c>
      <c r="E2443" s="120" t="s">
        <v>391</v>
      </c>
      <c r="F2443" s="120" t="s">
        <v>261</v>
      </c>
      <c r="G2443" s="120" t="s">
        <v>428</v>
      </c>
      <c r="H2443" s="120" t="s">
        <v>2885</v>
      </c>
      <c r="I2443" s="120" t="s">
        <v>5317</v>
      </c>
      <c r="J2443" s="120" t="s">
        <v>2856</v>
      </c>
      <c r="K2443" s="120" t="s">
        <v>7113</v>
      </c>
      <c r="L2443" s="121">
        <v>7</v>
      </c>
      <c r="M2443" s="121">
        <v>2022</v>
      </c>
      <c r="N2443" s="185">
        <v>7192</v>
      </c>
      <c r="O2443" s="59"/>
      <c r="P2443" s="60"/>
      <c r="Q2443" s="61"/>
      <c r="R2443" s="61"/>
      <c r="S2443" s="510"/>
    </row>
    <row r="2444" spans="1:19" s="31" customFormat="1" ht="45.75" customHeight="1" x14ac:dyDescent="0.25">
      <c r="A2444" s="119">
        <v>2436</v>
      </c>
      <c r="B2444" s="119" t="s">
        <v>7196</v>
      </c>
      <c r="C2444" s="119" t="s">
        <v>7190</v>
      </c>
      <c r="D2444" s="120" t="s">
        <v>7197</v>
      </c>
      <c r="E2444" s="120" t="s">
        <v>391</v>
      </c>
      <c r="F2444" s="120" t="s">
        <v>261</v>
      </c>
      <c r="G2444" s="120" t="s">
        <v>428</v>
      </c>
      <c r="H2444" s="120" t="s">
        <v>2885</v>
      </c>
      <c r="I2444" s="120" t="s">
        <v>7198</v>
      </c>
      <c r="J2444" s="120" t="s">
        <v>2856</v>
      </c>
      <c r="K2444" s="120" t="s">
        <v>5160</v>
      </c>
      <c r="L2444" s="121">
        <v>7</v>
      </c>
      <c r="M2444" s="121">
        <v>2022</v>
      </c>
      <c r="N2444" s="185">
        <v>18321.04</v>
      </c>
      <c r="O2444" s="59"/>
      <c r="P2444" s="60"/>
      <c r="Q2444" s="61"/>
      <c r="R2444" s="61"/>
      <c r="S2444" s="510"/>
    </row>
    <row r="2445" spans="1:19" s="31" customFormat="1" ht="45.75" customHeight="1" x14ac:dyDescent="0.25">
      <c r="A2445" s="119">
        <v>2437</v>
      </c>
      <c r="B2445" s="119" t="s">
        <v>7199</v>
      </c>
      <c r="C2445" s="119" t="s">
        <v>7200</v>
      </c>
      <c r="D2445" s="120" t="s">
        <v>1622</v>
      </c>
      <c r="E2445" s="120" t="s">
        <v>391</v>
      </c>
      <c r="F2445" s="120" t="s">
        <v>261</v>
      </c>
      <c r="G2445" s="120" t="s">
        <v>428</v>
      </c>
      <c r="H2445" s="120" t="s">
        <v>2637</v>
      </c>
      <c r="I2445" s="120" t="s">
        <v>7198</v>
      </c>
      <c r="J2445" s="120" t="s">
        <v>2856</v>
      </c>
      <c r="K2445" s="120" t="s">
        <v>5160</v>
      </c>
      <c r="L2445" s="121">
        <v>7</v>
      </c>
      <c r="M2445" s="121">
        <v>2022</v>
      </c>
      <c r="N2445" s="185">
        <v>19604</v>
      </c>
      <c r="O2445" s="59"/>
      <c r="P2445" s="60"/>
      <c r="Q2445" s="61"/>
      <c r="R2445" s="61"/>
      <c r="S2445" s="510"/>
    </row>
    <row r="2446" spans="1:19" s="31" customFormat="1" ht="45.75" customHeight="1" x14ac:dyDescent="0.25">
      <c r="A2446" s="119">
        <v>2438</v>
      </c>
      <c r="B2446" s="119" t="s">
        <v>7201</v>
      </c>
      <c r="C2446" s="119" t="s">
        <v>1621</v>
      </c>
      <c r="D2446" s="120" t="s">
        <v>7173</v>
      </c>
      <c r="E2446" s="120" t="s">
        <v>391</v>
      </c>
      <c r="F2446" s="120" t="s">
        <v>7202</v>
      </c>
      <c r="G2446" s="120" t="s">
        <v>7203</v>
      </c>
      <c r="H2446" s="120" t="s">
        <v>2637</v>
      </c>
      <c r="I2446" s="120" t="s">
        <v>7204</v>
      </c>
      <c r="J2446" s="120" t="s">
        <v>2856</v>
      </c>
      <c r="K2446" s="120" t="s">
        <v>7113</v>
      </c>
      <c r="L2446" s="121">
        <v>7</v>
      </c>
      <c r="M2446" s="121">
        <v>2022</v>
      </c>
      <c r="N2446" s="185">
        <v>11832</v>
      </c>
      <c r="O2446" s="59"/>
      <c r="P2446" s="60"/>
      <c r="Q2446" s="61"/>
      <c r="R2446" s="61"/>
      <c r="S2446" s="510"/>
    </row>
    <row r="2447" spans="1:19" s="31" customFormat="1" ht="45.75" customHeight="1" x14ac:dyDescent="0.25">
      <c r="A2447" s="119">
        <v>2439</v>
      </c>
      <c r="B2447" s="119" t="s">
        <v>7205</v>
      </c>
      <c r="C2447" s="119" t="s">
        <v>7163</v>
      </c>
      <c r="D2447" s="120"/>
      <c r="E2447" s="120" t="s">
        <v>391</v>
      </c>
      <c r="F2447" s="120" t="s">
        <v>261</v>
      </c>
      <c r="G2447" s="120" t="s">
        <v>428</v>
      </c>
      <c r="H2447" s="120" t="s">
        <v>2885</v>
      </c>
      <c r="I2447" s="120" t="s">
        <v>7206</v>
      </c>
      <c r="J2447" s="120" t="s">
        <v>2856</v>
      </c>
      <c r="K2447" s="120" t="s">
        <v>7113</v>
      </c>
      <c r="L2447" s="121">
        <v>7</v>
      </c>
      <c r="M2447" s="121">
        <v>2022</v>
      </c>
      <c r="N2447" s="185">
        <v>9512</v>
      </c>
      <c r="O2447" s="59"/>
      <c r="P2447" s="60"/>
      <c r="Q2447" s="61"/>
      <c r="R2447" s="61"/>
      <c r="S2447" s="510"/>
    </row>
    <row r="2448" spans="1:19" s="31" customFormat="1" ht="45.75" customHeight="1" x14ac:dyDescent="0.25">
      <c r="A2448" s="119">
        <v>2440</v>
      </c>
      <c r="B2448" s="119" t="s">
        <v>7207</v>
      </c>
      <c r="C2448" s="119" t="s">
        <v>7190</v>
      </c>
      <c r="D2448" s="120"/>
      <c r="E2448" s="120" t="s">
        <v>391</v>
      </c>
      <c r="F2448" s="120" t="s">
        <v>261</v>
      </c>
      <c r="G2448" s="120" t="s">
        <v>428</v>
      </c>
      <c r="H2448" s="120" t="s">
        <v>2885</v>
      </c>
      <c r="I2448" s="120" t="s">
        <v>7204</v>
      </c>
      <c r="J2448" s="120" t="s">
        <v>2856</v>
      </c>
      <c r="K2448" s="120" t="s">
        <v>7113</v>
      </c>
      <c r="L2448" s="121">
        <v>7</v>
      </c>
      <c r="M2448" s="121">
        <v>2022</v>
      </c>
      <c r="N2448" s="185">
        <v>27167.200000000001</v>
      </c>
      <c r="O2448" s="59"/>
      <c r="P2448" s="60"/>
      <c r="Q2448" s="61"/>
      <c r="R2448" s="61"/>
      <c r="S2448" s="510"/>
    </row>
    <row r="2449" spans="1:19" s="31" customFormat="1" ht="45.75" customHeight="1" x14ac:dyDescent="0.25">
      <c r="A2449" s="119">
        <v>2494</v>
      </c>
      <c r="B2449" s="119" t="s">
        <v>7208</v>
      </c>
      <c r="C2449" s="119" t="s">
        <v>7190</v>
      </c>
      <c r="D2449" s="120" t="s">
        <v>3388</v>
      </c>
      <c r="E2449" s="120" t="s">
        <v>391</v>
      </c>
      <c r="F2449" s="120" t="s">
        <v>261</v>
      </c>
      <c r="G2449" s="120" t="s">
        <v>428</v>
      </c>
      <c r="H2449" s="120" t="s">
        <v>2885</v>
      </c>
      <c r="I2449" s="120" t="s">
        <v>7209</v>
      </c>
      <c r="J2449" s="120" t="s">
        <v>2856</v>
      </c>
      <c r="K2449" s="120" t="s">
        <v>7113</v>
      </c>
      <c r="L2449" s="121">
        <v>8</v>
      </c>
      <c r="M2449" s="121">
        <v>2022</v>
      </c>
      <c r="N2449" s="185">
        <v>9512</v>
      </c>
      <c r="O2449" s="59"/>
      <c r="P2449" s="60"/>
      <c r="Q2449" s="61"/>
      <c r="R2449" s="61"/>
      <c r="S2449" s="510"/>
    </row>
    <row r="2450" spans="1:19" s="31" customFormat="1" ht="45.75" customHeight="1" x14ac:dyDescent="0.25">
      <c r="A2450" s="119">
        <v>2495</v>
      </c>
      <c r="B2450" s="119" t="s">
        <v>7210</v>
      </c>
      <c r="C2450" s="119" t="s">
        <v>7190</v>
      </c>
      <c r="D2450" s="120" t="s">
        <v>3388</v>
      </c>
      <c r="E2450" s="120" t="s">
        <v>391</v>
      </c>
      <c r="F2450" s="120" t="s">
        <v>261</v>
      </c>
      <c r="G2450" s="120" t="s">
        <v>428</v>
      </c>
      <c r="H2450" s="120" t="s">
        <v>2885</v>
      </c>
      <c r="I2450" s="120" t="s">
        <v>7209</v>
      </c>
      <c r="J2450" s="120" t="s">
        <v>2856</v>
      </c>
      <c r="K2450" s="120" t="s">
        <v>7113</v>
      </c>
      <c r="L2450" s="121">
        <v>8</v>
      </c>
      <c r="M2450" s="121">
        <v>2022</v>
      </c>
      <c r="N2450" s="185">
        <v>9512</v>
      </c>
      <c r="O2450" s="59"/>
      <c r="P2450" s="60"/>
      <c r="Q2450" s="61"/>
      <c r="R2450" s="61"/>
      <c r="S2450" s="510"/>
    </row>
    <row r="2451" spans="1:19" s="31" customFormat="1" ht="45.75" customHeight="1" x14ac:dyDescent="0.25">
      <c r="A2451" s="119">
        <v>2496</v>
      </c>
      <c r="B2451" s="119" t="s">
        <v>7211</v>
      </c>
      <c r="C2451" s="119" t="s">
        <v>7190</v>
      </c>
      <c r="D2451" s="120" t="s">
        <v>3388</v>
      </c>
      <c r="E2451" s="120" t="s">
        <v>391</v>
      </c>
      <c r="F2451" s="120" t="s">
        <v>261</v>
      </c>
      <c r="G2451" s="120" t="s">
        <v>428</v>
      </c>
      <c r="H2451" s="120" t="s">
        <v>2885</v>
      </c>
      <c r="I2451" s="120" t="s">
        <v>7209</v>
      </c>
      <c r="J2451" s="120" t="s">
        <v>2856</v>
      </c>
      <c r="K2451" s="120" t="s">
        <v>7113</v>
      </c>
      <c r="L2451" s="121">
        <v>8</v>
      </c>
      <c r="M2451" s="121">
        <v>2022</v>
      </c>
      <c r="N2451" s="185">
        <v>9512</v>
      </c>
      <c r="O2451" s="59"/>
      <c r="P2451" s="60"/>
      <c r="Q2451" s="61"/>
      <c r="R2451" s="61"/>
      <c r="S2451" s="510"/>
    </row>
    <row r="2452" spans="1:19" s="31" customFormat="1" ht="45.75" customHeight="1" x14ac:dyDescent="0.25">
      <c r="A2452" s="119">
        <v>2497</v>
      </c>
      <c r="B2452" s="119" t="s">
        <v>7212</v>
      </c>
      <c r="C2452" s="119" t="s">
        <v>7190</v>
      </c>
      <c r="D2452" s="120" t="s">
        <v>3388</v>
      </c>
      <c r="E2452" s="120" t="s">
        <v>391</v>
      </c>
      <c r="F2452" s="120" t="s">
        <v>261</v>
      </c>
      <c r="G2452" s="120" t="s">
        <v>428</v>
      </c>
      <c r="H2452" s="120" t="s">
        <v>2885</v>
      </c>
      <c r="I2452" s="120" t="s">
        <v>7209</v>
      </c>
      <c r="J2452" s="120" t="s">
        <v>2856</v>
      </c>
      <c r="K2452" s="120" t="s">
        <v>7113</v>
      </c>
      <c r="L2452" s="121">
        <v>8</v>
      </c>
      <c r="M2452" s="121">
        <v>2022</v>
      </c>
      <c r="N2452" s="185">
        <v>9512</v>
      </c>
      <c r="O2452" s="59"/>
      <c r="P2452" s="60"/>
      <c r="Q2452" s="61"/>
      <c r="R2452" s="61"/>
      <c r="S2452" s="510"/>
    </row>
    <row r="2453" spans="1:19" s="31" customFormat="1" ht="45.75" customHeight="1" x14ac:dyDescent="0.25">
      <c r="A2453" s="119">
        <v>2498</v>
      </c>
      <c r="B2453" s="119" t="s">
        <v>7213</v>
      </c>
      <c r="C2453" s="119" t="s">
        <v>7190</v>
      </c>
      <c r="D2453" s="120" t="s">
        <v>3388</v>
      </c>
      <c r="E2453" s="120" t="s">
        <v>391</v>
      </c>
      <c r="F2453" s="120" t="s">
        <v>261</v>
      </c>
      <c r="G2453" s="120" t="s">
        <v>428</v>
      </c>
      <c r="H2453" s="120" t="s">
        <v>2885</v>
      </c>
      <c r="I2453" s="120" t="s">
        <v>7209</v>
      </c>
      <c r="J2453" s="120" t="s">
        <v>2856</v>
      </c>
      <c r="K2453" s="120" t="s">
        <v>7113</v>
      </c>
      <c r="L2453" s="121">
        <v>8</v>
      </c>
      <c r="M2453" s="121">
        <v>2022</v>
      </c>
      <c r="N2453" s="185">
        <v>9512</v>
      </c>
      <c r="O2453" s="59"/>
      <c r="P2453" s="60"/>
      <c r="Q2453" s="61"/>
      <c r="R2453" s="61"/>
      <c r="S2453" s="510"/>
    </row>
    <row r="2454" spans="1:19" s="31" customFormat="1" ht="45.75" customHeight="1" x14ac:dyDescent="0.25">
      <c r="A2454" s="119">
        <v>2499</v>
      </c>
      <c r="B2454" s="119" t="s">
        <v>7214</v>
      </c>
      <c r="C2454" s="119" t="s">
        <v>7215</v>
      </c>
      <c r="D2454" s="120" t="s">
        <v>3067</v>
      </c>
      <c r="E2454" s="120" t="s">
        <v>391</v>
      </c>
      <c r="F2454" s="120" t="s">
        <v>261</v>
      </c>
      <c r="G2454" s="120"/>
      <c r="H2454" s="120" t="s">
        <v>2885</v>
      </c>
      <c r="I2454" s="120" t="s">
        <v>7216</v>
      </c>
      <c r="J2454" s="120" t="s">
        <v>2856</v>
      </c>
      <c r="K2454" s="120" t="s">
        <v>7113</v>
      </c>
      <c r="L2454" s="121">
        <v>10</v>
      </c>
      <c r="M2454" s="121">
        <v>2022</v>
      </c>
      <c r="N2454" s="185">
        <v>12528</v>
      </c>
      <c r="O2454" s="59"/>
      <c r="P2454" s="60"/>
      <c r="Q2454" s="61"/>
      <c r="R2454" s="61"/>
      <c r="S2454" s="510"/>
    </row>
    <row r="2455" spans="1:19" s="31" customFormat="1" ht="45.75" customHeight="1" x14ac:dyDescent="0.25">
      <c r="A2455" s="119">
        <v>2500</v>
      </c>
      <c r="B2455" s="119" t="s">
        <v>7217</v>
      </c>
      <c r="C2455" s="119" t="s">
        <v>3848</v>
      </c>
      <c r="D2455" s="120" t="s">
        <v>3655</v>
      </c>
      <c r="E2455" s="120" t="s">
        <v>7218</v>
      </c>
      <c r="F2455" s="120" t="s">
        <v>261</v>
      </c>
      <c r="G2455" s="120" t="s">
        <v>7219</v>
      </c>
      <c r="H2455" s="120" t="s">
        <v>2885</v>
      </c>
      <c r="I2455" s="120" t="s">
        <v>91</v>
      </c>
      <c r="J2455" s="120" t="s">
        <v>2856</v>
      </c>
      <c r="K2455" s="120" t="s">
        <v>7113</v>
      </c>
      <c r="L2455" s="121">
        <v>10</v>
      </c>
      <c r="M2455" s="121">
        <v>2022</v>
      </c>
      <c r="N2455" s="185">
        <v>18351.2</v>
      </c>
      <c r="O2455" s="59"/>
      <c r="P2455" s="60"/>
      <c r="Q2455" s="61"/>
      <c r="R2455" s="61"/>
      <c r="S2455" s="510"/>
    </row>
    <row r="2456" spans="1:19" s="31" customFormat="1" ht="45.75" customHeight="1" x14ac:dyDescent="0.25">
      <c r="A2456" s="119">
        <v>2501</v>
      </c>
      <c r="B2456" s="119" t="s">
        <v>7220</v>
      </c>
      <c r="C2456" s="119" t="s">
        <v>7221</v>
      </c>
      <c r="D2456" s="120" t="s">
        <v>7222</v>
      </c>
      <c r="E2456" s="120" t="s">
        <v>391</v>
      </c>
      <c r="F2456" s="120" t="s">
        <v>261</v>
      </c>
      <c r="G2456" s="120" t="s">
        <v>428</v>
      </c>
      <c r="H2456" s="120" t="s">
        <v>2885</v>
      </c>
      <c r="I2456" s="120" t="s">
        <v>7223</v>
      </c>
      <c r="J2456" s="120" t="s">
        <v>2856</v>
      </c>
      <c r="K2456" s="120" t="s">
        <v>7113</v>
      </c>
      <c r="L2456" s="121">
        <v>10</v>
      </c>
      <c r="M2456" s="121">
        <v>2022</v>
      </c>
      <c r="N2456" s="185">
        <v>9976</v>
      </c>
      <c r="O2456" s="59"/>
      <c r="P2456" s="60"/>
      <c r="Q2456" s="61"/>
      <c r="R2456" s="61"/>
      <c r="S2456" s="510"/>
    </row>
    <row r="2457" spans="1:19" s="31" customFormat="1" ht="45.75" customHeight="1" x14ac:dyDescent="0.25">
      <c r="A2457" s="119">
        <v>2502</v>
      </c>
      <c r="B2457" s="119" t="s">
        <v>7224</v>
      </c>
      <c r="C2457" s="119" t="s">
        <v>7225</v>
      </c>
      <c r="D2457" s="120" t="s">
        <v>1622</v>
      </c>
      <c r="E2457" s="120" t="s">
        <v>391</v>
      </c>
      <c r="F2457" s="120" t="s">
        <v>261</v>
      </c>
      <c r="G2457" s="120" t="s">
        <v>7161</v>
      </c>
      <c r="H2457" s="120" t="s">
        <v>2885</v>
      </c>
      <c r="I2457" s="120" t="s">
        <v>7223</v>
      </c>
      <c r="J2457" s="120" t="s">
        <v>2856</v>
      </c>
      <c r="K2457" s="120" t="s">
        <v>7113</v>
      </c>
      <c r="L2457" s="121">
        <v>10</v>
      </c>
      <c r="M2457" s="121">
        <v>2022</v>
      </c>
      <c r="N2457" s="185">
        <v>8062</v>
      </c>
      <c r="O2457" s="59"/>
      <c r="P2457" s="60"/>
      <c r="Q2457" s="61"/>
      <c r="R2457" s="61"/>
      <c r="S2457" s="510"/>
    </row>
    <row r="2458" spans="1:19" s="31" customFormat="1" ht="45.75" customHeight="1" x14ac:dyDescent="0.25">
      <c r="A2458" s="119">
        <v>2503</v>
      </c>
      <c r="B2458" s="119" t="s">
        <v>7226</v>
      </c>
      <c r="C2458" s="119" t="s">
        <v>7190</v>
      </c>
      <c r="D2458" s="120" t="s">
        <v>7227</v>
      </c>
      <c r="E2458" s="120" t="s">
        <v>391</v>
      </c>
      <c r="F2458" s="120" t="s">
        <v>261</v>
      </c>
      <c r="G2458" s="120" t="s">
        <v>7161</v>
      </c>
      <c r="H2458" s="120" t="s">
        <v>2885</v>
      </c>
      <c r="I2458" s="120" t="s">
        <v>1908</v>
      </c>
      <c r="J2458" s="120" t="s">
        <v>2856</v>
      </c>
      <c r="K2458" s="120" t="s">
        <v>7113</v>
      </c>
      <c r="L2458" s="121">
        <v>10</v>
      </c>
      <c r="M2458" s="121">
        <v>2022</v>
      </c>
      <c r="N2458" s="185">
        <v>12992</v>
      </c>
      <c r="O2458" s="59"/>
      <c r="P2458" s="60"/>
      <c r="Q2458" s="61"/>
      <c r="R2458" s="61"/>
      <c r="S2458" s="510"/>
    </row>
    <row r="2459" spans="1:19" s="31" customFormat="1" ht="45.75" customHeight="1" x14ac:dyDescent="0.25">
      <c r="A2459" s="119">
        <v>2504</v>
      </c>
      <c r="B2459" s="119" t="s">
        <v>7228</v>
      </c>
      <c r="C2459" s="119" t="s">
        <v>3659</v>
      </c>
      <c r="D2459" s="120" t="s">
        <v>7173</v>
      </c>
      <c r="E2459" s="120" t="s">
        <v>7229</v>
      </c>
      <c r="F2459" s="120" t="s">
        <v>7230</v>
      </c>
      <c r="G2459" s="120" t="s">
        <v>428</v>
      </c>
      <c r="H2459" s="120" t="s">
        <v>470</v>
      </c>
      <c r="I2459" s="120" t="s">
        <v>1908</v>
      </c>
      <c r="J2459" s="120" t="s">
        <v>2856</v>
      </c>
      <c r="K2459" s="120" t="s">
        <v>2950</v>
      </c>
      <c r="L2459" s="121">
        <v>10</v>
      </c>
      <c r="M2459" s="121">
        <v>2022</v>
      </c>
      <c r="N2459" s="185">
        <v>7192</v>
      </c>
      <c r="O2459" s="59"/>
      <c r="P2459" s="60"/>
      <c r="Q2459" s="61"/>
      <c r="R2459" s="61"/>
      <c r="S2459" s="510"/>
    </row>
    <row r="2460" spans="1:19" s="31" customFormat="1" ht="45.75" customHeight="1" x14ac:dyDescent="0.25">
      <c r="A2460" s="119">
        <v>2505</v>
      </c>
      <c r="B2460" s="119" t="s">
        <v>7231</v>
      </c>
      <c r="C2460" s="119" t="s">
        <v>7163</v>
      </c>
      <c r="D2460" s="120" t="s">
        <v>7222</v>
      </c>
      <c r="E2460" s="120" t="s">
        <v>7232</v>
      </c>
      <c r="F2460" s="120" t="s">
        <v>261</v>
      </c>
      <c r="G2460" s="120" t="s">
        <v>7161</v>
      </c>
      <c r="H2460" s="120" t="s">
        <v>2885</v>
      </c>
      <c r="I2460" s="120" t="s">
        <v>891</v>
      </c>
      <c r="J2460" s="120" t="s">
        <v>2856</v>
      </c>
      <c r="K2460" s="120" t="s">
        <v>7113</v>
      </c>
      <c r="L2460" s="121">
        <v>10</v>
      </c>
      <c r="M2460" s="121">
        <v>2022</v>
      </c>
      <c r="N2460" s="185">
        <v>10324</v>
      </c>
      <c r="O2460" s="59"/>
      <c r="P2460" s="60"/>
      <c r="Q2460" s="61"/>
      <c r="R2460" s="61"/>
      <c r="S2460" s="510"/>
    </row>
    <row r="2461" spans="1:19" s="31" customFormat="1" ht="45.75" customHeight="1" x14ac:dyDescent="0.25">
      <c r="A2461" s="119">
        <v>2506</v>
      </c>
      <c r="B2461" s="119" t="s">
        <v>7233</v>
      </c>
      <c r="C2461" s="119" t="s">
        <v>7163</v>
      </c>
      <c r="D2461" s="120" t="s">
        <v>7222</v>
      </c>
      <c r="E2461" s="120" t="s">
        <v>7232</v>
      </c>
      <c r="F2461" s="120" t="s">
        <v>261</v>
      </c>
      <c r="G2461" s="120" t="s">
        <v>7161</v>
      </c>
      <c r="H2461" s="120" t="s">
        <v>2885</v>
      </c>
      <c r="I2461" s="120" t="s">
        <v>891</v>
      </c>
      <c r="J2461" s="120" t="s">
        <v>2856</v>
      </c>
      <c r="K2461" s="120" t="s">
        <v>2950</v>
      </c>
      <c r="L2461" s="121">
        <v>10</v>
      </c>
      <c r="M2461" s="121">
        <v>2022</v>
      </c>
      <c r="N2461" s="185">
        <v>10324</v>
      </c>
      <c r="O2461" s="59"/>
      <c r="P2461" s="60"/>
      <c r="Q2461" s="61"/>
      <c r="R2461" s="61"/>
      <c r="S2461" s="510"/>
    </row>
    <row r="2462" spans="1:19" s="31" customFormat="1" ht="45.75" customHeight="1" x14ac:dyDescent="0.25">
      <c r="A2462" s="119">
        <v>2507</v>
      </c>
      <c r="B2462" s="119" t="s">
        <v>7234</v>
      </c>
      <c r="C2462" s="119" t="s">
        <v>7235</v>
      </c>
      <c r="D2462" s="120" t="s">
        <v>7173</v>
      </c>
      <c r="E2462" s="120" t="s">
        <v>7229</v>
      </c>
      <c r="F2462" s="120" t="s">
        <v>7236</v>
      </c>
      <c r="G2462" s="120" t="s">
        <v>428</v>
      </c>
      <c r="H2462" s="120" t="s">
        <v>2885</v>
      </c>
      <c r="I2462" s="120" t="s">
        <v>7046</v>
      </c>
      <c r="J2462" s="120" t="s">
        <v>2856</v>
      </c>
      <c r="K2462" s="120" t="s">
        <v>7113</v>
      </c>
      <c r="L2462" s="121">
        <v>10</v>
      </c>
      <c r="M2462" s="121">
        <v>2022</v>
      </c>
      <c r="N2462" s="185">
        <v>6019.23</v>
      </c>
      <c r="O2462" s="59"/>
      <c r="P2462" s="60"/>
      <c r="Q2462" s="61"/>
      <c r="R2462" s="61"/>
      <c r="S2462" s="510"/>
    </row>
    <row r="2463" spans="1:19" s="31" customFormat="1" ht="45.75" customHeight="1" x14ac:dyDescent="0.25">
      <c r="A2463" s="119">
        <v>2508</v>
      </c>
      <c r="B2463" s="119" t="s">
        <v>7237</v>
      </c>
      <c r="C2463" s="119" t="s">
        <v>7238</v>
      </c>
      <c r="D2463" s="120" t="s">
        <v>7227</v>
      </c>
      <c r="E2463" s="120" t="s">
        <v>7232</v>
      </c>
      <c r="F2463" s="120" t="s">
        <v>261</v>
      </c>
      <c r="G2463" s="120" t="s">
        <v>7161</v>
      </c>
      <c r="H2463" s="120" t="s">
        <v>2885</v>
      </c>
      <c r="I2463" s="120" t="s">
        <v>7112</v>
      </c>
      <c r="J2463" s="120" t="s">
        <v>2856</v>
      </c>
      <c r="K2463" s="120" t="s">
        <v>7113</v>
      </c>
      <c r="L2463" s="121">
        <v>10</v>
      </c>
      <c r="M2463" s="121">
        <v>2022</v>
      </c>
      <c r="N2463" s="185">
        <v>12528</v>
      </c>
      <c r="O2463" s="59"/>
      <c r="P2463" s="60"/>
      <c r="Q2463" s="61"/>
      <c r="R2463" s="61"/>
      <c r="S2463" s="510"/>
    </row>
    <row r="2464" spans="1:19" s="31" customFormat="1" ht="45.75" customHeight="1" x14ac:dyDescent="0.25">
      <c r="A2464" s="119">
        <v>2509</v>
      </c>
      <c r="B2464" s="119" t="s">
        <v>7239</v>
      </c>
      <c r="C2464" s="119" t="s">
        <v>7163</v>
      </c>
      <c r="D2464" s="120" t="s">
        <v>7227</v>
      </c>
      <c r="E2464" s="120" t="s">
        <v>7232</v>
      </c>
      <c r="F2464" s="120" t="s">
        <v>261</v>
      </c>
      <c r="G2464" s="120" t="s">
        <v>7161</v>
      </c>
      <c r="H2464" s="120" t="s">
        <v>470</v>
      </c>
      <c r="I2464" s="120" t="s">
        <v>429</v>
      </c>
      <c r="J2464" s="120" t="s">
        <v>92</v>
      </c>
      <c r="K2464" s="120" t="s">
        <v>7113</v>
      </c>
      <c r="L2464" s="121">
        <v>10</v>
      </c>
      <c r="M2464" s="121">
        <v>2022</v>
      </c>
      <c r="N2464" s="185">
        <v>10672</v>
      </c>
      <c r="O2464" s="59"/>
      <c r="P2464" s="60"/>
      <c r="Q2464" s="61"/>
      <c r="R2464" s="61"/>
      <c r="S2464" s="510"/>
    </row>
    <row r="2465" spans="1:19" s="31" customFormat="1" ht="45.75" customHeight="1" x14ac:dyDescent="0.25">
      <c r="A2465" s="119">
        <v>2510</v>
      </c>
      <c r="B2465" s="119" t="s">
        <v>7240</v>
      </c>
      <c r="C2465" s="119" t="s">
        <v>1014</v>
      </c>
      <c r="D2465" s="120" t="s">
        <v>1622</v>
      </c>
      <c r="E2465" s="120" t="s">
        <v>391</v>
      </c>
      <c r="F2465" s="120" t="s">
        <v>261</v>
      </c>
      <c r="G2465" s="120" t="s">
        <v>7161</v>
      </c>
      <c r="H2465" s="120" t="s">
        <v>470</v>
      </c>
      <c r="I2465" s="120" t="s">
        <v>429</v>
      </c>
      <c r="J2465" s="120" t="s">
        <v>92</v>
      </c>
      <c r="K2465" s="120" t="s">
        <v>2950</v>
      </c>
      <c r="L2465" s="121">
        <v>10</v>
      </c>
      <c r="M2465" s="121">
        <v>2022</v>
      </c>
      <c r="N2465" s="185">
        <v>7888</v>
      </c>
      <c r="O2465" s="59"/>
      <c r="P2465" s="60"/>
      <c r="Q2465" s="61"/>
      <c r="R2465" s="61"/>
      <c r="S2465" s="510"/>
    </row>
    <row r="2466" spans="1:19" s="31" customFormat="1" ht="45.75" customHeight="1" x14ac:dyDescent="0.25">
      <c r="A2466" s="119">
        <v>2511</v>
      </c>
      <c r="B2466" s="119" t="s">
        <v>7241</v>
      </c>
      <c r="C2466" s="119" t="s">
        <v>7242</v>
      </c>
      <c r="D2466" s="120" t="s">
        <v>7243</v>
      </c>
      <c r="E2466" s="120" t="s">
        <v>7244</v>
      </c>
      <c r="F2466" s="120" t="s">
        <v>7245</v>
      </c>
      <c r="G2466" s="120" t="s">
        <v>7246</v>
      </c>
      <c r="H2466" s="120" t="s">
        <v>7247</v>
      </c>
      <c r="I2466" s="120" t="s">
        <v>4788</v>
      </c>
      <c r="J2466" s="120" t="s">
        <v>92</v>
      </c>
      <c r="K2466" s="120" t="s">
        <v>2950</v>
      </c>
      <c r="L2466" s="121">
        <v>10</v>
      </c>
      <c r="M2466" s="121">
        <v>2022</v>
      </c>
      <c r="N2466" s="185">
        <v>23780</v>
      </c>
      <c r="O2466" s="59"/>
      <c r="P2466" s="60"/>
      <c r="Q2466" s="61"/>
      <c r="R2466" s="61"/>
      <c r="S2466" s="510"/>
    </row>
    <row r="2467" spans="1:19" s="31" customFormat="1" ht="45.75" customHeight="1" x14ac:dyDescent="0.25">
      <c r="A2467" s="119">
        <v>2512</v>
      </c>
      <c r="B2467" s="119" t="s">
        <v>7248</v>
      </c>
      <c r="C2467" s="119" t="s">
        <v>7249</v>
      </c>
      <c r="D2467" s="120" t="s">
        <v>7250</v>
      </c>
      <c r="E2467" s="120" t="s">
        <v>7251</v>
      </c>
      <c r="F2467" s="120" t="s">
        <v>261</v>
      </c>
      <c r="G2467" s="120" t="s">
        <v>7252</v>
      </c>
      <c r="H2467" s="120" t="s">
        <v>470</v>
      </c>
      <c r="I2467" s="120" t="s">
        <v>485</v>
      </c>
      <c r="J2467" s="120" t="s">
        <v>2856</v>
      </c>
      <c r="K2467" s="120" t="s">
        <v>2950</v>
      </c>
      <c r="L2467" s="121">
        <v>10</v>
      </c>
      <c r="M2467" s="121">
        <v>2022</v>
      </c>
      <c r="N2467" s="185">
        <v>41618</v>
      </c>
      <c r="O2467" s="59"/>
      <c r="P2467" s="60"/>
      <c r="Q2467" s="61"/>
      <c r="R2467" s="61"/>
      <c r="S2467" s="510"/>
    </row>
    <row r="2468" spans="1:19" s="31" customFormat="1" ht="45.75" customHeight="1" x14ac:dyDescent="0.25">
      <c r="A2468" s="119">
        <v>2513</v>
      </c>
      <c r="B2468" s="119" t="s">
        <v>7253</v>
      </c>
      <c r="C2468" s="119" t="s">
        <v>3659</v>
      </c>
      <c r="D2468" s="120" t="s">
        <v>7173</v>
      </c>
      <c r="E2468" s="120" t="s">
        <v>391</v>
      </c>
      <c r="F2468" s="120" t="s">
        <v>7230</v>
      </c>
      <c r="G2468" s="120" t="s">
        <v>428</v>
      </c>
      <c r="H2468" s="120" t="s">
        <v>2885</v>
      </c>
      <c r="I2468" s="120" t="s">
        <v>7254</v>
      </c>
      <c r="J2468" s="120" t="s">
        <v>2856</v>
      </c>
      <c r="K2468" s="120" t="s">
        <v>2950</v>
      </c>
      <c r="L2468" s="121">
        <v>10</v>
      </c>
      <c r="M2468" s="121">
        <v>2022</v>
      </c>
      <c r="N2468" s="185">
        <v>6728</v>
      </c>
      <c r="O2468" s="59"/>
      <c r="P2468" s="60"/>
      <c r="Q2468" s="61"/>
      <c r="R2468" s="61"/>
      <c r="S2468" s="510"/>
    </row>
    <row r="2469" spans="1:19" s="31" customFormat="1" ht="45.75" customHeight="1" x14ac:dyDescent="0.25">
      <c r="A2469" s="119">
        <v>2514</v>
      </c>
      <c r="B2469" s="119" t="s">
        <v>7255</v>
      </c>
      <c r="C2469" s="119" t="s">
        <v>3659</v>
      </c>
      <c r="D2469" s="120" t="s">
        <v>7173</v>
      </c>
      <c r="E2469" s="120" t="s">
        <v>391</v>
      </c>
      <c r="F2469" s="120" t="s">
        <v>7230</v>
      </c>
      <c r="G2469" s="120" t="s">
        <v>428</v>
      </c>
      <c r="H2469" s="120" t="s">
        <v>2885</v>
      </c>
      <c r="I2469" s="120" t="s">
        <v>7254</v>
      </c>
      <c r="J2469" s="120" t="s">
        <v>2856</v>
      </c>
      <c r="K2469" s="120" t="s">
        <v>7113</v>
      </c>
      <c r="L2469" s="121">
        <v>10</v>
      </c>
      <c r="M2469" s="121">
        <v>2022</v>
      </c>
      <c r="N2469" s="185">
        <v>6728</v>
      </c>
      <c r="O2469" s="59"/>
      <c r="P2469" s="60"/>
      <c r="Q2469" s="61"/>
      <c r="R2469" s="61"/>
      <c r="S2469" s="510"/>
    </row>
    <row r="2470" spans="1:19" s="31" customFormat="1" ht="45.75" customHeight="1" x14ac:dyDescent="0.25">
      <c r="A2470" s="119">
        <v>2515</v>
      </c>
      <c r="B2470" s="119" t="s">
        <v>7256</v>
      </c>
      <c r="C2470" s="119" t="s">
        <v>7257</v>
      </c>
      <c r="D2470" s="120" t="s">
        <v>7049</v>
      </c>
      <c r="E2470" s="120" t="s">
        <v>391</v>
      </c>
      <c r="F2470" s="120" t="s">
        <v>261</v>
      </c>
      <c r="G2470" s="120" t="s">
        <v>428</v>
      </c>
      <c r="H2470" s="120" t="s">
        <v>2885</v>
      </c>
      <c r="I2470" s="120" t="s">
        <v>1006</v>
      </c>
      <c r="J2470" s="120" t="s">
        <v>92</v>
      </c>
      <c r="K2470" s="120" t="s">
        <v>2950</v>
      </c>
      <c r="L2470" s="121">
        <v>10</v>
      </c>
      <c r="M2470" s="121">
        <v>2022</v>
      </c>
      <c r="N2470" s="185">
        <v>8456.4</v>
      </c>
      <c r="O2470" s="59"/>
      <c r="P2470" s="60"/>
      <c r="Q2470" s="61"/>
      <c r="R2470" s="61"/>
      <c r="S2470" s="510"/>
    </row>
    <row r="2471" spans="1:19" s="31" customFormat="1" ht="45.75" customHeight="1" x14ac:dyDescent="0.25">
      <c r="A2471" s="119">
        <v>2516</v>
      </c>
      <c r="B2471" s="120" t="s">
        <v>7258</v>
      </c>
      <c r="C2471" s="119" t="s">
        <v>7190</v>
      </c>
      <c r="D2471" s="120" t="s">
        <v>1622</v>
      </c>
      <c r="E2471" s="120" t="s">
        <v>391</v>
      </c>
      <c r="F2471" s="120" t="s">
        <v>261</v>
      </c>
      <c r="G2471" s="120" t="s">
        <v>428</v>
      </c>
      <c r="H2471" s="120" t="s">
        <v>470</v>
      </c>
      <c r="I2471" s="120" t="s">
        <v>1006</v>
      </c>
      <c r="J2471" s="120" t="s">
        <v>92</v>
      </c>
      <c r="K2471" s="120" t="s">
        <v>2950</v>
      </c>
      <c r="L2471" s="121">
        <v>10</v>
      </c>
      <c r="M2471" s="121">
        <v>2022</v>
      </c>
      <c r="N2471" s="185">
        <v>6704.8</v>
      </c>
      <c r="O2471" s="59"/>
      <c r="P2471" s="60"/>
      <c r="Q2471" s="61"/>
      <c r="R2471" s="61"/>
      <c r="S2471" s="510"/>
    </row>
    <row r="2472" spans="1:19" s="31" customFormat="1" ht="45.75" customHeight="1" x14ac:dyDescent="0.25">
      <c r="A2472" s="119">
        <v>2517</v>
      </c>
      <c r="B2472" s="119" t="s">
        <v>7259</v>
      </c>
      <c r="C2472" s="119" t="s">
        <v>7260</v>
      </c>
      <c r="D2472" s="120" t="s">
        <v>1622</v>
      </c>
      <c r="E2472" s="120" t="s">
        <v>391</v>
      </c>
      <c r="F2472" s="120" t="s">
        <v>261</v>
      </c>
      <c r="G2472" s="120" t="s">
        <v>428</v>
      </c>
      <c r="H2472" s="120" t="s">
        <v>2885</v>
      </c>
      <c r="I2472" s="120" t="s">
        <v>1088</v>
      </c>
      <c r="J2472" s="120" t="s">
        <v>2856</v>
      </c>
      <c r="K2472" s="120" t="s">
        <v>7113</v>
      </c>
      <c r="L2472" s="121">
        <v>11</v>
      </c>
      <c r="M2472" s="121">
        <v>2022</v>
      </c>
      <c r="N2472" s="185">
        <v>42039.33</v>
      </c>
      <c r="O2472" s="59"/>
      <c r="P2472" s="60"/>
      <c r="Q2472" s="61"/>
      <c r="R2472" s="61"/>
      <c r="S2472" s="510"/>
    </row>
    <row r="2473" spans="1:19" s="31" customFormat="1" ht="45.75" customHeight="1" x14ac:dyDescent="0.25">
      <c r="A2473" s="119">
        <v>2518</v>
      </c>
      <c r="B2473" s="119" t="s">
        <v>7261</v>
      </c>
      <c r="C2473" s="119" t="s">
        <v>7262</v>
      </c>
      <c r="D2473" s="120" t="s">
        <v>3410</v>
      </c>
      <c r="E2473" s="120"/>
      <c r="F2473" s="120"/>
      <c r="G2473" s="120"/>
      <c r="H2473" s="120" t="s">
        <v>2885</v>
      </c>
      <c r="I2473" s="120" t="s">
        <v>7109</v>
      </c>
      <c r="J2473" s="120" t="s">
        <v>2856</v>
      </c>
      <c r="K2473" s="120" t="s">
        <v>7113</v>
      </c>
      <c r="L2473" s="121">
        <v>11</v>
      </c>
      <c r="M2473" s="121">
        <v>2022</v>
      </c>
      <c r="N2473" s="185">
        <v>39669.199999999997</v>
      </c>
      <c r="O2473" s="59"/>
      <c r="P2473" s="60"/>
      <c r="Q2473" s="61"/>
      <c r="R2473" s="61"/>
      <c r="S2473" s="510"/>
    </row>
    <row r="2474" spans="1:19" s="31" customFormat="1" ht="45.75" customHeight="1" x14ac:dyDescent="0.25">
      <c r="A2474" s="119">
        <v>2519</v>
      </c>
      <c r="B2474" s="119" t="s">
        <v>7263</v>
      </c>
      <c r="C2474" s="119" t="s">
        <v>7264</v>
      </c>
      <c r="D2474" s="120"/>
      <c r="E2474" s="120" t="s">
        <v>391</v>
      </c>
      <c r="F2474" s="120" t="s">
        <v>261</v>
      </c>
      <c r="G2474" s="120" t="s">
        <v>428</v>
      </c>
      <c r="H2474" s="120" t="s">
        <v>470</v>
      </c>
      <c r="I2474" s="120" t="s">
        <v>1088</v>
      </c>
      <c r="J2474" s="120" t="s">
        <v>92</v>
      </c>
      <c r="K2474" s="120" t="s">
        <v>2950</v>
      </c>
      <c r="L2474" s="121">
        <v>11</v>
      </c>
      <c r="M2474" s="121">
        <v>2022</v>
      </c>
      <c r="N2474" s="185">
        <v>19604</v>
      </c>
      <c r="O2474" s="59"/>
      <c r="P2474" s="60"/>
      <c r="Q2474" s="61"/>
      <c r="R2474" s="61"/>
      <c r="S2474" s="510"/>
    </row>
    <row r="2475" spans="1:19" s="31" customFormat="1" ht="45.75" customHeight="1" x14ac:dyDescent="0.25">
      <c r="A2475" s="119">
        <v>2520</v>
      </c>
      <c r="B2475" s="119" t="s">
        <v>7265</v>
      </c>
      <c r="C2475" s="119" t="s">
        <v>7262</v>
      </c>
      <c r="D2475" s="120"/>
      <c r="E2475" s="120" t="s">
        <v>391</v>
      </c>
      <c r="F2475" s="120" t="s">
        <v>261</v>
      </c>
      <c r="G2475" s="120" t="s">
        <v>428</v>
      </c>
      <c r="H2475" s="120" t="s">
        <v>470</v>
      </c>
      <c r="I2475" s="120" t="s">
        <v>1946</v>
      </c>
      <c r="J2475" s="120" t="s">
        <v>2856</v>
      </c>
      <c r="K2475" s="120" t="s">
        <v>7113</v>
      </c>
      <c r="L2475" s="121">
        <v>11</v>
      </c>
      <c r="M2475" s="121">
        <v>2022</v>
      </c>
      <c r="N2475" s="185">
        <v>9570</v>
      </c>
      <c r="O2475" s="59"/>
      <c r="P2475" s="60"/>
      <c r="Q2475" s="61"/>
      <c r="R2475" s="61"/>
      <c r="S2475" s="510"/>
    </row>
    <row r="2476" spans="1:19" s="31" customFormat="1" ht="45.75" customHeight="1" x14ac:dyDescent="0.25">
      <c r="A2476" s="119">
        <v>2521</v>
      </c>
      <c r="B2476" s="119" t="s">
        <v>7266</v>
      </c>
      <c r="C2476" s="119" t="s">
        <v>2921</v>
      </c>
      <c r="D2476" s="120"/>
      <c r="E2476" s="120" t="s">
        <v>391</v>
      </c>
      <c r="F2476" s="120" t="s">
        <v>261</v>
      </c>
      <c r="G2476" s="120" t="s">
        <v>428</v>
      </c>
      <c r="H2476" s="120" t="s">
        <v>470</v>
      </c>
      <c r="I2476" s="120" t="s">
        <v>1946</v>
      </c>
      <c r="J2476" s="120" t="s">
        <v>2856</v>
      </c>
      <c r="K2476" s="120" t="s">
        <v>7113</v>
      </c>
      <c r="L2476" s="121">
        <v>11</v>
      </c>
      <c r="M2476" s="121">
        <v>2022</v>
      </c>
      <c r="N2476" s="185">
        <v>9570</v>
      </c>
      <c r="O2476" s="59"/>
      <c r="P2476" s="60"/>
      <c r="Q2476" s="61"/>
      <c r="R2476" s="61"/>
      <c r="S2476" s="510"/>
    </row>
    <row r="2477" spans="1:19" s="31" customFormat="1" ht="45.75" customHeight="1" x14ac:dyDescent="0.25">
      <c r="A2477" s="119">
        <v>2522</v>
      </c>
      <c r="B2477" s="119" t="s">
        <v>7267</v>
      </c>
      <c r="C2477" s="119" t="s">
        <v>2921</v>
      </c>
      <c r="D2477" s="120"/>
      <c r="E2477" s="120" t="s">
        <v>391</v>
      </c>
      <c r="F2477" s="120" t="s">
        <v>261</v>
      </c>
      <c r="G2477" s="120" t="s">
        <v>428</v>
      </c>
      <c r="H2477" s="120" t="s">
        <v>470</v>
      </c>
      <c r="I2477" s="120" t="s">
        <v>1946</v>
      </c>
      <c r="J2477" s="120" t="s">
        <v>2856</v>
      </c>
      <c r="K2477" s="120" t="s">
        <v>7113</v>
      </c>
      <c r="L2477" s="121">
        <v>11</v>
      </c>
      <c r="M2477" s="121">
        <v>2022</v>
      </c>
      <c r="N2477" s="185">
        <v>9570</v>
      </c>
      <c r="O2477" s="59"/>
      <c r="P2477" s="60"/>
      <c r="Q2477" s="61"/>
      <c r="R2477" s="61"/>
      <c r="S2477" s="510"/>
    </row>
    <row r="2478" spans="1:19" s="31" customFormat="1" ht="45.75" customHeight="1" x14ac:dyDescent="0.25">
      <c r="A2478" s="119">
        <v>2523</v>
      </c>
      <c r="B2478" s="119" t="s">
        <v>7268</v>
      </c>
      <c r="C2478" s="119" t="s">
        <v>7269</v>
      </c>
      <c r="D2478" s="120" t="s">
        <v>7173</v>
      </c>
      <c r="E2478" s="120" t="s">
        <v>391</v>
      </c>
      <c r="F2478" s="120" t="s">
        <v>7230</v>
      </c>
      <c r="G2478" s="120" t="s">
        <v>428</v>
      </c>
      <c r="H2478" s="120" t="s">
        <v>470</v>
      </c>
      <c r="I2478" s="120" t="s">
        <v>2738</v>
      </c>
      <c r="J2478" s="120" t="s">
        <v>2856</v>
      </c>
      <c r="K2478" s="120" t="s">
        <v>7113</v>
      </c>
      <c r="L2478" s="121">
        <v>11</v>
      </c>
      <c r="M2478" s="121">
        <v>2022</v>
      </c>
      <c r="N2478" s="185">
        <v>8108.4</v>
      </c>
      <c r="O2478" s="59"/>
      <c r="P2478" s="60"/>
      <c r="Q2478" s="61"/>
      <c r="R2478" s="61"/>
      <c r="S2478" s="510"/>
    </row>
    <row r="2479" spans="1:19" s="31" customFormat="1" ht="45.75" customHeight="1" x14ac:dyDescent="0.25">
      <c r="A2479" s="119">
        <v>2524</v>
      </c>
      <c r="B2479" s="119" t="s">
        <v>7270</v>
      </c>
      <c r="C2479" s="119" t="s">
        <v>7271</v>
      </c>
      <c r="D2479" s="120" t="s">
        <v>7250</v>
      </c>
      <c r="E2479" s="120" t="s">
        <v>391</v>
      </c>
      <c r="F2479" s="120" t="s">
        <v>7272</v>
      </c>
      <c r="G2479" s="120" t="s">
        <v>428</v>
      </c>
      <c r="H2479" s="120" t="s">
        <v>2885</v>
      </c>
      <c r="I2479" s="120" t="s">
        <v>91</v>
      </c>
      <c r="J2479" s="120" t="s">
        <v>2856</v>
      </c>
      <c r="K2479" s="120" t="s">
        <v>7113</v>
      </c>
      <c r="L2479" s="121">
        <v>11</v>
      </c>
      <c r="M2479" s="121">
        <v>2022</v>
      </c>
      <c r="N2479" s="185">
        <v>10846</v>
      </c>
      <c r="O2479" s="59"/>
      <c r="P2479" s="60"/>
      <c r="Q2479" s="61"/>
      <c r="R2479" s="61"/>
      <c r="S2479" s="510"/>
    </row>
    <row r="2480" spans="1:19" s="31" customFormat="1" ht="45.75" customHeight="1" x14ac:dyDescent="0.25">
      <c r="A2480" s="119">
        <v>2525</v>
      </c>
      <c r="B2480" s="119" t="s">
        <v>7273</v>
      </c>
      <c r="C2480" s="119" t="s">
        <v>7271</v>
      </c>
      <c r="D2480" s="120" t="s">
        <v>7250</v>
      </c>
      <c r="E2480" s="120" t="s">
        <v>391</v>
      </c>
      <c r="F2480" s="120" t="s">
        <v>7272</v>
      </c>
      <c r="G2480" s="120" t="s">
        <v>428</v>
      </c>
      <c r="H2480" s="120" t="s">
        <v>2885</v>
      </c>
      <c r="I2480" s="120" t="s">
        <v>91</v>
      </c>
      <c r="J2480" s="120" t="s">
        <v>2856</v>
      </c>
      <c r="K2480" s="120" t="s">
        <v>7113</v>
      </c>
      <c r="L2480" s="121">
        <v>11</v>
      </c>
      <c r="M2480" s="121">
        <v>2022</v>
      </c>
      <c r="N2480" s="185">
        <v>10846</v>
      </c>
      <c r="O2480" s="59"/>
      <c r="P2480" s="60"/>
      <c r="Q2480" s="61"/>
      <c r="R2480" s="61"/>
      <c r="S2480" s="510"/>
    </row>
    <row r="2481" spans="1:19" s="31" customFormat="1" ht="45.75" customHeight="1" x14ac:dyDescent="0.25">
      <c r="A2481" s="119">
        <v>2526</v>
      </c>
      <c r="B2481" s="119" t="s">
        <v>7274</v>
      </c>
      <c r="C2481" s="119" t="s">
        <v>7275</v>
      </c>
      <c r="D2481" s="120" t="s">
        <v>1622</v>
      </c>
      <c r="E2481" s="120" t="s">
        <v>391</v>
      </c>
      <c r="F2481" s="120" t="s">
        <v>7276</v>
      </c>
      <c r="G2481" s="120" t="s">
        <v>428</v>
      </c>
      <c r="H2481" s="120" t="s">
        <v>2885</v>
      </c>
      <c r="I2481" s="120" t="s">
        <v>7277</v>
      </c>
      <c r="J2481" s="120" t="s">
        <v>2856</v>
      </c>
      <c r="K2481" s="120" t="s">
        <v>7113</v>
      </c>
      <c r="L2481" s="121">
        <v>11</v>
      </c>
      <c r="M2481" s="121">
        <v>2022</v>
      </c>
      <c r="N2481" s="185">
        <v>7528.4</v>
      </c>
      <c r="O2481" s="59"/>
      <c r="P2481" s="60"/>
      <c r="Q2481" s="61"/>
      <c r="R2481" s="61"/>
      <c r="S2481" s="510"/>
    </row>
    <row r="2482" spans="1:19" s="31" customFormat="1" ht="45.75" customHeight="1" x14ac:dyDescent="0.25">
      <c r="A2482" s="119">
        <v>2527</v>
      </c>
      <c r="B2482" s="119" t="s">
        <v>7278</v>
      </c>
      <c r="C2482" s="119" t="s">
        <v>7279</v>
      </c>
      <c r="D2482" s="120" t="s">
        <v>7173</v>
      </c>
      <c r="E2482" s="120" t="s">
        <v>391</v>
      </c>
      <c r="F2482" s="120" t="s">
        <v>7202</v>
      </c>
      <c r="G2482" s="120" t="s">
        <v>428</v>
      </c>
      <c r="H2482" s="120" t="s">
        <v>2885</v>
      </c>
      <c r="I2482" s="120" t="s">
        <v>7277</v>
      </c>
      <c r="J2482" s="120" t="s">
        <v>2856</v>
      </c>
      <c r="K2482" s="120" t="s">
        <v>7113</v>
      </c>
      <c r="L2482" s="121">
        <v>11</v>
      </c>
      <c r="M2482" s="121">
        <v>2022</v>
      </c>
      <c r="N2482" s="185">
        <v>11368</v>
      </c>
      <c r="O2482" s="59"/>
      <c r="P2482" s="60"/>
      <c r="Q2482" s="61"/>
      <c r="R2482" s="61"/>
      <c r="S2482" s="510"/>
    </row>
    <row r="2483" spans="1:19" s="31" customFormat="1" ht="45.75" customHeight="1" x14ac:dyDescent="0.25">
      <c r="A2483" s="119">
        <v>2528</v>
      </c>
      <c r="B2483" s="119" t="s">
        <v>7280</v>
      </c>
      <c r="C2483" s="119" t="s">
        <v>1621</v>
      </c>
      <c r="D2483" s="120"/>
      <c r="E2483" s="120"/>
      <c r="F2483" s="120"/>
      <c r="G2483" s="120"/>
      <c r="H2483" s="120" t="s">
        <v>470</v>
      </c>
      <c r="I2483" s="120" t="s">
        <v>299</v>
      </c>
      <c r="J2483" s="120" t="s">
        <v>2856</v>
      </c>
      <c r="K2483" s="120" t="s">
        <v>7113</v>
      </c>
      <c r="L2483" s="121">
        <v>11</v>
      </c>
      <c r="M2483" s="121">
        <v>2022</v>
      </c>
      <c r="N2483" s="185">
        <v>7888</v>
      </c>
      <c r="O2483" s="59"/>
      <c r="P2483" s="60"/>
      <c r="Q2483" s="61"/>
      <c r="R2483" s="61"/>
      <c r="S2483" s="510"/>
    </row>
    <row r="2484" spans="1:19" s="31" customFormat="1" ht="45.75" customHeight="1" x14ac:dyDescent="0.25">
      <c r="A2484" s="119">
        <v>2529</v>
      </c>
      <c r="B2484" s="119" t="s">
        <v>7281</v>
      </c>
      <c r="C2484" s="119" t="s">
        <v>1621</v>
      </c>
      <c r="D2484" s="120"/>
      <c r="E2484" s="120"/>
      <c r="F2484" s="120"/>
      <c r="G2484" s="120"/>
      <c r="H2484" s="120" t="s">
        <v>470</v>
      </c>
      <c r="I2484" s="120" t="s">
        <v>299</v>
      </c>
      <c r="J2484" s="120" t="s">
        <v>2856</v>
      </c>
      <c r="K2484" s="120" t="s">
        <v>7113</v>
      </c>
      <c r="L2484" s="121">
        <v>11</v>
      </c>
      <c r="M2484" s="121">
        <v>2022</v>
      </c>
      <c r="N2484" s="185">
        <v>7888</v>
      </c>
      <c r="O2484" s="59"/>
      <c r="P2484" s="60"/>
      <c r="Q2484" s="61"/>
      <c r="R2484" s="61"/>
      <c r="S2484" s="510"/>
    </row>
    <row r="2485" spans="1:19" s="31" customFormat="1" ht="45.75" customHeight="1" x14ac:dyDescent="0.25">
      <c r="A2485" s="119">
        <v>2530</v>
      </c>
      <c r="B2485" s="119" t="s">
        <v>7282</v>
      </c>
      <c r="C2485" s="119" t="s">
        <v>7172</v>
      </c>
      <c r="D2485" s="120" t="s">
        <v>7173</v>
      </c>
      <c r="E2485" s="120" t="s">
        <v>7283</v>
      </c>
      <c r="F2485" s="120" t="s">
        <v>261</v>
      </c>
      <c r="G2485" s="120" t="s">
        <v>428</v>
      </c>
      <c r="H2485" s="120" t="s">
        <v>2885</v>
      </c>
      <c r="I2485" s="120" t="s">
        <v>7284</v>
      </c>
      <c r="J2485" s="120" t="s">
        <v>2856</v>
      </c>
      <c r="K2485" s="120" t="s">
        <v>7113</v>
      </c>
      <c r="L2485" s="121">
        <v>12</v>
      </c>
      <c r="M2485" s="121">
        <v>2022</v>
      </c>
      <c r="N2485" s="185">
        <v>8746.4</v>
      </c>
      <c r="O2485" s="59"/>
      <c r="P2485" s="60"/>
      <c r="Q2485" s="61"/>
      <c r="R2485" s="61"/>
      <c r="S2485" s="510"/>
    </row>
    <row r="2486" spans="1:19" s="31" customFormat="1" ht="45.75" customHeight="1" x14ac:dyDescent="0.25">
      <c r="A2486" s="119">
        <v>2531</v>
      </c>
      <c r="B2486" s="119" t="s">
        <v>7285</v>
      </c>
      <c r="C2486" s="119" t="s">
        <v>7172</v>
      </c>
      <c r="D2486" s="120" t="s">
        <v>7173</v>
      </c>
      <c r="E2486" s="120" t="s">
        <v>7283</v>
      </c>
      <c r="F2486" s="120" t="s">
        <v>261</v>
      </c>
      <c r="G2486" s="120" t="s">
        <v>428</v>
      </c>
      <c r="H2486" s="120" t="s">
        <v>2885</v>
      </c>
      <c r="I2486" s="120" t="s">
        <v>7284</v>
      </c>
      <c r="J2486" s="120" t="s">
        <v>2856</v>
      </c>
      <c r="K2486" s="120" t="s">
        <v>7113</v>
      </c>
      <c r="L2486" s="121">
        <v>12</v>
      </c>
      <c r="M2486" s="121">
        <v>2022</v>
      </c>
      <c r="N2486" s="185">
        <v>8746.4</v>
      </c>
      <c r="O2486" s="59"/>
      <c r="P2486" s="60"/>
      <c r="Q2486" s="61"/>
      <c r="R2486" s="61"/>
      <c r="S2486" s="510"/>
    </row>
    <row r="2487" spans="1:19" s="31" customFormat="1" ht="45.75" customHeight="1" x14ac:dyDescent="0.25">
      <c r="A2487" s="119">
        <v>2532</v>
      </c>
      <c r="B2487" s="119" t="s">
        <v>7286</v>
      </c>
      <c r="C2487" s="119" t="s">
        <v>7172</v>
      </c>
      <c r="D2487" s="120" t="s">
        <v>7173</v>
      </c>
      <c r="E2487" s="120" t="s">
        <v>7283</v>
      </c>
      <c r="F2487" s="120" t="s">
        <v>261</v>
      </c>
      <c r="G2487" s="120" t="s">
        <v>428</v>
      </c>
      <c r="H2487" s="120" t="s">
        <v>2885</v>
      </c>
      <c r="I2487" s="120" t="s">
        <v>7284</v>
      </c>
      <c r="J2487" s="120" t="s">
        <v>2856</v>
      </c>
      <c r="K2487" s="120" t="s">
        <v>7113</v>
      </c>
      <c r="L2487" s="121">
        <v>12</v>
      </c>
      <c r="M2487" s="121">
        <v>2022</v>
      </c>
      <c r="N2487" s="185">
        <v>8746.4</v>
      </c>
      <c r="O2487" s="59"/>
      <c r="P2487" s="60"/>
      <c r="Q2487" s="61"/>
      <c r="R2487" s="61"/>
      <c r="S2487" s="510"/>
    </row>
    <row r="2488" spans="1:19" s="31" customFormat="1" ht="45.75" customHeight="1" x14ac:dyDescent="0.25">
      <c r="A2488" s="119">
        <v>2533</v>
      </c>
      <c r="B2488" s="119" t="s">
        <v>7287</v>
      </c>
      <c r="C2488" s="119" t="s">
        <v>7172</v>
      </c>
      <c r="D2488" s="120" t="s">
        <v>7173</v>
      </c>
      <c r="E2488" s="120" t="s">
        <v>7283</v>
      </c>
      <c r="F2488" s="120" t="s">
        <v>261</v>
      </c>
      <c r="G2488" s="120" t="s">
        <v>428</v>
      </c>
      <c r="H2488" s="120" t="s">
        <v>2885</v>
      </c>
      <c r="I2488" s="120" t="s">
        <v>7284</v>
      </c>
      <c r="J2488" s="120" t="s">
        <v>2856</v>
      </c>
      <c r="K2488" s="120" t="s">
        <v>7113</v>
      </c>
      <c r="L2488" s="121">
        <v>12</v>
      </c>
      <c r="M2488" s="121">
        <v>2022</v>
      </c>
      <c r="N2488" s="185">
        <v>8746.4</v>
      </c>
      <c r="O2488" s="59"/>
      <c r="P2488" s="60"/>
      <c r="Q2488" s="61"/>
      <c r="R2488" s="61"/>
      <c r="S2488" s="510"/>
    </row>
    <row r="2489" spans="1:19" s="31" customFormat="1" ht="45.75" customHeight="1" x14ac:dyDescent="0.25">
      <c r="A2489" s="119">
        <v>2534</v>
      </c>
      <c r="B2489" s="119" t="s">
        <v>7288</v>
      </c>
      <c r="C2489" s="119" t="s">
        <v>7172</v>
      </c>
      <c r="D2489" s="120" t="s">
        <v>7173</v>
      </c>
      <c r="E2489" s="120" t="s">
        <v>7283</v>
      </c>
      <c r="F2489" s="120" t="s">
        <v>261</v>
      </c>
      <c r="G2489" s="120" t="s">
        <v>428</v>
      </c>
      <c r="H2489" s="120" t="s">
        <v>2885</v>
      </c>
      <c r="I2489" s="120" t="s">
        <v>7284</v>
      </c>
      <c r="J2489" s="120" t="s">
        <v>2856</v>
      </c>
      <c r="K2489" s="120" t="s">
        <v>7113</v>
      </c>
      <c r="L2489" s="121">
        <v>12</v>
      </c>
      <c r="M2489" s="121">
        <v>2022</v>
      </c>
      <c r="N2489" s="185">
        <v>8746.4</v>
      </c>
      <c r="O2489" s="59"/>
      <c r="P2489" s="60"/>
      <c r="Q2489" s="61"/>
      <c r="R2489" s="61"/>
      <c r="S2489" s="510"/>
    </row>
    <row r="2490" spans="1:19" s="31" customFormat="1" ht="45.75" customHeight="1" x14ac:dyDescent="0.25">
      <c r="A2490" s="119">
        <v>2535</v>
      </c>
      <c r="B2490" s="119" t="s">
        <v>7289</v>
      </c>
      <c r="C2490" s="119" t="s">
        <v>7172</v>
      </c>
      <c r="D2490" s="120" t="s">
        <v>7173</v>
      </c>
      <c r="E2490" s="120" t="s">
        <v>7283</v>
      </c>
      <c r="F2490" s="120" t="s">
        <v>261</v>
      </c>
      <c r="G2490" s="120" t="s">
        <v>428</v>
      </c>
      <c r="H2490" s="120" t="s">
        <v>2885</v>
      </c>
      <c r="I2490" s="120" t="s">
        <v>7284</v>
      </c>
      <c r="J2490" s="120" t="s">
        <v>2856</v>
      </c>
      <c r="K2490" s="120" t="s">
        <v>7113</v>
      </c>
      <c r="L2490" s="121">
        <v>12</v>
      </c>
      <c r="M2490" s="121">
        <v>2022</v>
      </c>
      <c r="N2490" s="185">
        <v>8746.4</v>
      </c>
      <c r="O2490" s="59"/>
      <c r="P2490" s="60"/>
      <c r="Q2490" s="61"/>
      <c r="R2490" s="61"/>
      <c r="S2490" s="510"/>
    </row>
    <row r="2491" spans="1:19" s="31" customFormat="1" ht="45.75" customHeight="1" x14ac:dyDescent="0.25">
      <c r="A2491" s="119">
        <v>2536</v>
      </c>
      <c r="B2491" s="119" t="s">
        <v>7290</v>
      </c>
      <c r="C2491" s="119" t="s">
        <v>7172</v>
      </c>
      <c r="D2491" s="120" t="s">
        <v>7173</v>
      </c>
      <c r="E2491" s="120" t="s">
        <v>7283</v>
      </c>
      <c r="F2491" s="120" t="s">
        <v>261</v>
      </c>
      <c r="G2491" s="120" t="s">
        <v>428</v>
      </c>
      <c r="H2491" s="120" t="s">
        <v>2885</v>
      </c>
      <c r="I2491" s="120" t="s">
        <v>7284</v>
      </c>
      <c r="J2491" s="120" t="s">
        <v>2856</v>
      </c>
      <c r="K2491" s="120" t="s">
        <v>7113</v>
      </c>
      <c r="L2491" s="121">
        <v>12</v>
      </c>
      <c r="M2491" s="121">
        <v>2022</v>
      </c>
      <c r="N2491" s="185">
        <v>8746.4</v>
      </c>
      <c r="O2491" s="59"/>
      <c r="P2491" s="60"/>
      <c r="Q2491" s="61"/>
      <c r="R2491" s="61"/>
      <c r="S2491" s="510"/>
    </row>
    <row r="2492" spans="1:19" s="31" customFormat="1" ht="45.75" customHeight="1" x14ac:dyDescent="0.25">
      <c r="A2492" s="119">
        <v>2537</v>
      </c>
      <c r="B2492" s="119" t="s">
        <v>7291</v>
      </c>
      <c r="C2492" s="119" t="s">
        <v>7172</v>
      </c>
      <c r="D2492" s="120" t="s">
        <v>7173</v>
      </c>
      <c r="E2492" s="120" t="s">
        <v>7283</v>
      </c>
      <c r="F2492" s="120" t="s">
        <v>261</v>
      </c>
      <c r="G2492" s="120" t="s">
        <v>428</v>
      </c>
      <c r="H2492" s="120" t="s">
        <v>2885</v>
      </c>
      <c r="I2492" s="120" t="s">
        <v>7284</v>
      </c>
      <c r="J2492" s="120" t="s">
        <v>2856</v>
      </c>
      <c r="K2492" s="120" t="s">
        <v>7113</v>
      </c>
      <c r="L2492" s="121">
        <v>12</v>
      </c>
      <c r="M2492" s="121">
        <v>2022</v>
      </c>
      <c r="N2492" s="185">
        <v>8746.4</v>
      </c>
      <c r="O2492" s="59"/>
      <c r="P2492" s="60"/>
      <c r="Q2492" s="61"/>
      <c r="R2492" s="61"/>
      <c r="S2492" s="510"/>
    </row>
    <row r="2493" spans="1:19" s="31" customFormat="1" ht="45.75" customHeight="1" x14ac:dyDescent="0.25">
      <c r="A2493" s="119">
        <v>2538</v>
      </c>
      <c r="B2493" s="119" t="s">
        <v>7292</v>
      </c>
      <c r="C2493" s="119" t="s">
        <v>7293</v>
      </c>
      <c r="D2493" s="120" t="s">
        <v>7173</v>
      </c>
      <c r="E2493" s="120" t="s">
        <v>7294</v>
      </c>
      <c r="F2493" s="120" t="s">
        <v>261</v>
      </c>
      <c r="G2493" s="120" t="s">
        <v>428</v>
      </c>
      <c r="H2493" s="120" t="s">
        <v>2885</v>
      </c>
      <c r="I2493" s="120" t="s">
        <v>7284</v>
      </c>
      <c r="J2493" s="120" t="s">
        <v>2856</v>
      </c>
      <c r="K2493" s="120" t="s">
        <v>7113</v>
      </c>
      <c r="L2493" s="121">
        <v>12</v>
      </c>
      <c r="M2493" s="121">
        <v>2022</v>
      </c>
      <c r="N2493" s="185">
        <v>9082.7999999999993</v>
      </c>
      <c r="O2493" s="59"/>
      <c r="P2493" s="60"/>
      <c r="Q2493" s="61"/>
      <c r="R2493" s="61"/>
      <c r="S2493" s="510"/>
    </row>
    <row r="2494" spans="1:19" s="31" customFormat="1" ht="45.75" customHeight="1" x14ac:dyDescent="0.25">
      <c r="A2494" s="119">
        <v>2539</v>
      </c>
      <c r="B2494" s="119" t="s">
        <v>7295</v>
      </c>
      <c r="C2494" s="119" t="s">
        <v>7293</v>
      </c>
      <c r="D2494" s="120" t="s">
        <v>7173</v>
      </c>
      <c r="E2494" s="120" t="s">
        <v>7294</v>
      </c>
      <c r="F2494" s="120" t="s">
        <v>261</v>
      </c>
      <c r="G2494" s="120" t="s">
        <v>428</v>
      </c>
      <c r="H2494" s="120" t="s">
        <v>2885</v>
      </c>
      <c r="I2494" s="120" t="s">
        <v>7284</v>
      </c>
      <c r="J2494" s="120" t="s">
        <v>2856</v>
      </c>
      <c r="K2494" s="120" t="s">
        <v>7113</v>
      </c>
      <c r="L2494" s="121">
        <v>12</v>
      </c>
      <c r="M2494" s="121">
        <v>2022</v>
      </c>
      <c r="N2494" s="185">
        <v>9082.7999999999993</v>
      </c>
      <c r="O2494" s="59"/>
      <c r="P2494" s="60"/>
      <c r="Q2494" s="61"/>
      <c r="R2494" s="61"/>
      <c r="S2494" s="510"/>
    </row>
    <row r="2495" spans="1:19" s="31" customFormat="1" ht="45.75" customHeight="1" x14ac:dyDescent="0.25">
      <c r="A2495" s="119">
        <v>2540</v>
      </c>
      <c r="B2495" s="119" t="s">
        <v>7296</v>
      </c>
      <c r="C2495" s="119" t="s">
        <v>7293</v>
      </c>
      <c r="D2495" s="120" t="s">
        <v>7173</v>
      </c>
      <c r="E2495" s="120" t="s">
        <v>7294</v>
      </c>
      <c r="F2495" s="120" t="s">
        <v>261</v>
      </c>
      <c r="G2495" s="120" t="s">
        <v>428</v>
      </c>
      <c r="H2495" s="120" t="s">
        <v>2885</v>
      </c>
      <c r="I2495" s="120" t="s">
        <v>7284</v>
      </c>
      <c r="J2495" s="120" t="s">
        <v>2856</v>
      </c>
      <c r="K2495" s="120" t="s">
        <v>7113</v>
      </c>
      <c r="L2495" s="121">
        <v>12</v>
      </c>
      <c r="M2495" s="121">
        <v>2022</v>
      </c>
      <c r="N2495" s="185">
        <v>9082.7999999999993</v>
      </c>
      <c r="O2495" s="59"/>
      <c r="P2495" s="60"/>
      <c r="Q2495" s="61"/>
      <c r="R2495" s="61"/>
      <c r="S2495" s="510"/>
    </row>
    <row r="2496" spans="1:19" s="31" customFormat="1" ht="45.75" customHeight="1" x14ac:dyDescent="0.25">
      <c r="A2496" s="119">
        <v>2541</v>
      </c>
      <c r="B2496" s="119" t="s">
        <v>7297</v>
      </c>
      <c r="C2496" s="119" t="s">
        <v>7293</v>
      </c>
      <c r="D2496" s="120" t="s">
        <v>7173</v>
      </c>
      <c r="E2496" s="120" t="s">
        <v>7294</v>
      </c>
      <c r="F2496" s="120" t="s">
        <v>261</v>
      </c>
      <c r="G2496" s="120" t="s">
        <v>428</v>
      </c>
      <c r="H2496" s="120" t="s">
        <v>2885</v>
      </c>
      <c r="I2496" s="120" t="s">
        <v>7284</v>
      </c>
      <c r="J2496" s="120" t="s">
        <v>2856</v>
      </c>
      <c r="K2496" s="120" t="s">
        <v>7113</v>
      </c>
      <c r="L2496" s="121">
        <v>12</v>
      </c>
      <c r="M2496" s="121">
        <v>2022</v>
      </c>
      <c r="N2496" s="185">
        <v>9082.7999999999993</v>
      </c>
      <c r="O2496" s="59"/>
      <c r="P2496" s="60"/>
      <c r="Q2496" s="61"/>
      <c r="R2496" s="61"/>
      <c r="S2496" s="510"/>
    </row>
    <row r="2497" spans="1:19" s="31" customFormat="1" ht="45.75" customHeight="1" x14ac:dyDescent="0.25">
      <c r="A2497" s="119">
        <v>2542</v>
      </c>
      <c r="B2497" s="119" t="s">
        <v>7298</v>
      </c>
      <c r="C2497" s="119" t="s">
        <v>7293</v>
      </c>
      <c r="D2497" s="120" t="s">
        <v>7173</v>
      </c>
      <c r="E2497" s="120" t="s">
        <v>7294</v>
      </c>
      <c r="F2497" s="120" t="s">
        <v>261</v>
      </c>
      <c r="G2497" s="120" t="s">
        <v>428</v>
      </c>
      <c r="H2497" s="120" t="s">
        <v>2885</v>
      </c>
      <c r="I2497" s="120" t="s">
        <v>7284</v>
      </c>
      <c r="J2497" s="120" t="s">
        <v>2856</v>
      </c>
      <c r="K2497" s="120" t="s">
        <v>7113</v>
      </c>
      <c r="L2497" s="121">
        <v>12</v>
      </c>
      <c r="M2497" s="121">
        <v>2022</v>
      </c>
      <c r="N2497" s="185">
        <v>9082.7999999999993</v>
      </c>
      <c r="O2497" s="59"/>
      <c r="P2497" s="60"/>
      <c r="Q2497" s="61"/>
      <c r="R2497" s="61"/>
      <c r="S2497" s="510"/>
    </row>
    <row r="2498" spans="1:19" s="31" customFormat="1" ht="45.75" customHeight="1" x14ac:dyDescent="0.25">
      <c r="A2498" s="119">
        <v>2543</v>
      </c>
      <c r="B2498" s="119" t="s">
        <v>7299</v>
      </c>
      <c r="C2498" s="119" t="s">
        <v>7293</v>
      </c>
      <c r="D2498" s="120" t="s">
        <v>7173</v>
      </c>
      <c r="E2498" s="120" t="s">
        <v>7294</v>
      </c>
      <c r="F2498" s="120" t="s">
        <v>261</v>
      </c>
      <c r="G2498" s="120" t="s">
        <v>428</v>
      </c>
      <c r="H2498" s="120" t="s">
        <v>2885</v>
      </c>
      <c r="I2498" s="120" t="s">
        <v>7284</v>
      </c>
      <c r="J2498" s="120" t="s">
        <v>2856</v>
      </c>
      <c r="K2498" s="120" t="s">
        <v>7113</v>
      </c>
      <c r="L2498" s="121">
        <v>12</v>
      </c>
      <c r="M2498" s="121">
        <v>2022</v>
      </c>
      <c r="N2498" s="185">
        <v>9082.7999999999993</v>
      </c>
      <c r="O2498" s="59"/>
      <c r="P2498" s="60"/>
      <c r="Q2498" s="61"/>
      <c r="R2498" s="61"/>
      <c r="S2498" s="510"/>
    </row>
    <row r="2499" spans="1:19" s="31" customFormat="1" ht="45.75" customHeight="1" x14ac:dyDescent="0.25">
      <c r="A2499" s="119">
        <v>2544</v>
      </c>
      <c r="B2499" s="119" t="s">
        <v>7300</v>
      </c>
      <c r="C2499" s="119" t="s">
        <v>7293</v>
      </c>
      <c r="D2499" s="120" t="s">
        <v>7173</v>
      </c>
      <c r="E2499" s="120" t="s">
        <v>7294</v>
      </c>
      <c r="F2499" s="120" t="s">
        <v>261</v>
      </c>
      <c r="G2499" s="120" t="s">
        <v>428</v>
      </c>
      <c r="H2499" s="120" t="s">
        <v>2885</v>
      </c>
      <c r="I2499" s="120" t="s">
        <v>7284</v>
      </c>
      <c r="J2499" s="120" t="s">
        <v>2856</v>
      </c>
      <c r="K2499" s="120" t="s">
        <v>7113</v>
      </c>
      <c r="L2499" s="121">
        <v>12</v>
      </c>
      <c r="M2499" s="121">
        <v>2022</v>
      </c>
      <c r="N2499" s="185">
        <v>9082.7999999999993</v>
      </c>
      <c r="O2499" s="59"/>
      <c r="P2499" s="60"/>
      <c r="Q2499" s="61"/>
      <c r="R2499" s="61"/>
      <c r="S2499" s="510"/>
    </row>
    <row r="2500" spans="1:19" s="31" customFormat="1" ht="45.75" customHeight="1" x14ac:dyDescent="0.25">
      <c r="A2500" s="119">
        <v>2545</v>
      </c>
      <c r="B2500" s="119" t="s">
        <v>7301</v>
      </c>
      <c r="C2500" s="119" t="s">
        <v>7293</v>
      </c>
      <c r="D2500" s="120" t="s">
        <v>7173</v>
      </c>
      <c r="E2500" s="120" t="s">
        <v>7294</v>
      </c>
      <c r="F2500" s="120" t="s">
        <v>261</v>
      </c>
      <c r="G2500" s="120" t="s">
        <v>428</v>
      </c>
      <c r="H2500" s="120" t="s">
        <v>2885</v>
      </c>
      <c r="I2500" s="120" t="s">
        <v>7284</v>
      </c>
      <c r="J2500" s="120" t="s">
        <v>2856</v>
      </c>
      <c r="K2500" s="120" t="s">
        <v>7113</v>
      </c>
      <c r="L2500" s="121">
        <v>12</v>
      </c>
      <c r="M2500" s="121">
        <v>2022</v>
      </c>
      <c r="N2500" s="185">
        <v>9082.7999999999993</v>
      </c>
      <c r="O2500" s="59"/>
      <c r="P2500" s="60"/>
      <c r="Q2500" s="61"/>
      <c r="R2500" s="61"/>
      <c r="S2500" s="510"/>
    </row>
    <row r="2501" spans="1:19" s="31" customFormat="1" ht="45.75" customHeight="1" x14ac:dyDescent="0.25">
      <c r="A2501" s="119">
        <v>2546</v>
      </c>
      <c r="B2501" s="119" t="s">
        <v>7302</v>
      </c>
      <c r="C2501" s="119" t="s">
        <v>7293</v>
      </c>
      <c r="D2501" s="120" t="s">
        <v>7173</v>
      </c>
      <c r="E2501" s="120" t="s">
        <v>7294</v>
      </c>
      <c r="F2501" s="120" t="s">
        <v>261</v>
      </c>
      <c r="G2501" s="120" t="s">
        <v>428</v>
      </c>
      <c r="H2501" s="120" t="s">
        <v>2885</v>
      </c>
      <c r="I2501" s="120" t="s">
        <v>7284</v>
      </c>
      <c r="J2501" s="120" t="s">
        <v>2856</v>
      </c>
      <c r="K2501" s="120" t="s">
        <v>7113</v>
      </c>
      <c r="L2501" s="121">
        <v>12</v>
      </c>
      <c r="M2501" s="121">
        <v>2022</v>
      </c>
      <c r="N2501" s="185">
        <v>9082.7999999999993</v>
      </c>
      <c r="O2501" s="59"/>
      <c r="P2501" s="60"/>
      <c r="Q2501" s="61"/>
      <c r="R2501" s="61"/>
      <c r="S2501" s="510"/>
    </row>
    <row r="2502" spans="1:19" s="31" customFormat="1" ht="45.75" customHeight="1" x14ac:dyDescent="0.25">
      <c r="A2502" s="119">
        <v>2547</v>
      </c>
      <c r="B2502" s="119" t="s">
        <v>7303</v>
      </c>
      <c r="C2502" s="119" t="s">
        <v>7163</v>
      </c>
      <c r="D2502" s="120"/>
      <c r="E2502" s="120"/>
      <c r="F2502" s="120"/>
      <c r="G2502" s="120" t="s">
        <v>428</v>
      </c>
      <c r="H2502" s="120" t="s">
        <v>2885</v>
      </c>
      <c r="I2502" s="120" t="s">
        <v>7284</v>
      </c>
      <c r="J2502" s="120" t="s">
        <v>2856</v>
      </c>
      <c r="K2502" s="120" t="s">
        <v>7113</v>
      </c>
      <c r="L2502" s="121">
        <v>12</v>
      </c>
      <c r="M2502" s="121">
        <v>2022</v>
      </c>
      <c r="N2502" s="185">
        <v>17449.580000000002</v>
      </c>
      <c r="O2502" s="59"/>
      <c r="P2502" s="60"/>
      <c r="Q2502" s="61"/>
      <c r="R2502" s="61"/>
      <c r="S2502" s="510"/>
    </row>
    <row r="2503" spans="1:19" s="31" customFormat="1" ht="45.75" customHeight="1" x14ac:dyDescent="0.25">
      <c r="A2503" s="119">
        <v>2548</v>
      </c>
      <c r="B2503" s="119" t="s">
        <v>7304</v>
      </c>
      <c r="C2503" s="119" t="s">
        <v>7163</v>
      </c>
      <c r="D2503" s="120"/>
      <c r="E2503" s="120"/>
      <c r="F2503" s="120"/>
      <c r="G2503" s="120" t="s">
        <v>428</v>
      </c>
      <c r="H2503" s="120" t="s">
        <v>2885</v>
      </c>
      <c r="I2503" s="120" t="s">
        <v>7284</v>
      </c>
      <c r="J2503" s="120" t="s">
        <v>2856</v>
      </c>
      <c r="K2503" s="120" t="s">
        <v>7113</v>
      </c>
      <c r="L2503" s="121">
        <v>12</v>
      </c>
      <c r="M2503" s="121">
        <v>2022</v>
      </c>
      <c r="N2503" s="185">
        <v>17449.580000000002</v>
      </c>
      <c r="O2503" s="59"/>
      <c r="P2503" s="60"/>
      <c r="Q2503" s="61"/>
      <c r="R2503" s="61"/>
      <c r="S2503" s="510"/>
    </row>
    <row r="2504" spans="1:19" s="31" customFormat="1" ht="45.75" customHeight="1" x14ac:dyDescent="0.25">
      <c r="A2504" s="119">
        <v>2549</v>
      </c>
      <c r="B2504" s="119" t="s">
        <v>7305</v>
      </c>
      <c r="C2504" s="119" t="s">
        <v>7163</v>
      </c>
      <c r="D2504" s="120"/>
      <c r="E2504" s="120"/>
      <c r="F2504" s="120"/>
      <c r="G2504" s="120" t="s">
        <v>428</v>
      </c>
      <c r="H2504" s="120" t="s">
        <v>2885</v>
      </c>
      <c r="I2504" s="120" t="s">
        <v>7284</v>
      </c>
      <c r="J2504" s="120" t="s">
        <v>2856</v>
      </c>
      <c r="K2504" s="120" t="s">
        <v>7113</v>
      </c>
      <c r="L2504" s="121">
        <v>12</v>
      </c>
      <c r="M2504" s="121">
        <v>2022</v>
      </c>
      <c r="N2504" s="185">
        <v>17449.580000000002</v>
      </c>
      <c r="O2504" s="59"/>
      <c r="P2504" s="60"/>
      <c r="Q2504" s="61"/>
      <c r="R2504" s="61"/>
      <c r="S2504" s="510"/>
    </row>
    <row r="2505" spans="1:19" s="31" customFormat="1" ht="45.75" customHeight="1" x14ac:dyDescent="0.25">
      <c r="A2505" s="119">
        <v>2550</v>
      </c>
      <c r="B2505" s="119" t="s">
        <v>7306</v>
      </c>
      <c r="C2505" s="119" t="s">
        <v>7163</v>
      </c>
      <c r="D2505" s="120"/>
      <c r="E2505" s="120"/>
      <c r="F2505" s="120"/>
      <c r="G2505" s="120" t="s">
        <v>428</v>
      </c>
      <c r="H2505" s="120" t="s">
        <v>2885</v>
      </c>
      <c r="I2505" s="120" t="s">
        <v>7284</v>
      </c>
      <c r="J2505" s="120" t="s">
        <v>2856</v>
      </c>
      <c r="K2505" s="120" t="s">
        <v>7113</v>
      </c>
      <c r="L2505" s="121">
        <v>12</v>
      </c>
      <c r="M2505" s="121">
        <v>2022</v>
      </c>
      <c r="N2505" s="185">
        <v>17449.580000000002</v>
      </c>
      <c r="O2505" s="59"/>
      <c r="P2505" s="60"/>
      <c r="Q2505" s="61"/>
      <c r="R2505" s="61"/>
      <c r="S2505" s="510"/>
    </row>
    <row r="2506" spans="1:19" s="31" customFormat="1" ht="45.75" customHeight="1" x14ac:dyDescent="0.25">
      <c r="A2506" s="119">
        <v>2551</v>
      </c>
      <c r="B2506" s="119" t="s">
        <v>7307</v>
      </c>
      <c r="C2506" s="119" t="s">
        <v>7163</v>
      </c>
      <c r="D2506" s="120"/>
      <c r="E2506" s="120"/>
      <c r="F2506" s="120"/>
      <c r="G2506" s="120" t="s">
        <v>428</v>
      </c>
      <c r="H2506" s="120" t="s">
        <v>2885</v>
      </c>
      <c r="I2506" s="120" t="s">
        <v>7284</v>
      </c>
      <c r="J2506" s="120" t="s">
        <v>2856</v>
      </c>
      <c r="K2506" s="120" t="s">
        <v>7113</v>
      </c>
      <c r="L2506" s="121">
        <v>12</v>
      </c>
      <c r="M2506" s="121">
        <v>2022</v>
      </c>
      <c r="N2506" s="185">
        <v>17449.580000000002</v>
      </c>
      <c r="O2506" s="59"/>
      <c r="P2506" s="60"/>
      <c r="Q2506" s="61"/>
      <c r="R2506" s="61"/>
      <c r="S2506" s="510"/>
    </row>
    <row r="2507" spans="1:19" s="31" customFormat="1" ht="45.75" customHeight="1" x14ac:dyDescent="0.25">
      <c r="A2507" s="119">
        <v>2552</v>
      </c>
      <c r="B2507" s="119" t="s">
        <v>7308</v>
      </c>
      <c r="C2507" s="119" t="s">
        <v>7163</v>
      </c>
      <c r="D2507" s="120"/>
      <c r="E2507" s="120"/>
      <c r="F2507" s="120"/>
      <c r="G2507" s="120" t="s">
        <v>428</v>
      </c>
      <c r="H2507" s="120" t="s">
        <v>2885</v>
      </c>
      <c r="I2507" s="120" t="s">
        <v>7284</v>
      </c>
      <c r="J2507" s="120" t="s">
        <v>2856</v>
      </c>
      <c r="K2507" s="120" t="s">
        <v>7113</v>
      </c>
      <c r="L2507" s="121">
        <v>12</v>
      </c>
      <c r="M2507" s="121">
        <v>2022</v>
      </c>
      <c r="N2507" s="185">
        <v>17449.580000000002</v>
      </c>
      <c r="O2507" s="59"/>
      <c r="P2507" s="60"/>
      <c r="Q2507" s="61"/>
      <c r="R2507" s="61"/>
      <c r="S2507" s="510"/>
    </row>
    <row r="2508" spans="1:19" s="31" customFormat="1" ht="45.75" customHeight="1" x14ac:dyDescent="0.25">
      <c r="A2508" s="119">
        <v>2553</v>
      </c>
      <c r="B2508" s="119" t="s">
        <v>7309</v>
      </c>
      <c r="C2508" s="119" t="s">
        <v>7163</v>
      </c>
      <c r="D2508" s="120"/>
      <c r="E2508" s="120"/>
      <c r="F2508" s="120"/>
      <c r="G2508" s="120" t="s">
        <v>428</v>
      </c>
      <c r="H2508" s="120" t="s">
        <v>2885</v>
      </c>
      <c r="I2508" s="120" t="s">
        <v>7284</v>
      </c>
      <c r="J2508" s="120" t="s">
        <v>2856</v>
      </c>
      <c r="K2508" s="120" t="s">
        <v>7113</v>
      </c>
      <c r="L2508" s="121">
        <v>12</v>
      </c>
      <c r="M2508" s="121">
        <v>2022</v>
      </c>
      <c r="N2508" s="185">
        <v>17449.580000000002</v>
      </c>
      <c r="O2508" s="59"/>
      <c r="P2508" s="60"/>
      <c r="Q2508" s="61"/>
      <c r="R2508" s="61"/>
      <c r="S2508" s="510"/>
    </row>
    <row r="2509" spans="1:19" s="31" customFormat="1" ht="45.75" customHeight="1" x14ac:dyDescent="0.25">
      <c r="A2509" s="119">
        <v>2554</v>
      </c>
      <c r="B2509" s="119" t="s">
        <v>7310</v>
      </c>
      <c r="C2509" s="119" t="s">
        <v>7163</v>
      </c>
      <c r="D2509" s="120"/>
      <c r="E2509" s="120"/>
      <c r="F2509" s="120"/>
      <c r="G2509" s="120" t="s">
        <v>428</v>
      </c>
      <c r="H2509" s="120" t="s">
        <v>2885</v>
      </c>
      <c r="I2509" s="120" t="s">
        <v>7284</v>
      </c>
      <c r="J2509" s="120" t="s">
        <v>2856</v>
      </c>
      <c r="K2509" s="120" t="s">
        <v>7113</v>
      </c>
      <c r="L2509" s="121">
        <v>12</v>
      </c>
      <c r="M2509" s="121">
        <v>2022</v>
      </c>
      <c r="N2509" s="185">
        <v>17449.580000000002</v>
      </c>
      <c r="O2509" s="59"/>
      <c r="P2509" s="60"/>
      <c r="Q2509" s="61"/>
      <c r="R2509" s="61"/>
      <c r="S2509" s="510"/>
    </row>
    <row r="2510" spans="1:19" s="31" customFormat="1" ht="45.75" customHeight="1" x14ac:dyDescent="0.25">
      <c r="A2510" s="119">
        <v>2555</v>
      </c>
      <c r="B2510" s="119" t="s">
        <v>7311</v>
      </c>
      <c r="C2510" s="119" t="s">
        <v>7163</v>
      </c>
      <c r="D2510" s="120"/>
      <c r="E2510" s="120"/>
      <c r="F2510" s="120"/>
      <c r="G2510" s="120" t="s">
        <v>428</v>
      </c>
      <c r="H2510" s="120" t="s">
        <v>2885</v>
      </c>
      <c r="I2510" s="120" t="s">
        <v>7284</v>
      </c>
      <c r="J2510" s="120" t="s">
        <v>2856</v>
      </c>
      <c r="K2510" s="120" t="s">
        <v>7113</v>
      </c>
      <c r="L2510" s="121">
        <v>12</v>
      </c>
      <c r="M2510" s="121">
        <v>2022</v>
      </c>
      <c r="N2510" s="185">
        <v>17449.580000000002</v>
      </c>
      <c r="O2510" s="59"/>
      <c r="P2510" s="60"/>
      <c r="Q2510" s="61"/>
      <c r="R2510" s="61"/>
      <c r="S2510" s="510"/>
    </row>
    <row r="2511" spans="1:19" s="31" customFormat="1" ht="45.75" customHeight="1" x14ac:dyDescent="0.25">
      <c r="A2511" s="119">
        <v>2556</v>
      </c>
      <c r="B2511" s="119" t="s">
        <v>7312</v>
      </c>
      <c r="C2511" s="119" t="s">
        <v>7163</v>
      </c>
      <c r="D2511" s="120"/>
      <c r="E2511" s="120"/>
      <c r="F2511" s="120"/>
      <c r="G2511" s="120" t="s">
        <v>428</v>
      </c>
      <c r="H2511" s="120" t="s">
        <v>2885</v>
      </c>
      <c r="I2511" s="120" t="s">
        <v>7284</v>
      </c>
      <c r="J2511" s="120" t="s">
        <v>2856</v>
      </c>
      <c r="K2511" s="120" t="s">
        <v>7113</v>
      </c>
      <c r="L2511" s="121">
        <v>12</v>
      </c>
      <c r="M2511" s="121">
        <v>2022</v>
      </c>
      <c r="N2511" s="185">
        <v>17449.580000000002</v>
      </c>
      <c r="O2511" s="59"/>
      <c r="P2511" s="60"/>
      <c r="Q2511" s="61"/>
      <c r="R2511" s="61"/>
      <c r="S2511" s="510"/>
    </row>
    <row r="2512" spans="1:19" s="31" customFormat="1" ht="45.75" customHeight="1" x14ac:dyDescent="0.25">
      <c r="A2512" s="119">
        <v>2557</v>
      </c>
      <c r="B2512" s="119" t="s">
        <v>7313</v>
      </c>
      <c r="C2512" s="119" t="s">
        <v>7163</v>
      </c>
      <c r="D2512" s="120"/>
      <c r="E2512" s="120"/>
      <c r="F2512" s="120"/>
      <c r="G2512" s="120" t="s">
        <v>428</v>
      </c>
      <c r="H2512" s="120" t="s">
        <v>2885</v>
      </c>
      <c r="I2512" s="120" t="s">
        <v>7284</v>
      </c>
      <c r="J2512" s="120" t="s">
        <v>2856</v>
      </c>
      <c r="K2512" s="120" t="s">
        <v>7113</v>
      </c>
      <c r="L2512" s="121">
        <v>12</v>
      </c>
      <c r="M2512" s="121">
        <v>2022</v>
      </c>
      <c r="N2512" s="185">
        <v>17449.580000000002</v>
      </c>
      <c r="O2512" s="59"/>
      <c r="P2512" s="60"/>
      <c r="Q2512" s="61"/>
      <c r="R2512" s="61"/>
      <c r="S2512" s="510"/>
    </row>
    <row r="2513" spans="1:19" s="31" customFormat="1" ht="45.75" customHeight="1" x14ac:dyDescent="0.25">
      <c r="A2513" s="119">
        <v>2558</v>
      </c>
      <c r="B2513" s="119" t="s">
        <v>7314</v>
      </c>
      <c r="C2513" s="119" t="s">
        <v>7163</v>
      </c>
      <c r="D2513" s="120"/>
      <c r="E2513" s="120"/>
      <c r="F2513" s="120"/>
      <c r="G2513" s="120" t="s">
        <v>428</v>
      </c>
      <c r="H2513" s="120" t="s">
        <v>2885</v>
      </c>
      <c r="I2513" s="120" t="s">
        <v>7284</v>
      </c>
      <c r="J2513" s="120" t="s">
        <v>2856</v>
      </c>
      <c r="K2513" s="120" t="s">
        <v>7113</v>
      </c>
      <c r="L2513" s="121">
        <v>12</v>
      </c>
      <c r="M2513" s="121">
        <v>2022</v>
      </c>
      <c r="N2513" s="185">
        <v>17449.580000000002</v>
      </c>
      <c r="O2513" s="59"/>
      <c r="P2513" s="60"/>
      <c r="Q2513" s="61"/>
      <c r="R2513" s="61"/>
      <c r="S2513" s="510"/>
    </row>
    <row r="2514" spans="1:19" s="31" customFormat="1" ht="45.75" customHeight="1" x14ac:dyDescent="0.25">
      <c r="A2514" s="119">
        <v>2559</v>
      </c>
      <c r="B2514" s="119" t="s">
        <v>7315</v>
      </c>
      <c r="C2514" s="119" t="s">
        <v>7163</v>
      </c>
      <c r="D2514" s="120"/>
      <c r="E2514" s="120"/>
      <c r="F2514" s="120"/>
      <c r="G2514" s="120" t="s">
        <v>428</v>
      </c>
      <c r="H2514" s="120" t="s">
        <v>2885</v>
      </c>
      <c r="I2514" s="120" t="s">
        <v>7284</v>
      </c>
      <c r="J2514" s="120" t="s">
        <v>2856</v>
      </c>
      <c r="K2514" s="120" t="s">
        <v>7113</v>
      </c>
      <c r="L2514" s="121">
        <v>12</v>
      </c>
      <c r="M2514" s="121">
        <v>2022</v>
      </c>
      <c r="N2514" s="185">
        <v>17449.580000000002</v>
      </c>
      <c r="O2514" s="59"/>
      <c r="P2514" s="60"/>
      <c r="Q2514" s="61"/>
      <c r="R2514" s="61"/>
      <c r="S2514" s="510"/>
    </row>
    <row r="2515" spans="1:19" s="31" customFormat="1" ht="45.75" customHeight="1" x14ac:dyDescent="0.25">
      <c r="A2515" s="119">
        <v>2560</v>
      </c>
      <c r="B2515" s="119" t="s">
        <v>7316</v>
      </c>
      <c r="C2515" s="119" t="s">
        <v>7163</v>
      </c>
      <c r="D2515" s="120"/>
      <c r="E2515" s="120"/>
      <c r="F2515" s="120"/>
      <c r="G2515" s="120" t="s">
        <v>428</v>
      </c>
      <c r="H2515" s="120" t="s">
        <v>2885</v>
      </c>
      <c r="I2515" s="120" t="s">
        <v>7284</v>
      </c>
      <c r="J2515" s="120" t="s">
        <v>2856</v>
      </c>
      <c r="K2515" s="120" t="s">
        <v>7113</v>
      </c>
      <c r="L2515" s="121">
        <v>12</v>
      </c>
      <c r="M2515" s="121">
        <v>2022</v>
      </c>
      <c r="N2515" s="185">
        <v>17449.580000000002</v>
      </c>
      <c r="O2515" s="59"/>
      <c r="P2515" s="60"/>
      <c r="Q2515" s="61"/>
      <c r="R2515" s="61"/>
      <c r="S2515" s="510"/>
    </row>
    <row r="2516" spans="1:19" s="31" customFormat="1" ht="45.75" customHeight="1" x14ac:dyDescent="0.25">
      <c r="A2516" s="119">
        <v>2561</v>
      </c>
      <c r="B2516" s="119" t="s">
        <v>7317</v>
      </c>
      <c r="C2516" s="119" t="s">
        <v>7163</v>
      </c>
      <c r="D2516" s="120"/>
      <c r="E2516" s="120"/>
      <c r="F2516" s="120"/>
      <c r="G2516" s="120" t="s">
        <v>428</v>
      </c>
      <c r="H2516" s="120" t="s">
        <v>2885</v>
      </c>
      <c r="I2516" s="120" t="s">
        <v>7284</v>
      </c>
      <c r="J2516" s="120" t="s">
        <v>2856</v>
      </c>
      <c r="K2516" s="120" t="s">
        <v>7113</v>
      </c>
      <c r="L2516" s="121">
        <v>12</v>
      </c>
      <c r="M2516" s="121">
        <v>2022</v>
      </c>
      <c r="N2516" s="185">
        <v>17449.580000000002</v>
      </c>
      <c r="O2516" s="59"/>
      <c r="P2516" s="60"/>
      <c r="Q2516" s="61"/>
      <c r="R2516" s="61"/>
      <c r="S2516" s="510"/>
    </row>
    <row r="2517" spans="1:19" s="31" customFormat="1" ht="45.75" customHeight="1" x14ac:dyDescent="0.25">
      <c r="A2517" s="119">
        <v>2562</v>
      </c>
      <c r="B2517" s="119" t="s">
        <v>7318</v>
      </c>
      <c r="C2517" s="119" t="s">
        <v>7163</v>
      </c>
      <c r="D2517" s="120"/>
      <c r="E2517" s="120"/>
      <c r="F2517" s="120"/>
      <c r="G2517" s="120" t="s">
        <v>428</v>
      </c>
      <c r="H2517" s="120" t="s">
        <v>2885</v>
      </c>
      <c r="I2517" s="120" t="s">
        <v>7284</v>
      </c>
      <c r="J2517" s="120" t="s">
        <v>2856</v>
      </c>
      <c r="K2517" s="120" t="s">
        <v>7113</v>
      </c>
      <c r="L2517" s="121">
        <v>12</v>
      </c>
      <c r="M2517" s="121">
        <v>2022</v>
      </c>
      <c r="N2517" s="185">
        <v>17449.580000000002</v>
      </c>
      <c r="O2517" s="59"/>
      <c r="P2517" s="60"/>
      <c r="Q2517" s="61"/>
      <c r="R2517" s="61"/>
      <c r="S2517" s="510"/>
    </row>
    <row r="2518" spans="1:19" s="31" customFormat="1" ht="45.75" customHeight="1" x14ac:dyDescent="0.25">
      <c r="A2518" s="119">
        <v>2563</v>
      </c>
      <c r="B2518" s="119" t="s">
        <v>7319</v>
      </c>
      <c r="C2518" s="119" t="s">
        <v>7163</v>
      </c>
      <c r="D2518" s="120"/>
      <c r="E2518" s="120"/>
      <c r="F2518" s="120"/>
      <c r="G2518" s="120" t="s">
        <v>428</v>
      </c>
      <c r="H2518" s="120" t="s">
        <v>2885</v>
      </c>
      <c r="I2518" s="120" t="s">
        <v>7284</v>
      </c>
      <c r="J2518" s="120" t="s">
        <v>2856</v>
      </c>
      <c r="K2518" s="120" t="s">
        <v>7113</v>
      </c>
      <c r="L2518" s="121">
        <v>12</v>
      </c>
      <c r="M2518" s="121">
        <v>2022</v>
      </c>
      <c r="N2518" s="185">
        <v>17449.580000000002</v>
      </c>
      <c r="O2518" s="59"/>
      <c r="P2518" s="60"/>
      <c r="Q2518" s="61"/>
      <c r="R2518" s="61"/>
      <c r="S2518" s="510"/>
    </row>
    <row r="2519" spans="1:19" s="31" customFormat="1" ht="45.75" customHeight="1" x14ac:dyDescent="0.25">
      <c r="A2519" s="119">
        <v>2564</v>
      </c>
      <c r="B2519" s="119" t="s">
        <v>7320</v>
      </c>
      <c r="C2519" s="119" t="s">
        <v>7163</v>
      </c>
      <c r="D2519" s="120"/>
      <c r="E2519" s="120"/>
      <c r="F2519" s="120"/>
      <c r="G2519" s="120" t="s">
        <v>428</v>
      </c>
      <c r="H2519" s="120" t="s">
        <v>2885</v>
      </c>
      <c r="I2519" s="120" t="s">
        <v>7284</v>
      </c>
      <c r="J2519" s="120" t="s">
        <v>2856</v>
      </c>
      <c r="K2519" s="120" t="s">
        <v>7113</v>
      </c>
      <c r="L2519" s="121">
        <v>12</v>
      </c>
      <c r="M2519" s="121">
        <v>2022</v>
      </c>
      <c r="N2519" s="185">
        <v>17449.580000000002</v>
      </c>
      <c r="O2519" s="59"/>
      <c r="P2519" s="60"/>
      <c r="Q2519" s="61"/>
      <c r="R2519" s="61"/>
      <c r="S2519" s="510"/>
    </row>
    <row r="2520" spans="1:19" s="31" customFormat="1" ht="45.75" customHeight="1" x14ac:dyDescent="0.25">
      <c r="A2520" s="119">
        <v>2565</v>
      </c>
      <c r="B2520" s="119" t="s">
        <v>7321</v>
      </c>
      <c r="C2520" s="119" t="s">
        <v>7163</v>
      </c>
      <c r="D2520" s="120"/>
      <c r="E2520" s="120"/>
      <c r="F2520" s="120"/>
      <c r="G2520" s="120" t="s">
        <v>428</v>
      </c>
      <c r="H2520" s="120" t="s">
        <v>2885</v>
      </c>
      <c r="I2520" s="120" t="s">
        <v>7284</v>
      </c>
      <c r="J2520" s="120" t="s">
        <v>2856</v>
      </c>
      <c r="K2520" s="120" t="s">
        <v>7113</v>
      </c>
      <c r="L2520" s="121">
        <v>12</v>
      </c>
      <c r="M2520" s="121">
        <v>2022</v>
      </c>
      <c r="N2520" s="185">
        <v>17449.580000000002</v>
      </c>
      <c r="O2520" s="59"/>
      <c r="P2520" s="60"/>
      <c r="Q2520" s="61"/>
      <c r="R2520" s="61"/>
      <c r="S2520" s="510"/>
    </row>
    <row r="2521" spans="1:19" s="31" customFormat="1" ht="45.75" customHeight="1" x14ac:dyDescent="0.25">
      <c r="A2521" s="119">
        <v>2566</v>
      </c>
      <c r="B2521" s="119" t="s">
        <v>7322</v>
      </c>
      <c r="C2521" s="119" t="s">
        <v>7163</v>
      </c>
      <c r="D2521" s="120"/>
      <c r="E2521" s="120"/>
      <c r="F2521" s="120"/>
      <c r="G2521" s="120" t="s">
        <v>428</v>
      </c>
      <c r="H2521" s="120" t="s">
        <v>2885</v>
      </c>
      <c r="I2521" s="120" t="s">
        <v>7284</v>
      </c>
      <c r="J2521" s="120" t="s">
        <v>2856</v>
      </c>
      <c r="K2521" s="120" t="s">
        <v>7113</v>
      </c>
      <c r="L2521" s="121">
        <v>12</v>
      </c>
      <c r="M2521" s="121">
        <v>2022</v>
      </c>
      <c r="N2521" s="185">
        <v>17449.580000000002</v>
      </c>
      <c r="O2521" s="59"/>
      <c r="P2521" s="60"/>
      <c r="Q2521" s="61"/>
      <c r="R2521" s="61"/>
      <c r="S2521" s="510"/>
    </row>
    <row r="2522" spans="1:19" s="31" customFormat="1" ht="45.75" customHeight="1" x14ac:dyDescent="0.25">
      <c r="A2522" s="119">
        <v>2567</v>
      </c>
      <c r="B2522" s="119" t="s">
        <v>7323</v>
      </c>
      <c r="C2522" s="119" t="s">
        <v>7163</v>
      </c>
      <c r="D2522" s="120"/>
      <c r="E2522" s="120"/>
      <c r="F2522" s="120"/>
      <c r="G2522" s="120" t="s">
        <v>428</v>
      </c>
      <c r="H2522" s="120" t="s">
        <v>2885</v>
      </c>
      <c r="I2522" s="120" t="s">
        <v>7284</v>
      </c>
      <c r="J2522" s="120" t="s">
        <v>2856</v>
      </c>
      <c r="K2522" s="120" t="s">
        <v>7113</v>
      </c>
      <c r="L2522" s="121">
        <v>12</v>
      </c>
      <c r="M2522" s="121">
        <v>2022</v>
      </c>
      <c r="N2522" s="185">
        <v>17449.580000000002</v>
      </c>
      <c r="O2522" s="59"/>
      <c r="P2522" s="60"/>
      <c r="Q2522" s="61"/>
      <c r="R2522" s="61"/>
      <c r="S2522" s="510"/>
    </row>
    <row r="2523" spans="1:19" s="31" customFormat="1" ht="45.75" customHeight="1" x14ac:dyDescent="0.25">
      <c r="A2523" s="119">
        <v>2568</v>
      </c>
      <c r="B2523" s="119" t="s">
        <v>7324</v>
      </c>
      <c r="C2523" s="119" t="s">
        <v>7163</v>
      </c>
      <c r="D2523" s="120"/>
      <c r="E2523" s="120"/>
      <c r="F2523" s="120"/>
      <c r="G2523" s="120" t="s">
        <v>428</v>
      </c>
      <c r="H2523" s="120" t="s">
        <v>2885</v>
      </c>
      <c r="I2523" s="120" t="s">
        <v>7284</v>
      </c>
      <c r="J2523" s="120" t="s">
        <v>2856</v>
      </c>
      <c r="K2523" s="120" t="s">
        <v>7113</v>
      </c>
      <c r="L2523" s="121">
        <v>12</v>
      </c>
      <c r="M2523" s="121">
        <v>2022</v>
      </c>
      <c r="N2523" s="185">
        <v>17449.580000000002</v>
      </c>
      <c r="O2523" s="59"/>
      <c r="P2523" s="60"/>
      <c r="Q2523" s="61"/>
      <c r="R2523" s="61"/>
      <c r="S2523" s="510"/>
    </row>
    <row r="2524" spans="1:19" s="31" customFormat="1" ht="45.75" customHeight="1" x14ac:dyDescent="0.25">
      <c r="A2524" s="119">
        <v>2569</v>
      </c>
      <c r="B2524" s="119" t="s">
        <v>7325</v>
      </c>
      <c r="C2524" s="119" t="s">
        <v>7163</v>
      </c>
      <c r="D2524" s="120"/>
      <c r="E2524" s="120"/>
      <c r="F2524" s="120"/>
      <c r="G2524" s="120" t="s">
        <v>428</v>
      </c>
      <c r="H2524" s="120" t="s">
        <v>2885</v>
      </c>
      <c r="I2524" s="120" t="s">
        <v>7284</v>
      </c>
      <c r="J2524" s="120" t="s">
        <v>2856</v>
      </c>
      <c r="K2524" s="120" t="s">
        <v>7113</v>
      </c>
      <c r="L2524" s="121">
        <v>12</v>
      </c>
      <c r="M2524" s="121">
        <v>2022</v>
      </c>
      <c r="N2524" s="185">
        <v>17449.580000000002</v>
      </c>
      <c r="O2524" s="59"/>
      <c r="P2524" s="60"/>
      <c r="Q2524" s="61"/>
      <c r="R2524" s="61"/>
      <c r="S2524" s="510"/>
    </row>
    <row r="2525" spans="1:19" s="31" customFormat="1" ht="45.75" customHeight="1" x14ac:dyDescent="0.25">
      <c r="A2525" s="119">
        <v>2570</v>
      </c>
      <c r="B2525" s="119" t="s">
        <v>7326</v>
      </c>
      <c r="C2525" s="119" t="s">
        <v>7163</v>
      </c>
      <c r="D2525" s="120"/>
      <c r="E2525" s="120"/>
      <c r="F2525" s="120"/>
      <c r="G2525" s="120" t="s">
        <v>428</v>
      </c>
      <c r="H2525" s="120" t="s">
        <v>2885</v>
      </c>
      <c r="I2525" s="120" t="s">
        <v>7284</v>
      </c>
      <c r="J2525" s="120" t="s">
        <v>2856</v>
      </c>
      <c r="K2525" s="120" t="s">
        <v>7113</v>
      </c>
      <c r="L2525" s="121">
        <v>12</v>
      </c>
      <c r="M2525" s="121">
        <v>2022</v>
      </c>
      <c r="N2525" s="185">
        <v>17449.580000000002</v>
      </c>
      <c r="O2525" s="59"/>
      <c r="P2525" s="60"/>
      <c r="Q2525" s="61"/>
      <c r="R2525" s="61"/>
      <c r="S2525" s="510"/>
    </row>
    <row r="2526" spans="1:19" s="31" customFormat="1" ht="45.75" customHeight="1" x14ac:dyDescent="0.25">
      <c r="A2526" s="119">
        <v>2571</v>
      </c>
      <c r="B2526" s="119" t="s">
        <v>7327</v>
      </c>
      <c r="C2526" s="119" t="s">
        <v>7163</v>
      </c>
      <c r="D2526" s="120"/>
      <c r="E2526" s="120"/>
      <c r="F2526" s="120"/>
      <c r="G2526" s="120" t="s">
        <v>428</v>
      </c>
      <c r="H2526" s="120" t="s">
        <v>2885</v>
      </c>
      <c r="I2526" s="120" t="s">
        <v>7284</v>
      </c>
      <c r="J2526" s="120" t="s">
        <v>2856</v>
      </c>
      <c r="K2526" s="120" t="s">
        <v>7113</v>
      </c>
      <c r="L2526" s="121">
        <v>12</v>
      </c>
      <c r="M2526" s="121">
        <v>2022</v>
      </c>
      <c r="N2526" s="185">
        <v>17449.580000000002</v>
      </c>
      <c r="O2526" s="59"/>
      <c r="P2526" s="60"/>
      <c r="Q2526" s="61"/>
      <c r="R2526" s="61"/>
      <c r="S2526" s="510"/>
    </row>
    <row r="2527" spans="1:19" s="31" customFormat="1" ht="45.75" customHeight="1" x14ac:dyDescent="0.25">
      <c r="A2527" s="119">
        <v>2572</v>
      </c>
      <c r="B2527" s="119" t="s">
        <v>7328</v>
      </c>
      <c r="C2527" s="119" t="s">
        <v>7163</v>
      </c>
      <c r="D2527" s="120"/>
      <c r="E2527" s="120"/>
      <c r="F2527" s="120"/>
      <c r="G2527" s="120" t="s">
        <v>428</v>
      </c>
      <c r="H2527" s="120" t="s">
        <v>2885</v>
      </c>
      <c r="I2527" s="120" t="s">
        <v>7284</v>
      </c>
      <c r="J2527" s="120" t="s">
        <v>2856</v>
      </c>
      <c r="K2527" s="120" t="s">
        <v>7113</v>
      </c>
      <c r="L2527" s="121">
        <v>12</v>
      </c>
      <c r="M2527" s="121">
        <v>2022</v>
      </c>
      <c r="N2527" s="185">
        <v>17449.580000000002</v>
      </c>
      <c r="O2527" s="59"/>
      <c r="P2527" s="60"/>
      <c r="Q2527" s="61"/>
      <c r="R2527" s="61"/>
      <c r="S2527" s="510"/>
    </row>
    <row r="2528" spans="1:19" s="31" customFormat="1" ht="45.75" customHeight="1" x14ac:dyDescent="0.25">
      <c r="A2528" s="119">
        <v>2573</v>
      </c>
      <c r="B2528" s="119" t="s">
        <v>7329</v>
      </c>
      <c r="C2528" s="119" t="s">
        <v>7163</v>
      </c>
      <c r="D2528" s="120"/>
      <c r="E2528" s="120"/>
      <c r="F2528" s="120"/>
      <c r="G2528" s="120" t="s">
        <v>428</v>
      </c>
      <c r="H2528" s="120" t="s">
        <v>2885</v>
      </c>
      <c r="I2528" s="120" t="s">
        <v>7284</v>
      </c>
      <c r="J2528" s="120" t="s">
        <v>2856</v>
      </c>
      <c r="K2528" s="120" t="s">
        <v>7113</v>
      </c>
      <c r="L2528" s="121">
        <v>12</v>
      </c>
      <c r="M2528" s="121">
        <v>2022</v>
      </c>
      <c r="N2528" s="185">
        <v>17449.580000000002</v>
      </c>
      <c r="O2528" s="59"/>
      <c r="P2528" s="60"/>
      <c r="Q2528" s="61"/>
      <c r="R2528" s="61"/>
      <c r="S2528" s="510"/>
    </row>
    <row r="2529" spans="1:19" s="31" customFormat="1" ht="45.75" customHeight="1" x14ac:dyDescent="0.25">
      <c r="A2529" s="119">
        <v>2574</v>
      </c>
      <c r="B2529" s="119" t="s">
        <v>7330</v>
      </c>
      <c r="C2529" s="119" t="s">
        <v>7163</v>
      </c>
      <c r="D2529" s="120"/>
      <c r="E2529" s="120"/>
      <c r="F2529" s="120"/>
      <c r="G2529" s="120" t="s">
        <v>428</v>
      </c>
      <c r="H2529" s="120" t="s">
        <v>2885</v>
      </c>
      <c r="I2529" s="120" t="s">
        <v>7284</v>
      </c>
      <c r="J2529" s="120" t="s">
        <v>2856</v>
      </c>
      <c r="K2529" s="120" t="s">
        <v>7113</v>
      </c>
      <c r="L2529" s="121">
        <v>12</v>
      </c>
      <c r="M2529" s="121">
        <v>2022</v>
      </c>
      <c r="N2529" s="185">
        <v>17449.580000000002</v>
      </c>
      <c r="O2529" s="59"/>
      <c r="P2529" s="60"/>
      <c r="Q2529" s="61"/>
      <c r="R2529" s="61"/>
      <c r="S2529" s="510"/>
    </row>
    <row r="2530" spans="1:19" s="31" customFormat="1" ht="45.75" customHeight="1" x14ac:dyDescent="0.25">
      <c r="A2530" s="119">
        <v>2575</v>
      </c>
      <c r="B2530" s="119" t="s">
        <v>7331</v>
      </c>
      <c r="C2530" s="119" t="s">
        <v>7163</v>
      </c>
      <c r="D2530" s="120"/>
      <c r="E2530" s="120"/>
      <c r="F2530" s="120"/>
      <c r="G2530" s="120" t="s">
        <v>428</v>
      </c>
      <c r="H2530" s="120" t="s">
        <v>2885</v>
      </c>
      <c r="I2530" s="120" t="s">
        <v>7284</v>
      </c>
      <c r="J2530" s="120" t="s">
        <v>2856</v>
      </c>
      <c r="K2530" s="120" t="s">
        <v>7113</v>
      </c>
      <c r="L2530" s="121">
        <v>12</v>
      </c>
      <c r="M2530" s="121">
        <v>2022</v>
      </c>
      <c r="N2530" s="185">
        <v>17449.580000000002</v>
      </c>
      <c r="O2530" s="59"/>
      <c r="P2530" s="60"/>
      <c r="Q2530" s="61"/>
      <c r="R2530" s="61"/>
      <c r="S2530" s="510"/>
    </row>
    <row r="2531" spans="1:19" s="31" customFormat="1" ht="45.75" customHeight="1" x14ac:dyDescent="0.25">
      <c r="A2531" s="119">
        <v>2576</v>
      </c>
      <c r="B2531" s="119" t="s">
        <v>7332</v>
      </c>
      <c r="C2531" s="119" t="s">
        <v>7163</v>
      </c>
      <c r="D2531" s="120"/>
      <c r="E2531" s="120"/>
      <c r="F2531" s="120"/>
      <c r="G2531" s="120" t="s">
        <v>428</v>
      </c>
      <c r="H2531" s="120" t="s">
        <v>2885</v>
      </c>
      <c r="I2531" s="120" t="s">
        <v>7284</v>
      </c>
      <c r="J2531" s="120" t="s">
        <v>2856</v>
      </c>
      <c r="K2531" s="120" t="s">
        <v>7113</v>
      </c>
      <c r="L2531" s="121">
        <v>12</v>
      </c>
      <c r="M2531" s="121">
        <v>2022</v>
      </c>
      <c r="N2531" s="185">
        <v>17449.580000000002</v>
      </c>
      <c r="O2531" s="59"/>
      <c r="P2531" s="60"/>
      <c r="Q2531" s="61"/>
      <c r="R2531" s="61"/>
      <c r="S2531" s="510"/>
    </row>
    <row r="2532" spans="1:19" s="31" customFormat="1" ht="45.75" customHeight="1" x14ac:dyDescent="0.25">
      <c r="A2532" s="119">
        <v>2577</v>
      </c>
      <c r="B2532" s="119" t="s">
        <v>7333</v>
      </c>
      <c r="C2532" s="119" t="s">
        <v>7334</v>
      </c>
      <c r="D2532" s="120" t="s">
        <v>2922</v>
      </c>
      <c r="E2532" s="120"/>
      <c r="F2532" s="120"/>
      <c r="G2532" s="120" t="s">
        <v>428</v>
      </c>
      <c r="H2532" s="120" t="s">
        <v>2885</v>
      </c>
      <c r="I2532" s="120" t="s">
        <v>7191</v>
      </c>
      <c r="J2532" s="120" t="s">
        <v>2856</v>
      </c>
      <c r="K2532" s="120" t="s">
        <v>5160</v>
      </c>
      <c r="L2532" s="121">
        <v>12</v>
      </c>
      <c r="M2532" s="121">
        <v>2022</v>
      </c>
      <c r="N2532" s="185">
        <v>10416.799999999999</v>
      </c>
      <c r="O2532" s="59"/>
      <c r="P2532" s="60"/>
      <c r="Q2532" s="61"/>
      <c r="R2532" s="61"/>
      <c r="S2532" s="510"/>
    </row>
    <row r="2533" spans="1:19" s="31" customFormat="1" ht="45.75" customHeight="1" x14ac:dyDescent="0.25">
      <c r="A2533" s="119">
        <v>2578</v>
      </c>
      <c r="B2533" s="119" t="s">
        <v>7335</v>
      </c>
      <c r="C2533" s="119" t="s">
        <v>7163</v>
      </c>
      <c r="D2533" s="120"/>
      <c r="E2533" s="120"/>
      <c r="F2533" s="120"/>
      <c r="G2533" s="120" t="s">
        <v>7336</v>
      </c>
      <c r="H2533" s="120" t="s">
        <v>2885</v>
      </c>
      <c r="I2533" s="120" t="s">
        <v>309</v>
      </c>
      <c r="J2533" s="120" t="s">
        <v>2856</v>
      </c>
      <c r="K2533" s="120" t="s">
        <v>5160</v>
      </c>
      <c r="L2533" s="121">
        <v>12</v>
      </c>
      <c r="M2533" s="121">
        <v>2022</v>
      </c>
      <c r="N2533" s="185">
        <v>14824.8</v>
      </c>
      <c r="O2533" s="59"/>
      <c r="P2533" s="60"/>
      <c r="Q2533" s="61"/>
      <c r="R2533" s="61"/>
      <c r="S2533" s="510"/>
    </row>
    <row r="2534" spans="1:19" s="31" customFormat="1" ht="45.75" customHeight="1" x14ac:dyDescent="0.25">
      <c r="A2534" s="119">
        <v>2579</v>
      </c>
      <c r="B2534" s="119" t="s">
        <v>7337</v>
      </c>
      <c r="C2534" s="119" t="s">
        <v>7257</v>
      </c>
      <c r="D2534" s="120" t="s">
        <v>2922</v>
      </c>
      <c r="E2534" s="120"/>
      <c r="F2534" s="120"/>
      <c r="G2534" s="120" t="s">
        <v>428</v>
      </c>
      <c r="H2534" s="120" t="s">
        <v>470</v>
      </c>
      <c r="I2534" s="120" t="s">
        <v>183</v>
      </c>
      <c r="J2534" s="120" t="s">
        <v>2856</v>
      </c>
      <c r="K2534" s="120" t="s">
        <v>2950</v>
      </c>
      <c r="L2534" s="121">
        <v>12</v>
      </c>
      <c r="M2534" s="121">
        <v>2022</v>
      </c>
      <c r="N2534" s="185">
        <v>9512</v>
      </c>
      <c r="O2534" s="59"/>
      <c r="P2534" s="60"/>
      <c r="Q2534" s="61"/>
      <c r="R2534" s="61"/>
      <c r="S2534" s="510"/>
    </row>
    <row r="2535" spans="1:19" s="31" customFormat="1" ht="45.75" customHeight="1" x14ac:dyDescent="0.25">
      <c r="A2535" s="119">
        <v>2580</v>
      </c>
      <c r="B2535" s="119" t="s">
        <v>7338</v>
      </c>
      <c r="C2535" s="119" t="s">
        <v>7339</v>
      </c>
      <c r="D2535" s="120" t="s">
        <v>7227</v>
      </c>
      <c r="E2535" s="120"/>
      <c r="F2535" s="120"/>
      <c r="G2535" s="120" t="s">
        <v>428</v>
      </c>
      <c r="H2535" s="120" t="s">
        <v>2885</v>
      </c>
      <c r="I2535" s="120" t="s">
        <v>7191</v>
      </c>
      <c r="J2535" s="120" t="s">
        <v>2856</v>
      </c>
      <c r="K2535" s="120" t="s">
        <v>5160</v>
      </c>
      <c r="L2535" s="121">
        <v>12</v>
      </c>
      <c r="M2535" s="121">
        <v>2022</v>
      </c>
      <c r="N2535" s="185">
        <v>14268</v>
      </c>
      <c r="O2535" s="59"/>
      <c r="P2535" s="60"/>
      <c r="Q2535" s="61"/>
      <c r="R2535" s="61"/>
      <c r="S2535" s="510"/>
    </row>
    <row r="2536" spans="1:19" s="31" customFormat="1" ht="45.75" customHeight="1" x14ac:dyDescent="0.25">
      <c r="A2536" s="119">
        <v>2581</v>
      </c>
      <c r="B2536" s="119" t="s">
        <v>7340</v>
      </c>
      <c r="C2536" s="119" t="s">
        <v>7339</v>
      </c>
      <c r="D2536" s="120" t="s">
        <v>7341</v>
      </c>
      <c r="E2536" s="120" t="s">
        <v>7342</v>
      </c>
      <c r="F2536" s="120"/>
      <c r="G2536" s="120" t="s">
        <v>428</v>
      </c>
      <c r="H2536" s="120" t="s">
        <v>470</v>
      </c>
      <c r="I2536" s="120" t="s">
        <v>7184</v>
      </c>
      <c r="J2536" s="120" t="s">
        <v>2856</v>
      </c>
      <c r="K2536" s="120" t="s">
        <v>2950</v>
      </c>
      <c r="L2536" s="121">
        <v>12</v>
      </c>
      <c r="M2536" s="121">
        <v>2022</v>
      </c>
      <c r="N2536" s="185">
        <v>14685.6</v>
      </c>
      <c r="O2536" s="59"/>
      <c r="P2536" s="60"/>
      <c r="Q2536" s="61"/>
      <c r="R2536" s="61"/>
      <c r="S2536" s="510"/>
    </row>
    <row r="2537" spans="1:19" s="31" customFormat="1" ht="45.75" customHeight="1" x14ac:dyDescent="0.25">
      <c r="A2537" s="119">
        <v>2582</v>
      </c>
      <c r="B2537" s="119" t="s">
        <v>7343</v>
      </c>
      <c r="C2537" s="119" t="s">
        <v>7344</v>
      </c>
      <c r="D2537" s="120" t="s">
        <v>7345</v>
      </c>
      <c r="E2537" s="120" t="s">
        <v>3035</v>
      </c>
      <c r="F2537" s="120"/>
      <c r="G2537" s="120" t="s">
        <v>428</v>
      </c>
      <c r="H2537" s="120" t="s">
        <v>470</v>
      </c>
      <c r="I2537" s="120" t="s">
        <v>7346</v>
      </c>
      <c r="J2537" s="120" t="s">
        <v>2856</v>
      </c>
      <c r="K2537" s="120" t="s">
        <v>2950</v>
      </c>
      <c r="L2537" s="121">
        <v>12</v>
      </c>
      <c r="M2537" s="121">
        <v>2022</v>
      </c>
      <c r="N2537" s="185">
        <v>7050</v>
      </c>
      <c r="O2537" s="59"/>
      <c r="P2537" s="60"/>
      <c r="Q2537" s="61"/>
      <c r="R2537" s="61"/>
      <c r="S2537" s="510"/>
    </row>
    <row r="2538" spans="1:19" s="31" customFormat="1" ht="45.75" customHeight="1" x14ac:dyDescent="0.25">
      <c r="A2538" s="119">
        <v>2583</v>
      </c>
      <c r="B2538" s="119" t="s">
        <v>7347</v>
      </c>
      <c r="C2538" s="119" t="s">
        <v>7348</v>
      </c>
      <c r="D2538" s="120" t="s">
        <v>2922</v>
      </c>
      <c r="E2538" s="120"/>
      <c r="F2538" s="120"/>
      <c r="G2538" s="120" t="s">
        <v>428</v>
      </c>
      <c r="H2538" s="120" t="s">
        <v>470</v>
      </c>
      <c r="I2538" s="120" t="s">
        <v>2046</v>
      </c>
      <c r="J2538" s="120" t="s">
        <v>2856</v>
      </c>
      <c r="K2538" s="120" t="s">
        <v>2950</v>
      </c>
      <c r="L2538" s="121">
        <v>12</v>
      </c>
      <c r="M2538" s="121">
        <v>2022</v>
      </c>
      <c r="N2538" s="185">
        <v>14848</v>
      </c>
      <c r="O2538" s="59"/>
      <c r="P2538" s="60"/>
      <c r="Q2538" s="61"/>
      <c r="R2538" s="61"/>
      <c r="S2538" s="510"/>
    </row>
    <row r="2539" spans="1:19" s="31" customFormat="1" ht="45.75" customHeight="1" x14ac:dyDescent="0.25">
      <c r="A2539" s="119">
        <v>2584</v>
      </c>
      <c r="B2539" s="119" t="s">
        <v>7349</v>
      </c>
      <c r="C2539" s="119" t="s">
        <v>7350</v>
      </c>
      <c r="D2539" s="120" t="s">
        <v>2922</v>
      </c>
      <c r="E2539" s="120"/>
      <c r="F2539" s="120"/>
      <c r="G2539" s="120" t="s">
        <v>428</v>
      </c>
      <c r="H2539" s="120" t="s">
        <v>470</v>
      </c>
      <c r="I2539" s="120" t="s">
        <v>2046</v>
      </c>
      <c r="J2539" s="120" t="s">
        <v>2856</v>
      </c>
      <c r="K2539" s="120" t="s">
        <v>2950</v>
      </c>
      <c r="L2539" s="121">
        <v>12</v>
      </c>
      <c r="M2539" s="121">
        <v>2022</v>
      </c>
      <c r="N2539" s="185">
        <v>14848</v>
      </c>
      <c r="O2539" s="59"/>
      <c r="P2539" s="60"/>
      <c r="Q2539" s="61"/>
      <c r="R2539" s="61"/>
      <c r="S2539" s="510"/>
    </row>
    <row r="2540" spans="1:19" s="31" customFormat="1" ht="45.75" customHeight="1" x14ac:dyDescent="0.25">
      <c r="A2540" s="119">
        <v>2585</v>
      </c>
      <c r="B2540" s="119" t="s">
        <v>7351</v>
      </c>
      <c r="C2540" s="119" t="s">
        <v>7339</v>
      </c>
      <c r="D2540" s="120" t="s">
        <v>2922</v>
      </c>
      <c r="E2540" s="120"/>
      <c r="F2540" s="120"/>
      <c r="G2540" s="120" t="s">
        <v>428</v>
      </c>
      <c r="H2540" s="120" t="s">
        <v>470</v>
      </c>
      <c r="I2540" s="120" t="s">
        <v>7352</v>
      </c>
      <c r="J2540" s="120" t="s">
        <v>2856</v>
      </c>
      <c r="K2540" s="120" t="s">
        <v>7113</v>
      </c>
      <c r="L2540" s="121">
        <v>1</v>
      </c>
      <c r="M2540" s="121">
        <v>2023</v>
      </c>
      <c r="N2540" s="185">
        <v>19488</v>
      </c>
      <c r="O2540" s="59"/>
      <c r="P2540" s="60"/>
      <c r="Q2540" s="61"/>
      <c r="R2540" s="61"/>
      <c r="S2540" s="510"/>
    </row>
    <row r="2541" spans="1:19" s="31" customFormat="1" ht="45.75" customHeight="1" x14ac:dyDescent="0.25">
      <c r="A2541" s="119">
        <v>2586</v>
      </c>
      <c r="B2541" s="119" t="s">
        <v>7353</v>
      </c>
      <c r="C2541" s="119" t="s">
        <v>7339</v>
      </c>
      <c r="D2541" s="120" t="s">
        <v>2922</v>
      </c>
      <c r="E2541" s="120"/>
      <c r="F2541" s="120"/>
      <c r="G2541" s="120" t="s">
        <v>428</v>
      </c>
      <c r="H2541" s="120" t="s">
        <v>470</v>
      </c>
      <c r="I2541" s="120" t="s">
        <v>7352</v>
      </c>
      <c r="J2541" s="120" t="s">
        <v>92</v>
      </c>
      <c r="K2541" s="120" t="s">
        <v>7113</v>
      </c>
      <c r="L2541" s="121">
        <v>1</v>
      </c>
      <c r="M2541" s="121">
        <v>2023</v>
      </c>
      <c r="N2541" s="185">
        <v>19488</v>
      </c>
      <c r="O2541" s="59"/>
      <c r="P2541" s="60"/>
      <c r="Q2541" s="61"/>
      <c r="R2541" s="61"/>
      <c r="S2541" s="510"/>
    </row>
    <row r="2542" spans="1:19" s="31" customFormat="1" ht="45.75" customHeight="1" x14ac:dyDescent="0.25">
      <c r="A2542" s="119">
        <v>2587</v>
      </c>
      <c r="B2542" s="119" t="s">
        <v>7354</v>
      </c>
      <c r="C2542" s="119" t="s">
        <v>7339</v>
      </c>
      <c r="D2542" s="120" t="s">
        <v>2922</v>
      </c>
      <c r="E2542" s="120"/>
      <c r="F2542" s="120"/>
      <c r="G2542" s="120" t="s">
        <v>428</v>
      </c>
      <c r="H2542" s="120" t="s">
        <v>470</v>
      </c>
      <c r="I2542" s="120" t="s">
        <v>7352</v>
      </c>
      <c r="J2542" s="120" t="s">
        <v>92</v>
      </c>
      <c r="K2542" s="120" t="s">
        <v>7113</v>
      </c>
      <c r="L2542" s="121">
        <v>1</v>
      </c>
      <c r="M2542" s="121">
        <v>2023</v>
      </c>
      <c r="N2542" s="185">
        <v>19488</v>
      </c>
      <c r="O2542" s="59"/>
      <c r="P2542" s="60"/>
      <c r="Q2542" s="61"/>
      <c r="R2542" s="61"/>
      <c r="S2542" s="510"/>
    </row>
    <row r="2543" spans="1:19" s="31" customFormat="1" ht="45.75" customHeight="1" x14ac:dyDescent="0.25">
      <c r="A2543" s="119">
        <v>2588</v>
      </c>
      <c r="B2543" s="119" t="s">
        <v>7355</v>
      </c>
      <c r="C2543" s="119" t="s">
        <v>7339</v>
      </c>
      <c r="D2543" s="120" t="s">
        <v>2922</v>
      </c>
      <c r="E2543" s="120"/>
      <c r="F2543" s="120"/>
      <c r="G2543" s="120" t="s">
        <v>428</v>
      </c>
      <c r="H2543" s="120" t="s">
        <v>470</v>
      </c>
      <c r="I2543" s="120" t="s">
        <v>7352</v>
      </c>
      <c r="J2543" s="120" t="s">
        <v>92</v>
      </c>
      <c r="K2543" s="120" t="s">
        <v>7113</v>
      </c>
      <c r="L2543" s="121">
        <v>1</v>
      </c>
      <c r="M2543" s="121">
        <v>2023</v>
      </c>
      <c r="N2543" s="185">
        <v>19488</v>
      </c>
      <c r="O2543" s="59"/>
      <c r="P2543" s="60"/>
      <c r="Q2543" s="61"/>
      <c r="R2543" s="61"/>
      <c r="S2543" s="510"/>
    </row>
    <row r="2544" spans="1:19" s="31" customFormat="1" ht="45.75" customHeight="1" x14ac:dyDescent="0.25">
      <c r="A2544" s="119">
        <v>2589</v>
      </c>
      <c r="B2544" s="119" t="s">
        <v>7356</v>
      </c>
      <c r="C2544" s="119" t="s">
        <v>7339</v>
      </c>
      <c r="D2544" s="120" t="s">
        <v>2922</v>
      </c>
      <c r="E2544" s="120"/>
      <c r="F2544" s="120"/>
      <c r="G2544" s="120" t="s">
        <v>428</v>
      </c>
      <c r="H2544" s="120" t="s">
        <v>470</v>
      </c>
      <c r="I2544" s="120" t="s">
        <v>7352</v>
      </c>
      <c r="J2544" s="120" t="s">
        <v>92</v>
      </c>
      <c r="K2544" s="120" t="s">
        <v>7113</v>
      </c>
      <c r="L2544" s="121">
        <v>1</v>
      </c>
      <c r="M2544" s="121">
        <v>2023</v>
      </c>
      <c r="N2544" s="185">
        <v>19488</v>
      </c>
      <c r="O2544" s="59"/>
      <c r="P2544" s="60"/>
      <c r="Q2544" s="61"/>
      <c r="R2544" s="61"/>
      <c r="S2544" s="510"/>
    </row>
    <row r="2545" spans="1:19" s="31" customFormat="1" ht="45.75" customHeight="1" x14ac:dyDescent="0.25">
      <c r="A2545" s="119">
        <v>2590</v>
      </c>
      <c r="B2545" s="119" t="s">
        <v>7357</v>
      </c>
      <c r="C2545" s="119" t="s">
        <v>7339</v>
      </c>
      <c r="D2545" s="120" t="s">
        <v>2922</v>
      </c>
      <c r="E2545" s="120"/>
      <c r="F2545" s="120"/>
      <c r="G2545" s="120" t="s">
        <v>428</v>
      </c>
      <c r="H2545" s="120" t="s">
        <v>470</v>
      </c>
      <c r="I2545" s="120" t="s">
        <v>2560</v>
      </c>
      <c r="J2545" s="120" t="s">
        <v>92</v>
      </c>
      <c r="K2545" s="120" t="s">
        <v>5160</v>
      </c>
      <c r="L2545" s="121">
        <v>1</v>
      </c>
      <c r="M2545" s="121">
        <v>2023</v>
      </c>
      <c r="N2545" s="185">
        <v>22125.84</v>
      </c>
      <c r="O2545" s="59"/>
      <c r="P2545" s="60"/>
      <c r="Q2545" s="61"/>
      <c r="R2545" s="61"/>
      <c r="S2545" s="510"/>
    </row>
    <row r="2546" spans="1:19" s="31" customFormat="1" ht="45.75" customHeight="1" x14ac:dyDescent="0.25">
      <c r="A2546" s="119">
        <v>2591</v>
      </c>
      <c r="B2546" s="119" t="s">
        <v>7358</v>
      </c>
      <c r="C2546" s="119" t="s">
        <v>7339</v>
      </c>
      <c r="D2546" s="120" t="s">
        <v>2922</v>
      </c>
      <c r="E2546" s="120"/>
      <c r="F2546" s="120"/>
      <c r="G2546" s="120" t="s">
        <v>428</v>
      </c>
      <c r="H2546" s="120" t="s">
        <v>470</v>
      </c>
      <c r="I2546" s="120" t="s">
        <v>2560</v>
      </c>
      <c r="J2546" s="120" t="s">
        <v>92</v>
      </c>
      <c r="K2546" s="120" t="s">
        <v>5160</v>
      </c>
      <c r="L2546" s="121">
        <v>1</v>
      </c>
      <c r="M2546" s="121">
        <v>2023</v>
      </c>
      <c r="N2546" s="185">
        <v>22125.84</v>
      </c>
      <c r="O2546" s="59"/>
      <c r="P2546" s="60"/>
      <c r="Q2546" s="61"/>
      <c r="R2546" s="61"/>
      <c r="S2546" s="510"/>
    </row>
    <row r="2547" spans="1:19" s="31" customFormat="1" ht="45.75" customHeight="1" x14ac:dyDescent="0.25">
      <c r="A2547" s="119">
        <v>2592</v>
      </c>
      <c r="B2547" s="119" t="s">
        <v>7359</v>
      </c>
      <c r="C2547" s="119" t="s">
        <v>7339</v>
      </c>
      <c r="D2547" s="120" t="s">
        <v>2922</v>
      </c>
      <c r="E2547" s="120"/>
      <c r="F2547" s="120"/>
      <c r="G2547" s="120">
        <v>435527</v>
      </c>
      <c r="H2547" s="120" t="s">
        <v>470</v>
      </c>
      <c r="I2547" s="120" t="s">
        <v>2641</v>
      </c>
      <c r="J2547" s="120" t="s">
        <v>92</v>
      </c>
      <c r="K2547" s="120" t="s">
        <v>7113</v>
      </c>
      <c r="L2547" s="121">
        <v>1</v>
      </c>
      <c r="M2547" s="121">
        <v>2023</v>
      </c>
      <c r="N2547" s="185">
        <v>17284</v>
      </c>
      <c r="O2547" s="59"/>
      <c r="P2547" s="60"/>
      <c r="Q2547" s="61"/>
      <c r="R2547" s="61"/>
      <c r="S2547" s="510"/>
    </row>
    <row r="2548" spans="1:19" s="31" customFormat="1" ht="45.75" customHeight="1" x14ac:dyDescent="0.25">
      <c r="A2548" s="119">
        <v>2593</v>
      </c>
      <c r="B2548" s="119" t="s">
        <v>7360</v>
      </c>
      <c r="C2548" s="119" t="s">
        <v>3659</v>
      </c>
      <c r="D2548" s="120" t="s">
        <v>7361</v>
      </c>
      <c r="E2548" s="120" t="s">
        <v>1056</v>
      </c>
      <c r="F2548" s="120" t="s">
        <v>7362</v>
      </c>
      <c r="G2548" s="120" t="s">
        <v>7363</v>
      </c>
      <c r="H2548" s="120" t="s">
        <v>2637</v>
      </c>
      <c r="I2548" s="120" t="s">
        <v>306</v>
      </c>
      <c r="J2548" s="120" t="s">
        <v>2856</v>
      </c>
      <c r="K2548" s="120" t="s">
        <v>2950</v>
      </c>
      <c r="L2548" s="121">
        <v>2</v>
      </c>
      <c r="M2548" s="121">
        <v>2023</v>
      </c>
      <c r="N2548" s="185">
        <v>30250</v>
      </c>
      <c r="O2548" s="59"/>
      <c r="P2548" s="60"/>
      <c r="Q2548" s="61"/>
      <c r="R2548" s="61"/>
      <c r="S2548" s="510"/>
    </row>
    <row r="2549" spans="1:19" s="31" customFormat="1" ht="45.75" customHeight="1" x14ac:dyDescent="0.25">
      <c r="A2549" s="119">
        <v>2594</v>
      </c>
      <c r="B2549" s="119" t="s">
        <v>7364</v>
      </c>
      <c r="C2549" s="119" t="s">
        <v>3659</v>
      </c>
      <c r="D2549" s="120" t="s">
        <v>7361</v>
      </c>
      <c r="E2549" s="120" t="s">
        <v>1056</v>
      </c>
      <c r="F2549" s="120" t="s">
        <v>7362</v>
      </c>
      <c r="G2549" s="120" t="s">
        <v>7365</v>
      </c>
      <c r="H2549" s="120" t="s">
        <v>2637</v>
      </c>
      <c r="I2549" s="120" t="s">
        <v>306</v>
      </c>
      <c r="J2549" s="120" t="s">
        <v>92</v>
      </c>
      <c r="K2549" s="120" t="s">
        <v>2950</v>
      </c>
      <c r="L2549" s="121">
        <v>2</v>
      </c>
      <c r="M2549" s="121">
        <v>2023</v>
      </c>
      <c r="N2549" s="185">
        <v>30250</v>
      </c>
      <c r="O2549" s="59"/>
      <c r="P2549" s="60"/>
      <c r="Q2549" s="61"/>
      <c r="R2549" s="61"/>
      <c r="S2549" s="510"/>
    </row>
    <row r="2550" spans="1:19" s="31" customFormat="1" ht="45.75" customHeight="1" x14ac:dyDescent="0.25">
      <c r="A2550" s="119">
        <v>2595</v>
      </c>
      <c r="B2550" s="119" t="s">
        <v>7366</v>
      </c>
      <c r="C2550" s="119" t="s">
        <v>3921</v>
      </c>
      <c r="D2550" s="120" t="s">
        <v>7361</v>
      </c>
      <c r="E2550" s="120" t="s">
        <v>1056</v>
      </c>
      <c r="F2550" s="120" t="s">
        <v>7367</v>
      </c>
      <c r="G2550" s="120" t="s">
        <v>7368</v>
      </c>
      <c r="H2550" s="120" t="s">
        <v>2637</v>
      </c>
      <c r="I2550" s="120" t="s">
        <v>306</v>
      </c>
      <c r="J2550" s="120" t="s">
        <v>92</v>
      </c>
      <c r="K2550" s="120" t="s">
        <v>2950</v>
      </c>
      <c r="L2550" s="121">
        <v>2</v>
      </c>
      <c r="M2550" s="121">
        <v>2023</v>
      </c>
      <c r="N2550" s="185">
        <v>30250</v>
      </c>
      <c r="O2550" s="59"/>
      <c r="P2550" s="60"/>
      <c r="Q2550" s="61"/>
      <c r="R2550" s="61"/>
      <c r="S2550" s="510"/>
    </row>
    <row r="2551" spans="1:19" s="31" customFormat="1" ht="45.75" customHeight="1" x14ac:dyDescent="0.25">
      <c r="A2551" s="119">
        <v>2596</v>
      </c>
      <c r="B2551" s="119" t="s">
        <v>7369</v>
      </c>
      <c r="C2551" s="119" t="s">
        <v>7370</v>
      </c>
      <c r="D2551" s="120" t="s">
        <v>3388</v>
      </c>
      <c r="E2551" s="120" t="s">
        <v>7371</v>
      </c>
      <c r="F2551" s="120" t="s">
        <v>7372</v>
      </c>
      <c r="G2551" s="120">
        <v>22210052045</v>
      </c>
      <c r="H2551" s="120" t="s">
        <v>470</v>
      </c>
      <c r="I2551" s="120" t="s">
        <v>299</v>
      </c>
      <c r="J2551" s="120" t="s">
        <v>2856</v>
      </c>
      <c r="K2551" s="120" t="s">
        <v>7373</v>
      </c>
      <c r="L2551" s="121">
        <v>2</v>
      </c>
      <c r="M2551" s="121">
        <v>2023</v>
      </c>
      <c r="N2551" s="185">
        <v>8411.8799999999992</v>
      </c>
      <c r="O2551" s="59"/>
      <c r="P2551" s="60"/>
      <c r="Q2551" s="61"/>
      <c r="R2551" s="61"/>
      <c r="S2551" s="510"/>
    </row>
    <row r="2552" spans="1:19" s="31" customFormat="1" ht="45.75" customHeight="1" x14ac:dyDescent="0.25">
      <c r="A2552" s="119">
        <v>2597</v>
      </c>
      <c r="B2552" s="119" t="s">
        <v>7374</v>
      </c>
      <c r="C2552" s="119" t="s">
        <v>7370</v>
      </c>
      <c r="D2552" s="120" t="s">
        <v>7049</v>
      </c>
      <c r="E2552" s="120" t="s">
        <v>7371</v>
      </c>
      <c r="F2552" s="120" t="s">
        <v>7372</v>
      </c>
      <c r="G2552" s="120">
        <v>22210052028</v>
      </c>
      <c r="H2552" s="120" t="s">
        <v>2885</v>
      </c>
      <c r="I2552" s="120" t="s">
        <v>7375</v>
      </c>
      <c r="J2552" s="120" t="s">
        <v>2856</v>
      </c>
      <c r="K2552" s="120" t="s">
        <v>2950</v>
      </c>
      <c r="L2552" s="121">
        <v>2</v>
      </c>
      <c r="M2552" s="121">
        <v>2023</v>
      </c>
      <c r="N2552" s="185">
        <v>8411.8799999999992</v>
      </c>
      <c r="O2552" s="59"/>
      <c r="P2552" s="60"/>
      <c r="Q2552" s="61"/>
      <c r="R2552" s="61"/>
      <c r="S2552" s="510"/>
    </row>
    <row r="2553" spans="1:19" s="31" customFormat="1" ht="45.75" customHeight="1" x14ac:dyDescent="0.25">
      <c r="A2553" s="119">
        <v>2598</v>
      </c>
      <c r="B2553" s="119" t="s">
        <v>7376</v>
      </c>
      <c r="C2553" s="119" t="s">
        <v>3921</v>
      </c>
      <c r="D2553" s="120" t="s">
        <v>4661</v>
      </c>
      <c r="E2553" s="120" t="s">
        <v>1056</v>
      </c>
      <c r="F2553" s="120" t="s">
        <v>7377</v>
      </c>
      <c r="G2553" s="120" t="s">
        <v>7378</v>
      </c>
      <c r="H2553" s="120" t="s">
        <v>2637</v>
      </c>
      <c r="I2553" s="120" t="s">
        <v>2738</v>
      </c>
      <c r="J2553" s="120" t="s">
        <v>2856</v>
      </c>
      <c r="K2553" s="120" t="s">
        <v>7113</v>
      </c>
      <c r="L2553" s="121">
        <v>2</v>
      </c>
      <c r="M2553" s="121">
        <v>2023</v>
      </c>
      <c r="N2553" s="185">
        <v>16472</v>
      </c>
      <c r="O2553" s="59"/>
      <c r="P2553" s="60"/>
      <c r="Q2553" s="61"/>
      <c r="R2553" s="61"/>
      <c r="S2553" s="510"/>
    </row>
    <row r="2554" spans="1:19" s="31" customFormat="1" ht="45.75" customHeight="1" x14ac:dyDescent="0.25">
      <c r="A2554" s="119">
        <v>2599</v>
      </c>
      <c r="B2554" s="119" t="s">
        <v>7379</v>
      </c>
      <c r="C2554" s="119" t="s">
        <v>3659</v>
      </c>
      <c r="D2554" s="120" t="s">
        <v>4661</v>
      </c>
      <c r="E2554" s="120" t="s">
        <v>1056</v>
      </c>
      <c r="F2554" s="120" t="s">
        <v>7377</v>
      </c>
      <c r="G2554" s="120" t="s">
        <v>7380</v>
      </c>
      <c r="H2554" s="120" t="s">
        <v>2637</v>
      </c>
      <c r="I2554" s="120" t="s">
        <v>2738</v>
      </c>
      <c r="J2554" s="120" t="s">
        <v>2856</v>
      </c>
      <c r="K2554" s="120" t="s">
        <v>7113</v>
      </c>
      <c r="L2554" s="121">
        <v>2</v>
      </c>
      <c r="M2554" s="121">
        <v>2023</v>
      </c>
      <c r="N2554" s="185">
        <v>16472</v>
      </c>
      <c r="O2554" s="59"/>
      <c r="P2554" s="60"/>
      <c r="Q2554" s="61"/>
      <c r="R2554" s="61"/>
      <c r="S2554" s="510"/>
    </row>
    <row r="2555" spans="1:19" s="31" customFormat="1" ht="45.75" customHeight="1" x14ac:dyDescent="0.25">
      <c r="A2555" s="119">
        <v>2600</v>
      </c>
      <c r="B2555" s="119" t="s">
        <v>7381</v>
      </c>
      <c r="C2555" s="119" t="s">
        <v>7339</v>
      </c>
      <c r="D2555" s="120" t="s">
        <v>7382</v>
      </c>
      <c r="E2555" s="120" t="s">
        <v>7383</v>
      </c>
      <c r="F2555" s="120" t="s">
        <v>7372</v>
      </c>
      <c r="G2555" s="120">
        <v>22211291951</v>
      </c>
      <c r="H2555" s="120" t="s">
        <v>2885</v>
      </c>
      <c r="I2555" s="120" t="s">
        <v>2738</v>
      </c>
      <c r="J2555" s="120" t="s">
        <v>2856</v>
      </c>
      <c r="K2555" s="120" t="s">
        <v>2950</v>
      </c>
      <c r="L2555" s="121">
        <v>2</v>
      </c>
      <c r="M2555" s="121">
        <v>2023</v>
      </c>
      <c r="N2555" s="185">
        <v>13757.6</v>
      </c>
      <c r="O2555" s="59"/>
      <c r="P2555" s="60"/>
      <c r="Q2555" s="61"/>
      <c r="R2555" s="61"/>
      <c r="S2555" s="510"/>
    </row>
    <row r="2556" spans="1:19" s="31" customFormat="1" ht="45.75" customHeight="1" x14ac:dyDescent="0.25">
      <c r="A2556" s="119">
        <v>2601</v>
      </c>
      <c r="B2556" s="119" t="s">
        <v>7384</v>
      </c>
      <c r="C2556" s="119" t="s">
        <v>7370</v>
      </c>
      <c r="D2556" s="120" t="s">
        <v>7341</v>
      </c>
      <c r="E2556" s="120" t="s">
        <v>1358</v>
      </c>
      <c r="F2556" s="120" t="s">
        <v>7385</v>
      </c>
      <c r="G2556" s="123">
        <v>202212220159</v>
      </c>
      <c r="H2556" s="120" t="s">
        <v>470</v>
      </c>
      <c r="I2556" s="120" t="s">
        <v>7204</v>
      </c>
      <c r="J2556" s="120" t="s">
        <v>2856</v>
      </c>
      <c r="K2556" s="120" t="s">
        <v>2950</v>
      </c>
      <c r="L2556" s="121">
        <v>2</v>
      </c>
      <c r="M2556" s="121">
        <v>2023</v>
      </c>
      <c r="N2556" s="185">
        <v>14964</v>
      </c>
      <c r="O2556" s="59"/>
      <c r="P2556" s="60"/>
      <c r="Q2556" s="61"/>
      <c r="R2556" s="61"/>
      <c r="S2556" s="510"/>
    </row>
    <row r="2557" spans="1:19" s="31" customFormat="1" ht="45.75" customHeight="1" x14ac:dyDescent="0.25">
      <c r="A2557" s="119">
        <v>2602</v>
      </c>
      <c r="B2557" s="119" t="s">
        <v>7386</v>
      </c>
      <c r="C2557" s="119" t="s">
        <v>3921</v>
      </c>
      <c r="D2557" s="120" t="s">
        <v>4661</v>
      </c>
      <c r="E2557" s="120" t="s">
        <v>1056</v>
      </c>
      <c r="F2557" s="120" t="s">
        <v>7377</v>
      </c>
      <c r="G2557" s="120" t="s">
        <v>7387</v>
      </c>
      <c r="H2557" s="120" t="s">
        <v>2637</v>
      </c>
      <c r="I2557" s="120" t="s">
        <v>7191</v>
      </c>
      <c r="J2557" s="120" t="s">
        <v>2856</v>
      </c>
      <c r="K2557" s="120" t="s">
        <v>5160</v>
      </c>
      <c r="L2557" s="121">
        <v>2</v>
      </c>
      <c r="M2557" s="121">
        <v>2023</v>
      </c>
      <c r="N2557" s="185">
        <v>16472</v>
      </c>
      <c r="O2557" s="59"/>
      <c r="P2557" s="60"/>
      <c r="Q2557" s="61"/>
      <c r="R2557" s="61"/>
      <c r="S2557" s="510"/>
    </row>
    <row r="2558" spans="1:19" s="31" customFormat="1" ht="45.75" customHeight="1" x14ac:dyDescent="0.25">
      <c r="A2558" s="119">
        <v>2603</v>
      </c>
      <c r="B2558" s="119" t="s">
        <v>7388</v>
      </c>
      <c r="C2558" s="119" t="s">
        <v>7370</v>
      </c>
      <c r="D2558" s="120" t="s">
        <v>3388</v>
      </c>
      <c r="E2558" s="120" t="s">
        <v>6810</v>
      </c>
      <c r="F2558" s="120" t="s">
        <v>7372</v>
      </c>
      <c r="G2558" s="120">
        <v>22211291954</v>
      </c>
      <c r="H2558" s="120" t="s">
        <v>2885</v>
      </c>
      <c r="I2558" s="120" t="s">
        <v>7277</v>
      </c>
      <c r="J2558" s="120" t="s">
        <v>2856</v>
      </c>
      <c r="K2558" s="120" t="s">
        <v>7113</v>
      </c>
      <c r="L2558" s="121">
        <v>2</v>
      </c>
      <c r="M2558" s="121">
        <v>2023</v>
      </c>
      <c r="N2558" s="185">
        <v>11426</v>
      </c>
      <c r="O2558" s="59"/>
      <c r="P2558" s="60"/>
      <c r="Q2558" s="61"/>
      <c r="R2558" s="61"/>
      <c r="S2558" s="510"/>
    </row>
    <row r="2559" spans="1:19" s="31" customFormat="1" ht="45.75" customHeight="1" x14ac:dyDescent="0.25">
      <c r="A2559" s="119">
        <v>2604</v>
      </c>
      <c r="B2559" s="119" t="s">
        <v>7389</v>
      </c>
      <c r="C2559" s="119" t="s">
        <v>3659</v>
      </c>
      <c r="D2559" s="120" t="s">
        <v>4820</v>
      </c>
      <c r="E2559" s="120" t="s">
        <v>1056</v>
      </c>
      <c r="F2559" s="120" t="s">
        <v>7390</v>
      </c>
      <c r="G2559" s="120" t="s">
        <v>7391</v>
      </c>
      <c r="H2559" s="120" t="s">
        <v>2637</v>
      </c>
      <c r="I2559" s="120" t="s">
        <v>7392</v>
      </c>
      <c r="J2559" s="120" t="s">
        <v>2856</v>
      </c>
      <c r="K2559" s="120" t="s">
        <v>2950</v>
      </c>
      <c r="L2559" s="121">
        <v>2</v>
      </c>
      <c r="M2559" s="121">
        <v>2023</v>
      </c>
      <c r="N2559" s="185">
        <v>23060.799999999999</v>
      </c>
      <c r="O2559" s="59"/>
      <c r="P2559" s="60"/>
      <c r="Q2559" s="61"/>
      <c r="R2559" s="61"/>
      <c r="S2559" s="510"/>
    </row>
    <row r="2560" spans="1:19" s="31" customFormat="1" ht="45.75" customHeight="1" x14ac:dyDescent="0.25">
      <c r="A2560" s="119">
        <v>2605</v>
      </c>
      <c r="B2560" s="119" t="s">
        <v>7393</v>
      </c>
      <c r="C2560" s="119" t="s">
        <v>7339</v>
      </c>
      <c r="D2560" s="120" t="s">
        <v>3388</v>
      </c>
      <c r="E2560" s="120" t="s">
        <v>7394</v>
      </c>
      <c r="F2560" s="120" t="s">
        <v>7385</v>
      </c>
      <c r="G2560" s="123">
        <v>202212220165</v>
      </c>
      <c r="H2560" s="120" t="s">
        <v>470</v>
      </c>
      <c r="I2560" s="120" t="s">
        <v>7346</v>
      </c>
      <c r="J2560" s="120" t="s">
        <v>2856</v>
      </c>
      <c r="K2560" s="120" t="s">
        <v>7113</v>
      </c>
      <c r="L2560" s="121">
        <v>2</v>
      </c>
      <c r="M2560" s="121">
        <v>2023</v>
      </c>
      <c r="N2560" s="185">
        <v>16008</v>
      </c>
      <c r="O2560" s="59"/>
      <c r="P2560" s="60"/>
      <c r="Q2560" s="61"/>
      <c r="R2560" s="61"/>
      <c r="S2560" s="510"/>
    </row>
    <row r="2561" spans="1:19" s="31" customFormat="1" ht="45.75" customHeight="1" x14ac:dyDescent="0.25">
      <c r="A2561" s="119">
        <v>2606</v>
      </c>
      <c r="B2561" s="119" t="s">
        <v>7395</v>
      </c>
      <c r="C2561" s="119" t="s">
        <v>7339</v>
      </c>
      <c r="D2561" s="120" t="s">
        <v>7049</v>
      </c>
      <c r="E2561" s="120"/>
      <c r="F2561" s="120"/>
      <c r="G2561" s="120"/>
      <c r="H2561" s="120" t="s">
        <v>470</v>
      </c>
      <c r="I2561" s="120" t="s">
        <v>7396</v>
      </c>
      <c r="J2561" s="120" t="s">
        <v>2856</v>
      </c>
      <c r="K2561" s="120" t="s">
        <v>7113</v>
      </c>
      <c r="L2561" s="121">
        <v>2</v>
      </c>
      <c r="M2561" s="121">
        <v>2023</v>
      </c>
      <c r="N2561" s="185">
        <v>17168</v>
      </c>
      <c r="O2561" s="59"/>
      <c r="P2561" s="60"/>
      <c r="Q2561" s="61"/>
      <c r="R2561" s="61"/>
      <c r="S2561" s="510"/>
    </row>
    <row r="2562" spans="1:19" s="31" customFormat="1" ht="45.75" customHeight="1" x14ac:dyDescent="0.25">
      <c r="A2562" s="119">
        <v>2607</v>
      </c>
      <c r="B2562" s="119" t="s">
        <v>7397</v>
      </c>
      <c r="C2562" s="119" t="s">
        <v>7339</v>
      </c>
      <c r="D2562" s="120" t="s">
        <v>7049</v>
      </c>
      <c r="E2562" s="120"/>
      <c r="F2562" s="120"/>
      <c r="G2562" s="120"/>
      <c r="H2562" s="120" t="s">
        <v>470</v>
      </c>
      <c r="I2562" s="120" t="s">
        <v>7396</v>
      </c>
      <c r="J2562" s="120" t="s">
        <v>2856</v>
      </c>
      <c r="K2562" s="120" t="s">
        <v>7113</v>
      </c>
      <c r="L2562" s="121">
        <v>2</v>
      </c>
      <c r="M2562" s="121">
        <v>2023</v>
      </c>
      <c r="N2562" s="185">
        <v>17168</v>
      </c>
      <c r="O2562" s="59"/>
      <c r="P2562" s="60"/>
      <c r="Q2562" s="61"/>
      <c r="R2562" s="61"/>
      <c r="S2562" s="510"/>
    </row>
    <row r="2563" spans="1:19" s="31" customFormat="1" ht="45.75" customHeight="1" x14ac:dyDescent="0.25">
      <c r="A2563" s="119">
        <v>2608</v>
      </c>
      <c r="B2563" s="119" t="s">
        <v>7398</v>
      </c>
      <c r="C2563" s="119" t="s">
        <v>7339</v>
      </c>
      <c r="D2563" s="120" t="s">
        <v>7049</v>
      </c>
      <c r="E2563" s="120"/>
      <c r="F2563" s="120"/>
      <c r="G2563" s="120"/>
      <c r="H2563" s="120" t="s">
        <v>470</v>
      </c>
      <c r="I2563" s="120" t="s">
        <v>7396</v>
      </c>
      <c r="J2563" s="120" t="s">
        <v>2856</v>
      </c>
      <c r="K2563" s="120" t="s">
        <v>7113</v>
      </c>
      <c r="L2563" s="121">
        <v>2</v>
      </c>
      <c r="M2563" s="121">
        <v>2023</v>
      </c>
      <c r="N2563" s="185">
        <v>17168</v>
      </c>
      <c r="O2563" s="59"/>
      <c r="P2563" s="60"/>
      <c r="Q2563" s="61"/>
      <c r="R2563" s="61"/>
      <c r="S2563" s="510"/>
    </row>
    <row r="2564" spans="1:19" s="31" customFormat="1" ht="45.75" customHeight="1" x14ac:dyDescent="0.25">
      <c r="A2564" s="119">
        <v>2609</v>
      </c>
      <c r="B2564" s="119" t="s">
        <v>7399</v>
      </c>
      <c r="C2564" s="119" t="s">
        <v>7339</v>
      </c>
      <c r="D2564" s="120" t="s">
        <v>7049</v>
      </c>
      <c r="E2564" s="120"/>
      <c r="F2564" s="120"/>
      <c r="G2564" s="120"/>
      <c r="H2564" s="120" t="s">
        <v>470</v>
      </c>
      <c r="I2564" s="120" t="s">
        <v>7396</v>
      </c>
      <c r="J2564" s="120" t="s">
        <v>2856</v>
      </c>
      <c r="K2564" s="120" t="s">
        <v>7113</v>
      </c>
      <c r="L2564" s="121">
        <v>2</v>
      </c>
      <c r="M2564" s="121">
        <v>2023</v>
      </c>
      <c r="N2564" s="185">
        <v>17168</v>
      </c>
      <c r="O2564" s="59"/>
      <c r="P2564" s="60"/>
      <c r="Q2564" s="61"/>
      <c r="R2564" s="61"/>
      <c r="S2564" s="510"/>
    </row>
    <row r="2565" spans="1:19" s="31" customFormat="1" ht="45.75" customHeight="1" x14ac:dyDescent="0.25">
      <c r="A2565" s="119">
        <v>2610</v>
      </c>
      <c r="B2565" s="119" t="s">
        <v>7400</v>
      </c>
      <c r="C2565" s="119" t="s">
        <v>7339</v>
      </c>
      <c r="D2565" s="120" t="s">
        <v>7049</v>
      </c>
      <c r="E2565" s="120"/>
      <c r="F2565" s="120"/>
      <c r="G2565" s="120"/>
      <c r="H2565" s="120" t="s">
        <v>470</v>
      </c>
      <c r="I2565" s="120" t="s">
        <v>7396</v>
      </c>
      <c r="J2565" s="120" t="s">
        <v>2856</v>
      </c>
      <c r="K2565" s="120" t="s">
        <v>7113</v>
      </c>
      <c r="L2565" s="121">
        <v>2</v>
      </c>
      <c r="M2565" s="121">
        <v>2023</v>
      </c>
      <c r="N2565" s="185">
        <v>17168</v>
      </c>
      <c r="O2565" s="59"/>
      <c r="P2565" s="60"/>
      <c r="Q2565" s="61"/>
      <c r="R2565" s="61"/>
      <c r="S2565" s="510"/>
    </row>
    <row r="2566" spans="1:19" s="31" customFormat="1" ht="45.75" customHeight="1" x14ac:dyDescent="0.25">
      <c r="A2566" s="119">
        <v>2611</v>
      </c>
      <c r="B2566" s="119" t="s">
        <v>7401</v>
      </c>
      <c r="C2566" s="119" t="s">
        <v>7402</v>
      </c>
      <c r="D2566" s="120" t="s">
        <v>1622</v>
      </c>
      <c r="E2566" s="120" t="s">
        <v>1056</v>
      </c>
      <c r="F2566" s="120" t="s">
        <v>7403</v>
      </c>
      <c r="G2566" s="120" t="s">
        <v>7404</v>
      </c>
      <c r="H2566" s="120" t="s">
        <v>2637</v>
      </c>
      <c r="I2566" s="120" t="s">
        <v>7396</v>
      </c>
      <c r="J2566" s="120" t="s">
        <v>2856</v>
      </c>
      <c r="K2566" s="120" t="s">
        <v>7113</v>
      </c>
      <c r="L2566" s="121">
        <v>3</v>
      </c>
      <c r="M2566" s="121">
        <v>2023</v>
      </c>
      <c r="N2566" s="185">
        <v>17050.84</v>
      </c>
      <c r="O2566" s="59"/>
      <c r="P2566" s="60"/>
      <c r="Q2566" s="61"/>
      <c r="R2566" s="61"/>
      <c r="S2566" s="510"/>
    </row>
    <row r="2567" spans="1:19" s="31" customFormat="1" ht="45.75" customHeight="1" x14ac:dyDescent="0.25">
      <c r="A2567" s="119">
        <v>2612</v>
      </c>
      <c r="B2567" s="119" t="s">
        <v>7405</v>
      </c>
      <c r="C2567" s="119" t="s">
        <v>3921</v>
      </c>
      <c r="D2567" s="120" t="s">
        <v>1622</v>
      </c>
      <c r="E2567" s="120" t="s">
        <v>1056</v>
      </c>
      <c r="F2567" s="120" t="s">
        <v>7406</v>
      </c>
      <c r="G2567" s="120" t="s">
        <v>7407</v>
      </c>
      <c r="H2567" s="120" t="s">
        <v>2637</v>
      </c>
      <c r="I2567" s="120" t="s">
        <v>7396</v>
      </c>
      <c r="J2567" s="120" t="s">
        <v>92</v>
      </c>
      <c r="K2567" s="120" t="s">
        <v>2950</v>
      </c>
      <c r="L2567" s="121">
        <v>3</v>
      </c>
      <c r="M2567" s="121">
        <v>2023</v>
      </c>
      <c r="N2567" s="185">
        <v>23132.720000000001</v>
      </c>
      <c r="O2567" s="59"/>
      <c r="P2567" s="60"/>
      <c r="Q2567" s="61"/>
      <c r="R2567" s="61"/>
      <c r="S2567" s="510"/>
    </row>
    <row r="2568" spans="1:19" s="31" customFormat="1" ht="45.75" customHeight="1" x14ac:dyDescent="0.25">
      <c r="A2568" s="119">
        <v>2613</v>
      </c>
      <c r="B2568" s="119" t="s">
        <v>7408</v>
      </c>
      <c r="C2568" s="119" t="s">
        <v>3921</v>
      </c>
      <c r="D2568" s="120" t="s">
        <v>3843</v>
      </c>
      <c r="E2568" s="120" t="s">
        <v>7409</v>
      </c>
      <c r="F2568" s="120" t="s">
        <v>7410</v>
      </c>
      <c r="G2568" s="120"/>
      <c r="H2568" s="120" t="s">
        <v>2637</v>
      </c>
      <c r="I2568" s="120" t="s">
        <v>7346</v>
      </c>
      <c r="J2568" s="120" t="s">
        <v>2856</v>
      </c>
      <c r="K2568" s="120" t="s">
        <v>2950</v>
      </c>
      <c r="L2568" s="121">
        <v>3</v>
      </c>
      <c r="M2568" s="121">
        <v>2023</v>
      </c>
      <c r="N2568" s="185">
        <v>17632</v>
      </c>
      <c r="O2568" s="59"/>
      <c r="P2568" s="60"/>
      <c r="Q2568" s="61"/>
      <c r="R2568" s="61"/>
      <c r="S2568" s="510"/>
    </row>
    <row r="2569" spans="1:19" s="31" customFormat="1" ht="45.75" customHeight="1" x14ac:dyDescent="0.25">
      <c r="A2569" s="119">
        <v>2614</v>
      </c>
      <c r="B2569" s="119" t="s">
        <v>7411</v>
      </c>
      <c r="C2569" s="119" t="s">
        <v>7412</v>
      </c>
      <c r="D2569" s="120" t="s">
        <v>7413</v>
      </c>
      <c r="E2569" s="120"/>
      <c r="F2569" s="120" t="s">
        <v>7414</v>
      </c>
      <c r="G2569" s="120" t="s">
        <v>7415</v>
      </c>
      <c r="H2569" s="120" t="s">
        <v>470</v>
      </c>
      <c r="I2569" s="120" t="s">
        <v>7416</v>
      </c>
      <c r="J2569" s="120" t="s">
        <v>2856</v>
      </c>
      <c r="K2569" s="120" t="s">
        <v>2950</v>
      </c>
      <c r="L2569" s="121">
        <v>3</v>
      </c>
      <c r="M2569" s="121">
        <v>2023</v>
      </c>
      <c r="N2569" s="185">
        <v>14036</v>
      </c>
      <c r="O2569" s="59"/>
      <c r="P2569" s="60"/>
      <c r="Q2569" s="61"/>
      <c r="R2569" s="61"/>
      <c r="S2569" s="510"/>
    </row>
    <row r="2570" spans="1:19" s="31" customFormat="1" ht="45.75" customHeight="1" x14ac:dyDescent="0.25">
      <c r="A2570" s="119">
        <v>2615</v>
      </c>
      <c r="B2570" s="119" t="s">
        <v>7417</v>
      </c>
      <c r="C2570" s="119" t="s">
        <v>3029</v>
      </c>
      <c r="D2570" s="120" t="s">
        <v>1622</v>
      </c>
      <c r="E2570" s="120" t="s">
        <v>3298</v>
      </c>
      <c r="F2570" s="120" t="s">
        <v>7418</v>
      </c>
      <c r="G2570" s="120" t="s">
        <v>7419</v>
      </c>
      <c r="H2570" s="120" t="s">
        <v>2637</v>
      </c>
      <c r="I2570" s="120" t="s">
        <v>7420</v>
      </c>
      <c r="J2570" s="120" t="s">
        <v>2856</v>
      </c>
      <c r="K2570" s="120" t="s">
        <v>5160</v>
      </c>
      <c r="L2570" s="121">
        <v>3</v>
      </c>
      <c r="M2570" s="121">
        <v>2023</v>
      </c>
      <c r="N2570" s="185">
        <v>22968</v>
      </c>
      <c r="O2570" s="59"/>
      <c r="P2570" s="60"/>
      <c r="Q2570" s="61"/>
      <c r="R2570" s="61"/>
      <c r="S2570" s="510"/>
    </row>
    <row r="2571" spans="1:19" s="31" customFormat="1" ht="45.75" customHeight="1" x14ac:dyDescent="0.25">
      <c r="A2571" s="119">
        <v>2616</v>
      </c>
      <c r="B2571" s="119" t="s">
        <v>7421</v>
      </c>
      <c r="C2571" s="119" t="s">
        <v>1621</v>
      </c>
      <c r="D2571" s="120" t="s">
        <v>3843</v>
      </c>
      <c r="E2571" s="120" t="s">
        <v>3298</v>
      </c>
      <c r="F2571" s="120" t="s">
        <v>7418</v>
      </c>
      <c r="G2571" s="120" t="s">
        <v>7422</v>
      </c>
      <c r="H2571" s="120" t="s">
        <v>2637</v>
      </c>
      <c r="I2571" s="120" t="s">
        <v>389</v>
      </c>
      <c r="J2571" s="120" t="s">
        <v>2856</v>
      </c>
      <c r="K2571" s="120" t="s">
        <v>7113</v>
      </c>
      <c r="L2571" s="121">
        <v>3</v>
      </c>
      <c r="M2571" s="121">
        <v>2023</v>
      </c>
      <c r="N2571" s="185">
        <v>22968</v>
      </c>
      <c r="O2571" s="59"/>
      <c r="P2571" s="60"/>
      <c r="Q2571" s="61"/>
      <c r="R2571" s="61"/>
      <c r="S2571" s="510"/>
    </row>
    <row r="2572" spans="1:19" s="31" customFormat="1" ht="45.75" customHeight="1" x14ac:dyDescent="0.25">
      <c r="A2572" s="119">
        <v>2617</v>
      </c>
      <c r="B2572" s="119" t="s">
        <v>7423</v>
      </c>
      <c r="C2572" s="119" t="s">
        <v>7370</v>
      </c>
      <c r="D2572" s="120" t="s">
        <v>3388</v>
      </c>
      <c r="E2572" s="120" t="s">
        <v>7424</v>
      </c>
      <c r="F2572" s="120" t="s">
        <v>7385</v>
      </c>
      <c r="G2572" s="120"/>
      <c r="H2572" s="120" t="s">
        <v>2885</v>
      </c>
      <c r="I2572" s="120" t="s">
        <v>429</v>
      </c>
      <c r="J2572" s="120" t="s">
        <v>2856</v>
      </c>
      <c r="K2572" s="120" t="s">
        <v>7113</v>
      </c>
      <c r="L2572" s="121">
        <v>3</v>
      </c>
      <c r="M2572" s="121">
        <v>2023</v>
      </c>
      <c r="N2572" s="185">
        <v>6723.36</v>
      </c>
      <c r="O2572" s="59"/>
      <c r="P2572" s="60"/>
      <c r="Q2572" s="61"/>
      <c r="R2572" s="61"/>
      <c r="S2572" s="510"/>
    </row>
    <row r="2573" spans="1:19" s="31" customFormat="1" ht="45.75" customHeight="1" x14ac:dyDescent="0.25">
      <c r="A2573" s="119">
        <v>2618</v>
      </c>
      <c r="B2573" s="119" t="s">
        <v>15330</v>
      </c>
      <c r="C2573" s="119" t="s">
        <v>7370</v>
      </c>
      <c r="D2573" s="120" t="s">
        <v>7425</v>
      </c>
      <c r="E2573" s="120" t="s">
        <v>7394</v>
      </c>
      <c r="F2573" s="361"/>
      <c r="G2573" s="120" t="s">
        <v>7426</v>
      </c>
      <c r="H2573" s="120" t="s">
        <v>2885</v>
      </c>
      <c r="I2573" s="120" t="s">
        <v>7427</v>
      </c>
      <c r="J2573" s="120" t="s">
        <v>2856</v>
      </c>
      <c r="K2573" s="120" t="s">
        <v>7113</v>
      </c>
      <c r="L2573" s="121">
        <v>3</v>
      </c>
      <c r="M2573" s="121">
        <v>2023</v>
      </c>
      <c r="N2573" s="185">
        <v>11368</v>
      </c>
      <c r="O2573" s="59"/>
      <c r="P2573" s="60"/>
      <c r="Q2573" s="61"/>
      <c r="R2573" s="61"/>
      <c r="S2573" s="510"/>
    </row>
    <row r="2574" spans="1:19" s="31" customFormat="1" ht="45.75" customHeight="1" x14ac:dyDescent="0.25">
      <c r="A2574" s="119">
        <v>2619</v>
      </c>
      <c r="B2574" s="119" t="s">
        <v>7428</v>
      </c>
      <c r="C2574" s="119" t="s">
        <v>7429</v>
      </c>
      <c r="D2574" s="120" t="s">
        <v>7430</v>
      </c>
      <c r="E2574" s="120" t="s">
        <v>7431</v>
      </c>
      <c r="F2574" s="120" t="s">
        <v>7432</v>
      </c>
      <c r="G2574" s="120" t="s">
        <v>7433</v>
      </c>
      <c r="H2574" s="120" t="s">
        <v>2885</v>
      </c>
      <c r="I2574" s="120" t="s">
        <v>7434</v>
      </c>
      <c r="J2574" s="120" t="s">
        <v>2856</v>
      </c>
      <c r="K2574" s="120" t="s">
        <v>7113</v>
      </c>
      <c r="L2574" s="121">
        <v>3</v>
      </c>
      <c r="M2574" s="121">
        <v>2023</v>
      </c>
      <c r="N2574" s="185">
        <v>16472</v>
      </c>
      <c r="O2574" s="59"/>
      <c r="P2574" s="60"/>
      <c r="Q2574" s="61"/>
      <c r="R2574" s="61"/>
      <c r="S2574" s="510"/>
    </row>
    <row r="2575" spans="1:19" s="31" customFormat="1" ht="45.75" customHeight="1" x14ac:dyDescent="0.25">
      <c r="A2575" s="119">
        <v>2620</v>
      </c>
      <c r="B2575" s="119" t="s">
        <v>7435</v>
      </c>
      <c r="C2575" s="119" t="s">
        <v>1621</v>
      </c>
      <c r="D2575" s="120" t="s">
        <v>7173</v>
      </c>
      <c r="E2575" s="120" t="s">
        <v>7436</v>
      </c>
      <c r="F2575" s="120" t="s">
        <v>7437</v>
      </c>
      <c r="G2575" s="120" t="s">
        <v>7438</v>
      </c>
      <c r="H2575" s="120" t="s">
        <v>2885</v>
      </c>
      <c r="I2575" s="120" t="s">
        <v>7434</v>
      </c>
      <c r="J2575" s="120" t="s">
        <v>2856</v>
      </c>
      <c r="K2575" s="120" t="s">
        <v>2950</v>
      </c>
      <c r="L2575" s="121">
        <v>3</v>
      </c>
      <c r="M2575" s="121">
        <v>2023</v>
      </c>
      <c r="N2575" s="185">
        <v>10672</v>
      </c>
      <c r="O2575" s="59"/>
      <c r="P2575" s="60"/>
      <c r="Q2575" s="61"/>
      <c r="R2575" s="61"/>
      <c r="S2575" s="510"/>
    </row>
    <row r="2576" spans="1:19" s="31" customFormat="1" ht="45.75" customHeight="1" x14ac:dyDescent="0.25">
      <c r="A2576" s="119">
        <v>2621</v>
      </c>
      <c r="B2576" s="119" t="s">
        <v>7439</v>
      </c>
      <c r="C2576" s="119" t="s">
        <v>7440</v>
      </c>
      <c r="D2576" s="120" t="s">
        <v>3012</v>
      </c>
      <c r="E2576" s="120"/>
      <c r="F2576" s="120" t="s">
        <v>7441</v>
      </c>
      <c r="G2576" s="120" t="s">
        <v>7442</v>
      </c>
      <c r="H2576" s="120" t="s">
        <v>2637</v>
      </c>
      <c r="I2576" s="120" t="s">
        <v>7443</v>
      </c>
      <c r="J2576" s="120" t="s">
        <v>2856</v>
      </c>
      <c r="K2576" s="120" t="s">
        <v>7113</v>
      </c>
      <c r="L2576" s="121">
        <v>3</v>
      </c>
      <c r="M2576" s="121">
        <v>2023</v>
      </c>
      <c r="N2576" s="185">
        <v>28072</v>
      </c>
      <c r="O2576" s="59"/>
      <c r="P2576" s="60"/>
      <c r="Q2576" s="61"/>
      <c r="R2576" s="61"/>
      <c r="S2576" s="510"/>
    </row>
    <row r="2577" spans="1:19" s="31" customFormat="1" ht="45.75" customHeight="1" x14ac:dyDescent="0.25">
      <c r="A2577" s="119">
        <v>2622</v>
      </c>
      <c r="B2577" s="119" t="s">
        <v>7444</v>
      </c>
      <c r="C2577" s="119" t="s">
        <v>3029</v>
      </c>
      <c r="D2577" s="120" t="s">
        <v>1622</v>
      </c>
      <c r="E2577" s="120" t="s">
        <v>1056</v>
      </c>
      <c r="F2577" s="120" t="s">
        <v>7445</v>
      </c>
      <c r="G2577" s="120" t="s">
        <v>7446</v>
      </c>
      <c r="H2577" s="120" t="s">
        <v>2637</v>
      </c>
      <c r="I2577" s="120" t="s">
        <v>1088</v>
      </c>
      <c r="J2577" s="120" t="s">
        <v>2856</v>
      </c>
      <c r="K2577" s="120" t="s">
        <v>2950</v>
      </c>
      <c r="L2577" s="121">
        <v>3</v>
      </c>
      <c r="M2577" s="121">
        <v>2023</v>
      </c>
      <c r="N2577" s="185">
        <v>22968</v>
      </c>
      <c r="O2577" s="59"/>
      <c r="P2577" s="60"/>
      <c r="Q2577" s="61"/>
      <c r="R2577" s="61"/>
      <c r="S2577" s="510"/>
    </row>
    <row r="2578" spans="1:19" s="31" customFormat="1" ht="45.75" customHeight="1" x14ac:dyDescent="0.25">
      <c r="A2578" s="119">
        <v>2623</v>
      </c>
      <c r="B2578" s="119" t="s">
        <v>7447</v>
      </c>
      <c r="C2578" s="119" t="s">
        <v>3659</v>
      </c>
      <c r="D2578" s="120" t="s">
        <v>3843</v>
      </c>
      <c r="E2578" s="120" t="s">
        <v>1056</v>
      </c>
      <c r="F2578" s="120" t="s">
        <v>7448</v>
      </c>
      <c r="G2578" s="120" t="s">
        <v>7449</v>
      </c>
      <c r="H2578" s="120" t="s">
        <v>2637</v>
      </c>
      <c r="I2578" s="120" t="s">
        <v>7254</v>
      </c>
      <c r="J2578" s="120" t="s">
        <v>2856</v>
      </c>
      <c r="K2578" s="120" t="s">
        <v>7113</v>
      </c>
      <c r="L2578" s="121">
        <v>3</v>
      </c>
      <c r="M2578" s="121">
        <v>2023</v>
      </c>
      <c r="N2578" s="185">
        <v>21550</v>
      </c>
      <c r="O2578" s="59"/>
      <c r="P2578" s="60"/>
      <c r="Q2578" s="61"/>
      <c r="R2578" s="61"/>
      <c r="S2578" s="510"/>
    </row>
    <row r="2579" spans="1:19" s="31" customFormat="1" ht="45.75" customHeight="1" x14ac:dyDescent="0.25">
      <c r="A2579" s="119">
        <v>2624</v>
      </c>
      <c r="B2579" s="119" t="s">
        <v>7450</v>
      </c>
      <c r="C2579" s="119" t="s">
        <v>3659</v>
      </c>
      <c r="D2579" s="120" t="s">
        <v>7173</v>
      </c>
      <c r="E2579" s="120" t="s">
        <v>7283</v>
      </c>
      <c r="F2579" s="120" t="s">
        <v>7451</v>
      </c>
      <c r="G2579" s="120" t="s">
        <v>7452</v>
      </c>
      <c r="H2579" s="120" t="s">
        <v>2637</v>
      </c>
      <c r="I2579" s="120" t="s">
        <v>150</v>
      </c>
      <c r="J2579" s="120" t="s">
        <v>2856</v>
      </c>
      <c r="K2579" s="120" t="s">
        <v>7113</v>
      </c>
      <c r="L2579" s="121">
        <v>3</v>
      </c>
      <c r="M2579" s="121">
        <v>2023</v>
      </c>
      <c r="N2579" s="185">
        <v>16446</v>
      </c>
      <c r="O2579" s="59"/>
      <c r="P2579" s="60"/>
      <c r="Q2579" s="61"/>
      <c r="R2579" s="61"/>
      <c r="S2579" s="510"/>
    </row>
    <row r="2580" spans="1:19" s="31" customFormat="1" ht="45.75" customHeight="1" x14ac:dyDescent="0.25">
      <c r="A2580" s="119">
        <v>2625</v>
      </c>
      <c r="B2580" s="119" t="s">
        <v>7453</v>
      </c>
      <c r="C2580" s="119" t="s">
        <v>7339</v>
      </c>
      <c r="D2580" s="120" t="s">
        <v>3388</v>
      </c>
      <c r="E2580" s="120" t="s">
        <v>1358</v>
      </c>
      <c r="F2580" s="120" t="s">
        <v>261</v>
      </c>
      <c r="G2580" s="128" t="s">
        <v>7454</v>
      </c>
      <c r="H2580" s="120" t="s">
        <v>2885</v>
      </c>
      <c r="I2580" s="120" t="s">
        <v>2507</v>
      </c>
      <c r="J2580" s="120" t="s">
        <v>2856</v>
      </c>
      <c r="K2580" s="120" t="s">
        <v>7455</v>
      </c>
      <c r="L2580" s="121">
        <v>4</v>
      </c>
      <c r="M2580" s="121">
        <v>2023</v>
      </c>
      <c r="N2580" s="185">
        <v>16486.599999999999</v>
      </c>
      <c r="O2580" s="59"/>
      <c r="P2580" s="60"/>
      <c r="Q2580" s="61"/>
      <c r="R2580" s="61"/>
      <c r="S2580" s="510"/>
    </row>
    <row r="2581" spans="1:19" s="31" customFormat="1" ht="45.75" customHeight="1" x14ac:dyDescent="0.25">
      <c r="A2581" s="119">
        <v>2626</v>
      </c>
      <c r="B2581" s="119" t="s">
        <v>7456</v>
      </c>
      <c r="C2581" s="119" t="s">
        <v>7339</v>
      </c>
      <c r="D2581" s="120" t="s">
        <v>3388</v>
      </c>
      <c r="E2581" s="120" t="s">
        <v>7457</v>
      </c>
      <c r="F2581" s="120" t="s">
        <v>261</v>
      </c>
      <c r="G2581" s="128" t="s">
        <v>7458</v>
      </c>
      <c r="H2581" s="120" t="s">
        <v>2885</v>
      </c>
      <c r="I2581" s="120" t="s">
        <v>2507</v>
      </c>
      <c r="J2581" s="120" t="s">
        <v>2856</v>
      </c>
      <c r="K2581" s="120" t="s">
        <v>7455</v>
      </c>
      <c r="L2581" s="121">
        <v>4</v>
      </c>
      <c r="M2581" s="121">
        <v>2023</v>
      </c>
      <c r="N2581" s="185">
        <v>16486.599999999999</v>
      </c>
      <c r="O2581" s="59"/>
      <c r="P2581" s="60"/>
      <c r="Q2581" s="61"/>
      <c r="R2581" s="61"/>
      <c r="S2581" s="510"/>
    </row>
    <row r="2582" spans="1:19" s="31" customFormat="1" ht="45.75" customHeight="1" x14ac:dyDescent="0.25">
      <c r="A2582" s="119">
        <v>2627</v>
      </c>
      <c r="B2582" s="119" t="s">
        <v>7459</v>
      </c>
      <c r="C2582" s="119" t="s">
        <v>3659</v>
      </c>
      <c r="D2582" s="120" t="s">
        <v>4661</v>
      </c>
      <c r="E2582" s="120" t="s">
        <v>7194</v>
      </c>
      <c r="F2582" s="120" t="s">
        <v>7460</v>
      </c>
      <c r="G2582" s="120" t="s">
        <v>7461</v>
      </c>
      <c r="H2582" s="120" t="s">
        <v>90</v>
      </c>
      <c r="I2582" s="120" t="s">
        <v>3887</v>
      </c>
      <c r="J2582" s="120" t="s">
        <v>92</v>
      </c>
      <c r="K2582" s="120" t="s">
        <v>7455</v>
      </c>
      <c r="L2582" s="121">
        <v>4</v>
      </c>
      <c r="M2582" s="121">
        <v>2023</v>
      </c>
      <c r="N2582" s="185">
        <v>24244</v>
      </c>
      <c r="O2582" s="59"/>
      <c r="P2582" s="60"/>
      <c r="Q2582" s="61"/>
      <c r="R2582" s="61"/>
      <c r="S2582" s="510"/>
    </row>
    <row r="2583" spans="1:19" s="31" customFormat="1" ht="45.75" customHeight="1" x14ac:dyDescent="0.25">
      <c r="A2583" s="119">
        <v>2628</v>
      </c>
      <c r="B2583" s="119" t="s">
        <v>7462</v>
      </c>
      <c r="C2583" s="119" t="s">
        <v>7339</v>
      </c>
      <c r="D2583" s="120" t="s">
        <v>2922</v>
      </c>
      <c r="E2583" s="120" t="s">
        <v>391</v>
      </c>
      <c r="F2583" s="120" t="s">
        <v>7463</v>
      </c>
      <c r="G2583" s="128" t="s">
        <v>7464</v>
      </c>
      <c r="H2583" s="120"/>
      <c r="I2583" s="120" t="s">
        <v>7465</v>
      </c>
      <c r="J2583" s="120" t="s">
        <v>2856</v>
      </c>
      <c r="K2583" s="120" t="s">
        <v>7455</v>
      </c>
      <c r="L2583" s="121">
        <v>4</v>
      </c>
      <c r="M2583" s="121">
        <v>2023</v>
      </c>
      <c r="N2583" s="185">
        <v>15776</v>
      </c>
      <c r="O2583" s="59"/>
      <c r="P2583" s="60"/>
      <c r="Q2583" s="61"/>
      <c r="R2583" s="61"/>
      <c r="S2583" s="510"/>
    </row>
    <row r="2584" spans="1:19" s="31" customFormat="1" ht="45.75" customHeight="1" x14ac:dyDescent="0.25">
      <c r="A2584" s="119">
        <v>2629</v>
      </c>
      <c r="B2584" s="119" t="s">
        <v>7466</v>
      </c>
      <c r="C2584" s="119" t="s">
        <v>2976</v>
      </c>
      <c r="D2584" s="120" t="s">
        <v>1156</v>
      </c>
      <c r="E2584" s="120" t="s">
        <v>7467</v>
      </c>
      <c r="F2584" s="120" t="s">
        <v>7468</v>
      </c>
      <c r="G2584" s="120" t="s">
        <v>7469</v>
      </c>
      <c r="H2584" s="120" t="s">
        <v>2885</v>
      </c>
      <c r="I2584" s="120" t="s">
        <v>7470</v>
      </c>
      <c r="J2584" s="120" t="s">
        <v>2856</v>
      </c>
      <c r="K2584" s="120" t="s">
        <v>7455</v>
      </c>
      <c r="L2584" s="121">
        <v>4</v>
      </c>
      <c r="M2584" s="121">
        <v>2023</v>
      </c>
      <c r="N2584" s="185">
        <v>9048</v>
      </c>
      <c r="O2584" s="59"/>
      <c r="P2584" s="60"/>
      <c r="Q2584" s="61"/>
      <c r="R2584" s="61"/>
      <c r="S2584" s="510"/>
    </row>
    <row r="2585" spans="1:19" s="31" customFormat="1" ht="45.75" customHeight="1" x14ac:dyDescent="0.25">
      <c r="A2585" s="119">
        <v>2630</v>
      </c>
      <c r="B2585" s="119" t="s">
        <v>7471</v>
      </c>
      <c r="C2585" s="119" t="s">
        <v>2976</v>
      </c>
      <c r="D2585" s="120" t="s">
        <v>1156</v>
      </c>
      <c r="E2585" s="120" t="s">
        <v>7467</v>
      </c>
      <c r="F2585" s="120" t="s">
        <v>7468</v>
      </c>
      <c r="G2585" s="120" t="s">
        <v>7472</v>
      </c>
      <c r="H2585" s="120" t="s">
        <v>2885</v>
      </c>
      <c r="I2585" s="120" t="s">
        <v>7470</v>
      </c>
      <c r="J2585" s="120" t="s">
        <v>2856</v>
      </c>
      <c r="K2585" s="120" t="s">
        <v>7455</v>
      </c>
      <c r="L2585" s="121">
        <v>4</v>
      </c>
      <c r="M2585" s="121">
        <v>2023</v>
      </c>
      <c r="N2585" s="185">
        <v>9048</v>
      </c>
      <c r="O2585" s="59"/>
      <c r="P2585" s="60"/>
      <c r="Q2585" s="61"/>
      <c r="R2585" s="61"/>
      <c r="S2585" s="510"/>
    </row>
    <row r="2586" spans="1:19" s="31" customFormat="1" ht="45.75" customHeight="1" x14ac:dyDescent="0.25">
      <c r="A2586" s="119">
        <v>2631</v>
      </c>
      <c r="B2586" s="119" t="s">
        <v>7473</v>
      </c>
      <c r="C2586" s="119" t="s">
        <v>7474</v>
      </c>
      <c r="D2586" s="120" t="s">
        <v>2922</v>
      </c>
      <c r="E2586" s="120" t="s">
        <v>3444</v>
      </c>
      <c r="F2586" s="120" t="s">
        <v>7385</v>
      </c>
      <c r="G2586" s="128" t="s">
        <v>7475</v>
      </c>
      <c r="H2586" s="120"/>
      <c r="I2586" s="120" t="s">
        <v>7470</v>
      </c>
      <c r="J2586" s="120" t="s">
        <v>2856</v>
      </c>
      <c r="K2586" s="120" t="s">
        <v>7455</v>
      </c>
      <c r="L2586" s="121">
        <v>4</v>
      </c>
      <c r="M2586" s="121">
        <v>2023</v>
      </c>
      <c r="N2586" s="185">
        <v>33176</v>
      </c>
      <c r="O2586" s="59"/>
      <c r="P2586" s="60"/>
      <c r="Q2586" s="61"/>
      <c r="R2586" s="61"/>
      <c r="S2586" s="510"/>
    </row>
    <row r="2587" spans="1:19" s="31" customFormat="1" ht="45.75" customHeight="1" x14ac:dyDescent="0.25">
      <c r="A2587" s="119">
        <v>2632</v>
      </c>
      <c r="B2587" s="119" t="s">
        <v>7476</v>
      </c>
      <c r="C2587" s="119" t="s">
        <v>7474</v>
      </c>
      <c r="D2587" s="120" t="s">
        <v>2922</v>
      </c>
      <c r="E2587" s="120" t="s">
        <v>3444</v>
      </c>
      <c r="F2587" s="120" t="s">
        <v>7385</v>
      </c>
      <c r="G2587" s="128" t="s">
        <v>7477</v>
      </c>
      <c r="H2587" s="120" t="s">
        <v>470</v>
      </c>
      <c r="I2587" s="120" t="s">
        <v>7470</v>
      </c>
      <c r="J2587" s="120" t="s">
        <v>92</v>
      </c>
      <c r="K2587" s="120" t="s">
        <v>7455</v>
      </c>
      <c r="L2587" s="121">
        <v>4</v>
      </c>
      <c r="M2587" s="121">
        <v>2023</v>
      </c>
      <c r="N2587" s="185">
        <v>33176</v>
      </c>
      <c r="O2587" s="59"/>
      <c r="P2587" s="60"/>
      <c r="Q2587" s="61"/>
      <c r="R2587" s="61"/>
      <c r="S2587" s="510"/>
    </row>
    <row r="2588" spans="1:19" s="31" customFormat="1" ht="45.75" customHeight="1" x14ac:dyDescent="0.25">
      <c r="A2588" s="119">
        <v>2633</v>
      </c>
      <c r="B2588" s="119" t="s">
        <v>7478</v>
      </c>
      <c r="C2588" s="119" t="s">
        <v>7339</v>
      </c>
      <c r="D2588" s="120" t="s">
        <v>3388</v>
      </c>
      <c r="E2588" s="120" t="s">
        <v>3244</v>
      </c>
      <c r="F2588" s="120" t="s">
        <v>261</v>
      </c>
      <c r="G2588" s="128" t="s">
        <v>7479</v>
      </c>
      <c r="H2588" s="120"/>
      <c r="I2588" s="120" t="s">
        <v>7465</v>
      </c>
      <c r="J2588" s="120" t="s">
        <v>2856</v>
      </c>
      <c r="K2588" s="120" t="s">
        <v>7113</v>
      </c>
      <c r="L2588" s="121">
        <v>4</v>
      </c>
      <c r="M2588" s="121">
        <v>2023</v>
      </c>
      <c r="N2588" s="185">
        <v>21550</v>
      </c>
      <c r="O2588" s="59"/>
      <c r="P2588" s="60"/>
      <c r="Q2588" s="61"/>
      <c r="R2588" s="61"/>
      <c r="S2588" s="510"/>
    </row>
    <row r="2589" spans="1:19" s="31" customFormat="1" ht="45.75" customHeight="1" x14ac:dyDescent="0.25">
      <c r="A2589" s="119">
        <v>2634</v>
      </c>
      <c r="B2589" s="119" t="s">
        <v>7480</v>
      </c>
      <c r="C2589" s="119" t="s">
        <v>7481</v>
      </c>
      <c r="D2589" s="120" t="s">
        <v>3012</v>
      </c>
      <c r="E2589" s="120" t="s">
        <v>7482</v>
      </c>
      <c r="F2589" s="120" t="s">
        <v>7483</v>
      </c>
      <c r="G2589" s="120" t="s">
        <v>7484</v>
      </c>
      <c r="H2589" s="120"/>
      <c r="I2589" s="120" t="s">
        <v>277</v>
      </c>
      <c r="J2589" s="120" t="s">
        <v>92</v>
      </c>
      <c r="K2589" s="120" t="s">
        <v>7485</v>
      </c>
      <c r="L2589" s="121">
        <v>4</v>
      </c>
      <c r="M2589" s="121">
        <v>2023</v>
      </c>
      <c r="N2589" s="185">
        <v>27930</v>
      </c>
      <c r="O2589" s="59"/>
      <c r="P2589" s="60"/>
      <c r="Q2589" s="61"/>
      <c r="R2589" s="61"/>
      <c r="S2589" s="510"/>
    </row>
    <row r="2590" spans="1:19" s="31" customFormat="1" ht="45.75" customHeight="1" x14ac:dyDescent="0.25">
      <c r="A2590" s="119">
        <v>2635</v>
      </c>
      <c r="B2590" s="120" t="s">
        <v>7486</v>
      </c>
      <c r="C2590" s="120" t="s">
        <v>3659</v>
      </c>
      <c r="D2590" s="120" t="s">
        <v>3012</v>
      </c>
      <c r="E2590" s="120" t="s">
        <v>391</v>
      </c>
      <c r="F2590" s="120" t="s">
        <v>7230</v>
      </c>
      <c r="G2590" s="120" t="s">
        <v>7487</v>
      </c>
      <c r="H2590" s="120" t="s">
        <v>470</v>
      </c>
      <c r="I2590" s="120" t="s">
        <v>7470</v>
      </c>
      <c r="J2590" s="120" t="s">
        <v>2856</v>
      </c>
      <c r="K2590" s="120" t="s">
        <v>2950</v>
      </c>
      <c r="L2590" s="121">
        <v>5</v>
      </c>
      <c r="M2590" s="121">
        <v>2023</v>
      </c>
      <c r="N2590" s="185">
        <v>10672</v>
      </c>
      <c r="O2590" s="59"/>
      <c r="P2590" s="60"/>
      <c r="Q2590" s="61"/>
      <c r="R2590" s="61"/>
      <c r="S2590" s="510"/>
    </row>
    <row r="2591" spans="1:19" s="31" customFormat="1" ht="45.75" customHeight="1" x14ac:dyDescent="0.25">
      <c r="A2591" s="119">
        <v>2636</v>
      </c>
      <c r="B2591" s="119" t="s">
        <v>7489</v>
      </c>
      <c r="C2591" s="119" t="s">
        <v>3659</v>
      </c>
      <c r="D2591" s="120" t="s">
        <v>3012</v>
      </c>
      <c r="E2591" s="120" t="s">
        <v>391</v>
      </c>
      <c r="F2591" s="120" t="s">
        <v>7230</v>
      </c>
      <c r="G2591" s="120" t="s">
        <v>7490</v>
      </c>
      <c r="H2591" s="120" t="s">
        <v>470</v>
      </c>
      <c r="I2591" s="120" t="s">
        <v>7470</v>
      </c>
      <c r="J2591" s="120" t="s">
        <v>2856</v>
      </c>
      <c r="K2591" s="120" t="s">
        <v>2950</v>
      </c>
      <c r="L2591" s="121">
        <v>5</v>
      </c>
      <c r="M2591" s="121">
        <v>2023</v>
      </c>
      <c r="N2591" s="185">
        <v>10672</v>
      </c>
      <c r="O2591" s="59"/>
      <c r="P2591" s="60"/>
      <c r="Q2591" s="61"/>
      <c r="R2591" s="61"/>
      <c r="S2591" s="510"/>
    </row>
    <row r="2592" spans="1:19" s="31" customFormat="1" ht="45.75" customHeight="1" x14ac:dyDescent="0.25">
      <c r="A2592" s="119">
        <v>2636</v>
      </c>
      <c r="B2592" s="119" t="s">
        <v>7491</v>
      </c>
      <c r="C2592" s="119" t="s">
        <v>3659</v>
      </c>
      <c r="D2592" s="120" t="s">
        <v>3012</v>
      </c>
      <c r="E2592" s="120" t="s">
        <v>391</v>
      </c>
      <c r="F2592" s="120" t="s">
        <v>7236</v>
      </c>
      <c r="G2592" s="120" t="s">
        <v>7492</v>
      </c>
      <c r="H2592" s="120" t="s">
        <v>2885</v>
      </c>
      <c r="I2592" s="120" t="s">
        <v>891</v>
      </c>
      <c r="J2592" s="120" t="s">
        <v>2856</v>
      </c>
      <c r="K2592" s="120" t="s">
        <v>2950</v>
      </c>
      <c r="L2592" s="121">
        <v>5</v>
      </c>
      <c r="M2592" s="121">
        <v>2023</v>
      </c>
      <c r="N2592" s="185">
        <v>10672</v>
      </c>
      <c r="O2592" s="59"/>
      <c r="P2592" s="60"/>
      <c r="Q2592" s="61"/>
      <c r="R2592" s="61"/>
      <c r="S2592" s="510"/>
    </row>
    <row r="2593" spans="1:19" s="31" customFormat="1" ht="45.75" customHeight="1" x14ac:dyDescent="0.25">
      <c r="A2593" s="119">
        <v>2637</v>
      </c>
      <c r="B2593" s="119" t="s">
        <v>7493</v>
      </c>
      <c r="C2593" s="119" t="s">
        <v>7370</v>
      </c>
      <c r="D2593" s="120" t="s">
        <v>2922</v>
      </c>
      <c r="E2593" s="120" t="s">
        <v>3244</v>
      </c>
      <c r="F2593" s="120" t="s">
        <v>7494</v>
      </c>
      <c r="G2593" s="128"/>
      <c r="H2593" s="120" t="s">
        <v>2885</v>
      </c>
      <c r="I2593" s="120" t="s">
        <v>7112</v>
      </c>
      <c r="J2593" s="120" t="s">
        <v>2856</v>
      </c>
      <c r="K2593" s="120" t="s">
        <v>2950</v>
      </c>
      <c r="L2593" s="121">
        <v>5</v>
      </c>
      <c r="M2593" s="121">
        <v>2023</v>
      </c>
      <c r="N2593" s="185">
        <v>11368</v>
      </c>
      <c r="O2593" s="59"/>
      <c r="P2593" s="60"/>
      <c r="Q2593" s="61"/>
      <c r="R2593" s="61"/>
      <c r="S2593" s="510"/>
    </row>
    <row r="2594" spans="1:19" s="31" customFormat="1" ht="45.75" customHeight="1" x14ac:dyDescent="0.25">
      <c r="A2594" s="119">
        <v>2638</v>
      </c>
      <c r="B2594" s="119" t="s">
        <v>7495</v>
      </c>
      <c r="C2594" s="119" t="s">
        <v>7496</v>
      </c>
      <c r="D2594" s="120" t="s">
        <v>3655</v>
      </c>
      <c r="E2594" s="120" t="s">
        <v>3244</v>
      </c>
      <c r="F2594" s="120"/>
      <c r="G2594" s="120" t="s">
        <v>7497</v>
      </c>
      <c r="H2594" s="120"/>
      <c r="I2594" s="120" t="s">
        <v>7112</v>
      </c>
      <c r="J2594" s="120" t="s">
        <v>2856</v>
      </c>
      <c r="K2594" s="120" t="s">
        <v>2950</v>
      </c>
      <c r="L2594" s="121">
        <v>5</v>
      </c>
      <c r="M2594" s="121">
        <v>2023</v>
      </c>
      <c r="N2594" s="185">
        <v>24592</v>
      </c>
      <c r="O2594" s="59"/>
      <c r="P2594" s="60"/>
      <c r="Q2594" s="61"/>
      <c r="R2594" s="61"/>
      <c r="S2594" s="510"/>
    </row>
    <row r="2595" spans="1:19" s="31" customFormat="1" ht="45.75" customHeight="1" x14ac:dyDescent="0.25">
      <c r="A2595" s="119">
        <v>2639</v>
      </c>
      <c r="B2595" s="119" t="s">
        <v>7498</v>
      </c>
      <c r="C2595" s="119" t="s">
        <v>7339</v>
      </c>
      <c r="D2595" s="120" t="s">
        <v>7341</v>
      </c>
      <c r="E2595" s="120" t="s">
        <v>7394</v>
      </c>
      <c r="F2595" s="120" t="s">
        <v>7494</v>
      </c>
      <c r="G2595" s="120"/>
      <c r="H2595" s="120" t="s">
        <v>2885</v>
      </c>
      <c r="I2595" s="120" t="s">
        <v>7112</v>
      </c>
      <c r="J2595" s="120" t="s">
        <v>2856</v>
      </c>
      <c r="K2595" s="120" t="s">
        <v>2950</v>
      </c>
      <c r="L2595" s="121">
        <v>5</v>
      </c>
      <c r="M2595" s="121">
        <v>2023</v>
      </c>
      <c r="N2595" s="185">
        <v>16008</v>
      </c>
      <c r="O2595" s="59"/>
      <c r="P2595" s="60"/>
      <c r="Q2595" s="61"/>
      <c r="R2595" s="61"/>
      <c r="S2595" s="510"/>
    </row>
    <row r="2596" spans="1:19" s="31" customFormat="1" ht="45.75" customHeight="1" x14ac:dyDescent="0.25">
      <c r="A2596" s="119">
        <v>2640</v>
      </c>
      <c r="B2596" s="119" t="s">
        <v>7499</v>
      </c>
      <c r="C2596" s="119" t="s">
        <v>3659</v>
      </c>
      <c r="D2596" s="120" t="s">
        <v>1622</v>
      </c>
      <c r="E2596" s="120" t="s">
        <v>7500</v>
      </c>
      <c r="F2596" s="120" t="s">
        <v>7403</v>
      </c>
      <c r="G2596" s="120" t="s">
        <v>7501</v>
      </c>
      <c r="H2596" s="120" t="s">
        <v>90</v>
      </c>
      <c r="I2596" s="120" t="s">
        <v>7112</v>
      </c>
      <c r="J2596" s="120" t="s">
        <v>2856</v>
      </c>
      <c r="K2596" s="120" t="s">
        <v>2950</v>
      </c>
      <c r="L2596" s="121">
        <v>5</v>
      </c>
      <c r="M2596" s="121">
        <v>2023</v>
      </c>
      <c r="N2596" s="185">
        <v>17632</v>
      </c>
      <c r="O2596" s="59"/>
      <c r="P2596" s="60"/>
      <c r="Q2596" s="61"/>
      <c r="R2596" s="61"/>
      <c r="S2596" s="510"/>
    </row>
    <row r="2597" spans="1:19" s="31" customFormat="1" ht="45.75" customHeight="1" x14ac:dyDescent="0.25">
      <c r="A2597" s="119">
        <v>2641</v>
      </c>
      <c r="B2597" s="119" t="s">
        <v>7502</v>
      </c>
      <c r="C2597" s="119" t="s">
        <v>7503</v>
      </c>
      <c r="D2597" s="120" t="s">
        <v>2922</v>
      </c>
      <c r="E2597" s="120"/>
      <c r="F2597" s="120" t="s">
        <v>7494</v>
      </c>
      <c r="G2597" s="128" t="s">
        <v>7504</v>
      </c>
      <c r="H2597" s="120" t="s">
        <v>470</v>
      </c>
      <c r="I2597" s="120" t="s">
        <v>891</v>
      </c>
      <c r="J2597" s="120" t="s">
        <v>2856</v>
      </c>
      <c r="K2597" s="120" t="s">
        <v>2950</v>
      </c>
      <c r="L2597" s="121">
        <v>5</v>
      </c>
      <c r="M2597" s="121">
        <v>2023</v>
      </c>
      <c r="N2597" s="185">
        <v>17168</v>
      </c>
      <c r="O2597" s="59"/>
      <c r="P2597" s="60"/>
      <c r="Q2597" s="61"/>
      <c r="R2597" s="61"/>
      <c r="S2597" s="510"/>
    </row>
    <row r="2598" spans="1:19" s="31" customFormat="1" ht="45.75" customHeight="1" x14ac:dyDescent="0.25">
      <c r="A2598" s="119">
        <v>2642</v>
      </c>
      <c r="B2598" s="119" t="s">
        <v>7505</v>
      </c>
      <c r="C2598" s="119" t="s">
        <v>7440</v>
      </c>
      <c r="D2598" s="120" t="s">
        <v>3012</v>
      </c>
      <c r="E2598" s="120"/>
      <c r="F2598" s="120" t="s">
        <v>7441</v>
      </c>
      <c r="G2598" s="120" t="s">
        <v>7506</v>
      </c>
      <c r="H2598" s="120" t="s">
        <v>90</v>
      </c>
      <c r="I2598" s="120" t="s">
        <v>5317</v>
      </c>
      <c r="J2598" s="120" t="s">
        <v>2856</v>
      </c>
      <c r="K2598" s="120" t="s">
        <v>7373</v>
      </c>
      <c r="L2598" s="121">
        <v>5</v>
      </c>
      <c r="M2598" s="121">
        <v>2023</v>
      </c>
      <c r="N2598" s="185">
        <v>12006</v>
      </c>
      <c r="O2598" s="59"/>
      <c r="P2598" s="60"/>
      <c r="Q2598" s="61"/>
      <c r="R2598" s="61"/>
      <c r="S2598" s="510"/>
    </row>
    <row r="2599" spans="1:19" s="31" customFormat="1" ht="45.75" customHeight="1" x14ac:dyDescent="0.25">
      <c r="A2599" s="119">
        <v>2643</v>
      </c>
      <c r="B2599" s="119" t="s">
        <v>7507</v>
      </c>
      <c r="C2599" s="119" t="s">
        <v>7440</v>
      </c>
      <c r="D2599" s="120" t="s">
        <v>3012</v>
      </c>
      <c r="E2599" s="120"/>
      <c r="F2599" s="120" t="s">
        <v>7441</v>
      </c>
      <c r="G2599" s="120" t="s">
        <v>7508</v>
      </c>
      <c r="H2599" s="120" t="s">
        <v>2637</v>
      </c>
      <c r="I2599" s="120" t="s">
        <v>5317</v>
      </c>
      <c r="J2599" s="120" t="s">
        <v>2856</v>
      </c>
      <c r="K2599" s="120" t="s">
        <v>7373</v>
      </c>
      <c r="L2599" s="121">
        <v>5</v>
      </c>
      <c r="M2599" s="121">
        <v>2023</v>
      </c>
      <c r="N2599" s="185">
        <v>12006</v>
      </c>
      <c r="O2599" s="59"/>
      <c r="P2599" s="60"/>
      <c r="Q2599" s="61"/>
      <c r="R2599" s="61"/>
      <c r="S2599" s="510"/>
    </row>
    <row r="2600" spans="1:19" s="31" customFormat="1" ht="45.75" customHeight="1" x14ac:dyDescent="0.25">
      <c r="A2600" s="119">
        <v>2644</v>
      </c>
      <c r="B2600" s="119" t="s">
        <v>7509</v>
      </c>
      <c r="C2600" s="119" t="s">
        <v>3921</v>
      </c>
      <c r="D2600" s="120" t="s">
        <v>3012</v>
      </c>
      <c r="E2600" s="120"/>
      <c r="F2600" s="120" t="s">
        <v>7202</v>
      </c>
      <c r="G2600" s="120" t="s">
        <v>7510</v>
      </c>
      <c r="H2600" s="120" t="s">
        <v>2885</v>
      </c>
      <c r="I2600" s="120" t="s">
        <v>2431</v>
      </c>
      <c r="J2600" s="120" t="s">
        <v>92</v>
      </c>
      <c r="K2600" s="120" t="s">
        <v>2950</v>
      </c>
      <c r="L2600" s="121">
        <v>5</v>
      </c>
      <c r="M2600" s="121">
        <v>2023</v>
      </c>
      <c r="N2600" s="185">
        <v>12992</v>
      </c>
      <c r="O2600" s="59"/>
      <c r="P2600" s="60"/>
      <c r="Q2600" s="61"/>
      <c r="R2600" s="61"/>
      <c r="S2600" s="510"/>
    </row>
    <row r="2601" spans="1:19" s="31" customFormat="1" ht="45.75" customHeight="1" x14ac:dyDescent="0.25">
      <c r="A2601" s="119">
        <v>2645</v>
      </c>
      <c r="B2601" s="119" t="s">
        <v>7511</v>
      </c>
      <c r="C2601" s="119" t="s">
        <v>7503</v>
      </c>
      <c r="D2601" s="120" t="s">
        <v>3388</v>
      </c>
      <c r="E2601" s="120" t="s">
        <v>3244</v>
      </c>
      <c r="F2601" s="120" t="s">
        <v>7512</v>
      </c>
      <c r="G2601" s="120">
        <v>32302032979</v>
      </c>
      <c r="H2601" s="120" t="s">
        <v>2885</v>
      </c>
      <c r="I2601" s="120" t="s">
        <v>121</v>
      </c>
      <c r="J2601" s="120" t="s">
        <v>2856</v>
      </c>
      <c r="K2601" s="120" t="s">
        <v>2950</v>
      </c>
      <c r="L2601" s="121">
        <v>5</v>
      </c>
      <c r="M2601" s="121">
        <v>2023</v>
      </c>
      <c r="N2601" s="185">
        <v>21550</v>
      </c>
      <c r="O2601" s="59"/>
      <c r="P2601" s="60"/>
      <c r="Q2601" s="61"/>
      <c r="R2601" s="61"/>
      <c r="S2601" s="510"/>
    </row>
    <row r="2602" spans="1:19" s="31" customFormat="1" ht="45.75" customHeight="1" x14ac:dyDescent="0.25">
      <c r="A2602" s="119">
        <v>2646</v>
      </c>
      <c r="B2602" s="119" t="s">
        <v>7513</v>
      </c>
      <c r="C2602" s="119" t="s">
        <v>3659</v>
      </c>
      <c r="D2602" s="120" t="s">
        <v>3012</v>
      </c>
      <c r="E2602" s="120"/>
      <c r="F2602" s="120" t="s">
        <v>7230</v>
      </c>
      <c r="G2602" s="120" t="s">
        <v>7514</v>
      </c>
      <c r="H2602" s="120" t="s">
        <v>470</v>
      </c>
      <c r="I2602" s="120" t="s">
        <v>121</v>
      </c>
      <c r="J2602" s="120" t="s">
        <v>2856</v>
      </c>
      <c r="K2602" s="120" t="s">
        <v>2950</v>
      </c>
      <c r="L2602" s="121">
        <v>5</v>
      </c>
      <c r="M2602" s="121">
        <v>2023</v>
      </c>
      <c r="N2602" s="185">
        <v>11052</v>
      </c>
      <c r="O2602" s="59"/>
      <c r="P2602" s="60"/>
      <c r="Q2602" s="61"/>
      <c r="R2602" s="61"/>
      <c r="S2602" s="510"/>
    </row>
    <row r="2603" spans="1:19" s="31" customFormat="1" ht="45.75" customHeight="1" x14ac:dyDescent="0.25">
      <c r="A2603" s="119">
        <v>2647</v>
      </c>
      <c r="B2603" s="119" t="s">
        <v>7515</v>
      </c>
      <c r="C2603" s="119" t="s">
        <v>7440</v>
      </c>
      <c r="D2603" s="120" t="s">
        <v>3012</v>
      </c>
      <c r="E2603" s="120"/>
      <c r="F2603" s="120" t="s">
        <v>7441</v>
      </c>
      <c r="G2603" s="120" t="s">
        <v>7516</v>
      </c>
      <c r="H2603" s="120" t="s">
        <v>90</v>
      </c>
      <c r="I2603" s="120" t="s">
        <v>5317</v>
      </c>
      <c r="J2603" s="120" t="s">
        <v>92</v>
      </c>
      <c r="K2603" s="120" t="s">
        <v>7373</v>
      </c>
      <c r="L2603" s="121">
        <v>5</v>
      </c>
      <c r="M2603" s="121">
        <v>2023</v>
      </c>
      <c r="N2603" s="185">
        <v>12006</v>
      </c>
      <c r="O2603" s="59"/>
      <c r="P2603" s="60"/>
      <c r="Q2603" s="61"/>
      <c r="R2603" s="61"/>
      <c r="S2603" s="510"/>
    </row>
    <row r="2604" spans="1:19" s="31" customFormat="1" ht="45.75" customHeight="1" x14ac:dyDescent="0.25">
      <c r="A2604" s="119">
        <v>2648</v>
      </c>
      <c r="B2604" s="119" t="s">
        <v>12056</v>
      </c>
      <c r="C2604" s="119" t="s">
        <v>7348</v>
      </c>
      <c r="D2604" s="120" t="s">
        <v>3388</v>
      </c>
      <c r="E2604" s="120" t="s">
        <v>3244</v>
      </c>
      <c r="F2604" s="120" t="s">
        <v>12057</v>
      </c>
      <c r="G2604" s="128" t="s">
        <v>12058</v>
      </c>
      <c r="H2604" s="120"/>
      <c r="I2604" s="120" t="s">
        <v>12059</v>
      </c>
      <c r="J2604" s="120" t="s">
        <v>2856</v>
      </c>
      <c r="K2604" s="120" t="s">
        <v>7113</v>
      </c>
      <c r="L2604" s="121">
        <v>6</v>
      </c>
      <c r="M2604" s="121">
        <v>2023</v>
      </c>
      <c r="N2604" s="185">
        <v>10324</v>
      </c>
      <c r="O2604" s="59"/>
      <c r="P2604" s="60"/>
      <c r="Q2604" s="61"/>
      <c r="R2604" s="61"/>
      <c r="S2604" s="510"/>
    </row>
    <row r="2605" spans="1:19" ht="45.75" customHeight="1" x14ac:dyDescent="0.25">
      <c r="A2605" s="119">
        <v>2649</v>
      </c>
      <c r="B2605" s="119" t="s">
        <v>12069</v>
      </c>
      <c r="C2605" s="119" t="s">
        <v>7474</v>
      </c>
      <c r="D2605" s="120" t="s">
        <v>2922</v>
      </c>
      <c r="E2605" s="120"/>
      <c r="F2605" s="120" t="s">
        <v>7494</v>
      </c>
      <c r="G2605" s="128" t="s">
        <v>7504</v>
      </c>
      <c r="H2605" s="120"/>
      <c r="I2605" s="120" t="s">
        <v>91</v>
      </c>
      <c r="J2605" s="120" t="s">
        <v>12070</v>
      </c>
      <c r="K2605" s="120" t="s">
        <v>2950</v>
      </c>
      <c r="L2605" s="121">
        <v>6</v>
      </c>
      <c r="M2605" s="121">
        <v>2023</v>
      </c>
      <c r="N2605" s="185">
        <v>10672</v>
      </c>
      <c r="O2605" s="319"/>
      <c r="P2605" s="320"/>
      <c r="Q2605" s="321"/>
      <c r="R2605" s="321"/>
    </row>
    <row r="2606" spans="1:19" s="31" customFormat="1" ht="45.75" customHeight="1" x14ac:dyDescent="0.25">
      <c r="A2606" s="119">
        <v>2650</v>
      </c>
      <c r="B2606" s="119" t="s">
        <v>12071</v>
      </c>
      <c r="C2606" s="119" t="s">
        <v>7339</v>
      </c>
      <c r="D2606" s="120" t="s">
        <v>3388</v>
      </c>
      <c r="E2606" s="120" t="s">
        <v>7394</v>
      </c>
      <c r="F2606" s="120"/>
      <c r="G2606" s="128" t="s">
        <v>12058</v>
      </c>
      <c r="H2606" s="120" t="s">
        <v>470</v>
      </c>
      <c r="I2606" s="120" t="s">
        <v>211</v>
      </c>
      <c r="J2606" s="120" t="s">
        <v>12072</v>
      </c>
      <c r="K2606" s="120" t="s">
        <v>7113</v>
      </c>
      <c r="L2606" s="121">
        <v>6</v>
      </c>
      <c r="M2606" s="121">
        <v>2023</v>
      </c>
      <c r="N2606" s="185">
        <v>21550</v>
      </c>
      <c r="O2606" s="59"/>
      <c r="P2606" s="60"/>
      <c r="Q2606" s="61"/>
      <c r="R2606" s="61"/>
      <c r="S2606" s="510"/>
    </row>
    <row r="2607" spans="1:19" s="31" customFormat="1" ht="45.75" customHeight="1" x14ac:dyDescent="0.25">
      <c r="A2607" s="119">
        <v>2651</v>
      </c>
      <c r="B2607" s="119" t="s">
        <v>12073</v>
      </c>
      <c r="C2607" s="119" t="s">
        <v>7339</v>
      </c>
      <c r="D2607" s="120" t="s">
        <v>3388</v>
      </c>
      <c r="E2607" s="120" t="s">
        <v>3244</v>
      </c>
      <c r="F2607" s="120"/>
      <c r="G2607" s="120">
        <v>32303224416</v>
      </c>
      <c r="H2607" s="120" t="s">
        <v>2885</v>
      </c>
      <c r="I2607" s="120" t="s">
        <v>211</v>
      </c>
      <c r="J2607" s="120" t="s">
        <v>2856</v>
      </c>
      <c r="K2607" s="120" t="s">
        <v>7113</v>
      </c>
      <c r="L2607" s="121">
        <v>6</v>
      </c>
      <c r="M2607" s="121">
        <v>2023</v>
      </c>
      <c r="N2607" s="185">
        <v>21550</v>
      </c>
      <c r="O2607" s="59"/>
      <c r="P2607" s="60"/>
      <c r="Q2607" s="61"/>
      <c r="R2607" s="61"/>
      <c r="S2607" s="510"/>
    </row>
    <row r="2608" spans="1:19" s="31" customFormat="1" ht="45.75" customHeight="1" x14ac:dyDescent="0.25">
      <c r="A2608" s="119">
        <v>2652</v>
      </c>
      <c r="B2608" s="119" t="s">
        <v>12074</v>
      </c>
      <c r="C2608" s="119" t="s">
        <v>7370</v>
      </c>
      <c r="D2608" s="120" t="s">
        <v>3388</v>
      </c>
      <c r="E2608" s="120" t="s">
        <v>3244</v>
      </c>
      <c r="F2608" s="120" t="s">
        <v>12057</v>
      </c>
      <c r="G2608" s="128" t="s">
        <v>12058</v>
      </c>
      <c r="H2608" s="120"/>
      <c r="I2608" s="120" t="s">
        <v>1088</v>
      </c>
      <c r="J2608" s="120" t="s">
        <v>2856</v>
      </c>
      <c r="K2608" s="120" t="s">
        <v>7113</v>
      </c>
      <c r="L2608" s="121">
        <v>6</v>
      </c>
      <c r="M2608" s="121">
        <v>2023</v>
      </c>
      <c r="N2608" s="185">
        <v>12992</v>
      </c>
      <c r="O2608" s="59"/>
      <c r="P2608" s="60"/>
      <c r="Q2608" s="61"/>
      <c r="R2608" s="61"/>
      <c r="S2608" s="510"/>
    </row>
    <row r="2609" spans="1:19" s="31" customFormat="1" ht="45.75" customHeight="1" x14ac:dyDescent="0.25">
      <c r="A2609" s="119">
        <v>2653</v>
      </c>
      <c r="B2609" s="119" t="s">
        <v>13698</v>
      </c>
      <c r="C2609" s="119" t="s">
        <v>3921</v>
      </c>
      <c r="D2609" s="120" t="s">
        <v>1622</v>
      </c>
      <c r="E2609" s="120" t="s">
        <v>1056</v>
      </c>
      <c r="F2609" s="120" t="s">
        <v>13699</v>
      </c>
      <c r="G2609" s="120" t="s">
        <v>13700</v>
      </c>
      <c r="H2609" s="120"/>
      <c r="I2609" s="120" t="s">
        <v>485</v>
      </c>
      <c r="J2609" s="120" t="s">
        <v>92</v>
      </c>
      <c r="K2609" s="120" t="s">
        <v>2416</v>
      </c>
      <c r="L2609" s="121">
        <v>6</v>
      </c>
      <c r="M2609" s="121">
        <v>2023</v>
      </c>
      <c r="N2609" s="185">
        <v>34568</v>
      </c>
      <c r="O2609" s="59"/>
      <c r="P2609" s="60"/>
      <c r="Q2609" s="61"/>
      <c r="R2609" s="61"/>
      <c r="S2609" s="510"/>
    </row>
    <row r="2610" spans="1:19" s="31" customFormat="1" ht="45.75" customHeight="1" x14ac:dyDescent="0.25">
      <c r="A2610" s="119">
        <v>2654</v>
      </c>
      <c r="B2610" s="119" t="s">
        <v>13701</v>
      </c>
      <c r="C2610" s="119" t="s">
        <v>7503</v>
      </c>
      <c r="D2610" s="120" t="s">
        <v>2922</v>
      </c>
      <c r="E2610" s="120"/>
      <c r="F2610" s="120" t="s">
        <v>13702</v>
      </c>
      <c r="G2610" s="128" t="s">
        <v>13705</v>
      </c>
      <c r="H2610" s="120"/>
      <c r="I2610" s="120" t="s">
        <v>13703</v>
      </c>
      <c r="J2610" s="120" t="s">
        <v>92</v>
      </c>
      <c r="K2610" s="120" t="s">
        <v>2950</v>
      </c>
      <c r="L2610" s="121">
        <v>6</v>
      </c>
      <c r="M2610" s="121">
        <v>2023</v>
      </c>
      <c r="N2610" s="185">
        <v>16588</v>
      </c>
      <c r="O2610" s="59"/>
      <c r="P2610" s="60"/>
      <c r="Q2610" s="61"/>
      <c r="R2610" s="61"/>
      <c r="S2610" s="510"/>
    </row>
    <row r="2611" spans="1:19" s="31" customFormat="1" ht="45.75" customHeight="1" x14ac:dyDescent="0.25">
      <c r="A2611" s="119">
        <v>2655</v>
      </c>
      <c r="B2611" s="119" t="s">
        <v>13711</v>
      </c>
      <c r="C2611" s="119" t="s">
        <v>13712</v>
      </c>
      <c r="D2611" s="120" t="s">
        <v>1622</v>
      </c>
      <c r="E2611" s="120" t="s">
        <v>3298</v>
      </c>
      <c r="F2611" s="120" t="s">
        <v>13713</v>
      </c>
      <c r="G2611" s="128" t="s">
        <v>13714</v>
      </c>
      <c r="H2611" s="120"/>
      <c r="I2611" s="120" t="s">
        <v>13703</v>
      </c>
      <c r="J2611" s="120" t="s">
        <v>92</v>
      </c>
      <c r="K2611" s="120" t="s">
        <v>2950</v>
      </c>
      <c r="L2611" s="121">
        <v>6</v>
      </c>
      <c r="M2611" s="121">
        <v>2023</v>
      </c>
      <c r="N2611" s="185">
        <v>9164</v>
      </c>
      <c r="O2611" s="59"/>
      <c r="P2611" s="60"/>
      <c r="Q2611" s="61"/>
      <c r="R2611" s="61"/>
      <c r="S2611" s="510"/>
    </row>
    <row r="2612" spans="1:19" s="31" customFormat="1" ht="45.75" customHeight="1" x14ac:dyDescent="0.25">
      <c r="A2612" s="119">
        <v>2655</v>
      </c>
      <c r="B2612" s="119" t="s">
        <v>13704</v>
      </c>
      <c r="C2612" s="119" t="s">
        <v>7370</v>
      </c>
      <c r="D2612" s="120" t="s">
        <v>2922</v>
      </c>
      <c r="E2612" s="120"/>
      <c r="F2612" s="120" t="s">
        <v>13702</v>
      </c>
      <c r="G2612" s="128"/>
      <c r="H2612" s="120" t="s">
        <v>470</v>
      </c>
      <c r="I2612" s="120" t="s">
        <v>13706</v>
      </c>
      <c r="J2612" s="120" t="s">
        <v>92</v>
      </c>
      <c r="K2612" s="120" t="s">
        <v>2950</v>
      </c>
      <c r="L2612" s="121">
        <v>6</v>
      </c>
      <c r="M2612" s="121">
        <v>2023</v>
      </c>
      <c r="N2612" s="185">
        <v>14848</v>
      </c>
      <c r="O2612" s="59"/>
      <c r="P2612" s="60"/>
      <c r="Q2612" s="61"/>
      <c r="R2612" s="61"/>
      <c r="S2612" s="510"/>
    </row>
    <row r="2613" spans="1:19" s="31" customFormat="1" ht="45.75" customHeight="1" x14ac:dyDescent="0.25">
      <c r="A2613" s="119">
        <v>2656</v>
      </c>
      <c r="B2613" s="119" t="s">
        <v>13707</v>
      </c>
      <c r="C2613" s="119" t="s">
        <v>7370</v>
      </c>
      <c r="D2613" s="120" t="s">
        <v>2922</v>
      </c>
      <c r="E2613" s="120"/>
      <c r="F2613" s="120" t="s">
        <v>13702</v>
      </c>
      <c r="G2613" s="120"/>
      <c r="H2613" s="120" t="s">
        <v>470</v>
      </c>
      <c r="I2613" s="120" t="s">
        <v>13706</v>
      </c>
      <c r="J2613" s="120" t="s">
        <v>2856</v>
      </c>
      <c r="K2613" s="120" t="s">
        <v>2950</v>
      </c>
      <c r="L2613" s="121">
        <v>6</v>
      </c>
      <c r="M2613" s="121">
        <v>2023</v>
      </c>
      <c r="N2613" s="185">
        <v>14848</v>
      </c>
      <c r="O2613" s="59"/>
      <c r="P2613" s="60"/>
      <c r="Q2613" s="61"/>
      <c r="R2613" s="61"/>
      <c r="S2613" s="510"/>
    </row>
    <row r="2614" spans="1:19" s="31" customFormat="1" ht="45.75" customHeight="1" x14ac:dyDescent="0.25">
      <c r="A2614" s="119">
        <v>2657</v>
      </c>
      <c r="B2614" s="119" t="s">
        <v>13708</v>
      </c>
      <c r="C2614" s="119" t="s">
        <v>7339</v>
      </c>
      <c r="D2614" s="120" t="s">
        <v>2922</v>
      </c>
      <c r="E2614" s="120"/>
      <c r="F2614" s="120" t="s">
        <v>13702</v>
      </c>
      <c r="G2614" s="128" t="s">
        <v>13705</v>
      </c>
      <c r="H2614" s="120"/>
      <c r="I2614" s="120" t="s">
        <v>1540</v>
      </c>
      <c r="J2614" s="120" t="s">
        <v>2856</v>
      </c>
      <c r="K2614" s="120" t="s">
        <v>2950</v>
      </c>
      <c r="L2614" s="121">
        <v>6</v>
      </c>
      <c r="M2614" s="121">
        <v>2023</v>
      </c>
      <c r="N2614" s="185">
        <v>16008</v>
      </c>
      <c r="O2614" s="59"/>
      <c r="P2614" s="60"/>
      <c r="Q2614" s="61"/>
      <c r="R2614" s="61"/>
      <c r="S2614" s="510"/>
    </row>
    <row r="2615" spans="1:19" s="31" customFormat="1" ht="45.75" customHeight="1" x14ac:dyDescent="0.25">
      <c r="A2615" s="119">
        <v>2658</v>
      </c>
      <c r="B2615" s="119" t="s">
        <v>13709</v>
      </c>
      <c r="C2615" s="119" t="s">
        <v>7339</v>
      </c>
      <c r="D2615" s="120"/>
      <c r="E2615" s="120" t="s">
        <v>3244</v>
      </c>
      <c r="F2615" s="120"/>
      <c r="G2615" s="128" t="s">
        <v>13710</v>
      </c>
      <c r="H2615" s="120"/>
      <c r="I2615" s="120" t="s">
        <v>2738</v>
      </c>
      <c r="J2615" s="120" t="s">
        <v>2856</v>
      </c>
      <c r="K2615" s="120" t="s">
        <v>7373</v>
      </c>
      <c r="L2615" s="121">
        <v>6</v>
      </c>
      <c r="M2615" s="121">
        <v>2023</v>
      </c>
      <c r="N2615" s="185">
        <v>15628.6</v>
      </c>
      <c r="O2615" s="59"/>
      <c r="P2615" s="60"/>
      <c r="Q2615" s="61"/>
      <c r="R2615" s="61"/>
      <c r="S2615" s="510"/>
    </row>
    <row r="2616" spans="1:19" s="31" customFormat="1" ht="45.75" customHeight="1" x14ac:dyDescent="0.25">
      <c r="A2616" s="119">
        <v>2659</v>
      </c>
      <c r="B2616" s="119" t="s">
        <v>13757</v>
      </c>
      <c r="C2616" s="119" t="s">
        <v>3921</v>
      </c>
      <c r="D2616" s="120" t="s">
        <v>3012</v>
      </c>
      <c r="E2616" s="120" t="s">
        <v>3013</v>
      </c>
      <c r="F2616" s="120" t="s">
        <v>7202</v>
      </c>
      <c r="G2616" s="128" t="s">
        <v>13758</v>
      </c>
      <c r="H2616" s="120" t="s">
        <v>470</v>
      </c>
      <c r="I2616" s="120" t="s">
        <v>202</v>
      </c>
      <c r="J2616" s="120" t="s">
        <v>2856</v>
      </c>
      <c r="K2616" s="120" t="s">
        <v>2950</v>
      </c>
      <c r="L2616" s="121">
        <v>7</v>
      </c>
      <c r="M2616" s="121">
        <v>2023</v>
      </c>
      <c r="N2616" s="185">
        <v>12992</v>
      </c>
      <c r="O2616" s="59"/>
      <c r="P2616" s="60"/>
      <c r="Q2616" s="61"/>
      <c r="R2616" s="61"/>
      <c r="S2616" s="510"/>
    </row>
    <row r="2617" spans="1:19" s="31" customFormat="1" ht="45.75" customHeight="1" x14ac:dyDescent="0.25">
      <c r="A2617" s="119">
        <v>2560</v>
      </c>
      <c r="B2617" s="119" t="s">
        <v>13759</v>
      </c>
      <c r="C2617" s="119" t="s">
        <v>3921</v>
      </c>
      <c r="D2617" s="120" t="s">
        <v>3012</v>
      </c>
      <c r="E2617" s="120" t="s">
        <v>3013</v>
      </c>
      <c r="F2617" s="120" t="s">
        <v>7202</v>
      </c>
      <c r="G2617" s="128" t="s">
        <v>13760</v>
      </c>
      <c r="H2617" s="120" t="s">
        <v>470</v>
      </c>
      <c r="I2617" s="120" t="s">
        <v>2834</v>
      </c>
      <c r="J2617" s="120" t="s">
        <v>2856</v>
      </c>
      <c r="K2617" s="120" t="s">
        <v>2950</v>
      </c>
      <c r="L2617" s="121">
        <v>7</v>
      </c>
      <c r="M2617" s="121">
        <v>2023</v>
      </c>
      <c r="N2617" s="185">
        <v>12992</v>
      </c>
      <c r="O2617" s="59"/>
      <c r="P2617" s="60"/>
      <c r="Q2617" s="61"/>
      <c r="R2617" s="61"/>
      <c r="S2617" s="510"/>
    </row>
    <row r="2618" spans="1:19" s="31" customFormat="1" ht="45.75" customHeight="1" x14ac:dyDescent="0.25">
      <c r="A2618" s="119">
        <v>2561</v>
      </c>
      <c r="B2618" s="119" t="s">
        <v>13761</v>
      </c>
      <c r="C2618" s="119" t="s">
        <v>7370</v>
      </c>
      <c r="D2618" s="120" t="s">
        <v>3388</v>
      </c>
      <c r="E2618" s="120"/>
      <c r="F2618" s="120" t="s">
        <v>13762</v>
      </c>
      <c r="G2618" s="128" t="s">
        <v>13763</v>
      </c>
      <c r="H2618" s="120" t="s">
        <v>470</v>
      </c>
      <c r="I2618" s="120" t="s">
        <v>891</v>
      </c>
      <c r="J2618" s="120" t="s">
        <v>2856</v>
      </c>
      <c r="K2618" s="120" t="s">
        <v>2950</v>
      </c>
      <c r="L2618" s="121">
        <v>7</v>
      </c>
      <c r="M2618" s="121">
        <v>2023</v>
      </c>
      <c r="N2618" s="185">
        <v>14958.2</v>
      </c>
      <c r="O2618" s="59"/>
      <c r="P2618" s="60"/>
      <c r="Q2618" s="61"/>
      <c r="R2618" s="61"/>
      <c r="S2618" s="510"/>
    </row>
    <row r="2619" spans="1:19" s="31" customFormat="1" ht="45.75" customHeight="1" x14ac:dyDescent="0.25">
      <c r="A2619" s="119">
        <v>2562</v>
      </c>
      <c r="B2619" s="119" t="s">
        <v>13764</v>
      </c>
      <c r="C2619" s="119" t="s">
        <v>7370</v>
      </c>
      <c r="D2619" s="120" t="s">
        <v>13765</v>
      </c>
      <c r="E2619" s="120" t="s">
        <v>3444</v>
      </c>
      <c r="F2619" s="120" t="s">
        <v>13766</v>
      </c>
      <c r="G2619" s="128" t="s">
        <v>13767</v>
      </c>
      <c r="H2619" s="120" t="s">
        <v>470</v>
      </c>
      <c r="I2619" s="120" t="s">
        <v>1088</v>
      </c>
      <c r="J2619" s="120" t="s">
        <v>92</v>
      </c>
      <c r="K2619" s="120" t="s">
        <v>2950</v>
      </c>
      <c r="L2619" s="121">
        <v>7</v>
      </c>
      <c r="M2619" s="121">
        <v>2023</v>
      </c>
      <c r="N2619" s="185">
        <v>27016.400000000001</v>
      </c>
      <c r="O2619" s="59"/>
      <c r="P2619" s="60"/>
      <c r="Q2619" s="61"/>
      <c r="R2619" s="61"/>
      <c r="S2619" s="510"/>
    </row>
    <row r="2620" spans="1:19" s="31" customFormat="1" ht="45.75" customHeight="1" x14ac:dyDescent="0.25">
      <c r="A2620" s="119">
        <v>2563</v>
      </c>
      <c r="B2620" s="119" t="s">
        <v>13768</v>
      </c>
      <c r="C2620" s="119" t="s">
        <v>7370</v>
      </c>
      <c r="D2620" s="120" t="s">
        <v>2922</v>
      </c>
      <c r="E2620" s="120" t="s">
        <v>3444</v>
      </c>
      <c r="F2620" s="120" t="s">
        <v>13769</v>
      </c>
      <c r="G2620" s="128" t="s">
        <v>13770</v>
      </c>
      <c r="H2620" s="120" t="s">
        <v>470</v>
      </c>
      <c r="I2620" s="120" t="s">
        <v>7470</v>
      </c>
      <c r="J2620" s="120" t="s">
        <v>2856</v>
      </c>
      <c r="K2620" s="120" t="s">
        <v>2950</v>
      </c>
      <c r="L2620" s="121">
        <v>7</v>
      </c>
      <c r="M2620" s="121">
        <v>2023</v>
      </c>
      <c r="N2620" s="185">
        <v>22968</v>
      </c>
      <c r="O2620" s="59"/>
      <c r="P2620" s="60"/>
      <c r="Q2620" s="61"/>
      <c r="R2620" s="61"/>
      <c r="S2620" s="510"/>
    </row>
    <row r="2621" spans="1:19" s="31" customFormat="1" ht="45.75" customHeight="1" x14ac:dyDescent="0.25">
      <c r="A2621" s="119">
        <v>2564</v>
      </c>
      <c r="B2621" s="119" t="s">
        <v>13771</v>
      </c>
      <c r="C2621" s="119" t="s">
        <v>7440</v>
      </c>
      <c r="D2621" s="120" t="s">
        <v>3012</v>
      </c>
      <c r="E2621" s="120"/>
      <c r="F2621" s="120" t="s">
        <v>13772</v>
      </c>
      <c r="G2621" s="128" t="s">
        <v>13773</v>
      </c>
      <c r="H2621" s="120" t="s">
        <v>90</v>
      </c>
      <c r="I2621" s="120" t="s">
        <v>2738</v>
      </c>
      <c r="J2621" s="120" t="s">
        <v>2856</v>
      </c>
      <c r="K2621" s="120" t="s">
        <v>2416</v>
      </c>
      <c r="L2621" s="121">
        <v>7</v>
      </c>
      <c r="M2621" s="121">
        <v>2023</v>
      </c>
      <c r="N2621" s="185">
        <v>12006</v>
      </c>
      <c r="O2621" s="59"/>
      <c r="P2621" s="60"/>
      <c r="Q2621" s="61"/>
      <c r="R2621" s="61"/>
      <c r="S2621" s="510"/>
    </row>
    <row r="2622" spans="1:19" s="31" customFormat="1" ht="45.75" customHeight="1" x14ac:dyDescent="0.25">
      <c r="A2622" s="119">
        <v>2565</v>
      </c>
      <c r="B2622" s="119" t="s">
        <v>13803</v>
      </c>
      <c r="C2622" s="119" t="s">
        <v>13804</v>
      </c>
      <c r="D2622" s="120" t="s">
        <v>3388</v>
      </c>
      <c r="E2622" s="120" t="s">
        <v>3444</v>
      </c>
      <c r="F2622" s="120" t="s">
        <v>7372</v>
      </c>
      <c r="G2622" s="128" t="s">
        <v>13805</v>
      </c>
      <c r="H2622" s="120" t="s">
        <v>2885</v>
      </c>
      <c r="I2622" s="120" t="s">
        <v>482</v>
      </c>
      <c r="J2622" s="120" t="s">
        <v>2856</v>
      </c>
      <c r="K2622" s="120" t="s">
        <v>2950</v>
      </c>
      <c r="L2622" s="121">
        <v>8</v>
      </c>
      <c r="M2622" s="121">
        <v>2023</v>
      </c>
      <c r="N2622" s="185">
        <v>19364.07</v>
      </c>
      <c r="O2622" s="59"/>
      <c r="P2622" s="60"/>
      <c r="Q2622" s="61"/>
      <c r="R2622" s="61"/>
      <c r="S2622" s="510"/>
    </row>
    <row r="2623" spans="1:19" s="31" customFormat="1" ht="45.75" customHeight="1" x14ac:dyDescent="0.25">
      <c r="A2623" s="119">
        <v>2566</v>
      </c>
      <c r="B2623" s="119" t="s">
        <v>13806</v>
      </c>
      <c r="C2623" s="119" t="s">
        <v>7339</v>
      </c>
      <c r="D2623" s="120" t="s">
        <v>3388</v>
      </c>
      <c r="E2623" s="120" t="s">
        <v>3244</v>
      </c>
      <c r="F2623" s="120"/>
      <c r="G2623" s="128" t="s">
        <v>13807</v>
      </c>
      <c r="H2623" s="120" t="s">
        <v>2885</v>
      </c>
      <c r="I2623" s="120" t="s">
        <v>13808</v>
      </c>
      <c r="J2623" s="120" t="s">
        <v>2856</v>
      </c>
      <c r="K2623" s="120" t="s">
        <v>7113</v>
      </c>
      <c r="L2623" s="121">
        <v>8</v>
      </c>
      <c r="M2623" s="121">
        <v>2023</v>
      </c>
      <c r="N2623" s="185">
        <v>21541.01</v>
      </c>
      <c r="O2623" s="59"/>
      <c r="P2623" s="60"/>
      <c r="Q2623" s="61"/>
      <c r="R2623" s="61"/>
      <c r="S2623" s="510"/>
    </row>
    <row r="2624" spans="1:19" s="31" customFormat="1" ht="45.75" customHeight="1" x14ac:dyDescent="0.25">
      <c r="A2624" s="119">
        <v>2567</v>
      </c>
      <c r="B2624" s="119" t="s">
        <v>13809</v>
      </c>
      <c r="C2624" s="119" t="s">
        <v>7339</v>
      </c>
      <c r="D2624" s="120" t="s">
        <v>3388</v>
      </c>
      <c r="E2624" s="120" t="s">
        <v>3444</v>
      </c>
      <c r="F2624" s="120" t="s">
        <v>7372</v>
      </c>
      <c r="G2624" s="128" t="s">
        <v>13810</v>
      </c>
      <c r="H2624" s="120" t="s">
        <v>470</v>
      </c>
      <c r="I2624" s="120" t="s">
        <v>309</v>
      </c>
      <c r="J2624" s="120" t="s">
        <v>2856</v>
      </c>
      <c r="K2624" s="120" t="s">
        <v>5160</v>
      </c>
      <c r="L2624" s="121">
        <v>8</v>
      </c>
      <c r="M2624" s="121">
        <v>2023</v>
      </c>
      <c r="N2624" s="185">
        <v>25455.63</v>
      </c>
      <c r="O2624" s="59"/>
      <c r="P2624" s="60"/>
      <c r="Q2624" s="61"/>
      <c r="R2624" s="61"/>
      <c r="S2624" s="510"/>
    </row>
    <row r="2625" spans="1:19" s="31" customFormat="1" ht="45.75" customHeight="1" x14ac:dyDescent="0.25">
      <c r="A2625" s="119">
        <v>2568</v>
      </c>
      <c r="B2625" s="119" t="s">
        <v>13811</v>
      </c>
      <c r="C2625" s="119" t="s">
        <v>7503</v>
      </c>
      <c r="D2625" s="120" t="s">
        <v>3388</v>
      </c>
      <c r="E2625" s="120" t="s">
        <v>3244</v>
      </c>
      <c r="F2625" s="120" t="s">
        <v>7372</v>
      </c>
      <c r="G2625" s="128" t="s">
        <v>13805</v>
      </c>
      <c r="H2625" s="120" t="s">
        <v>2885</v>
      </c>
      <c r="I2625" s="120" t="s">
        <v>202</v>
      </c>
      <c r="J2625" s="120" t="s">
        <v>2856</v>
      </c>
      <c r="K2625" s="120" t="s">
        <v>3107</v>
      </c>
      <c r="L2625" s="121">
        <v>8</v>
      </c>
      <c r="M2625" s="121">
        <v>2023</v>
      </c>
      <c r="N2625" s="185">
        <v>21632.26</v>
      </c>
      <c r="O2625" s="59"/>
      <c r="P2625" s="60"/>
      <c r="Q2625" s="61"/>
      <c r="R2625" s="61"/>
      <c r="S2625" s="510"/>
    </row>
    <row r="2626" spans="1:19" s="31" customFormat="1" ht="45.75" customHeight="1" x14ac:dyDescent="0.25">
      <c r="A2626" s="119">
        <v>2569</v>
      </c>
      <c r="B2626" s="119" t="s">
        <v>13815</v>
      </c>
      <c r="C2626" s="119" t="s">
        <v>7503</v>
      </c>
      <c r="D2626" s="120" t="s">
        <v>3388</v>
      </c>
      <c r="E2626" s="120" t="s">
        <v>3244</v>
      </c>
      <c r="F2626" s="120" t="s">
        <v>7372</v>
      </c>
      <c r="G2626" s="128" t="s">
        <v>13814</v>
      </c>
      <c r="H2626" s="120" t="s">
        <v>470</v>
      </c>
      <c r="I2626" s="120" t="s">
        <v>309</v>
      </c>
      <c r="J2626" s="120" t="s">
        <v>2856</v>
      </c>
      <c r="K2626" s="120" t="s">
        <v>5160</v>
      </c>
      <c r="L2626" s="121">
        <v>8</v>
      </c>
      <c r="M2626" s="121">
        <v>2023</v>
      </c>
      <c r="N2626" s="185">
        <v>14606.78</v>
      </c>
      <c r="O2626" s="59"/>
      <c r="P2626" s="60"/>
      <c r="Q2626" s="61"/>
      <c r="R2626" s="61"/>
      <c r="S2626" s="510"/>
    </row>
    <row r="2627" spans="1:19" s="31" customFormat="1" ht="45.75" customHeight="1" x14ac:dyDescent="0.25">
      <c r="A2627" s="119">
        <v>2570</v>
      </c>
      <c r="B2627" s="119" t="s">
        <v>13816</v>
      </c>
      <c r="C2627" s="119" t="s">
        <v>3659</v>
      </c>
      <c r="D2627" s="120" t="s">
        <v>3012</v>
      </c>
      <c r="E2627" s="120" t="s">
        <v>7283</v>
      </c>
      <c r="F2627" s="120" t="s">
        <v>7202</v>
      </c>
      <c r="G2627" s="128" t="s">
        <v>13817</v>
      </c>
      <c r="H2627" s="120" t="s">
        <v>2885</v>
      </c>
      <c r="I2627" s="120" t="s">
        <v>309</v>
      </c>
      <c r="J2627" s="120" t="s">
        <v>2856</v>
      </c>
      <c r="K2627" s="120" t="s">
        <v>5160</v>
      </c>
      <c r="L2627" s="121">
        <v>8</v>
      </c>
      <c r="M2627" s="121">
        <v>2023</v>
      </c>
      <c r="N2627" s="185">
        <v>7658.58</v>
      </c>
      <c r="O2627" s="59"/>
      <c r="P2627" s="60"/>
      <c r="Q2627" s="61"/>
      <c r="R2627" s="61"/>
      <c r="S2627" s="510"/>
    </row>
    <row r="2628" spans="1:19" s="31" customFormat="1" ht="45.75" customHeight="1" x14ac:dyDescent="0.25">
      <c r="A2628" s="119">
        <v>2571</v>
      </c>
      <c r="B2628" s="119" t="s">
        <v>13819</v>
      </c>
      <c r="C2628" s="119" t="s">
        <v>13818</v>
      </c>
      <c r="D2628" s="120" t="s">
        <v>3012</v>
      </c>
      <c r="E2628" s="120" t="s">
        <v>7283</v>
      </c>
      <c r="F2628" s="120" t="s">
        <v>7202</v>
      </c>
      <c r="G2628" s="128" t="s">
        <v>13820</v>
      </c>
      <c r="H2628" s="120" t="s">
        <v>2885</v>
      </c>
      <c r="I2628" s="120" t="s">
        <v>1540</v>
      </c>
      <c r="J2628" s="120" t="s">
        <v>2856</v>
      </c>
      <c r="K2628" s="120" t="s">
        <v>2950</v>
      </c>
      <c r="L2628" s="121">
        <v>8</v>
      </c>
      <c r="M2628" s="121">
        <v>2023</v>
      </c>
      <c r="N2628" s="185">
        <v>11621.46</v>
      </c>
      <c r="O2628" s="59"/>
      <c r="P2628" s="60"/>
      <c r="Q2628" s="61"/>
      <c r="R2628" s="61"/>
      <c r="S2628" s="510"/>
    </row>
    <row r="2629" spans="1:19" s="31" customFormat="1" ht="45.75" customHeight="1" x14ac:dyDescent="0.25">
      <c r="A2629" s="119">
        <v>2572</v>
      </c>
      <c r="B2629" s="119" t="s">
        <v>13821</v>
      </c>
      <c r="C2629" s="119" t="s">
        <v>7370</v>
      </c>
      <c r="D2629" s="120" t="s">
        <v>3388</v>
      </c>
      <c r="E2629" s="120" t="s">
        <v>3244</v>
      </c>
      <c r="F2629" s="120" t="s">
        <v>7512</v>
      </c>
      <c r="G2629" s="128" t="s">
        <v>13822</v>
      </c>
      <c r="H2629" s="120" t="s">
        <v>2885</v>
      </c>
      <c r="I2629" s="120" t="s">
        <v>7277</v>
      </c>
      <c r="J2629" s="120" t="s">
        <v>2856</v>
      </c>
      <c r="K2629" s="120" t="s">
        <v>2950</v>
      </c>
      <c r="L2629" s="121">
        <v>8</v>
      </c>
      <c r="M2629" s="121">
        <v>2023</v>
      </c>
      <c r="N2629" s="185">
        <v>15277.27</v>
      </c>
      <c r="O2629" s="59"/>
      <c r="P2629" s="60"/>
      <c r="Q2629" s="61"/>
      <c r="R2629" s="61"/>
      <c r="S2629" s="510"/>
    </row>
    <row r="2630" spans="1:19" s="31" customFormat="1" ht="45.75" customHeight="1" x14ac:dyDescent="0.25">
      <c r="A2630" s="119">
        <v>2573</v>
      </c>
      <c r="B2630" s="119" t="s">
        <v>13900</v>
      </c>
      <c r="C2630" s="119" t="s">
        <v>3921</v>
      </c>
      <c r="D2630" s="120" t="s">
        <v>1622</v>
      </c>
      <c r="E2630" s="120" t="s">
        <v>7194</v>
      </c>
      <c r="F2630" s="120" t="s">
        <v>13901</v>
      </c>
      <c r="G2630" s="128" t="s">
        <v>13902</v>
      </c>
      <c r="H2630" s="120" t="s">
        <v>90</v>
      </c>
      <c r="I2630" s="120" t="s">
        <v>7277</v>
      </c>
      <c r="J2630" s="120" t="s">
        <v>2856</v>
      </c>
      <c r="K2630" s="120" t="s">
        <v>2950</v>
      </c>
      <c r="L2630" s="121">
        <v>9</v>
      </c>
      <c r="M2630" s="121">
        <v>2023</v>
      </c>
      <c r="N2630" s="185">
        <v>11920.54</v>
      </c>
      <c r="O2630" s="59"/>
      <c r="P2630" s="60"/>
      <c r="Q2630" s="61"/>
      <c r="R2630" s="61"/>
      <c r="S2630" s="510"/>
    </row>
    <row r="2631" spans="1:19" s="31" customFormat="1" ht="45.75" customHeight="1" x14ac:dyDescent="0.25">
      <c r="A2631" s="119">
        <v>2574</v>
      </c>
      <c r="B2631" s="119" t="s">
        <v>13905</v>
      </c>
      <c r="C2631" s="119" t="s">
        <v>7440</v>
      </c>
      <c r="D2631" s="120" t="s">
        <v>3012</v>
      </c>
      <c r="E2631" s="120" t="s">
        <v>3586</v>
      </c>
      <c r="F2631" s="120" t="s">
        <v>13903</v>
      </c>
      <c r="G2631" s="128" t="s">
        <v>13904</v>
      </c>
      <c r="H2631" s="120" t="s">
        <v>470</v>
      </c>
      <c r="I2631" s="120" t="s">
        <v>7465</v>
      </c>
      <c r="J2631" s="120" t="s">
        <v>92</v>
      </c>
      <c r="K2631" s="120" t="s">
        <v>2950</v>
      </c>
      <c r="L2631" s="121">
        <v>9</v>
      </c>
      <c r="M2631" s="121">
        <v>2023</v>
      </c>
      <c r="N2631" s="185">
        <v>27600</v>
      </c>
      <c r="O2631" s="59"/>
      <c r="P2631" s="60"/>
      <c r="Q2631" s="61"/>
      <c r="R2631" s="61"/>
      <c r="S2631" s="510"/>
    </row>
    <row r="2632" spans="1:19" s="31" customFormat="1" ht="45.75" customHeight="1" x14ac:dyDescent="0.25">
      <c r="A2632" s="119">
        <v>2575</v>
      </c>
      <c r="B2632" s="119" t="s">
        <v>13907</v>
      </c>
      <c r="C2632" s="119" t="s">
        <v>7339</v>
      </c>
      <c r="D2632" s="120" t="s">
        <v>2922</v>
      </c>
      <c r="E2632" s="120" t="s">
        <v>3444</v>
      </c>
      <c r="F2632" s="120"/>
      <c r="G2632" s="128" t="s">
        <v>13906</v>
      </c>
      <c r="H2632" s="120" t="s">
        <v>470</v>
      </c>
      <c r="I2632" s="120" t="s">
        <v>306</v>
      </c>
      <c r="J2632" s="120" t="s">
        <v>92</v>
      </c>
      <c r="K2632" s="120" t="s">
        <v>13630</v>
      </c>
      <c r="L2632" s="121">
        <v>9</v>
      </c>
      <c r="M2632" s="121">
        <v>2023</v>
      </c>
      <c r="N2632" s="185">
        <v>20616.32</v>
      </c>
      <c r="O2632" s="59"/>
      <c r="P2632" s="60"/>
      <c r="Q2632" s="61"/>
      <c r="R2632" s="61"/>
      <c r="S2632" s="510"/>
    </row>
    <row r="2633" spans="1:19" s="31" customFormat="1" ht="45.75" customHeight="1" x14ac:dyDescent="0.25">
      <c r="A2633" s="119">
        <v>2576</v>
      </c>
      <c r="B2633" s="119" t="s">
        <v>13908</v>
      </c>
      <c r="C2633" s="119" t="s">
        <v>7339</v>
      </c>
      <c r="D2633" s="120" t="s">
        <v>2922</v>
      </c>
      <c r="E2633" s="120" t="s">
        <v>3444</v>
      </c>
      <c r="F2633" s="120"/>
      <c r="G2633" s="128" t="s">
        <v>13909</v>
      </c>
      <c r="H2633" s="120" t="s">
        <v>470</v>
      </c>
      <c r="I2633" s="120" t="s">
        <v>306</v>
      </c>
      <c r="J2633" s="120" t="s">
        <v>2856</v>
      </c>
      <c r="K2633" s="120" t="s">
        <v>2416</v>
      </c>
      <c r="L2633" s="121">
        <v>9</v>
      </c>
      <c r="M2633" s="121">
        <v>2023</v>
      </c>
      <c r="N2633" s="185">
        <v>20616.32</v>
      </c>
      <c r="O2633" s="59"/>
      <c r="P2633" s="60"/>
      <c r="Q2633" s="61"/>
      <c r="R2633" s="61"/>
      <c r="S2633" s="510"/>
    </row>
    <row r="2634" spans="1:19" s="31" customFormat="1" ht="45.75" customHeight="1" x14ac:dyDescent="0.25">
      <c r="A2634" s="119">
        <v>2577</v>
      </c>
      <c r="B2634" s="119" t="s">
        <v>13910</v>
      </c>
      <c r="C2634" s="119" t="s">
        <v>7503</v>
      </c>
      <c r="D2634" s="120" t="s">
        <v>2922</v>
      </c>
      <c r="E2634" s="120" t="s">
        <v>3444</v>
      </c>
      <c r="F2634" s="120"/>
      <c r="G2634" s="128" t="s">
        <v>13911</v>
      </c>
      <c r="H2634" s="120" t="s">
        <v>2885</v>
      </c>
      <c r="I2634" s="120" t="s">
        <v>7346</v>
      </c>
      <c r="J2634" s="120" t="s">
        <v>92</v>
      </c>
      <c r="K2634" s="120" t="s">
        <v>13630</v>
      </c>
      <c r="L2634" s="121">
        <v>9</v>
      </c>
      <c r="M2634" s="121">
        <v>2023</v>
      </c>
      <c r="N2634" s="185">
        <v>21051.8</v>
      </c>
      <c r="O2634" s="59"/>
      <c r="P2634" s="60"/>
      <c r="Q2634" s="61"/>
      <c r="R2634" s="61"/>
      <c r="S2634" s="510"/>
    </row>
    <row r="2635" spans="1:19" s="31" customFormat="1" ht="45.75" customHeight="1" x14ac:dyDescent="0.25">
      <c r="A2635" s="119">
        <v>2578</v>
      </c>
      <c r="B2635" s="119" t="s">
        <v>13912</v>
      </c>
      <c r="C2635" s="119" t="s">
        <v>3921</v>
      </c>
      <c r="D2635" s="120" t="s">
        <v>3012</v>
      </c>
      <c r="E2635" s="120" t="s">
        <v>1056</v>
      </c>
      <c r="F2635" s="120" t="s">
        <v>7236</v>
      </c>
      <c r="G2635" s="128" t="s">
        <v>13913</v>
      </c>
      <c r="H2635" s="120" t="s">
        <v>2885</v>
      </c>
      <c r="I2635" s="120" t="s">
        <v>7346</v>
      </c>
      <c r="J2635" s="120" t="s">
        <v>92</v>
      </c>
      <c r="K2635" s="120" t="s">
        <v>2416</v>
      </c>
      <c r="L2635" s="121">
        <v>9</v>
      </c>
      <c r="M2635" s="121">
        <v>2023</v>
      </c>
      <c r="N2635" s="185">
        <v>7043.68</v>
      </c>
      <c r="O2635" s="59"/>
      <c r="P2635" s="60"/>
      <c r="Q2635" s="61"/>
      <c r="R2635" s="61"/>
      <c r="S2635" s="510"/>
    </row>
    <row r="2636" spans="1:19" s="31" customFormat="1" ht="45.75" customHeight="1" x14ac:dyDescent="0.25">
      <c r="A2636" s="119">
        <v>2579</v>
      </c>
      <c r="B2636" s="119" t="s">
        <v>13914</v>
      </c>
      <c r="C2636" s="119" t="s">
        <v>7503</v>
      </c>
      <c r="D2636" s="120" t="s">
        <v>2922</v>
      </c>
      <c r="E2636" s="120" t="s">
        <v>3444</v>
      </c>
      <c r="F2636" s="120"/>
      <c r="G2636" s="128" t="s">
        <v>13915</v>
      </c>
      <c r="H2636" s="120" t="s">
        <v>470</v>
      </c>
      <c r="I2636" s="120" t="s">
        <v>7346</v>
      </c>
      <c r="J2636" s="120" t="s">
        <v>92</v>
      </c>
      <c r="K2636" s="120" t="s">
        <v>2416</v>
      </c>
      <c r="L2636" s="121">
        <v>9</v>
      </c>
      <c r="M2636" s="121">
        <v>2023</v>
      </c>
      <c r="N2636" s="185">
        <v>20616.32</v>
      </c>
      <c r="O2636" s="59"/>
      <c r="P2636" s="60"/>
      <c r="Q2636" s="61"/>
      <c r="R2636" s="61"/>
      <c r="S2636" s="510"/>
    </row>
    <row r="2637" spans="1:19" s="31" customFormat="1" ht="45.75" customHeight="1" x14ac:dyDescent="0.25">
      <c r="A2637" s="119">
        <v>2580</v>
      </c>
      <c r="B2637" s="119" t="s">
        <v>13916</v>
      </c>
      <c r="C2637" s="119" t="s">
        <v>3921</v>
      </c>
      <c r="D2637" s="120" t="s">
        <v>3012</v>
      </c>
      <c r="E2637" s="120" t="s">
        <v>1056</v>
      </c>
      <c r="F2637" s="120" t="s">
        <v>7236</v>
      </c>
      <c r="G2637" s="128" t="s">
        <v>13917</v>
      </c>
      <c r="H2637" s="120" t="s">
        <v>470</v>
      </c>
      <c r="I2637" s="120" t="s">
        <v>7346</v>
      </c>
      <c r="J2637" s="120" t="s">
        <v>92</v>
      </c>
      <c r="K2637" s="120" t="s">
        <v>2416</v>
      </c>
      <c r="L2637" s="121">
        <v>9</v>
      </c>
      <c r="M2637" s="121">
        <v>2023</v>
      </c>
      <c r="N2637" s="185">
        <v>7043.68</v>
      </c>
      <c r="O2637" s="59"/>
      <c r="P2637" s="60"/>
      <c r="Q2637" s="61"/>
      <c r="R2637" s="61"/>
      <c r="S2637" s="510"/>
    </row>
    <row r="2638" spans="1:19" s="31" customFormat="1" ht="45.75" customHeight="1" x14ac:dyDescent="0.25">
      <c r="A2638" s="119">
        <v>2581</v>
      </c>
      <c r="B2638" s="119" t="s">
        <v>13918</v>
      </c>
      <c r="C2638" s="119" t="s">
        <v>7370</v>
      </c>
      <c r="D2638" s="120" t="s">
        <v>3388</v>
      </c>
      <c r="E2638" s="120" t="s">
        <v>13919</v>
      </c>
      <c r="F2638" s="120"/>
      <c r="G2638" s="128" t="s">
        <v>13920</v>
      </c>
      <c r="H2638" s="120" t="s">
        <v>470</v>
      </c>
      <c r="I2638" s="120" t="s">
        <v>7521</v>
      </c>
      <c r="J2638" s="120" t="s">
        <v>92</v>
      </c>
      <c r="K2638" s="120" t="s">
        <v>2950</v>
      </c>
      <c r="L2638" s="121">
        <v>9</v>
      </c>
      <c r="M2638" s="121">
        <v>2023</v>
      </c>
      <c r="N2638" s="185">
        <v>25190</v>
      </c>
      <c r="O2638" s="59"/>
      <c r="P2638" s="60"/>
      <c r="Q2638" s="61"/>
      <c r="R2638" s="61"/>
      <c r="S2638" s="510"/>
    </row>
    <row r="2639" spans="1:19" s="31" customFormat="1" ht="45.75" customHeight="1" x14ac:dyDescent="0.25">
      <c r="A2639" s="119">
        <v>2582</v>
      </c>
      <c r="B2639" s="119" t="s">
        <v>13983</v>
      </c>
      <c r="C2639" s="119" t="s">
        <v>7370</v>
      </c>
      <c r="D2639" s="120" t="s">
        <v>7413</v>
      </c>
      <c r="E2639" s="120" t="s">
        <v>3244</v>
      </c>
      <c r="F2639" s="120" t="s">
        <v>13984</v>
      </c>
      <c r="G2639" s="128" t="s">
        <v>13985</v>
      </c>
      <c r="H2639" s="120" t="s">
        <v>470</v>
      </c>
      <c r="I2639" s="120" t="s">
        <v>7277</v>
      </c>
      <c r="J2639" s="120" t="s">
        <v>2856</v>
      </c>
      <c r="K2639" s="300" t="s">
        <v>2950</v>
      </c>
      <c r="L2639" s="121">
        <v>10</v>
      </c>
      <c r="M2639" s="121">
        <v>2023</v>
      </c>
      <c r="N2639" s="185">
        <v>15328.5</v>
      </c>
      <c r="O2639" s="59"/>
      <c r="P2639" s="60"/>
      <c r="Q2639" s="61"/>
      <c r="R2639" s="61"/>
      <c r="S2639" s="510"/>
    </row>
    <row r="2640" spans="1:19" s="31" customFormat="1" ht="45.75" customHeight="1" x14ac:dyDescent="0.25">
      <c r="A2640" s="119">
        <v>2583</v>
      </c>
      <c r="B2640" s="119" t="s">
        <v>13986</v>
      </c>
      <c r="C2640" s="119" t="s">
        <v>3921</v>
      </c>
      <c r="D2640" s="120" t="s">
        <v>1622</v>
      </c>
      <c r="E2640" s="120" t="s">
        <v>3298</v>
      </c>
      <c r="F2640" s="120" t="s">
        <v>13987</v>
      </c>
      <c r="G2640" s="128" t="s">
        <v>13988</v>
      </c>
      <c r="H2640" s="120" t="s">
        <v>90</v>
      </c>
      <c r="I2640" s="120" t="s">
        <v>1088</v>
      </c>
      <c r="J2640" s="120" t="s">
        <v>2856</v>
      </c>
      <c r="K2640" s="120" t="s">
        <v>2950</v>
      </c>
      <c r="L2640" s="121">
        <v>10</v>
      </c>
      <c r="M2640" s="121">
        <v>2023</v>
      </c>
      <c r="N2640" s="185">
        <v>23980</v>
      </c>
      <c r="O2640" s="59"/>
      <c r="P2640" s="60"/>
      <c r="Q2640" s="61"/>
      <c r="R2640" s="61"/>
      <c r="S2640" s="510"/>
    </row>
    <row r="2641" spans="1:19" s="31" customFormat="1" ht="45.75" customHeight="1" x14ac:dyDescent="0.25">
      <c r="A2641" s="119">
        <v>2584</v>
      </c>
      <c r="B2641" s="119" t="s">
        <v>13989</v>
      </c>
      <c r="C2641" s="119" t="s">
        <v>13990</v>
      </c>
      <c r="D2641" s="120" t="s">
        <v>3012</v>
      </c>
      <c r="E2641" s="120" t="s">
        <v>13991</v>
      </c>
      <c r="F2641" s="120" t="s">
        <v>7441</v>
      </c>
      <c r="G2641" s="128" t="s">
        <v>13992</v>
      </c>
      <c r="H2641" s="120" t="s">
        <v>2637</v>
      </c>
      <c r="I2641" s="120" t="s">
        <v>482</v>
      </c>
      <c r="J2641" s="120" t="s">
        <v>2856</v>
      </c>
      <c r="K2641" s="120" t="s">
        <v>13630</v>
      </c>
      <c r="L2641" s="121">
        <v>10</v>
      </c>
      <c r="M2641" s="121">
        <v>2023</v>
      </c>
      <c r="N2641" s="185">
        <v>26200</v>
      </c>
      <c r="O2641" s="59"/>
      <c r="P2641" s="60"/>
      <c r="Q2641" s="61"/>
      <c r="R2641" s="61"/>
      <c r="S2641" s="510"/>
    </row>
    <row r="2642" spans="1:19" s="31" customFormat="1" ht="45.75" customHeight="1" x14ac:dyDescent="0.25">
      <c r="A2642" s="119">
        <v>2585</v>
      </c>
      <c r="B2642" s="119" t="s">
        <v>13993</v>
      </c>
      <c r="C2642" s="119" t="s">
        <v>13990</v>
      </c>
      <c r="D2642" s="120" t="s">
        <v>3012</v>
      </c>
      <c r="E2642" s="120" t="s">
        <v>13991</v>
      </c>
      <c r="F2642" s="120" t="s">
        <v>7441</v>
      </c>
      <c r="G2642" s="128" t="s">
        <v>13992</v>
      </c>
      <c r="H2642" s="120" t="s">
        <v>2637</v>
      </c>
      <c r="I2642" s="120" t="s">
        <v>482</v>
      </c>
      <c r="J2642" s="120" t="s">
        <v>2856</v>
      </c>
      <c r="K2642" s="120" t="s">
        <v>2416</v>
      </c>
      <c r="L2642" s="121">
        <v>10</v>
      </c>
      <c r="M2642" s="121">
        <v>2023</v>
      </c>
      <c r="N2642" s="185">
        <v>26200</v>
      </c>
      <c r="O2642" s="59"/>
      <c r="P2642" s="60"/>
      <c r="Q2642" s="61"/>
      <c r="R2642" s="61"/>
      <c r="S2642" s="510"/>
    </row>
    <row r="2643" spans="1:19" s="31" customFormat="1" ht="45.75" customHeight="1" x14ac:dyDescent="0.25">
      <c r="A2643" s="119">
        <v>2586</v>
      </c>
      <c r="B2643" s="136" t="s">
        <v>13994</v>
      </c>
      <c r="C2643" s="119" t="s">
        <v>13995</v>
      </c>
      <c r="D2643" s="120" t="s">
        <v>1622</v>
      </c>
      <c r="E2643" s="120" t="s">
        <v>3298</v>
      </c>
      <c r="F2643" s="120" t="s">
        <v>13996</v>
      </c>
      <c r="G2643" s="128" t="s">
        <v>13997</v>
      </c>
      <c r="H2643" s="120" t="s">
        <v>13998</v>
      </c>
      <c r="I2643" s="120" t="s">
        <v>13999</v>
      </c>
      <c r="J2643" s="120" t="s">
        <v>92</v>
      </c>
      <c r="K2643" s="120" t="s">
        <v>2416</v>
      </c>
      <c r="L2643" s="121">
        <v>10</v>
      </c>
      <c r="M2643" s="121">
        <v>2023</v>
      </c>
      <c r="N2643" s="185">
        <v>30780</v>
      </c>
      <c r="O2643" s="59"/>
      <c r="P2643" s="60"/>
      <c r="Q2643" s="61"/>
      <c r="R2643" s="61"/>
      <c r="S2643" s="510"/>
    </row>
    <row r="2644" spans="1:19" s="31" customFormat="1" ht="45.75" customHeight="1" x14ac:dyDescent="0.25">
      <c r="A2644" s="119">
        <v>2587</v>
      </c>
      <c r="B2644" s="119" t="s">
        <v>14000</v>
      </c>
      <c r="C2644" s="119" t="s">
        <v>14001</v>
      </c>
      <c r="D2644" s="120" t="s">
        <v>1622</v>
      </c>
      <c r="E2644" s="120" t="s">
        <v>3298</v>
      </c>
      <c r="F2644" s="120" t="s">
        <v>13987</v>
      </c>
      <c r="G2644" s="128" t="s">
        <v>14002</v>
      </c>
      <c r="H2644" s="120" t="s">
        <v>92</v>
      </c>
      <c r="I2644" s="120" t="s">
        <v>482</v>
      </c>
      <c r="J2644" s="120" t="s">
        <v>92</v>
      </c>
      <c r="K2644" s="120" t="s">
        <v>2416</v>
      </c>
      <c r="L2644" s="121">
        <v>10</v>
      </c>
      <c r="M2644" s="121">
        <v>2023</v>
      </c>
      <c r="N2644" s="185">
        <v>23980</v>
      </c>
      <c r="O2644" s="59"/>
      <c r="P2644" s="60"/>
      <c r="Q2644" s="61"/>
      <c r="R2644" s="61"/>
      <c r="S2644" s="510"/>
    </row>
    <row r="2645" spans="1:19" s="31" customFormat="1" ht="45.75" customHeight="1" x14ac:dyDescent="0.25">
      <c r="A2645" s="119">
        <v>2588</v>
      </c>
      <c r="B2645" s="119" t="s">
        <v>14005</v>
      </c>
      <c r="C2645" s="119" t="s">
        <v>7370</v>
      </c>
      <c r="D2645" s="120" t="s">
        <v>3388</v>
      </c>
      <c r="E2645" s="120" t="s">
        <v>3244</v>
      </c>
      <c r="F2645" s="120"/>
      <c r="G2645" s="128" t="s">
        <v>14003</v>
      </c>
      <c r="H2645" s="120" t="s">
        <v>470</v>
      </c>
      <c r="I2645" s="120" t="s">
        <v>14004</v>
      </c>
      <c r="J2645" s="120" t="s">
        <v>2856</v>
      </c>
      <c r="K2645" s="120" t="s">
        <v>2950</v>
      </c>
      <c r="L2645" s="121">
        <v>10</v>
      </c>
      <c r="M2645" s="121">
        <v>2023</v>
      </c>
      <c r="N2645" s="185">
        <v>31825.439999999999</v>
      </c>
      <c r="O2645" s="59"/>
      <c r="P2645" s="60"/>
      <c r="Q2645" s="61"/>
      <c r="R2645" s="61"/>
      <c r="S2645" s="510"/>
    </row>
    <row r="2646" spans="1:19" s="31" customFormat="1" ht="45.75" customHeight="1" x14ac:dyDescent="0.25">
      <c r="A2646" s="119">
        <v>2589</v>
      </c>
      <c r="B2646" s="119" t="s">
        <v>14006</v>
      </c>
      <c r="C2646" s="119" t="s">
        <v>14007</v>
      </c>
      <c r="D2646" s="120" t="s">
        <v>1622</v>
      </c>
      <c r="E2646" s="120" t="s">
        <v>14008</v>
      </c>
      <c r="F2646" s="120" t="s">
        <v>14009</v>
      </c>
      <c r="G2646" s="128" t="s">
        <v>14010</v>
      </c>
      <c r="H2646" s="120" t="s">
        <v>90</v>
      </c>
      <c r="I2646" s="120" t="s">
        <v>183</v>
      </c>
      <c r="J2646" s="120" t="s">
        <v>92</v>
      </c>
      <c r="K2646" s="120" t="s">
        <v>2950</v>
      </c>
      <c r="L2646" s="121">
        <v>10</v>
      </c>
      <c r="M2646" s="121">
        <v>2023</v>
      </c>
      <c r="N2646" s="185">
        <v>98690.79</v>
      </c>
      <c r="O2646" s="59"/>
      <c r="P2646" s="60"/>
      <c r="Q2646" s="61"/>
      <c r="R2646" s="61"/>
      <c r="S2646" s="510"/>
    </row>
    <row r="2647" spans="1:19" s="31" customFormat="1" ht="45.75" customHeight="1" x14ac:dyDescent="0.25">
      <c r="A2647" s="119">
        <v>2590</v>
      </c>
      <c r="B2647" s="119" t="s">
        <v>14011</v>
      </c>
      <c r="C2647" s="119" t="s">
        <v>13990</v>
      </c>
      <c r="D2647" s="120" t="s">
        <v>3012</v>
      </c>
      <c r="E2647" s="120" t="s">
        <v>13991</v>
      </c>
      <c r="F2647" s="120" t="s">
        <v>7441</v>
      </c>
      <c r="G2647" s="128" t="s">
        <v>14012</v>
      </c>
      <c r="H2647" s="120" t="s">
        <v>2637</v>
      </c>
      <c r="I2647" s="120" t="s">
        <v>7392</v>
      </c>
      <c r="J2647" s="120" t="s">
        <v>2856</v>
      </c>
      <c r="K2647" s="120" t="s">
        <v>2416</v>
      </c>
      <c r="L2647" s="121">
        <v>10</v>
      </c>
      <c r="M2647" s="121">
        <v>2023</v>
      </c>
      <c r="N2647" s="185">
        <v>26200</v>
      </c>
      <c r="O2647" s="59"/>
      <c r="P2647" s="60"/>
      <c r="Q2647" s="61"/>
      <c r="R2647" s="61"/>
      <c r="S2647" s="510"/>
    </row>
    <row r="2648" spans="1:19" s="31" customFormat="1" ht="45.75" customHeight="1" x14ac:dyDescent="0.25">
      <c r="A2648" s="119">
        <v>2591</v>
      </c>
      <c r="B2648" s="119" t="s">
        <v>14019</v>
      </c>
      <c r="C2648" s="119" t="s">
        <v>3921</v>
      </c>
      <c r="D2648" s="120" t="s">
        <v>1622</v>
      </c>
      <c r="E2648" s="120" t="s">
        <v>1056</v>
      </c>
      <c r="F2648" s="120" t="s">
        <v>14020</v>
      </c>
      <c r="G2648" s="128" t="s">
        <v>14021</v>
      </c>
      <c r="H2648" s="120" t="s">
        <v>90</v>
      </c>
      <c r="I2648" s="120" t="s">
        <v>14022</v>
      </c>
      <c r="J2648" s="120" t="s">
        <v>92</v>
      </c>
      <c r="K2648" s="120" t="s">
        <v>2416</v>
      </c>
      <c r="L2648" s="121">
        <v>10</v>
      </c>
      <c r="M2648" s="121">
        <v>2023</v>
      </c>
      <c r="N2648" s="185">
        <v>18540</v>
      </c>
      <c r="O2648" s="59"/>
      <c r="P2648" s="60"/>
      <c r="Q2648" s="61"/>
      <c r="R2648" s="61"/>
      <c r="S2648" s="510"/>
    </row>
    <row r="2649" spans="1:19" s="31" customFormat="1" ht="45.75" customHeight="1" x14ac:dyDescent="0.25">
      <c r="A2649" s="119">
        <v>2592</v>
      </c>
      <c r="B2649" s="99" t="s">
        <v>14016</v>
      </c>
      <c r="C2649" s="142" t="s">
        <v>7339</v>
      </c>
      <c r="D2649" s="104" t="s">
        <v>3388</v>
      </c>
      <c r="E2649" s="104" t="s">
        <v>1358</v>
      </c>
      <c r="F2649" s="104" t="s">
        <v>14017</v>
      </c>
      <c r="G2649" s="99">
        <v>32302272141</v>
      </c>
      <c r="H2649" s="104" t="s">
        <v>470</v>
      </c>
      <c r="I2649" s="104" t="s">
        <v>14018</v>
      </c>
      <c r="J2649" s="104" t="s">
        <v>92</v>
      </c>
      <c r="K2649" s="106" t="s">
        <v>14507</v>
      </c>
      <c r="L2649" s="106">
        <v>10</v>
      </c>
      <c r="M2649" s="313">
        <v>2023</v>
      </c>
      <c r="N2649" s="188">
        <v>14390.01</v>
      </c>
      <c r="O2649" s="59"/>
      <c r="P2649" s="60"/>
      <c r="Q2649" s="61"/>
      <c r="R2649" s="61"/>
      <c r="S2649" s="510"/>
    </row>
    <row r="2650" spans="1:19" s="31" customFormat="1" ht="45.75" customHeight="1" x14ac:dyDescent="0.25">
      <c r="A2650" s="119">
        <v>2593</v>
      </c>
      <c r="B2650" s="99" t="s">
        <v>14049</v>
      </c>
      <c r="C2650" s="142" t="s">
        <v>14050</v>
      </c>
      <c r="D2650" s="104" t="s">
        <v>3388</v>
      </c>
      <c r="E2650" s="104" t="s">
        <v>3244</v>
      </c>
      <c r="F2650" s="104" t="s">
        <v>7372</v>
      </c>
      <c r="G2650" s="116" t="s">
        <v>14051</v>
      </c>
      <c r="H2650" s="104" t="s">
        <v>470</v>
      </c>
      <c r="I2650" s="104" t="s">
        <v>14052</v>
      </c>
      <c r="J2650" s="104" t="s">
        <v>92</v>
      </c>
      <c r="K2650" s="106" t="s">
        <v>2950</v>
      </c>
      <c r="L2650" s="106">
        <v>11</v>
      </c>
      <c r="M2650" s="313">
        <v>2023</v>
      </c>
      <c r="N2650" s="188">
        <v>11842.29</v>
      </c>
      <c r="O2650" s="59"/>
      <c r="P2650" s="60"/>
      <c r="Q2650" s="61"/>
      <c r="R2650" s="61"/>
      <c r="S2650" s="510"/>
    </row>
    <row r="2651" spans="1:19" s="31" customFormat="1" ht="45.75" customHeight="1" x14ac:dyDescent="0.25">
      <c r="A2651" s="119">
        <v>2594</v>
      </c>
      <c r="B2651" s="99" t="s">
        <v>14053</v>
      </c>
      <c r="C2651" s="142" t="s">
        <v>7339</v>
      </c>
      <c r="D2651" s="104" t="s">
        <v>2922</v>
      </c>
      <c r="E2651" s="104" t="s">
        <v>3244</v>
      </c>
      <c r="F2651" s="104" t="s">
        <v>14054</v>
      </c>
      <c r="G2651" s="116" t="s">
        <v>14055</v>
      </c>
      <c r="H2651" s="104" t="s">
        <v>470</v>
      </c>
      <c r="I2651" s="104" t="s">
        <v>91</v>
      </c>
      <c r="J2651" s="104" t="s">
        <v>92</v>
      </c>
      <c r="K2651" s="106" t="s">
        <v>2416</v>
      </c>
      <c r="L2651" s="106">
        <v>11</v>
      </c>
      <c r="M2651" s="313">
        <v>2023</v>
      </c>
      <c r="N2651" s="188">
        <v>25130.81</v>
      </c>
      <c r="O2651" s="59"/>
      <c r="P2651" s="60"/>
      <c r="Q2651" s="61"/>
      <c r="R2651" s="61"/>
      <c r="S2651" s="510"/>
    </row>
    <row r="2652" spans="1:19" s="31" customFormat="1" ht="45.75" customHeight="1" x14ac:dyDescent="0.25">
      <c r="A2652" s="119">
        <v>2595</v>
      </c>
      <c r="B2652" s="99" t="s">
        <v>14047</v>
      </c>
      <c r="C2652" s="142" t="s">
        <v>7339</v>
      </c>
      <c r="D2652" s="104" t="s">
        <v>3388</v>
      </c>
      <c r="E2652" s="104" t="s">
        <v>3244</v>
      </c>
      <c r="F2652" s="104" t="s">
        <v>7372</v>
      </c>
      <c r="G2652" s="116" t="s">
        <v>14048</v>
      </c>
      <c r="H2652" s="104" t="s">
        <v>470</v>
      </c>
      <c r="I2652" s="104" t="s">
        <v>2834</v>
      </c>
      <c r="J2652" s="104" t="s">
        <v>92</v>
      </c>
      <c r="K2652" s="106" t="s">
        <v>2950</v>
      </c>
      <c r="L2652" s="106">
        <v>11</v>
      </c>
      <c r="M2652" s="313">
        <v>2023</v>
      </c>
      <c r="N2652" s="188">
        <v>17380.439999999999</v>
      </c>
      <c r="O2652" s="59"/>
      <c r="P2652" s="60"/>
      <c r="Q2652" s="61"/>
      <c r="R2652" s="61"/>
      <c r="S2652" s="510"/>
    </row>
    <row r="2653" spans="1:19" s="31" customFormat="1" ht="45.75" customHeight="1" x14ac:dyDescent="0.25">
      <c r="A2653" s="119">
        <v>2596</v>
      </c>
      <c r="B2653" s="99" t="s">
        <v>14045</v>
      </c>
      <c r="C2653" s="142" t="s">
        <v>7339</v>
      </c>
      <c r="D2653" s="104" t="s">
        <v>3388</v>
      </c>
      <c r="E2653" s="104" t="s">
        <v>3244</v>
      </c>
      <c r="F2653" s="104" t="s">
        <v>7372</v>
      </c>
      <c r="G2653" s="116" t="s">
        <v>14046</v>
      </c>
      <c r="H2653" s="104" t="s">
        <v>470</v>
      </c>
      <c r="I2653" s="104" t="s">
        <v>2834</v>
      </c>
      <c r="J2653" s="104" t="s">
        <v>92</v>
      </c>
      <c r="K2653" s="106" t="s">
        <v>2950</v>
      </c>
      <c r="L2653" s="106">
        <v>11</v>
      </c>
      <c r="M2653" s="313">
        <v>2023</v>
      </c>
      <c r="N2653" s="188">
        <v>17380.439999999999</v>
      </c>
      <c r="O2653" s="59"/>
      <c r="P2653" s="60"/>
      <c r="Q2653" s="61"/>
      <c r="R2653" s="61"/>
      <c r="S2653" s="510"/>
    </row>
    <row r="2654" spans="1:19" s="31" customFormat="1" ht="45.75" customHeight="1" x14ac:dyDescent="0.25">
      <c r="A2654" s="119">
        <v>2597</v>
      </c>
      <c r="B2654" s="99" t="s">
        <v>14039</v>
      </c>
      <c r="C2654" s="142" t="s">
        <v>7339</v>
      </c>
      <c r="D2654" s="104" t="s">
        <v>2922</v>
      </c>
      <c r="E2654" s="104" t="s">
        <v>1358</v>
      </c>
      <c r="F2654" s="104"/>
      <c r="G2654" s="116" t="s">
        <v>14040</v>
      </c>
      <c r="H2654" s="104" t="s">
        <v>470</v>
      </c>
      <c r="I2654" s="104" t="s">
        <v>7346</v>
      </c>
      <c r="J2654" s="104" t="s">
        <v>92</v>
      </c>
      <c r="K2654" s="106" t="s">
        <v>5160</v>
      </c>
      <c r="L2654" s="106">
        <v>11</v>
      </c>
      <c r="M2654" s="313">
        <v>2023</v>
      </c>
      <c r="N2654" s="188">
        <v>8891.01</v>
      </c>
      <c r="O2654" s="59"/>
      <c r="P2654" s="60"/>
      <c r="Q2654" s="61"/>
      <c r="R2654" s="61"/>
      <c r="S2654" s="510"/>
    </row>
    <row r="2655" spans="1:19" s="31" customFormat="1" ht="45.75" customHeight="1" x14ac:dyDescent="0.25">
      <c r="A2655" s="119">
        <v>2598</v>
      </c>
      <c r="B2655" s="99" t="s">
        <v>14041</v>
      </c>
      <c r="C2655" s="142" t="s">
        <v>7339</v>
      </c>
      <c r="D2655" s="104" t="s">
        <v>2922</v>
      </c>
      <c r="E2655" s="104" t="s">
        <v>1358</v>
      </c>
      <c r="F2655" s="104"/>
      <c r="G2655" s="116" t="s">
        <v>14042</v>
      </c>
      <c r="H2655" s="104" t="s">
        <v>470</v>
      </c>
      <c r="I2655" s="104" t="s">
        <v>7346</v>
      </c>
      <c r="J2655" s="104" t="s">
        <v>92</v>
      </c>
      <c r="K2655" s="106" t="s">
        <v>5160</v>
      </c>
      <c r="L2655" s="106">
        <v>11</v>
      </c>
      <c r="M2655" s="313">
        <v>2023</v>
      </c>
      <c r="N2655" s="188">
        <v>8891.01</v>
      </c>
      <c r="O2655" s="59"/>
      <c r="P2655" s="60"/>
      <c r="Q2655" s="61"/>
      <c r="R2655" s="61"/>
      <c r="S2655" s="510"/>
    </row>
    <row r="2656" spans="1:19" s="31" customFormat="1" ht="45.75" customHeight="1" x14ac:dyDescent="0.25">
      <c r="A2656" s="119">
        <v>2599</v>
      </c>
      <c r="B2656" s="99" t="s">
        <v>14043</v>
      </c>
      <c r="C2656" s="142" t="s">
        <v>7339</v>
      </c>
      <c r="D2656" s="104" t="s">
        <v>3388</v>
      </c>
      <c r="E2656" s="104" t="s">
        <v>3244</v>
      </c>
      <c r="F2656" s="104" t="s">
        <v>7372</v>
      </c>
      <c r="G2656" s="99">
        <v>22302141575</v>
      </c>
      <c r="H2656" s="104" t="s">
        <v>470</v>
      </c>
      <c r="I2656" s="104" t="s">
        <v>14044</v>
      </c>
      <c r="J2656" s="104" t="s">
        <v>12072</v>
      </c>
      <c r="K2656" s="106" t="s">
        <v>5160</v>
      </c>
      <c r="L2656" s="106">
        <v>11</v>
      </c>
      <c r="M2656" s="313">
        <v>2023</v>
      </c>
      <c r="N2656" s="188">
        <v>20915.509999999998</v>
      </c>
      <c r="O2656" s="59"/>
      <c r="P2656" s="60"/>
      <c r="Q2656" s="61"/>
      <c r="R2656" s="61"/>
      <c r="S2656" s="510"/>
    </row>
    <row r="2657" spans="1:19" s="31" customFormat="1" ht="45.75" customHeight="1" x14ac:dyDescent="0.25">
      <c r="A2657" s="119">
        <v>2600</v>
      </c>
      <c r="B2657" s="99" t="s">
        <v>14071</v>
      </c>
      <c r="C2657" s="142" t="s">
        <v>14072</v>
      </c>
      <c r="D2657" s="104" t="s">
        <v>7067</v>
      </c>
      <c r="E2657" s="104"/>
      <c r="F2657" s="104" t="s">
        <v>14073</v>
      </c>
      <c r="G2657" s="99" t="s">
        <v>14074</v>
      </c>
      <c r="H2657" s="104"/>
      <c r="I2657" s="104" t="s">
        <v>1088</v>
      </c>
      <c r="J2657" s="104" t="s">
        <v>2856</v>
      </c>
      <c r="K2657" s="106" t="s">
        <v>2950</v>
      </c>
      <c r="L2657" s="106">
        <v>12</v>
      </c>
      <c r="M2657" s="313">
        <v>2023</v>
      </c>
      <c r="N2657" s="188">
        <v>6455.88</v>
      </c>
      <c r="O2657" s="59"/>
      <c r="P2657" s="60"/>
      <c r="Q2657" s="61"/>
      <c r="R2657" s="61"/>
      <c r="S2657" s="510"/>
    </row>
    <row r="2658" spans="1:19" s="31" customFormat="1" ht="45.75" customHeight="1" x14ac:dyDescent="0.25">
      <c r="A2658" s="119">
        <v>2601</v>
      </c>
      <c r="B2658" s="107" t="s">
        <v>14088</v>
      </c>
      <c r="C2658" s="142" t="s">
        <v>3921</v>
      </c>
      <c r="D2658" s="104" t="s">
        <v>3012</v>
      </c>
      <c r="E2658" s="104"/>
      <c r="F2658" s="104" t="s">
        <v>14089</v>
      </c>
      <c r="G2658" s="99"/>
      <c r="H2658" s="104" t="s">
        <v>470</v>
      </c>
      <c r="I2658" s="104" t="s">
        <v>14044</v>
      </c>
      <c r="J2658" s="104" t="s">
        <v>92</v>
      </c>
      <c r="K2658" s="106" t="s">
        <v>13630</v>
      </c>
      <c r="L2658" s="106">
        <v>12</v>
      </c>
      <c r="M2658" s="313">
        <v>2023</v>
      </c>
      <c r="N2658" s="188">
        <v>6299</v>
      </c>
      <c r="O2658" s="59"/>
      <c r="P2658" s="60"/>
      <c r="Q2658" s="61"/>
      <c r="R2658" s="61"/>
      <c r="S2658" s="510"/>
    </row>
    <row r="2659" spans="1:19" s="31" customFormat="1" ht="45.75" customHeight="1" x14ac:dyDescent="0.25">
      <c r="A2659" s="119">
        <v>2602</v>
      </c>
      <c r="B2659" s="99" t="s">
        <v>14090</v>
      </c>
      <c r="C2659" s="142" t="s">
        <v>3029</v>
      </c>
      <c r="D2659" s="104" t="s">
        <v>2719</v>
      </c>
      <c r="E2659" s="104" t="s">
        <v>1056</v>
      </c>
      <c r="F2659" s="104" t="s">
        <v>14092</v>
      </c>
      <c r="G2659" s="99" t="s">
        <v>14094</v>
      </c>
      <c r="H2659" s="104" t="s">
        <v>470</v>
      </c>
      <c r="I2659" s="104" t="s">
        <v>5317</v>
      </c>
      <c r="J2659" s="104" t="s">
        <v>2856</v>
      </c>
      <c r="K2659" s="106" t="s">
        <v>7373</v>
      </c>
      <c r="L2659" s="106">
        <v>12</v>
      </c>
      <c r="M2659" s="313">
        <v>2023</v>
      </c>
      <c r="N2659" s="188">
        <v>6229</v>
      </c>
      <c r="O2659" s="59"/>
      <c r="P2659" s="60"/>
      <c r="Q2659" s="61"/>
      <c r="R2659" s="61"/>
      <c r="S2659" s="510"/>
    </row>
    <row r="2660" spans="1:19" s="31" customFormat="1" ht="45.75" customHeight="1" x14ac:dyDescent="0.25">
      <c r="A2660" s="119">
        <v>2603</v>
      </c>
      <c r="B2660" s="99" t="s">
        <v>14091</v>
      </c>
      <c r="C2660" s="142" t="s">
        <v>3029</v>
      </c>
      <c r="D2660" s="104" t="s">
        <v>2719</v>
      </c>
      <c r="E2660" s="104" t="s">
        <v>1056</v>
      </c>
      <c r="F2660" s="104" t="s">
        <v>14092</v>
      </c>
      <c r="G2660" s="99" t="s">
        <v>14093</v>
      </c>
      <c r="H2660" s="104" t="s">
        <v>470</v>
      </c>
      <c r="I2660" s="104" t="s">
        <v>5317</v>
      </c>
      <c r="J2660" s="104" t="s">
        <v>2856</v>
      </c>
      <c r="K2660" s="106" t="s">
        <v>7373</v>
      </c>
      <c r="L2660" s="106">
        <v>12</v>
      </c>
      <c r="M2660" s="313">
        <v>2023</v>
      </c>
      <c r="N2660" s="188">
        <v>6229</v>
      </c>
      <c r="O2660" s="59"/>
      <c r="P2660" s="60"/>
      <c r="Q2660" s="61"/>
      <c r="R2660" s="61"/>
      <c r="S2660" s="510"/>
    </row>
    <row r="2661" spans="1:19" s="31" customFormat="1" ht="45.75" customHeight="1" x14ac:dyDescent="0.25">
      <c r="A2661" s="119">
        <v>2604</v>
      </c>
      <c r="B2661" s="119" t="s">
        <v>14095</v>
      </c>
      <c r="C2661" s="119" t="s">
        <v>14096</v>
      </c>
      <c r="D2661" s="120" t="s">
        <v>14097</v>
      </c>
      <c r="E2661" s="120"/>
      <c r="F2661" s="120" t="s">
        <v>14098</v>
      </c>
      <c r="G2661" s="128" t="s">
        <v>14099</v>
      </c>
      <c r="H2661" s="120" t="s">
        <v>90</v>
      </c>
      <c r="I2661" s="120" t="s">
        <v>14044</v>
      </c>
      <c r="J2661" s="120" t="s">
        <v>92</v>
      </c>
      <c r="K2661" s="120" t="s">
        <v>2416</v>
      </c>
      <c r="L2661" s="121">
        <v>12</v>
      </c>
      <c r="M2661" s="121">
        <v>2023</v>
      </c>
      <c r="N2661" s="185">
        <v>50956.83</v>
      </c>
      <c r="O2661" s="59"/>
      <c r="P2661" s="60"/>
      <c r="Q2661" s="61"/>
      <c r="R2661" s="61"/>
      <c r="S2661" s="510"/>
    </row>
    <row r="2662" spans="1:19" s="31" customFormat="1" ht="45.75" customHeight="1" x14ac:dyDescent="0.25">
      <c r="A2662" s="119">
        <v>2605</v>
      </c>
      <c r="B2662" s="119" t="s">
        <v>14100</v>
      </c>
      <c r="C2662" s="119" t="s">
        <v>7339</v>
      </c>
      <c r="D2662" s="120" t="s">
        <v>3388</v>
      </c>
      <c r="E2662" s="120" t="s">
        <v>3244</v>
      </c>
      <c r="F2662" s="120" t="s">
        <v>7372</v>
      </c>
      <c r="G2662" s="128" t="s">
        <v>14103</v>
      </c>
      <c r="H2662" s="120" t="s">
        <v>470</v>
      </c>
      <c r="I2662" s="120" t="s">
        <v>5317</v>
      </c>
      <c r="J2662" s="120" t="s">
        <v>92</v>
      </c>
      <c r="K2662" s="120" t="s">
        <v>7113</v>
      </c>
      <c r="L2662" s="121">
        <v>12</v>
      </c>
      <c r="M2662" s="121">
        <v>2023</v>
      </c>
      <c r="N2662" s="185">
        <v>8468</v>
      </c>
      <c r="O2662" s="59"/>
      <c r="P2662" s="60"/>
      <c r="Q2662" s="61"/>
      <c r="R2662" s="61"/>
      <c r="S2662" s="510"/>
    </row>
    <row r="2663" spans="1:19" s="31" customFormat="1" ht="45.75" customHeight="1" x14ac:dyDescent="0.25">
      <c r="A2663" s="119">
        <v>2606</v>
      </c>
      <c r="B2663" s="119" t="s">
        <v>14101</v>
      </c>
      <c r="C2663" s="119" t="s">
        <v>7503</v>
      </c>
      <c r="D2663" s="120" t="s">
        <v>3388</v>
      </c>
      <c r="E2663" s="120" t="s">
        <v>3244</v>
      </c>
      <c r="F2663" s="120" t="s">
        <v>7372</v>
      </c>
      <c r="G2663" s="128" t="s">
        <v>14102</v>
      </c>
      <c r="H2663" s="120" t="s">
        <v>470</v>
      </c>
      <c r="I2663" s="120" t="s">
        <v>5317</v>
      </c>
      <c r="J2663" s="120" t="s">
        <v>92</v>
      </c>
      <c r="K2663" s="120" t="s">
        <v>2950</v>
      </c>
      <c r="L2663" s="121">
        <v>12</v>
      </c>
      <c r="M2663" s="121">
        <v>2023</v>
      </c>
      <c r="N2663" s="185">
        <v>8468</v>
      </c>
      <c r="O2663" s="59"/>
      <c r="P2663" s="60"/>
      <c r="Q2663" s="61"/>
      <c r="R2663" s="61"/>
      <c r="S2663" s="510"/>
    </row>
    <row r="2664" spans="1:19" s="31" customFormat="1" ht="45.75" customHeight="1" x14ac:dyDescent="0.25">
      <c r="A2664" s="119">
        <v>2607</v>
      </c>
      <c r="B2664" s="119" t="s">
        <v>14104</v>
      </c>
      <c r="C2664" s="119" t="s">
        <v>7503</v>
      </c>
      <c r="D2664" s="120" t="s">
        <v>3388</v>
      </c>
      <c r="E2664" s="120" t="s">
        <v>3244</v>
      </c>
      <c r="F2664" s="120" t="s">
        <v>7372</v>
      </c>
      <c r="G2664" s="128" t="s">
        <v>14107</v>
      </c>
      <c r="H2664" s="120" t="s">
        <v>470</v>
      </c>
      <c r="I2664" s="120" t="s">
        <v>5317</v>
      </c>
      <c r="J2664" s="120" t="s">
        <v>92</v>
      </c>
      <c r="K2664" s="120" t="s">
        <v>2950</v>
      </c>
      <c r="L2664" s="121">
        <v>12</v>
      </c>
      <c r="M2664" s="121">
        <v>2023</v>
      </c>
      <c r="N2664" s="185">
        <v>8468</v>
      </c>
      <c r="O2664" s="59"/>
      <c r="P2664" s="60"/>
      <c r="Q2664" s="61"/>
      <c r="R2664" s="61"/>
      <c r="S2664" s="510"/>
    </row>
    <row r="2665" spans="1:19" s="31" customFormat="1" ht="45.75" customHeight="1" x14ac:dyDescent="0.25">
      <c r="A2665" s="119">
        <v>2608</v>
      </c>
      <c r="B2665" s="119" t="s">
        <v>14105</v>
      </c>
      <c r="C2665" s="119" t="s">
        <v>7503</v>
      </c>
      <c r="D2665" s="120" t="s">
        <v>3388</v>
      </c>
      <c r="E2665" s="120" t="s">
        <v>3244</v>
      </c>
      <c r="F2665" s="120" t="s">
        <v>7372</v>
      </c>
      <c r="G2665" s="128" t="s">
        <v>14106</v>
      </c>
      <c r="H2665" s="120" t="s">
        <v>470</v>
      </c>
      <c r="I2665" s="120" t="s">
        <v>5317</v>
      </c>
      <c r="J2665" s="120" t="s">
        <v>92</v>
      </c>
      <c r="K2665" s="120" t="s">
        <v>2950</v>
      </c>
      <c r="L2665" s="121">
        <v>12</v>
      </c>
      <c r="M2665" s="121">
        <v>2023</v>
      </c>
      <c r="N2665" s="185">
        <v>8468</v>
      </c>
      <c r="O2665" s="59"/>
      <c r="P2665" s="60"/>
      <c r="Q2665" s="61"/>
      <c r="R2665" s="61"/>
      <c r="S2665" s="510"/>
    </row>
    <row r="2666" spans="1:19" ht="45.75" customHeight="1" x14ac:dyDescent="0.25">
      <c r="A2666" s="119">
        <v>2609</v>
      </c>
      <c r="B2666" s="119" t="s">
        <v>14131</v>
      </c>
      <c r="C2666" s="119" t="s">
        <v>7339</v>
      </c>
      <c r="D2666" s="120" t="s">
        <v>2922</v>
      </c>
      <c r="E2666" s="120" t="s">
        <v>1358</v>
      </c>
      <c r="F2666" s="120" t="s">
        <v>7494</v>
      </c>
      <c r="G2666" s="128" t="s">
        <v>14132</v>
      </c>
      <c r="H2666" s="120" t="s">
        <v>470</v>
      </c>
      <c r="I2666" s="120" t="s">
        <v>277</v>
      </c>
      <c r="J2666" s="120" t="s">
        <v>92</v>
      </c>
      <c r="K2666" s="120" t="s">
        <v>5160</v>
      </c>
      <c r="L2666" s="121">
        <v>1</v>
      </c>
      <c r="M2666" s="121">
        <v>2024</v>
      </c>
      <c r="N2666" s="185">
        <v>17376.8</v>
      </c>
      <c r="O2666" s="319"/>
      <c r="P2666" s="320"/>
      <c r="Q2666" s="321"/>
      <c r="R2666" s="321"/>
    </row>
    <row r="2667" spans="1:19" ht="45.75" customHeight="1" x14ac:dyDescent="0.25">
      <c r="A2667" s="119">
        <v>2610</v>
      </c>
      <c r="B2667" s="119" t="s">
        <v>14133</v>
      </c>
      <c r="C2667" s="119" t="s">
        <v>7339</v>
      </c>
      <c r="D2667" s="120" t="s">
        <v>2922</v>
      </c>
      <c r="E2667" s="120"/>
      <c r="F2667" s="120" t="s">
        <v>7494</v>
      </c>
      <c r="G2667" s="128" t="s">
        <v>14134</v>
      </c>
      <c r="H2667" s="120" t="s">
        <v>470</v>
      </c>
      <c r="I2667" s="120" t="s">
        <v>7120</v>
      </c>
      <c r="J2667" s="120" t="s">
        <v>2856</v>
      </c>
      <c r="K2667" s="120" t="s">
        <v>7373</v>
      </c>
      <c r="L2667" s="121">
        <v>1</v>
      </c>
      <c r="M2667" s="121">
        <v>2024</v>
      </c>
      <c r="N2667" s="185">
        <v>11993.24</v>
      </c>
      <c r="O2667" s="319"/>
      <c r="P2667" s="320"/>
      <c r="Q2667" s="321"/>
      <c r="R2667" s="321"/>
    </row>
    <row r="2668" spans="1:19" ht="53.25" customHeight="1" x14ac:dyDescent="0.25">
      <c r="A2668" s="119">
        <v>2611</v>
      </c>
      <c r="B2668" s="119" t="s">
        <v>14136</v>
      </c>
      <c r="C2668" s="119" t="s">
        <v>14141</v>
      </c>
      <c r="D2668" s="120" t="s">
        <v>3012</v>
      </c>
      <c r="E2668" s="120" t="s">
        <v>14137</v>
      </c>
      <c r="F2668" s="120" t="s">
        <v>14138</v>
      </c>
      <c r="G2668" s="128" t="s">
        <v>14139</v>
      </c>
      <c r="H2668" s="120" t="s">
        <v>470</v>
      </c>
      <c r="I2668" s="120" t="s">
        <v>14140</v>
      </c>
      <c r="J2668" s="120" t="s">
        <v>92</v>
      </c>
      <c r="K2668" s="120" t="s">
        <v>7373</v>
      </c>
      <c r="L2668" s="121">
        <v>1</v>
      </c>
      <c r="M2668" s="121">
        <v>2024</v>
      </c>
      <c r="N2668" s="185">
        <v>17278.78</v>
      </c>
      <c r="O2668" s="319"/>
      <c r="P2668" s="320"/>
      <c r="Q2668" s="321"/>
      <c r="R2668" s="321"/>
    </row>
    <row r="2669" spans="1:19" ht="45.75" customHeight="1" x14ac:dyDescent="0.25">
      <c r="A2669" s="119">
        <v>2612</v>
      </c>
      <c r="B2669" s="119" t="s">
        <v>14135</v>
      </c>
      <c r="C2669" s="119" t="s">
        <v>7339</v>
      </c>
      <c r="D2669" s="120" t="s">
        <v>2922</v>
      </c>
      <c r="E2669" s="120" t="s">
        <v>3244</v>
      </c>
      <c r="F2669" s="120" t="s">
        <v>7494</v>
      </c>
      <c r="G2669" s="128" t="s">
        <v>7504</v>
      </c>
      <c r="H2669" s="120" t="s">
        <v>470</v>
      </c>
      <c r="I2669" s="120" t="s">
        <v>3887</v>
      </c>
      <c r="J2669" s="120" t="s">
        <v>92</v>
      </c>
      <c r="K2669" s="120" t="s">
        <v>2950</v>
      </c>
      <c r="L2669" s="121">
        <v>1</v>
      </c>
      <c r="M2669" s="121">
        <v>2024</v>
      </c>
      <c r="N2669" s="185">
        <v>17840.8</v>
      </c>
      <c r="O2669" s="319"/>
      <c r="P2669" s="320"/>
      <c r="Q2669" s="321"/>
      <c r="R2669" s="321"/>
    </row>
    <row r="2670" spans="1:19" ht="45.75" customHeight="1" x14ac:dyDescent="0.25">
      <c r="A2670" s="119">
        <v>2613</v>
      </c>
      <c r="B2670" s="119" t="s">
        <v>14193</v>
      </c>
      <c r="C2670" s="119" t="s">
        <v>14189</v>
      </c>
      <c r="D2670" s="120" t="s">
        <v>1153</v>
      </c>
      <c r="E2670" s="120" t="s">
        <v>14190</v>
      </c>
      <c r="F2670" s="120" t="s">
        <v>7023</v>
      </c>
      <c r="G2670" s="128" t="s">
        <v>14191</v>
      </c>
      <c r="H2670" s="120" t="s">
        <v>470</v>
      </c>
      <c r="I2670" s="120" t="s">
        <v>7120</v>
      </c>
      <c r="J2670" s="120" t="s">
        <v>92</v>
      </c>
      <c r="K2670" s="120" t="s">
        <v>7373</v>
      </c>
      <c r="L2670" s="121">
        <v>2</v>
      </c>
      <c r="M2670" s="121">
        <v>2024</v>
      </c>
      <c r="N2670" s="185">
        <v>13287.96</v>
      </c>
      <c r="O2670" s="319"/>
      <c r="P2670" s="320"/>
      <c r="Q2670" s="321"/>
      <c r="R2670" s="321"/>
    </row>
    <row r="2671" spans="1:19" ht="45.75" customHeight="1" x14ac:dyDescent="0.25">
      <c r="A2671" s="119">
        <v>2614</v>
      </c>
      <c r="B2671" s="119" t="s">
        <v>14196</v>
      </c>
      <c r="C2671" s="119" t="s">
        <v>14189</v>
      </c>
      <c r="D2671" s="120" t="s">
        <v>1153</v>
      </c>
      <c r="E2671" s="120" t="s">
        <v>14190</v>
      </c>
      <c r="F2671" s="120" t="s">
        <v>7023</v>
      </c>
      <c r="G2671" s="128" t="s">
        <v>14194</v>
      </c>
      <c r="H2671" s="120" t="s">
        <v>470</v>
      </c>
      <c r="I2671" s="120" t="s">
        <v>7120</v>
      </c>
      <c r="J2671" s="120" t="s">
        <v>92</v>
      </c>
      <c r="K2671" s="120" t="s">
        <v>7373</v>
      </c>
      <c r="L2671" s="121">
        <v>2</v>
      </c>
      <c r="M2671" s="121">
        <v>2024</v>
      </c>
      <c r="N2671" s="185">
        <v>13287.96</v>
      </c>
      <c r="O2671" s="319"/>
      <c r="P2671" s="320"/>
      <c r="Q2671" s="321"/>
      <c r="R2671" s="321"/>
    </row>
    <row r="2672" spans="1:19" ht="45.75" customHeight="1" x14ac:dyDescent="0.25">
      <c r="A2672" s="119">
        <v>2615</v>
      </c>
      <c r="B2672" s="119" t="s">
        <v>14192</v>
      </c>
      <c r="C2672" s="119" t="s">
        <v>14189</v>
      </c>
      <c r="D2672" s="120" t="s">
        <v>1153</v>
      </c>
      <c r="E2672" s="120" t="s">
        <v>14190</v>
      </c>
      <c r="F2672" s="120" t="s">
        <v>7023</v>
      </c>
      <c r="G2672" s="128" t="s">
        <v>14195</v>
      </c>
      <c r="H2672" s="120" t="s">
        <v>470</v>
      </c>
      <c r="I2672" s="120" t="s">
        <v>7120</v>
      </c>
      <c r="J2672" s="120" t="s">
        <v>92</v>
      </c>
      <c r="K2672" s="120" t="s">
        <v>7373</v>
      </c>
      <c r="L2672" s="121">
        <v>2</v>
      </c>
      <c r="M2672" s="121">
        <v>2024</v>
      </c>
      <c r="N2672" s="185">
        <v>13287.96</v>
      </c>
      <c r="O2672" s="319"/>
      <c r="P2672" s="320"/>
      <c r="Q2672" s="321"/>
      <c r="R2672" s="321"/>
    </row>
    <row r="2673" spans="1:19" ht="45.75" customHeight="1" x14ac:dyDescent="0.25">
      <c r="A2673" s="119">
        <v>2616</v>
      </c>
      <c r="B2673" s="119" t="s">
        <v>14201</v>
      </c>
      <c r="C2673" s="119" t="s">
        <v>7339</v>
      </c>
      <c r="D2673" s="120" t="s">
        <v>2922</v>
      </c>
      <c r="E2673" s="120" t="s">
        <v>3244</v>
      </c>
      <c r="F2673" s="120" t="s">
        <v>7372</v>
      </c>
      <c r="G2673" s="128" t="s">
        <v>14202</v>
      </c>
      <c r="H2673" s="120" t="s">
        <v>470</v>
      </c>
      <c r="I2673" s="120" t="s">
        <v>5317</v>
      </c>
      <c r="J2673" s="120" t="s">
        <v>92</v>
      </c>
      <c r="K2673" s="120" t="s">
        <v>7373</v>
      </c>
      <c r="L2673" s="121">
        <v>2</v>
      </c>
      <c r="M2673" s="121">
        <v>2024</v>
      </c>
      <c r="N2673" s="185">
        <v>8468</v>
      </c>
      <c r="O2673" s="319"/>
      <c r="P2673" s="320"/>
      <c r="Q2673" s="321"/>
      <c r="R2673" s="321"/>
    </row>
    <row r="2674" spans="1:19" ht="45.75" customHeight="1" x14ac:dyDescent="0.25">
      <c r="A2674" s="119">
        <v>2617</v>
      </c>
      <c r="B2674" s="119" t="s">
        <v>14204</v>
      </c>
      <c r="C2674" s="119" t="s">
        <v>13990</v>
      </c>
      <c r="D2674" s="120" t="s">
        <v>3012</v>
      </c>
      <c r="E2674" s="120"/>
      <c r="F2674" s="120" t="s">
        <v>7441</v>
      </c>
      <c r="G2674" s="128" t="s">
        <v>14205</v>
      </c>
      <c r="H2674" s="120" t="s">
        <v>90</v>
      </c>
      <c r="I2674" s="120" t="s">
        <v>5317</v>
      </c>
      <c r="J2674" s="120" t="s">
        <v>92</v>
      </c>
      <c r="K2674" s="120" t="s">
        <v>7373</v>
      </c>
      <c r="L2674" s="121">
        <v>2</v>
      </c>
      <c r="M2674" s="121">
        <v>2024</v>
      </c>
      <c r="N2674" s="185">
        <v>12006</v>
      </c>
      <c r="O2674" s="319"/>
      <c r="P2674" s="320"/>
      <c r="Q2674" s="321"/>
      <c r="R2674" s="321"/>
    </row>
    <row r="2675" spans="1:19" ht="45.75" customHeight="1" x14ac:dyDescent="0.25">
      <c r="A2675" s="119">
        <v>2618</v>
      </c>
      <c r="B2675" s="119" t="s">
        <v>14234</v>
      </c>
      <c r="C2675" s="119" t="s">
        <v>14235</v>
      </c>
      <c r="D2675" s="120" t="s">
        <v>3012</v>
      </c>
      <c r="E2675" s="120" t="s">
        <v>3013</v>
      </c>
      <c r="F2675" s="120" t="s">
        <v>14236</v>
      </c>
      <c r="G2675" s="128" t="s">
        <v>14237</v>
      </c>
      <c r="H2675" s="120" t="s">
        <v>470</v>
      </c>
      <c r="I2675" s="120" t="s">
        <v>2834</v>
      </c>
      <c r="J2675" s="120" t="s">
        <v>92</v>
      </c>
      <c r="K2675" s="120" t="s">
        <v>2950</v>
      </c>
      <c r="L2675" s="121">
        <v>3</v>
      </c>
      <c r="M2675" s="121">
        <v>2024</v>
      </c>
      <c r="N2675" s="185">
        <v>13166</v>
      </c>
      <c r="O2675" s="319"/>
      <c r="P2675" s="320"/>
      <c r="Q2675" s="321"/>
      <c r="R2675" s="321"/>
    </row>
    <row r="2676" spans="1:19" ht="45.75" customHeight="1" x14ac:dyDescent="0.25">
      <c r="A2676" s="119">
        <v>2619</v>
      </c>
      <c r="B2676" s="119" t="s">
        <v>14238</v>
      </c>
      <c r="C2676" s="119" t="s">
        <v>14239</v>
      </c>
      <c r="D2676" s="120" t="s">
        <v>3012</v>
      </c>
      <c r="E2676" s="120" t="s">
        <v>3586</v>
      </c>
      <c r="F2676" s="120" t="s">
        <v>14240</v>
      </c>
      <c r="G2676" s="128" t="s">
        <v>14241</v>
      </c>
      <c r="H2676" s="120" t="s">
        <v>90</v>
      </c>
      <c r="I2676" s="120" t="s">
        <v>2834</v>
      </c>
      <c r="J2676" s="120" t="s">
        <v>92</v>
      </c>
      <c r="K2676" s="120" t="s">
        <v>2950</v>
      </c>
      <c r="L2676" s="121">
        <v>3</v>
      </c>
      <c r="M2676" s="121">
        <v>2024</v>
      </c>
      <c r="N2676" s="185">
        <v>14674</v>
      </c>
      <c r="O2676" s="319"/>
      <c r="P2676" s="320"/>
      <c r="Q2676" s="321"/>
      <c r="R2676" s="321"/>
    </row>
    <row r="2677" spans="1:19" ht="45.75" customHeight="1" x14ac:dyDescent="0.25">
      <c r="A2677" s="119">
        <v>2620</v>
      </c>
      <c r="B2677" s="119" t="s">
        <v>14242</v>
      </c>
      <c r="C2677" s="119" t="s">
        <v>3921</v>
      </c>
      <c r="D2677" s="120" t="s">
        <v>7173</v>
      </c>
      <c r="E2677" s="120" t="s">
        <v>3013</v>
      </c>
      <c r="F2677" s="120" t="s">
        <v>14236</v>
      </c>
      <c r="G2677" s="128" t="s">
        <v>14243</v>
      </c>
      <c r="H2677" s="120" t="s">
        <v>470</v>
      </c>
      <c r="I2677" s="120" t="s">
        <v>1540</v>
      </c>
      <c r="J2677" s="120" t="s">
        <v>92</v>
      </c>
      <c r="K2677" s="120" t="s">
        <v>2950</v>
      </c>
      <c r="L2677" s="121">
        <v>3</v>
      </c>
      <c r="M2677" s="121">
        <v>2024</v>
      </c>
      <c r="N2677" s="185">
        <v>17278.78</v>
      </c>
      <c r="O2677" s="319"/>
      <c r="P2677" s="320"/>
      <c r="Q2677" s="321"/>
      <c r="R2677" s="321"/>
    </row>
    <row r="2678" spans="1:19" ht="45.75" customHeight="1" x14ac:dyDescent="0.25">
      <c r="A2678" s="119">
        <v>2621</v>
      </c>
      <c r="B2678" s="119" t="s">
        <v>14244</v>
      </c>
      <c r="C2678" s="119" t="s">
        <v>7503</v>
      </c>
      <c r="D2678" s="120" t="s">
        <v>2922</v>
      </c>
      <c r="E2678" s="120" t="s">
        <v>14245</v>
      </c>
      <c r="F2678" s="120" t="s">
        <v>7385</v>
      </c>
      <c r="G2678" s="128" t="s">
        <v>14246</v>
      </c>
      <c r="H2678" s="120" t="s">
        <v>470</v>
      </c>
      <c r="I2678" s="120" t="s">
        <v>1540</v>
      </c>
      <c r="J2678" s="120" t="s">
        <v>92</v>
      </c>
      <c r="K2678" s="120" t="s">
        <v>2950</v>
      </c>
      <c r="L2678" s="121">
        <v>3</v>
      </c>
      <c r="M2678" s="121">
        <v>2024</v>
      </c>
      <c r="N2678" s="185">
        <v>18304.8</v>
      </c>
      <c r="O2678" s="319"/>
      <c r="P2678" s="320"/>
      <c r="Q2678" s="321"/>
      <c r="R2678" s="321"/>
    </row>
    <row r="2679" spans="1:19" s="347" customFormat="1" ht="45.75" customHeight="1" x14ac:dyDescent="0.2">
      <c r="A2679" s="119">
        <v>2622</v>
      </c>
      <c r="B2679" s="119" t="s">
        <v>14248</v>
      </c>
      <c r="C2679" s="119" t="s">
        <v>7503</v>
      </c>
      <c r="D2679" s="120" t="s">
        <v>2922</v>
      </c>
      <c r="E2679" s="120" t="s">
        <v>3244</v>
      </c>
      <c r="F2679" s="120" t="s">
        <v>7385</v>
      </c>
      <c r="G2679" s="128" t="s">
        <v>14247</v>
      </c>
      <c r="H2679" s="120" t="s">
        <v>470</v>
      </c>
      <c r="I2679" s="120" t="s">
        <v>306</v>
      </c>
      <c r="J2679" s="120" t="s">
        <v>92</v>
      </c>
      <c r="K2679" s="120" t="s">
        <v>2950</v>
      </c>
      <c r="L2679" s="121">
        <v>3</v>
      </c>
      <c r="M2679" s="121">
        <v>2024</v>
      </c>
      <c r="N2679" s="185">
        <v>22005.200000000001</v>
      </c>
      <c r="O2679" s="344"/>
      <c r="P2679" s="345"/>
      <c r="Q2679" s="346"/>
      <c r="R2679" s="346"/>
      <c r="S2679" s="511"/>
    </row>
    <row r="2680" spans="1:19" ht="45.75" customHeight="1" x14ac:dyDescent="0.25">
      <c r="A2680" s="119">
        <v>2623</v>
      </c>
      <c r="B2680" s="119" t="s">
        <v>14249</v>
      </c>
      <c r="C2680" s="119" t="s">
        <v>7503</v>
      </c>
      <c r="D2680" s="120" t="s">
        <v>1622</v>
      </c>
      <c r="E2680" s="120" t="s">
        <v>14250</v>
      </c>
      <c r="F2680" s="120" t="s">
        <v>14251</v>
      </c>
      <c r="G2680" s="128" t="s">
        <v>14252</v>
      </c>
      <c r="H2680" s="120" t="s">
        <v>470</v>
      </c>
      <c r="I2680" s="120" t="s">
        <v>183</v>
      </c>
      <c r="J2680" s="120" t="s">
        <v>92</v>
      </c>
      <c r="K2680" s="120" t="s">
        <v>2950</v>
      </c>
      <c r="L2680" s="121">
        <v>3</v>
      </c>
      <c r="M2680" s="121">
        <v>2024</v>
      </c>
      <c r="N2680" s="185">
        <v>25810</v>
      </c>
      <c r="O2680" s="319"/>
      <c r="P2680" s="320"/>
      <c r="Q2680" s="321"/>
      <c r="R2680" s="321"/>
    </row>
    <row r="2681" spans="1:19" ht="45.75" customHeight="1" x14ac:dyDescent="0.25">
      <c r="A2681" s="119">
        <v>2624</v>
      </c>
      <c r="B2681" s="119" t="s">
        <v>14313</v>
      </c>
      <c r="C2681" s="119" t="s">
        <v>14235</v>
      </c>
      <c r="D2681" s="120" t="s">
        <v>3012</v>
      </c>
      <c r="E2681" s="120" t="s">
        <v>1056</v>
      </c>
      <c r="F2681" s="120" t="s">
        <v>14236</v>
      </c>
      <c r="G2681" s="128" t="s">
        <v>14314</v>
      </c>
      <c r="H2681" s="120" t="s">
        <v>470</v>
      </c>
      <c r="I2681" s="120" t="s">
        <v>309</v>
      </c>
      <c r="J2681" s="120" t="s">
        <v>92</v>
      </c>
      <c r="K2681" s="120" t="s">
        <v>5160</v>
      </c>
      <c r="L2681" s="121">
        <v>4</v>
      </c>
      <c r="M2681" s="121">
        <v>2024</v>
      </c>
      <c r="N2681" s="185">
        <v>15996.4</v>
      </c>
      <c r="O2681" s="319"/>
      <c r="P2681" s="320"/>
      <c r="Q2681" s="321"/>
      <c r="R2681" s="321"/>
    </row>
    <row r="2682" spans="1:19" ht="54" customHeight="1" x14ac:dyDescent="0.25">
      <c r="A2682" s="119">
        <v>2625</v>
      </c>
      <c r="B2682" s="119" t="s">
        <v>14315</v>
      </c>
      <c r="C2682" s="119" t="s">
        <v>14316</v>
      </c>
      <c r="D2682" s="120" t="s">
        <v>1622</v>
      </c>
      <c r="E2682" s="120" t="s">
        <v>3298</v>
      </c>
      <c r="F2682" s="120" t="s">
        <v>14317</v>
      </c>
      <c r="G2682" s="128" t="s">
        <v>14318</v>
      </c>
      <c r="H2682" s="120" t="s">
        <v>90</v>
      </c>
      <c r="I2682" s="120" t="s">
        <v>5317</v>
      </c>
      <c r="J2682" s="120" t="s">
        <v>92</v>
      </c>
      <c r="K2682" s="120" t="s">
        <v>2416</v>
      </c>
      <c r="L2682" s="121">
        <v>4</v>
      </c>
      <c r="M2682" s="121">
        <v>2024</v>
      </c>
      <c r="N2682" s="185">
        <v>11484</v>
      </c>
      <c r="O2682" s="319"/>
      <c r="P2682" s="320"/>
      <c r="Q2682" s="321"/>
      <c r="R2682" s="321"/>
    </row>
    <row r="2683" spans="1:19" ht="69" customHeight="1" x14ac:dyDescent="0.25">
      <c r="A2683" s="119">
        <v>2626</v>
      </c>
      <c r="B2683" s="119" t="s">
        <v>14323</v>
      </c>
      <c r="C2683" s="119" t="s">
        <v>14322</v>
      </c>
      <c r="D2683" s="120" t="s">
        <v>1622</v>
      </c>
      <c r="E2683" s="120" t="s">
        <v>3298</v>
      </c>
      <c r="F2683" s="120" t="s">
        <v>14317</v>
      </c>
      <c r="G2683" s="128" t="s">
        <v>14324</v>
      </c>
      <c r="H2683" s="120" t="s">
        <v>90</v>
      </c>
      <c r="I2683" s="120" t="s">
        <v>1006</v>
      </c>
      <c r="J2683" s="120" t="s">
        <v>92</v>
      </c>
      <c r="K2683" s="120" t="s">
        <v>2950</v>
      </c>
      <c r="L2683" s="121">
        <v>4</v>
      </c>
      <c r="M2683" s="121">
        <v>2024</v>
      </c>
      <c r="N2683" s="185">
        <v>20856.8</v>
      </c>
      <c r="O2683" s="319"/>
      <c r="P2683" s="320"/>
      <c r="Q2683" s="321"/>
      <c r="R2683" s="321"/>
    </row>
    <row r="2684" spans="1:19" ht="45.75" customHeight="1" x14ac:dyDescent="0.25">
      <c r="A2684" s="119">
        <v>2627</v>
      </c>
      <c r="B2684" s="119" t="s">
        <v>14325</v>
      </c>
      <c r="C2684" s="119" t="s">
        <v>7339</v>
      </c>
      <c r="D2684" s="120" t="s">
        <v>2922</v>
      </c>
      <c r="E2684" s="120" t="s">
        <v>3244</v>
      </c>
      <c r="F2684" s="120" t="s">
        <v>7385</v>
      </c>
      <c r="G2684" s="128" t="s">
        <v>14326</v>
      </c>
      <c r="H2684" s="120" t="s">
        <v>470</v>
      </c>
      <c r="I2684" s="120" t="s">
        <v>1006</v>
      </c>
      <c r="J2684" s="120" t="s">
        <v>92</v>
      </c>
      <c r="K2684" s="120" t="s">
        <v>2950</v>
      </c>
      <c r="L2684" s="121">
        <v>4</v>
      </c>
      <c r="M2684" s="121">
        <v>2024</v>
      </c>
      <c r="N2684" s="185">
        <v>17840.8</v>
      </c>
      <c r="O2684" s="319"/>
      <c r="P2684" s="320"/>
      <c r="Q2684" s="321"/>
      <c r="R2684" s="321"/>
    </row>
    <row r="2685" spans="1:19" ht="45.75" customHeight="1" x14ac:dyDescent="0.25">
      <c r="A2685" s="119">
        <v>2628</v>
      </c>
      <c r="B2685" s="119" t="s">
        <v>14327</v>
      </c>
      <c r="C2685" s="119" t="s">
        <v>14328</v>
      </c>
      <c r="D2685" s="120" t="s">
        <v>3012</v>
      </c>
      <c r="E2685" s="120" t="s">
        <v>1056</v>
      </c>
      <c r="F2685" s="120" t="s">
        <v>14089</v>
      </c>
      <c r="G2685" s="128" t="s">
        <v>14329</v>
      </c>
      <c r="H2685" s="120" t="s">
        <v>470</v>
      </c>
      <c r="I2685" s="120" t="s">
        <v>1006</v>
      </c>
      <c r="J2685" s="120" t="s">
        <v>92</v>
      </c>
      <c r="K2685" s="120" t="s">
        <v>2950</v>
      </c>
      <c r="L2685" s="121">
        <v>4</v>
      </c>
      <c r="M2685" s="121">
        <v>2024</v>
      </c>
      <c r="N2685" s="185">
        <v>12742.6</v>
      </c>
      <c r="O2685" s="319"/>
      <c r="P2685" s="320"/>
      <c r="Q2685" s="321"/>
      <c r="R2685" s="321"/>
    </row>
    <row r="2686" spans="1:19" ht="55.5" customHeight="1" x14ac:dyDescent="0.25">
      <c r="A2686" s="119">
        <v>2629</v>
      </c>
      <c r="B2686" s="119" t="s">
        <v>14330</v>
      </c>
      <c r="C2686" s="119" t="s">
        <v>14331</v>
      </c>
      <c r="D2686" s="120" t="s">
        <v>1622</v>
      </c>
      <c r="E2686" s="120" t="s">
        <v>1056</v>
      </c>
      <c r="F2686" s="120" t="s">
        <v>14332</v>
      </c>
      <c r="G2686" s="128" t="s">
        <v>14333</v>
      </c>
      <c r="H2686" s="120" t="s">
        <v>90</v>
      </c>
      <c r="I2686" s="120" t="s">
        <v>4788</v>
      </c>
      <c r="J2686" s="120" t="s">
        <v>2856</v>
      </c>
      <c r="K2686" s="120" t="s">
        <v>7373</v>
      </c>
      <c r="L2686" s="121">
        <v>4</v>
      </c>
      <c r="M2686" s="121">
        <v>2024</v>
      </c>
      <c r="N2686" s="185">
        <v>16222.6</v>
      </c>
      <c r="O2686" s="319"/>
      <c r="P2686" s="320"/>
      <c r="Q2686" s="321"/>
      <c r="R2686" s="321"/>
    </row>
    <row r="2687" spans="1:19" ht="45.75" customHeight="1" x14ac:dyDescent="0.25">
      <c r="A2687" s="119">
        <v>2630</v>
      </c>
      <c r="B2687" s="119" t="s">
        <v>14403</v>
      </c>
      <c r="C2687" s="119" t="s">
        <v>14404</v>
      </c>
      <c r="D2687" s="120" t="s">
        <v>1622</v>
      </c>
      <c r="E2687" s="120" t="s">
        <v>1056</v>
      </c>
      <c r="F2687" s="120">
        <v>7740</v>
      </c>
      <c r="G2687" s="128" t="s">
        <v>14405</v>
      </c>
      <c r="H2687" s="120" t="s">
        <v>90</v>
      </c>
      <c r="I2687" s="120" t="s">
        <v>183</v>
      </c>
      <c r="J2687" s="120" t="s">
        <v>92</v>
      </c>
      <c r="K2687" s="120" t="s">
        <v>2950</v>
      </c>
      <c r="L2687" s="121">
        <v>5</v>
      </c>
      <c r="M2687" s="121">
        <v>2024</v>
      </c>
      <c r="N2687" s="185">
        <v>10962</v>
      </c>
      <c r="O2687" s="319"/>
      <c r="P2687" s="320"/>
      <c r="Q2687" s="321"/>
      <c r="R2687" s="321"/>
    </row>
    <row r="2688" spans="1:19" ht="45.75" customHeight="1" x14ac:dyDescent="0.25">
      <c r="A2688" s="119">
        <v>2631</v>
      </c>
      <c r="B2688" s="119" t="s">
        <v>14406</v>
      </c>
      <c r="C2688" s="119" t="s">
        <v>7339</v>
      </c>
      <c r="D2688" s="120" t="s">
        <v>14407</v>
      </c>
      <c r="E2688" s="120" t="s">
        <v>3244</v>
      </c>
      <c r="F2688" s="120">
        <v>1014</v>
      </c>
      <c r="G2688" s="128" t="s">
        <v>14408</v>
      </c>
      <c r="H2688" s="120" t="s">
        <v>470</v>
      </c>
      <c r="I2688" s="120" t="s">
        <v>14409</v>
      </c>
      <c r="J2688" s="120" t="s">
        <v>92</v>
      </c>
      <c r="K2688" s="120" t="s">
        <v>2950</v>
      </c>
      <c r="L2688" s="121">
        <v>5</v>
      </c>
      <c r="M2688" s="121">
        <v>2024</v>
      </c>
      <c r="N2688" s="185">
        <v>17840.8</v>
      </c>
      <c r="O2688" s="319"/>
      <c r="P2688" s="320"/>
      <c r="Q2688" s="321"/>
      <c r="R2688" s="321"/>
    </row>
    <row r="2689" spans="1:19" ht="45.75" customHeight="1" x14ac:dyDescent="0.25">
      <c r="A2689" s="119">
        <v>2632</v>
      </c>
      <c r="B2689" s="119" t="s">
        <v>14410</v>
      </c>
      <c r="C2689" s="119" t="s">
        <v>14411</v>
      </c>
      <c r="D2689" s="120" t="s">
        <v>1622</v>
      </c>
      <c r="E2689" s="120" t="s">
        <v>3244</v>
      </c>
      <c r="F2689" s="120" t="s">
        <v>14412</v>
      </c>
      <c r="G2689" s="128" t="s">
        <v>14413</v>
      </c>
      <c r="H2689" s="120" t="s">
        <v>11696</v>
      </c>
      <c r="I2689" s="120" t="s">
        <v>124</v>
      </c>
      <c r="J2689" s="120" t="s">
        <v>92</v>
      </c>
      <c r="K2689" s="120" t="s">
        <v>2950</v>
      </c>
      <c r="L2689" s="121">
        <v>5</v>
      </c>
      <c r="M2689" s="121">
        <v>2024</v>
      </c>
      <c r="N2689" s="185">
        <v>32422</v>
      </c>
      <c r="O2689" s="319"/>
      <c r="P2689" s="320"/>
      <c r="Q2689" s="321"/>
      <c r="R2689" s="321"/>
    </row>
    <row r="2690" spans="1:19" ht="45.75" customHeight="1" x14ac:dyDescent="0.25">
      <c r="A2690" s="119">
        <v>2633</v>
      </c>
      <c r="B2690" s="119" t="s">
        <v>14475</v>
      </c>
      <c r="C2690" s="119" t="s">
        <v>14476</v>
      </c>
      <c r="D2690" s="120" t="s">
        <v>1622</v>
      </c>
      <c r="E2690" s="120" t="s">
        <v>1056</v>
      </c>
      <c r="F2690" s="120" t="s">
        <v>14477</v>
      </c>
      <c r="G2690" s="128" t="s">
        <v>14478</v>
      </c>
      <c r="H2690" s="120" t="s">
        <v>90</v>
      </c>
      <c r="I2690" s="120" t="s">
        <v>14479</v>
      </c>
      <c r="J2690" s="120" t="s">
        <v>92</v>
      </c>
      <c r="K2690" s="120" t="s">
        <v>2950</v>
      </c>
      <c r="L2690" s="121">
        <v>6</v>
      </c>
      <c r="M2690" s="121">
        <v>2024</v>
      </c>
      <c r="N2690" s="185">
        <v>20862.599999999999</v>
      </c>
      <c r="O2690" s="319"/>
      <c r="P2690" s="320"/>
      <c r="Q2690" s="321"/>
      <c r="R2690" s="321"/>
    </row>
    <row r="2691" spans="1:19" ht="45.75" customHeight="1" x14ac:dyDescent="0.25">
      <c r="A2691" s="119">
        <v>2634</v>
      </c>
      <c r="B2691" s="119" t="s">
        <v>14480</v>
      </c>
      <c r="C2691" s="119" t="s">
        <v>7339</v>
      </c>
      <c r="D2691" s="120" t="s">
        <v>2922</v>
      </c>
      <c r="E2691" s="120" t="s">
        <v>3244</v>
      </c>
      <c r="F2691" s="120" t="s">
        <v>14481</v>
      </c>
      <c r="G2691" s="128" t="s">
        <v>14482</v>
      </c>
      <c r="H2691" s="120" t="s">
        <v>470</v>
      </c>
      <c r="I2691" s="120" t="s">
        <v>1006</v>
      </c>
      <c r="J2691" s="120" t="s">
        <v>92</v>
      </c>
      <c r="K2691" s="120" t="s">
        <v>2950</v>
      </c>
      <c r="L2691" s="121">
        <v>6</v>
      </c>
      <c r="M2691" s="121">
        <v>2024</v>
      </c>
      <c r="N2691" s="185">
        <v>7656</v>
      </c>
      <c r="O2691" s="319"/>
      <c r="P2691" s="320"/>
      <c r="Q2691" s="321"/>
      <c r="R2691" s="321"/>
    </row>
    <row r="2692" spans="1:19" ht="45.75" customHeight="1" x14ac:dyDescent="0.25">
      <c r="A2692" s="119">
        <v>2635</v>
      </c>
      <c r="B2692" s="119" t="s">
        <v>14483</v>
      </c>
      <c r="C2692" s="119" t="s">
        <v>14484</v>
      </c>
      <c r="D2692" s="120" t="s">
        <v>1622</v>
      </c>
      <c r="E2692" s="120" t="s">
        <v>1056</v>
      </c>
      <c r="F2692" s="120" t="s">
        <v>14487</v>
      </c>
      <c r="G2692" s="128" t="s">
        <v>14488</v>
      </c>
      <c r="H2692" s="120" t="s">
        <v>14489</v>
      </c>
      <c r="I2692" s="120" t="s">
        <v>1006</v>
      </c>
      <c r="J2692" s="120" t="s">
        <v>92</v>
      </c>
      <c r="K2692" s="120" t="s">
        <v>2950</v>
      </c>
      <c r="L2692" s="121">
        <v>6</v>
      </c>
      <c r="M2692" s="121">
        <v>2024</v>
      </c>
      <c r="N2692" s="185">
        <v>8932</v>
      </c>
      <c r="O2692" s="319"/>
      <c r="P2692" s="320"/>
      <c r="Q2692" s="321"/>
      <c r="R2692" s="321"/>
    </row>
    <row r="2693" spans="1:19" ht="45.75" customHeight="1" x14ac:dyDescent="0.25">
      <c r="A2693" s="119">
        <v>2636</v>
      </c>
      <c r="B2693" s="119" t="s">
        <v>14515</v>
      </c>
      <c r="C2693" s="119" t="s">
        <v>14516</v>
      </c>
      <c r="D2693" s="120" t="s">
        <v>1622</v>
      </c>
      <c r="E2693" s="120" t="s">
        <v>1056</v>
      </c>
      <c r="F2693" s="120" t="s">
        <v>14517</v>
      </c>
      <c r="G2693" s="128" t="s">
        <v>14518</v>
      </c>
      <c r="H2693" s="120" t="s">
        <v>14489</v>
      </c>
      <c r="I2693" s="120" t="s">
        <v>7204</v>
      </c>
      <c r="J2693" s="120" t="s">
        <v>92</v>
      </c>
      <c r="K2693" s="120" t="s">
        <v>7373</v>
      </c>
      <c r="L2693" s="121">
        <v>7</v>
      </c>
      <c r="M2693" s="121">
        <v>2024</v>
      </c>
      <c r="N2693" s="185">
        <v>9703.4</v>
      </c>
      <c r="O2693" s="319"/>
      <c r="P2693" s="320"/>
      <c r="Q2693" s="321"/>
      <c r="R2693" s="321"/>
    </row>
    <row r="2694" spans="1:19" ht="45.75" customHeight="1" x14ac:dyDescent="0.25">
      <c r="A2694" s="119">
        <v>2637</v>
      </c>
      <c r="B2694" s="119" t="s">
        <v>14519</v>
      </c>
      <c r="C2694" s="119" t="s">
        <v>14520</v>
      </c>
      <c r="D2694" s="120" t="s">
        <v>3410</v>
      </c>
      <c r="E2694" s="120" t="s">
        <v>3244</v>
      </c>
      <c r="F2694" s="120">
        <v>7430</v>
      </c>
      <c r="G2694" s="128" t="s">
        <v>14521</v>
      </c>
      <c r="H2694" s="120" t="s">
        <v>2490</v>
      </c>
      <c r="I2694" s="120" t="s">
        <v>98</v>
      </c>
      <c r="J2694" s="120" t="s">
        <v>92</v>
      </c>
      <c r="K2694" s="120" t="s">
        <v>7488</v>
      </c>
      <c r="L2694" s="121">
        <v>7</v>
      </c>
      <c r="M2694" s="121">
        <v>2024</v>
      </c>
      <c r="N2694" s="185">
        <v>20567.96</v>
      </c>
      <c r="O2694" s="319"/>
      <c r="P2694" s="320"/>
      <c r="Q2694" s="321"/>
      <c r="R2694" s="321"/>
    </row>
    <row r="2695" spans="1:19" ht="45.75" customHeight="1" x14ac:dyDescent="0.25">
      <c r="A2695" s="119">
        <v>2638</v>
      </c>
      <c r="B2695" s="119" t="s">
        <v>14522</v>
      </c>
      <c r="C2695" s="119" t="s">
        <v>14523</v>
      </c>
      <c r="D2695" s="120" t="s">
        <v>1622</v>
      </c>
      <c r="E2695" s="120" t="s">
        <v>1056</v>
      </c>
      <c r="F2695" s="120" t="s">
        <v>14524</v>
      </c>
      <c r="G2695" s="128" t="s">
        <v>14525</v>
      </c>
      <c r="H2695" s="120" t="s">
        <v>90</v>
      </c>
      <c r="I2695" s="120" t="s">
        <v>98</v>
      </c>
      <c r="J2695" s="120" t="s">
        <v>92</v>
      </c>
      <c r="K2695" s="120" t="s">
        <v>7488</v>
      </c>
      <c r="L2695" s="121">
        <v>7</v>
      </c>
      <c r="M2695" s="121">
        <v>2024</v>
      </c>
      <c r="N2695" s="185">
        <v>12831.92</v>
      </c>
      <c r="O2695" s="319"/>
      <c r="P2695" s="320"/>
      <c r="Q2695" s="321"/>
      <c r="R2695" s="321"/>
    </row>
    <row r="2696" spans="1:19" ht="45.75" customHeight="1" x14ac:dyDescent="0.25">
      <c r="A2696" s="119">
        <v>2639</v>
      </c>
      <c r="B2696" s="119" t="s">
        <v>14592</v>
      </c>
      <c r="C2696" s="119" t="s">
        <v>14523</v>
      </c>
      <c r="D2696" s="120" t="s">
        <v>1622</v>
      </c>
      <c r="E2696" s="120" t="s">
        <v>1056</v>
      </c>
      <c r="F2696" s="120" t="s">
        <v>14524</v>
      </c>
      <c r="G2696" s="128" t="s">
        <v>14593</v>
      </c>
      <c r="H2696" s="120" t="s">
        <v>90</v>
      </c>
      <c r="I2696" s="120" t="s">
        <v>14594</v>
      </c>
      <c r="J2696" s="120" t="s">
        <v>92</v>
      </c>
      <c r="K2696" s="120" t="s">
        <v>7488</v>
      </c>
      <c r="L2696" s="121">
        <v>8</v>
      </c>
      <c r="M2696" s="121">
        <v>2024</v>
      </c>
      <c r="N2696" s="185">
        <v>12987.36</v>
      </c>
      <c r="O2696" s="319"/>
      <c r="P2696" s="320"/>
      <c r="Q2696" s="321"/>
      <c r="R2696" s="321"/>
    </row>
    <row r="2697" spans="1:19" ht="45.75" customHeight="1" x14ac:dyDescent="0.25">
      <c r="A2697" s="119">
        <v>2641</v>
      </c>
      <c r="B2697" s="119" t="s">
        <v>14595</v>
      </c>
      <c r="C2697" s="119" t="s">
        <v>14596</v>
      </c>
      <c r="D2697" s="120" t="s">
        <v>3012</v>
      </c>
      <c r="E2697" s="120"/>
      <c r="F2697" s="120" t="s">
        <v>14597</v>
      </c>
      <c r="G2697" s="128" t="s">
        <v>14598</v>
      </c>
      <c r="H2697" s="120" t="s">
        <v>90</v>
      </c>
      <c r="I2697" s="120" t="s">
        <v>891</v>
      </c>
      <c r="J2697" s="120" t="s">
        <v>92</v>
      </c>
      <c r="K2697" s="120" t="s">
        <v>14599</v>
      </c>
      <c r="L2697" s="121">
        <v>8</v>
      </c>
      <c r="M2697" s="121">
        <v>2024</v>
      </c>
      <c r="N2697" s="185">
        <v>14919.92</v>
      </c>
      <c r="O2697" s="319"/>
      <c r="P2697" s="320"/>
      <c r="Q2697" s="321"/>
      <c r="R2697" s="321"/>
    </row>
    <row r="2698" spans="1:19" ht="45.75" customHeight="1" x14ac:dyDescent="0.25">
      <c r="A2698" s="119">
        <v>2642</v>
      </c>
      <c r="B2698" s="119" t="s">
        <v>14600</v>
      </c>
      <c r="C2698" s="119" t="s">
        <v>14596</v>
      </c>
      <c r="D2698" s="120" t="s">
        <v>3012</v>
      </c>
      <c r="E2698" s="120"/>
      <c r="F2698" s="120" t="s">
        <v>14597</v>
      </c>
      <c r="G2698" s="128" t="s">
        <v>14601</v>
      </c>
      <c r="H2698" s="120" t="s">
        <v>90</v>
      </c>
      <c r="I2698" s="120" t="s">
        <v>891</v>
      </c>
      <c r="J2698" s="120" t="s">
        <v>92</v>
      </c>
      <c r="K2698" s="120" t="s">
        <v>7488</v>
      </c>
      <c r="L2698" s="121">
        <v>8</v>
      </c>
      <c r="M2698" s="121">
        <v>2024</v>
      </c>
      <c r="N2698" s="185">
        <v>14919.92</v>
      </c>
      <c r="O2698" s="319"/>
      <c r="P2698" s="320"/>
      <c r="Q2698" s="321"/>
      <c r="R2698" s="321"/>
    </row>
    <row r="2699" spans="1:19" ht="45.75" customHeight="1" x14ac:dyDescent="0.25">
      <c r="A2699" s="119">
        <v>2643</v>
      </c>
      <c r="B2699" s="119" t="s">
        <v>14602</v>
      </c>
      <c r="C2699" s="119" t="s">
        <v>14596</v>
      </c>
      <c r="D2699" s="120" t="s">
        <v>3012</v>
      </c>
      <c r="E2699" s="120"/>
      <c r="F2699" s="120" t="s">
        <v>14597</v>
      </c>
      <c r="G2699" s="128" t="s">
        <v>14603</v>
      </c>
      <c r="H2699" s="120" t="s">
        <v>90</v>
      </c>
      <c r="I2699" s="120" t="s">
        <v>891</v>
      </c>
      <c r="J2699" s="120" t="s">
        <v>92</v>
      </c>
      <c r="K2699" s="120" t="s">
        <v>7488</v>
      </c>
      <c r="L2699" s="121">
        <v>8</v>
      </c>
      <c r="M2699" s="121">
        <v>2024</v>
      </c>
      <c r="N2699" s="185">
        <v>14919.92</v>
      </c>
      <c r="O2699" s="319"/>
      <c r="P2699" s="320"/>
      <c r="Q2699" s="321"/>
      <c r="R2699" s="321"/>
    </row>
    <row r="2700" spans="1:19" ht="45.75" customHeight="1" x14ac:dyDescent="0.25">
      <c r="A2700" s="119">
        <v>2644</v>
      </c>
      <c r="B2700" s="119" t="s">
        <v>14604</v>
      </c>
      <c r="C2700" s="119" t="s">
        <v>14605</v>
      </c>
      <c r="D2700" s="120" t="s">
        <v>2922</v>
      </c>
      <c r="E2700" s="120" t="s">
        <v>1358</v>
      </c>
      <c r="F2700" s="120" t="s">
        <v>14319</v>
      </c>
      <c r="G2700" s="128" t="s">
        <v>14606</v>
      </c>
      <c r="H2700" s="120" t="s">
        <v>470</v>
      </c>
      <c r="I2700" s="120" t="s">
        <v>14607</v>
      </c>
      <c r="J2700" s="120" t="s">
        <v>92</v>
      </c>
      <c r="K2700" s="120" t="s">
        <v>7488</v>
      </c>
      <c r="L2700" s="121">
        <v>8</v>
      </c>
      <c r="M2700" s="121">
        <v>2024</v>
      </c>
      <c r="N2700" s="185">
        <v>8207</v>
      </c>
      <c r="O2700" s="319"/>
      <c r="P2700" s="320"/>
      <c r="Q2700" s="321"/>
      <c r="R2700" s="321"/>
    </row>
    <row r="2701" spans="1:19" ht="45.75" customHeight="1" x14ac:dyDescent="0.25">
      <c r="A2701" s="119">
        <v>2645</v>
      </c>
      <c r="B2701" s="119" t="s">
        <v>14608</v>
      </c>
      <c r="C2701" s="119" t="s">
        <v>7339</v>
      </c>
      <c r="D2701" s="120" t="s">
        <v>2922</v>
      </c>
      <c r="E2701" s="120" t="s">
        <v>3244</v>
      </c>
      <c r="F2701" s="120" t="s">
        <v>14319</v>
      </c>
      <c r="G2701" s="128" t="s">
        <v>14614</v>
      </c>
      <c r="H2701" s="120" t="s">
        <v>470</v>
      </c>
      <c r="I2701" s="120" t="s">
        <v>5317</v>
      </c>
      <c r="J2701" s="120" t="s">
        <v>92</v>
      </c>
      <c r="K2701" s="120" t="s">
        <v>7373</v>
      </c>
      <c r="L2701" s="121">
        <v>9</v>
      </c>
      <c r="M2701" s="121">
        <v>2024</v>
      </c>
      <c r="N2701" s="185">
        <v>13432.72</v>
      </c>
      <c r="O2701" s="319"/>
      <c r="P2701" s="320"/>
      <c r="Q2701" s="321"/>
      <c r="R2701" s="321"/>
    </row>
    <row r="2702" spans="1:19" ht="45.75" customHeight="1" x14ac:dyDescent="0.25">
      <c r="A2702" s="119">
        <v>2646</v>
      </c>
      <c r="B2702" s="119" t="s">
        <v>14609</v>
      </c>
      <c r="C2702" s="119" t="s">
        <v>7339</v>
      </c>
      <c r="D2702" s="120" t="s">
        <v>2922</v>
      </c>
      <c r="E2702" s="120" t="s">
        <v>3244</v>
      </c>
      <c r="F2702" s="120" t="s">
        <v>14319</v>
      </c>
      <c r="G2702" s="128" t="s">
        <v>14616</v>
      </c>
      <c r="H2702" s="120" t="s">
        <v>470</v>
      </c>
      <c r="I2702" s="120" t="s">
        <v>5317</v>
      </c>
      <c r="J2702" s="120" t="s">
        <v>92</v>
      </c>
      <c r="K2702" s="120" t="s">
        <v>7373</v>
      </c>
      <c r="L2702" s="121">
        <v>9</v>
      </c>
      <c r="M2702" s="121">
        <v>2024</v>
      </c>
      <c r="N2702" s="185">
        <v>13432.72</v>
      </c>
      <c r="O2702" s="319"/>
      <c r="P2702" s="320"/>
      <c r="Q2702" s="321"/>
      <c r="R2702" s="321"/>
    </row>
    <row r="2703" spans="1:19" ht="45.75" customHeight="1" x14ac:dyDescent="0.25">
      <c r="A2703" s="119">
        <v>2648</v>
      </c>
      <c r="B2703" s="119" t="s">
        <v>14610</v>
      </c>
      <c r="C2703" s="119" t="s">
        <v>14611</v>
      </c>
      <c r="D2703" s="120" t="s">
        <v>3012</v>
      </c>
      <c r="E2703" s="120" t="s">
        <v>1056</v>
      </c>
      <c r="F2703" s="120" t="s">
        <v>14612</v>
      </c>
      <c r="G2703" s="128" t="s">
        <v>14615</v>
      </c>
      <c r="H2703" s="120" t="s">
        <v>470</v>
      </c>
      <c r="I2703" s="120" t="s">
        <v>5317</v>
      </c>
      <c r="J2703" s="120" t="s">
        <v>92</v>
      </c>
      <c r="K2703" s="120" t="s">
        <v>7373</v>
      </c>
      <c r="L2703" s="121">
        <v>9</v>
      </c>
      <c r="M2703" s="121">
        <v>2024</v>
      </c>
      <c r="N2703" s="185">
        <v>8318</v>
      </c>
      <c r="O2703" s="319"/>
      <c r="P2703" s="320"/>
      <c r="Q2703" s="321"/>
      <c r="R2703" s="321"/>
    </row>
    <row r="2704" spans="1:19" s="31" customFormat="1" ht="45.75" customHeight="1" x14ac:dyDescent="0.25">
      <c r="A2704" s="119">
        <v>2649</v>
      </c>
      <c r="B2704" s="119" t="s">
        <v>14613</v>
      </c>
      <c r="C2704" s="119" t="s">
        <v>14611</v>
      </c>
      <c r="D2704" s="120" t="s">
        <v>3012</v>
      </c>
      <c r="E2704" s="120" t="s">
        <v>1056</v>
      </c>
      <c r="F2704" s="120" t="s">
        <v>14612</v>
      </c>
      <c r="G2704" s="128" t="s">
        <v>14617</v>
      </c>
      <c r="H2704" s="120" t="s">
        <v>470</v>
      </c>
      <c r="I2704" s="120" t="s">
        <v>5317</v>
      </c>
      <c r="J2704" s="120" t="s">
        <v>92</v>
      </c>
      <c r="K2704" s="120" t="s">
        <v>7373</v>
      </c>
      <c r="L2704" s="121">
        <v>9</v>
      </c>
      <c r="M2704" s="121">
        <v>2024</v>
      </c>
      <c r="N2704" s="185">
        <v>8318</v>
      </c>
      <c r="O2704" s="59"/>
      <c r="P2704" s="60"/>
      <c r="Q2704" s="61"/>
      <c r="R2704" s="61"/>
      <c r="S2704" s="510"/>
    </row>
    <row r="2705" spans="1:19" s="31" customFormat="1" ht="45.75" customHeight="1" x14ac:dyDescent="0.25">
      <c r="A2705" s="119">
        <v>2650</v>
      </c>
      <c r="B2705" s="119" t="s">
        <v>14704</v>
      </c>
      <c r="C2705" s="119" t="s">
        <v>7339</v>
      </c>
      <c r="D2705" s="120" t="s">
        <v>2922</v>
      </c>
      <c r="E2705" s="120" t="s">
        <v>14702</v>
      </c>
      <c r="F2705" s="120" t="s">
        <v>14319</v>
      </c>
      <c r="G2705" s="128" t="s">
        <v>14703</v>
      </c>
      <c r="H2705" s="120" t="s">
        <v>470</v>
      </c>
      <c r="I2705" s="120" t="s">
        <v>7109</v>
      </c>
      <c r="J2705" s="120" t="s">
        <v>92</v>
      </c>
      <c r="K2705" s="120" t="s">
        <v>7488</v>
      </c>
      <c r="L2705" s="121">
        <v>9</v>
      </c>
      <c r="M2705" s="121">
        <v>2024</v>
      </c>
      <c r="N2705" s="185">
        <v>29251.06</v>
      </c>
      <c r="O2705" s="59"/>
      <c r="P2705" s="60"/>
      <c r="Q2705" s="61"/>
      <c r="R2705" s="61"/>
      <c r="S2705" s="510"/>
    </row>
    <row r="2706" spans="1:19" s="31" customFormat="1" ht="45.75" customHeight="1" x14ac:dyDescent="0.25">
      <c r="A2706" s="119">
        <v>2651</v>
      </c>
      <c r="B2706" s="119" t="s">
        <v>14705</v>
      </c>
      <c r="C2706" s="119" t="s">
        <v>14706</v>
      </c>
      <c r="D2706" s="120" t="s">
        <v>2922</v>
      </c>
      <c r="E2706" s="120" t="s">
        <v>3244</v>
      </c>
      <c r="F2706" s="120" t="s">
        <v>14319</v>
      </c>
      <c r="G2706" s="128" t="s">
        <v>14707</v>
      </c>
      <c r="H2706" s="120" t="s">
        <v>470</v>
      </c>
      <c r="I2706" s="120" t="s">
        <v>6721</v>
      </c>
      <c r="J2706" s="120" t="s">
        <v>92</v>
      </c>
      <c r="K2706" s="120" t="s">
        <v>7488</v>
      </c>
      <c r="L2706" s="121">
        <v>9</v>
      </c>
      <c r="M2706" s="121">
        <v>2024</v>
      </c>
      <c r="N2706" s="185">
        <v>14268</v>
      </c>
      <c r="O2706" s="59"/>
      <c r="P2706" s="60"/>
      <c r="Q2706" s="61"/>
      <c r="R2706" s="61"/>
      <c r="S2706" s="510"/>
    </row>
    <row r="2707" spans="1:19" s="31" customFormat="1" ht="45.75" customHeight="1" x14ac:dyDescent="0.25">
      <c r="A2707" s="119">
        <v>2652</v>
      </c>
      <c r="B2707" s="119" t="s">
        <v>14734</v>
      </c>
      <c r="C2707" s="119" t="s">
        <v>3921</v>
      </c>
      <c r="D2707" s="120" t="s">
        <v>1622</v>
      </c>
      <c r="E2707" s="120" t="s">
        <v>1056</v>
      </c>
      <c r="F2707" s="120" t="s">
        <v>14524</v>
      </c>
      <c r="G2707" s="128" t="s">
        <v>14735</v>
      </c>
      <c r="H2707" s="120" t="s">
        <v>90</v>
      </c>
      <c r="I2707" s="120" t="s">
        <v>121</v>
      </c>
      <c r="J2707" s="120" t="s">
        <v>92</v>
      </c>
      <c r="K2707" s="120" t="s">
        <v>7488</v>
      </c>
      <c r="L2707" s="121">
        <v>9</v>
      </c>
      <c r="M2707" s="121">
        <v>2024</v>
      </c>
      <c r="N2707" s="185">
        <v>13287.8</v>
      </c>
      <c r="O2707" s="59"/>
      <c r="P2707" s="60"/>
      <c r="Q2707" s="61"/>
      <c r="R2707" s="61"/>
      <c r="S2707" s="510" t="s">
        <v>14736</v>
      </c>
    </row>
    <row r="2708" spans="1:19" s="31" customFormat="1" ht="45.75" customHeight="1" x14ac:dyDescent="0.25">
      <c r="A2708" s="119">
        <v>2653</v>
      </c>
      <c r="B2708" s="119" t="s">
        <v>14737</v>
      </c>
      <c r="C2708" s="119" t="s">
        <v>14738</v>
      </c>
      <c r="D2708" s="120" t="s">
        <v>3012</v>
      </c>
      <c r="E2708" s="120"/>
      <c r="F2708" s="120" t="s">
        <v>7441</v>
      </c>
      <c r="G2708" s="128" t="s">
        <v>14741</v>
      </c>
      <c r="H2708" s="120" t="s">
        <v>90</v>
      </c>
      <c r="I2708" s="120" t="s">
        <v>1006</v>
      </c>
      <c r="J2708" s="120" t="s">
        <v>92</v>
      </c>
      <c r="K2708" s="120" t="s">
        <v>7488</v>
      </c>
      <c r="L2708" s="121">
        <v>9</v>
      </c>
      <c r="M2708" s="121">
        <v>2024</v>
      </c>
      <c r="N2708" s="185">
        <v>14693.72</v>
      </c>
      <c r="O2708" s="59"/>
      <c r="P2708" s="60"/>
      <c r="Q2708" s="61"/>
      <c r="R2708" s="61"/>
      <c r="S2708" s="510"/>
    </row>
    <row r="2709" spans="1:19" s="31" customFormat="1" ht="45.75" customHeight="1" x14ac:dyDescent="0.25">
      <c r="A2709" s="119">
        <v>2654</v>
      </c>
      <c r="B2709" s="119" t="s">
        <v>14739</v>
      </c>
      <c r="C2709" s="119" t="s">
        <v>14738</v>
      </c>
      <c r="D2709" s="120" t="s">
        <v>3012</v>
      </c>
      <c r="E2709" s="120"/>
      <c r="F2709" s="120" t="s">
        <v>7441</v>
      </c>
      <c r="G2709" s="128" t="s">
        <v>14740</v>
      </c>
      <c r="H2709" s="120" t="s">
        <v>90</v>
      </c>
      <c r="I2709" s="120" t="s">
        <v>1006</v>
      </c>
      <c r="J2709" s="120" t="s">
        <v>92</v>
      </c>
      <c r="K2709" s="120" t="s">
        <v>7488</v>
      </c>
      <c r="L2709" s="121">
        <v>9</v>
      </c>
      <c r="M2709" s="121">
        <v>2024</v>
      </c>
      <c r="N2709" s="185">
        <v>14693.72</v>
      </c>
      <c r="O2709" s="59"/>
      <c r="P2709" s="60"/>
      <c r="Q2709" s="61"/>
      <c r="R2709" s="61"/>
      <c r="S2709" s="510"/>
    </row>
    <row r="2710" spans="1:19" s="31" customFormat="1" ht="45.75" customHeight="1" x14ac:dyDescent="0.25">
      <c r="A2710" s="119">
        <v>2655</v>
      </c>
      <c r="B2710" s="119" t="s">
        <v>14742</v>
      </c>
      <c r="C2710" s="119" t="s">
        <v>14743</v>
      </c>
      <c r="D2710" s="120" t="s">
        <v>2719</v>
      </c>
      <c r="E2710" s="120" t="s">
        <v>1056</v>
      </c>
      <c r="F2710" s="120" t="s">
        <v>14744</v>
      </c>
      <c r="G2710" s="128" t="s">
        <v>14745</v>
      </c>
      <c r="H2710" s="120" t="s">
        <v>90</v>
      </c>
      <c r="I2710" s="120" t="s">
        <v>2738</v>
      </c>
      <c r="J2710" s="120" t="s">
        <v>92</v>
      </c>
      <c r="K2710" s="120" t="s">
        <v>7488</v>
      </c>
      <c r="L2710" s="121">
        <v>9</v>
      </c>
      <c r="M2710" s="121">
        <v>2024</v>
      </c>
      <c r="N2710" s="185">
        <v>15799.2</v>
      </c>
      <c r="O2710" s="59"/>
      <c r="P2710" s="60"/>
      <c r="Q2710" s="61"/>
      <c r="R2710" s="61"/>
      <c r="S2710" s="510"/>
    </row>
    <row r="2711" spans="1:19" s="31" customFormat="1" ht="45.75" customHeight="1" x14ac:dyDescent="0.25">
      <c r="A2711" s="119">
        <v>2656</v>
      </c>
      <c r="B2711" s="119" t="s">
        <v>14746</v>
      </c>
      <c r="C2711" s="119" t="s">
        <v>14743</v>
      </c>
      <c r="D2711" s="120" t="s">
        <v>2719</v>
      </c>
      <c r="E2711" s="120" t="s">
        <v>1056</v>
      </c>
      <c r="F2711" s="120" t="s">
        <v>14744</v>
      </c>
      <c r="G2711" s="128" t="s">
        <v>14747</v>
      </c>
      <c r="H2711" s="120" t="s">
        <v>90</v>
      </c>
      <c r="I2711" s="120" t="s">
        <v>7112</v>
      </c>
      <c r="J2711" s="120" t="s">
        <v>92</v>
      </c>
      <c r="K2711" s="120" t="s">
        <v>7488</v>
      </c>
      <c r="L2711" s="121">
        <v>9</v>
      </c>
      <c r="M2711" s="121">
        <v>2024</v>
      </c>
      <c r="N2711" s="185">
        <v>17468.439999999999</v>
      </c>
      <c r="O2711" s="59"/>
      <c r="P2711" s="60"/>
      <c r="Q2711" s="61"/>
      <c r="R2711" s="61"/>
      <c r="S2711" s="510"/>
    </row>
    <row r="2712" spans="1:19" s="31" customFormat="1" ht="45.75" customHeight="1" x14ac:dyDescent="0.25">
      <c r="A2712" s="119">
        <v>2657</v>
      </c>
      <c r="B2712" s="119" t="s">
        <v>14748</v>
      </c>
      <c r="C2712" s="119" t="s">
        <v>7348</v>
      </c>
      <c r="D2712" s="120"/>
      <c r="E2712" s="120" t="s">
        <v>3244</v>
      </c>
      <c r="F2712" s="120"/>
      <c r="G2712" s="128" t="s">
        <v>14749</v>
      </c>
      <c r="H2712" s="120" t="s">
        <v>470</v>
      </c>
      <c r="I2712" s="120" t="s">
        <v>7112</v>
      </c>
      <c r="J2712" s="120" t="s">
        <v>92</v>
      </c>
      <c r="K2712" s="120" t="s">
        <v>7488</v>
      </c>
      <c r="L2712" s="121">
        <v>9</v>
      </c>
      <c r="M2712" s="121">
        <v>2024</v>
      </c>
      <c r="N2712" s="185">
        <v>9427.32</v>
      </c>
      <c r="O2712" s="59"/>
      <c r="P2712" s="60"/>
      <c r="Q2712" s="61"/>
      <c r="R2712" s="61"/>
      <c r="S2712" s="510"/>
    </row>
    <row r="2713" spans="1:19" s="31" customFormat="1" ht="45.75" customHeight="1" x14ac:dyDescent="0.25">
      <c r="A2713" s="119">
        <v>2658</v>
      </c>
      <c r="B2713" s="119" t="s">
        <v>14750</v>
      </c>
      <c r="C2713" s="119" t="s">
        <v>7348</v>
      </c>
      <c r="D2713" s="120"/>
      <c r="E2713" s="120" t="s">
        <v>3244</v>
      </c>
      <c r="F2713" s="120"/>
      <c r="G2713" s="128" t="s">
        <v>14751</v>
      </c>
      <c r="H2713" s="120" t="s">
        <v>470</v>
      </c>
      <c r="I2713" s="120" t="s">
        <v>7112</v>
      </c>
      <c r="J2713" s="120" t="s">
        <v>92</v>
      </c>
      <c r="K2713" s="120" t="s">
        <v>7488</v>
      </c>
      <c r="L2713" s="121">
        <v>9</v>
      </c>
      <c r="M2713" s="121">
        <v>2024</v>
      </c>
      <c r="N2713" s="185">
        <v>9427.32</v>
      </c>
      <c r="O2713" s="59"/>
      <c r="P2713" s="60"/>
      <c r="Q2713" s="61"/>
      <c r="R2713" s="61"/>
      <c r="S2713" s="510"/>
    </row>
    <row r="2714" spans="1:19" s="31" customFormat="1" ht="45.75" customHeight="1" x14ac:dyDescent="0.25">
      <c r="A2714" s="119">
        <v>2659</v>
      </c>
      <c r="B2714" s="57" t="s">
        <v>14767</v>
      </c>
      <c r="C2714" s="119" t="s">
        <v>3029</v>
      </c>
      <c r="D2714" s="120" t="s">
        <v>3012</v>
      </c>
      <c r="E2714" s="120" t="s">
        <v>1056</v>
      </c>
      <c r="F2714" s="120" t="s">
        <v>14236</v>
      </c>
      <c r="G2714" s="128" t="s">
        <v>14768</v>
      </c>
      <c r="H2714" s="120" t="s">
        <v>470</v>
      </c>
      <c r="I2714" s="120" t="s">
        <v>14769</v>
      </c>
      <c r="J2714" s="120" t="s">
        <v>92</v>
      </c>
      <c r="K2714" s="120" t="s">
        <v>7488</v>
      </c>
      <c r="L2714" s="121">
        <v>10</v>
      </c>
      <c r="M2714" s="121">
        <v>2024</v>
      </c>
      <c r="N2714" s="185">
        <v>13166</v>
      </c>
      <c r="O2714" s="59"/>
      <c r="P2714" s="60"/>
      <c r="Q2714" s="61"/>
      <c r="R2714" s="61"/>
      <c r="S2714" s="510"/>
    </row>
    <row r="2715" spans="1:19" s="31" customFormat="1" ht="45.75" customHeight="1" x14ac:dyDescent="0.25">
      <c r="A2715" s="119">
        <v>2560</v>
      </c>
      <c r="B2715" s="119" t="s">
        <v>14770</v>
      </c>
      <c r="C2715" s="119" t="s">
        <v>14771</v>
      </c>
      <c r="D2715" s="120" t="s">
        <v>2922</v>
      </c>
      <c r="E2715" s="120" t="s">
        <v>14245</v>
      </c>
      <c r="F2715" s="120" t="s">
        <v>7385</v>
      </c>
      <c r="G2715" s="128" t="s">
        <v>14772</v>
      </c>
      <c r="H2715" s="120" t="s">
        <v>470</v>
      </c>
      <c r="I2715" s="120" t="s">
        <v>14773</v>
      </c>
      <c r="J2715" s="120" t="s">
        <v>92</v>
      </c>
      <c r="K2715" s="120" t="s">
        <v>7488</v>
      </c>
      <c r="L2715" s="121">
        <v>10</v>
      </c>
      <c r="M2715" s="121">
        <v>2024</v>
      </c>
      <c r="N2715" s="185">
        <v>11426</v>
      </c>
      <c r="O2715" s="59"/>
      <c r="P2715" s="60"/>
      <c r="Q2715" s="61"/>
      <c r="R2715" s="61"/>
      <c r="S2715" s="510"/>
    </row>
    <row r="2716" spans="1:19" s="31" customFormat="1" ht="45.75" customHeight="1" x14ac:dyDescent="0.25">
      <c r="A2716" s="119">
        <v>2561</v>
      </c>
      <c r="B2716" s="119" t="s">
        <v>14891</v>
      </c>
      <c r="C2716" s="119" t="s">
        <v>14771</v>
      </c>
      <c r="D2716" s="120" t="s">
        <v>2922</v>
      </c>
      <c r="E2716" s="120" t="s">
        <v>3244</v>
      </c>
      <c r="F2716" s="120" t="s">
        <v>7385</v>
      </c>
      <c r="G2716" s="128" t="s">
        <v>14774</v>
      </c>
      <c r="H2716" s="120" t="s">
        <v>470</v>
      </c>
      <c r="I2716" s="120" t="s">
        <v>14775</v>
      </c>
      <c r="J2716" s="120" t="s">
        <v>92</v>
      </c>
      <c r="K2716" s="120" t="s">
        <v>7488</v>
      </c>
      <c r="L2716" s="121">
        <v>10</v>
      </c>
      <c r="M2716" s="121">
        <v>2024</v>
      </c>
      <c r="N2716" s="185">
        <v>11112.8</v>
      </c>
      <c r="O2716" s="59"/>
      <c r="P2716" s="60"/>
      <c r="Q2716" s="61"/>
      <c r="R2716" s="61"/>
      <c r="S2716" s="510"/>
    </row>
    <row r="2717" spans="1:19" s="31" customFormat="1" ht="45.75" customHeight="1" x14ac:dyDescent="0.25">
      <c r="A2717" s="119">
        <v>2562</v>
      </c>
      <c r="B2717" s="119" t="s">
        <v>14776</v>
      </c>
      <c r="C2717" s="119" t="s">
        <v>14771</v>
      </c>
      <c r="D2717" s="120" t="s">
        <v>14407</v>
      </c>
      <c r="E2717" s="120" t="s">
        <v>3244</v>
      </c>
      <c r="F2717" s="120" t="s">
        <v>7385</v>
      </c>
      <c r="G2717" s="128" t="s">
        <v>14777</v>
      </c>
      <c r="H2717" s="120" t="s">
        <v>470</v>
      </c>
      <c r="I2717" s="120" t="s">
        <v>485</v>
      </c>
      <c r="J2717" s="120" t="s">
        <v>92</v>
      </c>
      <c r="K2717" s="120" t="s">
        <v>7488</v>
      </c>
      <c r="L2717" s="121">
        <v>10</v>
      </c>
      <c r="M2717" s="121">
        <v>2024</v>
      </c>
      <c r="N2717" s="185">
        <v>11426</v>
      </c>
      <c r="O2717" s="59"/>
      <c r="P2717" s="60"/>
      <c r="Q2717" s="61"/>
      <c r="R2717" s="61"/>
      <c r="S2717" s="510"/>
    </row>
    <row r="2718" spans="1:19" s="31" customFormat="1" ht="45.75" customHeight="1" x14ac:dyDescent="0.25">
      <c r="A2718" s="119">
        <v>2563</v>
      </c>
      <c r="B2718" s="119" t="s">
        <v>14778</v>
      </c>
      <c r="C2718" s="119" t="s">
        <v>7339</v>
      </c>
      <c r="D2718" s="120" t="s">
        <v>1622</v>
      </c>
      <c r="E2718" s="120" t="s">
        <v>14250</v>
      </c>
      <c r="F2718" s="120"/>
      <c r="G2718" s="128" t="s">
        <v>14779</v>
      </c>
      <c r="H2718" s="120" t="s">
        <v>90</v>
      </c>
      <c r="I2718" s="120" t="s">
        <v>145</v>
      </c>
      <c r="J2718" s="120" t="s">
        <v>92</v>
      </c>
      <c r="K2718" s="120" t="s">
        <v>7488</v>
      </c>
      <c r="L2718" s="121">
        <v>10</v>
      </c>
      <c r="M2718" s="121">
        <v>2024</v>
      </c>
      <c r="N2718" s="185">
        <v>12745.59</v>
      </c>
      <c r="O2718" s="59"/>
      <c r="P2718" s="60"/>
      <c r="Q2718" s="61"/>
      <c r="R2718" s="61"/>
      <c r="S2718" s="510"/>
    </row>
    <row r="2719" spans="1:19" s="31" customFormat="1" ht="45.75" customHeight="1" x14ac:dyDescent="0.25">
      <c r="A2719" s="119">
        <v>2564</v>
      </c>
      <c r="B2719" s="119" t="s">
        <v>14781</v>
      </c>
      <c r="C2719" s="119" t="s">
        <v>7339</v>
      </c>
      <c r="D2719" s="120" t="s">
        <v>1622</v>
      </c>
      <c r="E2719" s="120" t="s">
        <v>14250</v>
      </c>
      <c r="F2719" s="120"/>
      <c r="G2719" s="128" t="s">
        <v>14780</v>
      </c>
      <c r="H2719" s="120" t="s">
        <v>90</v>
      </c>
      <c r="I2719" s="120" t="s">
        <v>145</v>
      </c>
      <c r="J2719" s="120" t="s">
        <v>92</v>
      </c>
      <c r="K2719" s="120" t="s">
        <v>7488</v>
      </c>
      <c r="L2719" s="121">
        <v>10</v>
      </c>
      <c r="M2719" s="121">
        <v>2024</v>
      </c>
      <c r="N2719" s="185">
        <v>12745.59</v>
      </c>
      <c r="O2719" s="59"/>
      <c r="P2719" s="60"/>
      <c r="Q2719" s="61"/>
      <c r="R2719" s="61"/>
      <c r="S2719" s="510"/>
    </row>
    <row r="2720" spans="1:19" s="31" customFormat="1" ht="45.75" customHeight="1" x14ac:dyDescent="0.25">
      <c r="A2720" s="119">
        <v>2565</v>
      </c>
      <c r="B2720" s="119" t="s">
        <v>14785</v>
      </c>
      <c r="C2720" s="119" t="s">
        <v>14782</v>
      </c>
      <c r="D2720" s="120" t="s">
        <v>1622</v>
      </c>
      <c r="E2720" s="120" t="s">
        <v>1056</v>
      </c>
      <c r="F2720" s="120" t="s">
        <v>14524</v>
      </c>
      <c r="G2720" s="120" t="s">
        <v>14783</v>
      </c>
      <c r="H2720" s="120" t="s">
        <v>90</v>
      </c>
      <c r="I2720" s="120" t="s">
        <v>14784</v>
      </c>
      <c r="J2720" s="120" t="s">
        <v>92</v>
      </c>
      <c r="K2720" s="120" t="s">
        <v>7488</v>
      </c>
      <c r="L2720" s="121">
        <v>10</v>
      </c>
      <c r="M2720" s="121">
        <v>2024</v>
      </c>
      <c r="N2720" s="185">
        <v>19904.09</v>
      </c>
      <c r="O2720" s="59"/>
      <c r="P2720" s="60"/>
      <c r="Q2720" s="61"/>
      <c r="R2720" s="61"/>
      <c r="S2720" s="510"/>
    </row>
    <row r="2721" spans="1:19" s="31" customFormat="1" ht="45.75" customHeight="1" x14ac:dyDescent="0.25">
      <c r="A2721" s="119">
        <v>2566</v>
      </c>
      <c r="B2721" s="119" t="s">
        <v>14803</v>
      </c>
      <c r="C2721" s="119" t="s">
        <v>14804</v>
      </c>
      <c r="D2721" s="120" t="s">
        <v>2922</v>
      </c>
      <c r="E2721" s="120" t="s">
        <v>3244</v>
      </c>
      <c r="F2721" s="120" t="s">
        <v>7385</v>
      </c>
      <c r="G2721" s="128" t="s">
        <v>14805</v>
      </c>
      <c r="H2721" s="120" t="s">
        <v>470</v>
      </c>
      <c r="I2721" s="120" t="s">
        <v>14806</v>
      </c>
      <c r="J2721" s="120" t="s">
        <v>92</v>
      </c>
      <c r="K2721" s="120" t="s">
        <v>7488</v>
      </c>
      <c r="L2721" s="121">
        <v>11</v>
      </c>
      <c r="M2721" s="121">
        <v>2024</v>
      </c>
      <c r="N2721" s="185">
        <v>11426</v>
      </c>
      <c r="O2721" s="59"/>
      <c r="P2721" s="60"/>
      <c r="Q2721" s="61"/>
      <c r="R2721" s="61"/>
      <c r="S2721" s="510"/>
    </row>
    <row r="2722" spans="1:19" s="31" customFormat="1" ht="45.75" customHeight="1" x14ac:dyDescent="0.25">
      <c r="A2722" s="119">
        <v>2567</v>
      </c>
      <c r="B2722" s="119" t="s">
        <v>14814</v>
      </c>
      <c r="C2722" s="119" t="s">
        <v>14815</v>
      </c>
      <c r="D2722" s="120" t="s">
        <v>3067</v>
      </c>
      <c r="E2722" s="120"/>
      <c r="F2722" s="120" t="s">
        <v>6142</v>
      </c>
      <c r="G2722" s="128" t="s">
        <v>14820</v>
      </c>
      <c r="H2722" s="120" t="s">
        <v>11696</v>
      </c>
      <c r="I2722" s="120" t="s">
        <v>1325</v>
      </c>
      <c r="J2722" s="120" t="s">
        <v>92</v>
      </c>
      <c r="K2722" s="120" t="s">
        <v>7488</v>
      </c>
      <c r="L2722" s="121">
        <v>11</v>
      </c>
      <c r="M2722" s="121">
        <v>2024</v>
      </c>
      <c r="N2722" s="185">
        <v>10422.6</v>
      </c>
      <c r="O2722" s="59"/>
      <c r="P2722" s="60"/>
      <c r="Q2722" s="61"/>
      <c r="R2722" s="61"/>
      <c r="S2722" s="510"/>
    </row>
    <row r="2723" spans="1:19" s="31" customFormat="1" ht="45.75" customHeight="1" x14ac:dyDescent="0.25">
      <c r="A2723" s="119">
        <v>2568</v>
      </c>
      <c r="B2723" s="119" t="s">
        <v>14821</v>
      </c>
      <c r="C2723" s="119" t="s">
        <v>14822</v>
      </c>
      <c r="D2723" s="120" t="s">
        <v>1153</v>
      </c>
      <c r="E2723" s="120" t="s">
        <v>7612</v>
      </c>
      <c r="F2723" s="120" t="s">
        <v>7023</v>
      </c>
      <c r="G2723" s="128" t="s">
        <v>14823</v>
      </c>
      <c r="H2723" s="120" t="s">
        <v>470</v>
      </c>
      <c r="I2723" s="120" t="s">
        <v>7420</v>
      </c>
      <c r="J2723" s="120" t="s">
        <v>92</v>
      </c>
      <c r="K2723" s="120" t="s">
        <v>7488</v>
      </c>
      <c r="L2723" s="121">
        <v>11</v>
      </c>
      <c r="M2723" s="121">
        <v>2024</v>
      </c>
      <c r="N2723" s="185">
        <v>10440</v>
      </c>
      <c r="O2723" s="59"/>
      <c r="P2723" s="60"/>
      <c r="Q2723" s="61"/>
      <c r="R2723" s="61"/>
      <c r="S2723" s="510"/>
    </row>
    <row r="2724" spans="1:19" s="31" customFormat="1" ht="45.75" customHeight="1" x14ac:dyDescent="0.25">
      <c r="A2724" s="119">
        <v>2569</v>
      </c>
      <c r="B2724" s="354" t="s">
        <v>14825</v>
      </c>
      <c r="C2724" s="119" t="s">
        <v>14822</v>
      </c>
      <c r="D2724" s="120" t="s">
        <v>1153</v>
      </c>
      <c r="E2724" s="120" t="s">
        <v>7612</v>
      </c>
      <c r="F2724" s="120" t="s">
        <v>7023</v>
      </c>
      <c r="G2724" s="128" t="s">
        <v>14824</v>
      </c>
      <c r="H2724" s="120" t="s">
        <v>470</v>
      </c>
      <c r="I2724" s="120" t="s">
        <v>7420</v>
      </c>
      <c r="J2724" s="120" t="s">
        <v>92</v>
      </c>
      <c r="K2724" s="120" t="s">
        <v>7488</v>
      </c>
      <c r="L2724" s="121">
        <v>11</v>
      </c>
      <c r="M2724" s="121">
        <v>2024</v>
      </c>
      <c r="N2724" s="185">
        <v>10440</v>
      </c>
      <c r="O2724" s="59"/>
      <c r="P2724" s="60"/>
      <c r="Q2724" s="61"/>
      <c r="R2724" s="61"/>
      <c r="S2724" s="510"/>
    </row>
    <row r="2725" spans="1:19" s="31" customFormat="1" ht="45.75" customHeight="1" x14ac:dyDescent="0.25">
      <c r="A2725" s="119">
        <v>2570</v>
      </c>
      <c r="B2725" s="119" t="s">
        <v>14826</v>
      </c>
      <c r="C2725" s="119" t="s">
        <v>14822</v>
      </c>
      <c r="D2725" s="120" t="s">
        <v>1153</v>
      </c>
      <c r="E2725" s="120" t="s">
        <v>7612</v>
      </c>
      <c r="F2725" s="120" t="s">
        <v>7023</v>
      </c>
      <c r="G2725" s="128" t="s">
        <v>14827</v>
      </c>
      <c r="H2725" s="120" t="s">
        <v>470</v>
      </c>
      <c r="I2725" s="120" t="s">
        <v>7420</v>
      </c>
      <c r="J2725" s="120" t="s">
        <v>92</v>
      </c>
      <c r="K2725" s="120" t="s">
        <v>7488</v>
      </c>
      <c r="L2725" s="121">
        <v>11</v>
      </c>
      <c r="M2725" s="121">
        <v>2024</v>
      </c>
      <c r="N2725" s="185">
        <v>10440</v>
      </c>
      <c r="O2725" s="59"/>
      <c r="P2725" s="60"/>
      <c r="Q2725" s="61"/>
      <c r="R2725" s="61"/>
      <c r="S2725" s="510"/>
    </row>
    <row r="2726" spans="1:19" s="31" customFormat="1" ht="45.75" customHeight="1" x14ac:dyDescent="0.25">
      <c r="A2726" s="119">
        <v>2571</v>
      </c>
      <c r="B2726" s="119" t="s">
        <v>14828</v>
      </c>
      <c r="C2726" s="119" t="s">
        <v>14822</v>
      </c>
      <c r="D2726" s="120" t="s">
        <v>1153</v>
      </c>
      <c r="E2726" s="120" t="s">
        <v>7612</v>
      </c>
      <c r="F2726" s="120" t="s">
        <v>7023</v>
      </c>
      <c r="G2726" s="128" t="s">
        <v>14829</v>
      </c>
      <c r="H2726" s="120" t="s">
        <v>470</v>
      </c>
      <c r="I2726" s="120" t="s">
        <v>7420</v>
      </c>
      <c r="J2726" s="120" t="s">
        <v>92</v>
      </c>
      <c r="K2726" s="120" t="s">
        <v>7488</v>
      </c>
      <c r="L2726" s="121">
        <v>11</v>
      </c>
      <c r="M2726" s="121">
        <v>2024</v>
      </c>
      <c r="N2726" s="185">
        <v>10440</v>
      </c>
      <c r="O2726" s="59"/>
      <c r="P2726" s="60"/>
      <c r="Q2726" s="61"/>
      <c r="R2726" s="61"/>
      <c r="S2726" s="510"/>
    </row>
    <row r="2727" spans="1:19" s="31" customFormat="1" ht="45.75" customHeight="1" x14ac:dyDescent="0.25">
      <c r="A2727" s="119">
        <v>2572</v>
      </c>
      <c r="B2727" s="119" t="s">
        <v>14833</v>
      </c>
      <c r="C2727" s="119" t="s">
        <v>14830</v>
      </c>
      <c r="D2727" s="120" t="s">
        <v>3388</v>
      </c>
      <c r="E2727" s="120" t="s">
        <v>3244</v>
      </c>
      <c r="F2727" s="120" t="s">
        <v>14831</v>
      </c>
      <c r="G2727" s="128" t="s">
        <v>14832</v>
      </c>
      <c r="H2727" s="120" t="s">
        <v>470</v>
      </c>
      <c r="I2727" s="120" t="s">
        <v>1006</v>
      </c>
      <c r="J2727" s="120" t="s">
        <v>92</v>
      </c>
      <c r="K2727" s="120" t="s">
        <v>7488</v>
      </c>
      <c r="L2727" s="121">
        <v>11</v>
      </c>
      <c r="M2727" s="121">
        <v>2024</v>
      </c>
      <c r="N2727" s="185">
        <v>9427.32</v>
      </c>
      <c r="O2727" s="59"/>
      <c r="P2727" s="60"/>
      <c r="Q2727" s="61"/>
      <c r="R2727" s="61"/>
      <c r="S2727" s="510"/>
    </row>
    <row r="2728" spans="1:19" s="31" customFormat="1" ht="45.75" customHeight="1" x14ac:dyDescent="0.25">
      <c r="A2728" s="119">
        <v>2573</v>
      </c>
      <c r="B2728" s="119" t="s">
        <v>14834</v>
      </c>
      <c r="C2728" s="119" t="s">
        <v>14830</v>
      </c>
      <c r="D2728" s="120" t="s">
        <v>3388</v>
      </c>
      <c r="E2728" s="120" t="s">
        <v>3244</v>
      </c>
      <c r="F2728" s="120" t="s">
        <v>14831</v>
      </c>
      <c r="G2728" s="128" t="s">
        <v>14835</v>
      </c>
      <c r="H2728" s="120" t="s">
        <v>470</v>
      </c>
      <c r="I2728" s="120" t="s">
        <v>1006</v>
      </c>
      <c r="J2728" s="120" t="s">
        <v>92</v>
      </c>
      <c r="K2728" s="120" t="s">
        <v>7488</v>
      </c>
      <c r="L2728" s="121">
        <v>11</v>
      </c>
      <c r="M2728" s="121">
        <v>2024</v>
      </c>
      <c r="N2728" s="185">
        <v>9427.32</v>
      </c>
      <c r="O2728" s="59"/>
      <c r="P2728" s="60"/>
      <c r="Q2728" s="61"/>
      <c r="R2728" s="61"/>
      <c r="S2728" s="510"/>
    </row>
    <row r="2729" spans="1:19" s="31" customFormat="1" ht="45.75" customHeight="1" x14ac:dyDescent="0.25">
      <c r="A2729" s="119">
        <v>2574</v>
      </c>
      <c r="B2729" s="119" t="s">
        <v>14863</v>
      </c>
      <c r="C2729" s="119" t="s">
        <v>14864</v>
      </c>
      <c r="D2729" s="120" t="s">
        <v>2922</v>
      </c>
      <c r="E2729" s="120" t="s">
        <v>3444</v>
      </c>
      <c r="F2729" s="120" t="s">
        <v>14319</v>
      </c>
      <c r="G2729" s="128" t="s">
        <v>14865</v>
      </c>
      <c r="H2729" s="120" t="s">
        <v>470</v>
      </c>
      <c r="I2729" s="120" t="s">
        <v>1006</v>
      </c>
      <c r="J2729" s="120" t="s">
        <v>2856</v>
      </c>
      <c r="K2729" s="120" t="s">
        <v>13524</v>
      </c>
      <c r="L2729" s="121">
        <v>11</v>
      </c>
      <c r="M2729" s="121">
        <v>2024</v>
      </c>
      <c r="N2729" s="185">
        <v>12851.64</v>
      </c>
      <c r="O2729" s="59"/>
      <c r="P2729" s="60"/>
      <c r="Q2729" s="61"/>
      <c r="R2729" s="61"/>
      <c r="S2729" s="355" t="s">
        <v>14866</v>
      </c>
    </row>
    <row r="2730" spans="1:19" s="31" customFormat="1" ht="45.75" customHeight="1" x14ac:dyDescent="0.25">
      <c r="A2730" s="119">
        <v>2575</v>
      </c>
      <c r="B2730" s="119" t="s">
        <v>14889</v>
      </c>
      <c r="C2730" s="119" t="s">
        <v>7339</v>
      </c>
      <c r="D2730" s="120" t="s">
        <v>3388</v>
      </c>
      <c r="E2730" s="120" t="s">
        <v>3444</v>
      </c>
      <c r="F2730" s="120" t="s">
        <v>14874</v>
      </c>
      <c r="G2730" s="128" t="s">
        <v>14875</v>
      </c>
      <c r="H2730" s="120" t="s">
        <v>470</v>
      </c>
      <c r="I2730" s="120" t="s">
        <v>131</v>
      </c>
      <c r="J2730" s="120" t="s">
        <v>92</v>
      </c>
      <c r="K2730" s="120" t="s">
        <v>13524</v>
      </c>
      <c r="L2730" s="121">
        <v>12</v>
      </c>
      <c r="M2730" s="121">
        <v>2024</v>
      </c>
      <c r="N2730" s="185">
        <v>9744</v>
      </c>
      <c r="O2730" s="59"/>
      <c r="P2730" s="60"/>
      <c r="Q2730" s="61"/>
      <c r="R2730" s="61"/>
      <c r="S2730" s="355"/>
    </row>
    <row r="2731" spans="1:19" s="31" customFormat="1" ht="45.75" customHeight="1" x14ac:dyDescent="0.25">
      <c r="A2731" s="119">
        <v>2576</v>
      </c>
      <c r="B2731" s="119" t="s">
        <v>14906</v>
      </c>
      <c r="C2731" s="119" t="s">
        <v>7339</v>
      </c>
      <c r="D2731" s="120" t="s">
        <v>14919</v>
      </c>
      <c r="E2731" s="120" t="s">
        <v>3244</v>
      </c>
      <c r="F2731" s="120" t="s">
        <v>14831</v>
      </c>
      <c r="G2731" s="128" t="s">
        <v>14912</v>
      </c>
      <c r="H2731" s="120" t="s">
        <v>470</v>
      </c>
      <c r="I2731" s="120" t="s">
        <v>14024</v>
      </c>
      <c r="J2731" s="120" t="s">
        <v>92</v>
      </c>
      <c r="K2731" s="120" t="s">
        <v>2416</v>
      </c>
      <c r="L2731" s="121">
        <v>1</v>
      </c>
      <c r="M2731" s="121">
        <v>2025</v>
      </c>
      <c r="N2731" s="185">
        <v>8874</v>
      </c>
      <c r="O2731" s="59"/>
      <c r="P2731" s="60"/>
      <c r="Q2731" s="61"/>
      <c r="R2731" s="61"/>
      <c r="S2731" s="355"/>
    </row>
    <row r="2732" spans="1:19" s="31" customFormat="1" ht="45.75" customHeight="1" x14ac:dyDescent="0.25">
      <c r="A2732" s="119">
        <v>2576</v>
      </c>
      <c r="B2732" s="119" t="s">
        <v>14907</v>
      </c>
      <c r="C2732" s="119" t="s">
        <v>7339</v>
      </c>
      <c r="D2732" s="120" t="s">
        <v>14919</v>
      </c>
      <c r="E2732" s="120" t="s">
        <v>3244</v>
      </c>
      <c r="F2732" s="120" t="s">
        <v>14831</v>
      </c>
      <c r="G2732" s="128" t="s">
        <v>14913</v>
      </c>
      <c r="H2732" s="120" t="s">
        <v>470</v>
      </c>
      <c r="I2732" s="120" t="s">
        <v>14024</v>
      </c>
      <c r="J2732" s="120" t="s">
        <v>92</v>
      </c>
      <c r="K2732" s="120" t="s">
        <v>2416</v>
      </c>
      <c r="L2732" s="121">
        <v>1</v>
      </c>
      <c r="M2732" s="121">
        <v>2025</v>
      </c>
      <c r="N2732" s="185">
        <v>8874</v>
      </c>
      <c r="O2732" s="59"/>
      <c r="P2732" s="60"/>
      <c r="Q2732" s="61"/>
      <c r="R2732" s="61"/>
      <c r="S2732" s="355"/>
    </row>
    <row r="2733" spans="1:19" s="31" customFormat="1" ht="45.75" customHeight="1" x14ac:dyDescent="0.25">
      <c r="A2733" s="119">
        <v>2577</v>
      </c>
      <c r="B2733" s="119" t="s">
        <v>14908</v>
      </c>
      <c r="C2733" s="119" t="s">
        <v>7339</v>
      </c>
      <c r="D2733" s="120" t="s">
        <v>14919</v>
      </c>
      <c r="E2733" s="120" t="s">
        <v>3244</v>
      </c>
      <c r="F2733" s="120" t="s">
        <v>14831</v>
      </c>
      <c r="G2733" s="128" t="s">
        <v>14914</v>
      </c>
      <c r="H2733" s="120" t="s">
        <v>470</v>
      </c>
      <c r="I2733" s="120" t="s">
        <v>14024</v>
      </c>
      <c r="J2733" s="120" t="s">
        <v>92</v>
      </c>
      <c r="K2733" s="120" t="s">
        <v>2416</v>
      </c>
      <c r="L2733" s="121">
        <v>1</v>
      </c>
      <c r="M2733" s="121">
        <v>2025</v>
      </c>
      <c r="N2733" s="185">
        <v>8874</v>
      </c>
      <c r="O2733" s="59"/>
      <c r="P2733" s="60"/>
      <c r="Q2733" s="61"/>
      <c r="R2733" s="61"/>
      <c r="S2733" s="355"/>
    </row>
    <row r="2734" spans="1:19" s="31" customFormat="1" ht="45.75" customHeight="1" x14ac:dyDescent="0.25">
      <c r="A2734" s="119">
        <v>2578</v>
      </c>
      <c r="B2734" s="119" t="s">
        <v>14909</v>
      </c>
      <c r="C2734" s="119" t="s">
        <v>7339</v>
      </c>
      <c r="D2734" s="120" t="s">
        <v>14919</v>
      </c>
      <c r="E2734" s="120" t="s">
        <v>3244</v>
      </c>
      <c r="F2734" s="120" t="s">
        <v>14831</v>
      </c>
      <c r="G2734" s="128" t="s">
        <v>14915</v>
      </c>
      <c r="H2734" s="120" t="s">
        <v>470</v>
      </c>
      <c r="I2734" s="120" t="s">
        <v>14024</v>
      </c>
      <c r="J2734" s="120" t="s">
        <v>92</v>
      </c>
      <c r="K2734" s="120" t="s">
        <v>2416</v>
      </c>
      <c r="L2734" s="121">
        <v>1</v>
      </c>
      <c r="M2734" s="121">
        <v>2025</v>
      </c>
      <c r="N2734" s="185">
        <v>8874</v>
      </c>
      <c r="O2734" s="59"/>
      <c r="P2734" s="60"/>
      <c r="Q2734" s="61"/>
      <c r="R2734" s="61"/>
      <c r="S2734" s="355"/>
    </row>
    <row r="2735" spans="1:19" s="31" customFormat="1" ht="45.75" customHeight="1" x14ac:dyDescent="0.25">
      <c r="A2735" s="119">
        <v>2579</v>
      </c>
      <c r="B2735" s="119" t="s">
        <v>14910</v>
      </c>
      <c r="C2735" s="119" t="s">
        <v>7339</v>
      </c>
      <c r="D2735" s="120" t="s">
        <v>14919</v>
      </c>
      <c r="E2735" s="120" t="s">
        <v>3244</v>
      </c>
      <c r="F2735" s="120" t="s">
        <v>14831</v>
      </c>
      <c r="G2735" s="128" t="s">
        <v>14916</v>
      </c>
      <c r="H2735" s="120" t="s">
        <v>470</v>
      </c>
      <c r="I2735" s="120" t="s">
        <v>14024</v>
      </c>
      <c r="J2735" s="120" t="s">
        <v>92</v>
      </c>
      <c r="K2735" s="120" t="s">
        <v>2416</v>
      </c>
      <c r="L2735" s="121">
        <v>1</v>
      </c>
      <c r="M2735" s="121">
        <v>2025</v>
      </c>
      <c r="N2735" s="185">
        <v>8874</v>
      </c>
      <c r="O2735" s="59"/>
      <c r="P2735" s="60"/>
      <c r="Q2735" s="61"/>
      <c r="R2735" s="61"/>
      <c r="S2735" s="355"/>
    </row>
    <row r="2736" spans="1:19" s="31" customFormat="1" ht="45.75" customHeight="1" x14ac:dyDescent="0.25">
      <c r="A2736" s="119">
        <v>2580</v>
      </c>
      <c r="B2736" s="119" t="s">
        <v>14911</v>
      </c>
      <c r="C2736" s="119" t="s">
        <v>7339</v>
      </c>
      <c r="D2736" s="120" t="s">
        <v>14919</v>
      </c>
      <c r="E2736" s="120" t="s">
        <v>3244</v>
      </c>
      <c r="F2736" s="120" t="s">
        <v>14831</v>
      </c>
      <c r="G2736" s="128" t="s">
        <v>14917</v>
      </c>
      <c r="H2736" s="120" t="s">
        <v>470</v>
      </c>
      <c r="I2736" s="120" t="s">
        <v>14024</v>
      </c>
      <c r="J2736" s="120" t="s">
        <v>92</v>
      </c>
      <c r="K2736" s="120" t="s">
        <v>2416</v>
      </c>
      <c r="L2736" s="121">
        <v>1</v>
      </c>
      <c r="M2736" s="121">
        <v>2025</v>
      </c>
      <c r="N2736" s="185">
        <v>8874</v>
      </c>
      <c r="O2736" s="59"/>
      <c r="P2736" s="60"/>
      <c r="Q2736" s="61"/>
      <c r="R2736" s="61"/>
      <c r="S2736" s="355"/>
    </row>
    <row r="2737" spans="1:19" s="31" customFormat="1" ht="45.75" customHeight="1" x14ac:dyDescent="0.25">
      <c r="A2737" s="119">
        <v>2581</v>
      </c>
      <c r="B2737" s="119" t="s">
        <v>14918</v>
      </c>
      <c r="C2737" s="119" t="s">
        <v>7339</v>
      </c>
      <c r="D2737" s="120" t="s">
        <v>14919</v>
      </c>
      <c r="E2737" s="120" t="s">
        <v>3244</v>
      </c>
      <c r="F2737" s="120" t="s">
        <v>14831</v>
      </c>
      <c r="G2737" s="128" t="s">
        <v>14923</v>
      </c>
      <c r="H2737" s="120" t="s">
        <v>470</v>
      </c>
      <c r="I2737" s="120" t="s">
        <v>14920</v>
      </c>
      <c r="J2737" s="120" t="s">
        <v>92</v>
      </c>
      <c r="K2737" s="120" t="s">
        <v>2416</v>
      </c>
      <c r="L2737" s="121">
        <v>1</v>
      </c>
      <c r="M2737" s="121">
        <v>2025</v>
      </c>
      <c r="N2737" s="185">
        <v>8874</v>
      </c>
      <c r="O2737" s="59"/>
      <c r="P2737" s="60"/>
      <c r="Q2737" s="61"/>
      <c r="R2737" s="61"/>
      <c r="S2737" s="355"/>
    </row>
    <row r="2738" spans="1:19" s="31" customFormat="1" ht="45.75" customHeight="1" x14ac:dyDescent="0.25">
      <c r="A2738" s="119">
        <v>2582</v>
      </c>
      <c r="B2738" s="119" t="s">
        <v>14921</v>
      </c>
      <c r="C2738" s="119" t="s">
        <v>7339</v>
      </c>
      <c r="D2738" s="120" t="s">
        <v>14919</v>
      </c>
      <c r="E2738" s="120" t="s">
        <v>3244</v>
      </c>
      <c r="F2738" s="120" t="s">
        <v>14831</v>
      </c>
      <c r="G2738" s="128" t="s">
        <v>14924</v>
      </c>
      <c r="H2738" s="120" t="s">
        <v>470</v>
      </c>
      <c r="I2738" s="120" t="s">
        <v>14920</v>
      </c>
      <c r="J2738" s="120" t="s">
        <v>92</v>
      </c>
      <c r="K2738" s="120" t="s">
        <v>2416</v>
      </c>
      <c r="L2738" s="121">
        <v>1</v>
      </c>
      <c r="M2738" s="121">
        <v>2025</v>
      </c>
      <c r="N2738" s="185">
        <v>8874</v>
      </c>
      <c r="O2738" s="59"/>
      <c r="P2738" s="60"/>
      <c r="Q2738" s="61"/>
      <c r="R2738" s="61"/>
      <c r="S2738" s="355"/>
    </row>
    <row r="2739" spans="1:19" s="31" customFormat="1" ht="45.75" customHeight="1" x14ac:dyDescent="0.25">
      <c r="A2739" s="119">
        <v>2583</v>
      </c>
      <c r="B2739" s="119" t="s">
        <v>14922</v>
      </c>
      <c r="C2739" s="119" t="s">
        <v>7339</v>
      </c>
      <c r="D2739" s="120" t="s">
        <v>14919</v>
      </c>
      <c r="E2739" s="120" t="s">
        <v>3244</v>
      </c>
      <c r="F2739" s="120" t="s">
        <v>14831</v>
      </c>
      <c r="G2739" s="128" t="s">
        <v>14925</v>
      </c>
      <c r="H2739" s="120" t="s">
        <v>470</v>
      </c>
      <c r="I2739" s="120" t="s">
        <v>14920</v>
      </c>
      <c r="J2739" s="120" t="s">
        <v>92</v>
      </c>
      <c r="K2739" s="120" t="s">
        <v>2416</v>
      </c>
      <c r="L2739" s="121">
        <v>1</v>
      </c>
      <c r="M2739" s="121">
        <v>2025</v>
      </c>
      <c r="N2739" s="185">
        <v>8874</v>
      </c>
      <c r="O2739" s="59"/>
      <c r="P2739" s="60"/>
      <c r="Q2739" s="61"/>
      <c r="R2739" s="61"/>
      <c r="S2739" s="355"/>
    </row>
    <row r="2740" spans="1:19" s="31" customFormat="1" ht="45.75" customHeight="1" x14ac:dyDescent="0.25">
      <c r="A2740" s="119">
        <v>2584</v>
      </c>
      <c r="B2740" s="119" t="s">
        <v>14926</v>
      </c>
      <c r="C2740" s="119" t="s">
        <v>15236</v>
      </c>
      <c r="D2740" s="120" t="s">
        <v>1622</v>
      </c>
      <c r="E2740" s="120" t="s">
        <v>3298</v>
      </c>
      <c r="F2740" s="120" t="s">
        <v>14927</v>
      </c>
      <c r="G2740" s="128" t="s">
        <v>14928</v>
      </c>
      <c r="H2740" s="120" t="s">
        <v>90</v>
      </c>
      <c r="I2740" s="120" t="s">
        <v>2834</v>
      </c>
      <c r="J2740" s="120" t="s">
        <v>92</v>
      </c>
      <c r="K2740" s="120" t="s">
        <v>2416</v>
      </c>
      <c r="L2740" s="121">
        <v>1</v>
      </c>
      <c r="M2740" s="121">
        <v>2025</v>
      </c>
      <c r="N2740" s="185">
        <v>10324</v>
      </c>
      <c r="O2740" s="59"/>
      <c r="P2740" s="60"/>
      <c r="Q2740" s="61"/>
      <c r="R2740" s="61"/>
      <c r="S2740" s="355"/>
    </row>
    <row r="2741" spans="1:19" s="31" customFormat="1" ht="45.75" customHeight="1" x14ac:dyDescent="0.25">
      <c r="A2741" s="119">
        <v>2585</v>
      </c>
      <c r="B2741" s="119" t="s">
        <v>14929</v>
      </c>
      <c r="C2741" s="119" t="s">
        <v>7257</v>
      </c>
      <c r="D2741" s="120" t="s">
        <v>3410</v>
      </c>
      <c r="E2741" s="120" t="s">
        <v>3244</v>
      </c>
      <c r="F2741" s="120" t="s">
        <v>14930</v>
      </c>
      <c r="G2741" s="128" t="s">
        <v>14931</v>
      </c>
      <c r="H2741" s="120" t="s">
        <v>470</v>
      </c>
      <c r="I2741" s="120" t="s">
        <v>2834</v>
      </c>
      <c r="J2741" s="120" t="s">
        <v>92</v>
      </c>
      <c r="K2741" s="120" t="s">
        <v>2950</v>
      </c>
      <c r="L2741" s="121">
        <v>1</v>
      </c>
      <c r="M2741" s="121">
        <v>2025</v>
      </c>
      <c r="N2741" s="185">
        <v>18560</v>
      </c>
      <c r="O2741" s="59"/>
      <c r="P2741" s="60"/>
      <c r="Q2741" s="61"/>
      <c r="R2741" s="61"/>
      <c r="S2741" s="355"/>
    </row>
    <row r="2742" spans="1:19" s="31" customFormat="1" ht="45.75" customHeight="1" x14ac:dyDescent="0.25">
      <c r="A2742" s="119">
        <v>2586</v>
      </c>
      <c r="B2742" s="119" t="s">
        <v>14932</v>
      </c>
      <c r="C2742" s="119" t="s">
        <v>13990</v>
      </c>
      <c r="D2742" s="120" t="s">
        <v>3012</v>
      </c>
      <c r="E2742" s="120"/>
      <c r="F2742" s="120" t="s">
        <v>7441</v>
      </c>
      <c r="G2742" s="128" t="s">
        <v>14933</v>
      </c>
      <c r="H2742" s="120" t="s">
        <v>90</v>
      </c>
      <c r="I2742" s="120" t="s">
        <v>5317</v>
      </c>
      <c r="J2742" s="120" t="s">
        <v>92</v>
      </c>
      <c r="K2742" s="120" t="s">
        <v>7373</v>
      </c>
      <c r="L2742" s="121">
        <v>1</v>
      </c>
      <c r="M2742" s="121">
        <v>2025</v>
      </c>
      <c r="N2742" s="185">
        <v>12006</v>
      </c>
      <c r="O2742" s="59"/>
      <c r="P2742" s="60"/>
      <c r="Q2742" s="61"/>
      <c r="R2742" s="61"/>
      <c r="S2742" s="355"/>
    </row>
    <row r="2743" spans="1:19" s="31" customFormat="1" ht="45.75" customHeight="1" x14ac:dyDescent="0.25">
      <c r="A2743" s="119">
        <v>2587</v>
      </c>
      <c r="B2743" s="119" t="s">
        <v>14935</v>
      </c>
      <c r="C2743" s="119" t="s">
        <v>13990</v>
      </c>
      <c r="D2743" s="120" t="s">
        <v>3012</v>
      </c>
      <c r="E2743" s="120"/>
      <c r="F2743" s="120" t="s">
        <v>7441</v>
      </c>
      <c r="G2743" s="128" t="s">
        <v>14934</v>
      </c>
      <c r="H2743" s="120" t="s">
        <v>90</v>
      </c>
      <c r="I2743" s="120" t="s">
        <v>5317</v>
      </c>
      <c r="J2743" s="120" t="s">
        <v>92</v>
      </c>
      <c r="K2743" s="120" t="s">
        <v>7373</v>
      </c>
      <c r="L2743" s="121">
        <v>1</v>
      </c>
      <c r="M2743" s="121">
        <v>2025</v>
      </c>
      <c r="N2743" s="185">
        <v>12006</v>
      </c>
      <c r="O2743" s="59"/>
      <c r="P2743" s="60"/>
      <c r="Q2743" s="61"/>
      <c r="R2743" s="61"/>
      <c r="S2743" s="355"/>
    </row>
    <row r="2744" spans="1:19" s="31" customFormat="1" ht="45.75" customHeight="1" x14ac:dyDescent="0.25">
      <c r="A2744" s="119">
        <v>2588</v>
      </c>
      <c r="B2744" s="119" t="s">
        <v>15015</v>
      </c>
      <c r="C2744" s="119" t="s">
        <v>15017</v>
      </c>
      <c r="D2744" s="120" t="s">
        <v>1622</v>
      </c>
      <c r="E2744" s="120" t="s">
        <v>1056</v>
      </c>
      <c r="F2744" s="120" t="s">
        <v>14477</v>
      </c>
      <c r="G2744" s="128" t="s">
        <v>15013</v>
      </c>
      <c r="H2744" s="120" t="s">
        <v>90</v>
      </c>
      <c r="I2744" s="120" t="s">
        <v>15014</v>
      </c>
      <c r="J2744" s="120" t="s">
        <v>92</v>
      </c>
      <c r="K2744" s="120" t="s">
        <v>2950</v>
      </c>
      <c r="L2744" s="121">
        <v>2</v>
      </c>
      <c r="M2744" s="121">
        <v>2025</v>
      </c>
      <c r="N2744" s="185">
        <v>11252</v>
      </c>
      <c r="O2744" s="59"/>
      <c r="P2744" s="60"/>
      <c r="Q2744" s="61"/>
      <c r="R2744" s="61"/>
      <c r="S2744" s="355"/>
    </row>
    <row r="2745" spans="1:19" s="31" customFormat="1" ht="45.75" customHeight="1" x14ac:dyDescent="0.25">
      <c r="A2745" s="119">
        <v>2589</v>
      </c>
      <c r="B2745" s="119" t="s">
        <v>15016</v>
      </c>
      <c r="C2745" s="119" t="s">
        <v>15022</v>
      </c>
      <c r="D2745" s="120" t="s">
        <v>3012</v>
      </c>
      <c r="E2745" s="120" t="s">
        <v>13991</v>
      </c>
      <c r="F2745" s="120" t="s">
        <v>15021</v>
      </c>
      <c r="G2745" s="128" t="s">
        <v>15018</v>
      </c>
      <c r="H2745" s="120" t="s">
        <v>90</v>
      </c>
      <c r="I2745" s="120" t="s">
        <v>2046</v>
      </c>
      <c r="J2745" s="120" t="s">
        <v>92</v>
      </c>
      <c r="K2745" s="120" t="s">
        <v>2950</v>
      </c>
      <c r="L2745" s="121">
        <v>2</v>
      </c>
      <c r="M2745" s="121">
        <v>2025</v>
      </c>
      <c r="N2745" s="185">
        <v>11194</v>
      </c>
      <c r="O2745" s="59"/>
      <c r="P2745" s="60"/>
      <c r="Q2745" s="61"/>
      <c r="R2745" s="61"/>
      <c r="S2745" s="355"/>
    </row>
    <row r="2746" spans="1:19" s="31" customFormat="1" ht="45.75" customHeight="1" x14ac:dyDescent="0.25">
      <c r="A2746" s="119">
        <v>2590</v>
      </c>
      <c r="B2746" s="119" t="s">
        <v>15019</v>
      </c>
      <c r="C2746" s="119" t="s">
        <v>15020</v>
      </c>
      <c r="D2746" s="120" t="s">
        <v>3012</v>
      </c>
      <c r="E2746" s="120" t="s">
        <v>13991</v>
      </c>
      <c r="F2746" s="120" t="s">
        <v>15023</v>
      </c>
      <c r="G2746" s="128" t="s">
        <v>15024</v>
      </c>
      <c r="H2746" s="120" t="s">
        <v>90</v>
      </c>
      <c r="I2746" s="120" t="s">
        <v>2834</v>
      </c>
      <c r="J2746" s="120" t="s">
        <v>92</v>
      </c>
      <c r="K2746" s="120" t="s">
        <v>7373</v>
      </c>
      <c r="L2746" s="121">
        <v>2</v>
      </c>
      <c r="M2746" s="121">
        <v>2025</v>
      </c>
      <c r="N2746" s="185">
        <v>12006</v>
      </c>
      <c r="O2746" s="59"/>
      <c r="P2746" s="60"/>
      <c r="Q2746" s="61"/>
      <c r="R2746" s="61"/>
      <c r="S2746" s="355"/>
    </row>
    <row r="2747" spans="1:19" s="31" customFormat="1" ht="45.75" customHeight="1" x14ac:dyDescent="0.25">
      <c r="A2747" s="119">
        <v>2591</v>
      </c>
      <c r="B2747" s="119" t="s">
        <v>15025</v>
      </c>
      <c r="C2747" s="119" t="s">
        <v>3921</v>
      </c>
      <c r="D2747" s="120" t="s">
        <v>2719</v>
      </c>
      <c r="E2747" s="120" t="s">
        <v>13991</v>
      </c>
      <c r="F2747" s="120" t="s">
        <v>15027</v>
      </c>
      <c r="G2747" s="128" t="s">
        <v>15026</v>
      </c>
      <c r="H2747" s="120" t="s">
        <v>90</v>
      </c>
      <c r="I2747" s="120" t="s">
        <v>183</v>
      </c>
      <c r="J2747" s="120" t="s">
        <v>92</v>
      </c>
      <c r="K2747" s="120" t="s">
        <v>2950</v>
      </c>
      <c r="L2747" s="121">
        <v>2</v>
      </c>
      <c r="M2747" s="121">
        <v>2025</v>
      </c>
      <c r="N2747" s="185">
        <v>14964</v>
      </c>
      <c r="O2747" s="59"/>
      <c r="P2747" s="60"/>
      <c r="Q2747" s="61"/>
      <c r="R2747" s="61"/>
      <c r="S2747" s="355"/>
    </row>
    <row r="2748" spans="1:19" s="31" customFormat="1" ht="45.75" customHeight="1" x14ac:dyDescent="0.25">
      <c r="A2748" s="119">
        <v>2592</v>
      </c>
      <c r="B2748" s="119" t="s">
        <v>15028</v>
      </c>
      <c r="C2748" s="119" t="s">
        <v>15029</v>
      </c>
      <c r="D2748" s="120" t="s">
        <v>1622</v>
      </c>
      <c r="E2748" s="120" t="s">
        <v>1056</v>
      </c>
      <c r="F2748" s="120" t="s">
        <v>14477</v>
      </c>
      <c r="G2748" s="128" t="s">
        <v>15030</v>
      </c>
      <c r="H2748" s="120" t="s">
        <v>90</v>
      </c>
      <c r="I2748" s="120" t="s">
        <v>13703</v>
      </c>
      <c r="J2748" s="120" t="s">
        <v>92</v>
      </c>
      <c r="K2748" s="120"/>
      <c r="L2748" s="121">
        <v>2</v>
      </c>
      <c r="M2748" s="121">
        <v>2025</v>
      </c>
      <c r="N2748" s="185">
        <v>15196</v>
      </c>
      <c r="O2748" s="59"/>
      <c r="P2748" s="60"/>
      <c r="Q2748" s="61"/>
      <c r="R2748" s="61"/>
      <c r="S2748" s="355"/>
    </row>
    <row r="2749" spans="1:19" s="31" customFormat="1" ht="45.75" customHeight="1" x14ac:dyDescent="0.25">
      <c r="A2749" s="119">
        <v>2593</v>
      </c>
      <c r="B2749" s="119" t="s">
        <v>15033</v>
      </c>
      <c r="C2749" s="119" t="s">
        <v>7339</v>
      </c>
      <c r="D2749" s="120" t="s">
        <v>15031</v>
      </c>
      <c r="E2749" s="120" t="s">
        <v>3244</v>
      </c>
      <c r="F2749" s="120" t="s">
        <v>14831</v>
      </c>
      <c r="G2749" s="128" t="s">
        <v>15032</v>
      </c>
      <c r="H2749" s="120" t="s">
        <v>470</v>
      </c>
      <c r="I2749" s="120" t="s">
        <v>306</v>
      </c>
      <c r="J2749" s="120" t="s">
        <v>92</v>
      </c>
      <c r="K2749" s="120"/>
      <c r="L2749" s="121">
        <v>2</v>
      </c>
      <c r="M2749" s="121">
        <v>2025</v>
      </c>
      <c r="N2749" s="185">
        <v>10266</v>
      </c>
      <c r="O2749" s="59"/>
      <c r="P2749" s="60"/>
      <c r="Q2749" s="61"/>
      <c r="R2749" s="61"/>
      <c r="S2749" s="355"/>
    </row>
    <row r="2750" spans="1:19" s="31" customFormat="1" ht="45.75" customHeight="1" x14ac:dyDescent="0.25">
      <c r="A2750" s="119">
        <v>2594</v>
      </c>
      <c r="B2750" s="119" t="s">
        <v>15034</v>
      </c>
      <c r="C2750" s="119" t="s">
        <v>5544</v>
      </c>
      <c r="D2750" s="120" t="s">
        <v>1622</v>
      </c>
      <c r="E2750" s="120" t="s">
        <v>1056</v>
      </c>
      <c r="F2750" s="120" t="s">
        <v>15035</v>
      </c>
      <c r="G2750" s="128" t="s">
        <v>15036</v>
      </c>
      <c r="H2750" s="120" t="s">
        <v>90</v>
      </c>
      <c r="I2750" s="120" t="s">
        <v>306</v>
      </c>
      <c r="J2750" s="120" t="s">
        <v>92</v>
      </c>
      <c r="K2750" s="120"/>
      <c r="L2750" s="121">
        <v>2</v>
      </c>
      <c r="M2750" s="121">
        <v>2025</v>
      </c>
      <c r="N2750" s="185">
        <v>10846</v>
      </c>
      <c r="O2750" s="59"/>
      <c r="P2750" s="60"/>
      <c r="Q2750" s="61"/>
      <c r="R2750" s="61"/>
      <c r="S2750" s="355"/>
    </row>
    <row r="2751" spans="1:19" s="31" customFormat="1" ht="45.75" customHeight="1" x14ac:dyDescent="0.25">
      <c r="A2751" s="119">
        <v>2595</v>
      </c>
      <c r="B2751" s="119" t="s">
        <v>15072</v>
      </c>
      <c r="C2751" s="119" t="s">
        <v>15073</v>
      </c>
      <c r="D2751" s="120" t="s">
        <v>1622</v>
      </c>
      <c r="E2751" s="120"/>
      <c r="F2751" s="120" t="s">
        <v>15074</v>
      </c>
      <c r="G2751" s="128" t="s">
        <v>15075</v>
      </c>
      <c r="H2751" s="120" t="s">
        <v>90</v>
      </c>
      <c r="I2751" s="120" t="s">
        <v>342</v>
      </c>
      <c r="J2751" s="120" t="s">
        <v>92</v>
      </c>
      <c r="K2751" s="120" t="s">
        <v>5160</v>
      </c>
      <c r="L2751" s="121">
        <v>2</v>
      </c>
      <c r="M2751" s="121">
        <v>2025</v>
      </c>
      <c r="N2751" s="185">
        <v>10962</v>
      </c>
      <c r="O2751" s="59"/>
      <c r="P2751" s="60"/>
      <c r="Q2751" s="61"/>
      <c r="R2751" s="61"/>
      <c r="S2751" s="355"/>
    </row>
    <row r="2752" spans="1:19" s="31" customFormat="1" ht="45.75" customHeight="1" x14ac:dyDescent="0.25">
      <c r="A2752" s="119">
        <v>2596</v>
      </c>
      <c r="B2752" s="119" t="s">
        <v>15076</v>
      </c>
      <c r="C2752" s="119" t="s">
        <v>15073</v>
      </c>
      <c r="D2752" s="120" t="s">
        <v>1622</v>
      </c>
      <c r="E2752" s="120"/>
      <c r="F2752" s="120" t="s">
        <v>15074</v>
      </c>
      <c r="G2752" s="128" t="s">
        <v>15077</v>
      </c>
      <c r="H2752" s="120" t="s">
        <v>90</v>
      </c>
      <c r="I2752" s="120" t="s">
        <v>342</v>
      </c>
      <c r="J2752" s="120" t="s">
        <v>92</v>
      </c>
      <c r="K2752" s="120" t="s">
        <v>5160</v>
      </c>
      <c r="L2752" s="121">
        <v>2</v>
      </c>
      <c r="M2752" s="121">
        <v>2025</v>
      </c>
      <c r="N2752" s="185">
        <v>10962</v>
      </c>
      <c r="O2752" s="59"/>
      <c r="P2752" s="60"/>
      <c r="Q2752" s="61"/>
      <c r="R2752" s="61"/>
      <c r="S2752" s="355"/>
    </row>
    <row r="2753" spans="1:19" s="31" customFormat="1" ht="45.75" customHeight="1" x14ac:dyDescent="0.25">
      <c r="A2753" s="119">
        <v>2597</v>
      </c>
      <c r="B2753" s="119" t="s">
        <v>15082</v>
      </c>
      <c r="C2753" s="119" t="s">
        <v>15083</v>
      </c>
      <c r="D2753" s="120" t="s">
        <v>7116</v>
      </c>
      <c r="E2753" s="120" t="s">
        <v>7612</v>
      </c>
      <c r="F2753" s="120" t="s">
        <v>15084</v>
      </c>
      <c r="G2753" s="128" t="s">
        <v>15085</v>
      </c>
      <c r="H2753" s="120" t="s">
        <v>470</v>
      </c>
      <c r="I2753" s="120" t="s">
        <v>429</v>
      </c>
      <c r="J2753" s="120" t="s">
        <v>92</v>
      </c>
      <c r="K2753" s="120" t="s">
        <v>7488</v>
      </c>
      <c r="L2753" s="121">
        <v>3</v>
      </c>
      <c r="M2753" s="121">
        <v>2025</v>
      </c>
      <c r="N2753" s="185">
        <v>11368</v>
      </c>
      <c r="O2753" s="59"/>
      <c r="P2753" s="60"/>
      <c r="Q2753" s="61"/>
      <c r="R2753" s="61"/>
      <c r="S2753" s="355"/>
    </row>
    <row r="2754" spans="1:19" s="31" customFormat="1" ht="45.75" customHeight="1" x14ac:dyDescent="0.25">
      <c r="A2754" s="119"/>
      <c r="B2754" s="119" t="s">
        <v>15089</v>
      </c>
      <c r="C2754" s="119" t="s">
        <v>15087</v>
      </c>
      <c r="D2754" s="120" t="s">
        <v>3012</v>
      </c>
      <c r="E2754" s="120" t="s">
        <v>13991</v>
      </c>
      <c r="F2754" s="120" t="s">
        <v>13772</v>
      </c>
      <c r="G2754" s="128" t="s">
        <v>15088</v>
      </c>
      <c r="H2754" s="120" t="s">
        <v>90</v>
      </c>
      <c r="I2754" s="120" t="s">
        <v>1540</v>
      </c>
      <c r="J2754" s="120" t="s">
        <v>92</v>
      </c>
      <c r="K2754" s="120" t="s">
        <v>7488</v>
      </c>
      <c r="L2754" s="121">
        <v>3</v>
      </c>
      <c r="M2754" s="121">
        <v>2025</v>
      </c>
      <c r="N2754" s="185">
        <v>13206.6</v>
      </c>
      <c r="O2754" s="59"/>
      <c r="P2754" s="60"/>
      <c r="Q2754" s="61"/>
      <c r="R2754" s="61"/>
      <c r="S2754" s="355"/>
    </row>
    <row r="2755" spans="1:19" s="31" customFormat="1" ht="45.75" customHeight="1" x14ac:dyDescent="0.25">
      <c r="A2755" s="119">
        <v>2598</v>
      </c>
      <c r="B2755" s="119" t="s">
        <v>15086</v>
      </c>
      <c r="C2755" s="119" t="s">
        <v>15087</v>
      </c>
      <c r="D2755" s="120" t="s">
        <v>3012</v>
      </c>
      <c r="E2755" s="120" t="s">
        <v>13991</v>
      </c>
      <c r="F2755" s="120" t="s">
        <v>13772</v>
      </c>
      <c r="G2755" s="128" t="s">
        <v>15090</v>
      </c>
      <c r="H2755" s="120" t="s">
        <v>90</v>
      </c>
      <c r="I2755" s="120" t="s">
        <v>1540</v>
      </c>
      <c r="J2755" s="120" t="s">
        <v>92</v>
      </c>
      <c r="K2755" s="120" t="s">
        <v>7488</v>
      </c>
      <c r="L2755" s="121">
        <v>3</v>
      </c>
      <c r="M2755" s="121">
        <v>2025</v>
      </c>
      <c r="N2755" s="185">
        <v>13206.6</v>
      </c>
      <c r="O2755" s="59"/>
      <c r="P2755" s="60"/>
      <c r="Q2755" s="61"/>
      <c r="R2755" s="61"/>
      <c r="S2755" s="355"/>
    </row>
    <row r="2756" spans="1:19" s="31" customFormat="1" ht="45.75" customHeight="1" x14ac:dyDescent="0.25">
      <c r="A2756" s="119">
        <v>2599</v>
      </c>
      <c r="B2756" s="119" t="s">
        <v>15091</v>
      </c>
      <c r="C2756" s="119" t="s">
        <v>7339</v>
      </c>
      <c r="D2756" s="120" t="s">
        <v>7049</v>
      </c>
      <c r="E2756" s="120" t="s">
        <v>3244</v>
      </c>
      <c r="F2756" s="120" t="s">
        <v>14831</v>
      </c>
      <c r="G2756" s="128" t="s">
        <v>15092</v>
      </c>
      <c r="H2756" s="120" t="s">
        <v>470</v>
      </c>
      <c r="I2756" s="120" t="s">
        <v>14773</v>
      </c>
      <c r="J2756" s="120" t="s">
        <v>92</v>
      </c>
      <c r="K2756" s="120" t="s">
        <v>7488</v>
      </c>
      <c r="L2756" s="121">
        <v>3</v>
      </c>
      <c r="M2756" s="121">
        <v>2025</v>
      </c>
      <c r="N2756" s="185">
        <v>10266</v>
      </c>
      <c r="O2756" s="59"/>
      <c r="P2756" s="60"/>
      <c r="Q2756" s="61"/>
      <c r="R2756" s="61"/>
      <c r="S2756" s="355"/>
    </row>
    <row r="2757" spans="1:19" s="31" customFormat="1" ht="45.75" customHeight="1" x14ac:dyDescent="0.25">
      <c r="A2757" s="119">
        <v>2600</v>
      </c>
      <c r="B2757" s="119" t="s">
        <v>15093</v>
      </c>
      <c r="C2757" s="119" t="s">
        <v>7339</v>
      </c>
      <c r="D2757" s="120" t="s">
        <v>7049</v>
      </c>
      <c r="E2757" s="120" t="s">
        <v>3244</v>
      </c>
      <c r="F2757" s="120" t="s">
        <v>14831</v>
      </c>
      <c r="G2757" s="128" t="s">
        <v>15094</v>
      </c>
      <c r="H2757" s="120" t="s">
        <v>470</v>
      </c>
      <c r="I2757" s="120" t="s">
        <v>14773</v>
      </c>
      <c r="J2757" s="120" t="s">
        <v>92</v>
      </c>
      <c r="K2757" s="120" t="s">
        <v>7488</v>
      </c>
      <c r="L2757" s="121">
        <v>3</v>
      </c>
      <c r="M2757" s="121">
        <v>2025</v>
      </c>
      <c r="N2757" s="185">
        <v>10266</v>
      </c>
      <c r="O2757" s="59"/>
      <c r="P2757" s="60"/>
      <c r="Q2757" s="61"/>
      <c r="R2757" s="61"/>
      <c r="S2757" s="355"/>
    </row>
    <row r="2758" spans="1:19" s="31" customFormat="1" ht="45.75" customHeight="1" x14ac:dyDescent="0.25">
      <c r="A2758" s="119">
        <v>2601</v>
      </c>
      <c r="B2758" s="119" t="s">
        <v>15095</v>
      </c>
      <c r="C2758" s="119" t="s">
        <v>7339</v>
      </c>
      <c r="D2758" s="120" t="s">
        <v>7049</v>
      </c>
      <c r="E2758" s="120" t="s">
        <v>3244</v>
      </c>
      <c r="F2758" s="120" t="s">
        <v>14831</v>
      </c>
      <c r="G2758" s="128" t="s">
        <v>15032</v>
      </c>
      <c r="H2758" s="120" t="s">
        <v>2885</v>
      </c>
      <c r="I2758" s="120" t="s">
        <v>1006</v>
      </c>
      <c r="J2758" s="120" t="s">
        <v>92</v>
      </c>
      <c r="K2758" s="120" t="s">
        <v>7488</v>
      </c>
      <c r="L2758" s="121">
        <v>3</v>
      </c>
      <c r="M2758" s="121">
        <v>2025</v>
      </c>
      <c r="N2758" s="185">
        <v>10266</v>
      </c>
      <c r="O2758" s="59"/>
      <c r="P2758" s="60"/>
      <c r="Q2758" s="61"/>
      <c r="R2758" s="61"/>
      <c r="S2758" s="355"/>
    </row>
    <row r="2759" spans="1:19" s="31" customFormat="1" ht="45.75" customHeight="1" x14ac:dyDescent="0.25">
      <c r="A2759" s="119">
        <v>2602</v>
      </c>
      <c r="B2759" s="119" t="s">
        <v>15096</v>
      </c>
      <c r="C2759" s="119" t="s">
        <v>14738</v>
      </c>
      <c r="D2759" s="120" t="s">
        <v>3012</v>
      </c>
      <c r="E2759" s="120" t="s">
        <v>13991</v>
      </c>
      <c r="F2759" s="120" t="s">
        <v>7441</v>
      </c>
      <c r="G2759" s="128" t="s">
        <v>15097</v>
      </c>
      <c r="H2759" s="120" t="s">
        <v>90</v>
      </c>
      <c r="I2759" s="120" t="s">
        <v>15005</v>
      </c>
      <c r="J2759" s="120" t="s">
        <v>92</v>
      </c>
      <c r="K2759" s="120" t="s">
        <v>7488</v>
      </c>
      <c r="L2759" s="121">
        <v>3</v>
      </c>
      <c r="M2759" s="121">
        <v>2025</v>
      </c>
      <c r="N2759" s="185">
        <v>13997.72</v>
      </c>
      <c r="O2759" s="59"/>
      <c r="P2759" s="60"/>
      <c r="Q2759" s="61"/>
      <c r="R2759" s="61"/>
      <c r="S2759" s="355"/>
    </row>
    <row r="2760" spans="1:19" s="31" customFormat="1" ht="45.75" customHeight="1" x14ac:dyDescent="0.25">
      <c r="A2760" s="119">
        <v>2603</v>
      </c>
      <c r="B2760" s="119" t="s">
        <v>15109</v>
      </c>
      <c r="C2760" s="119" t="s">
        <v>7348</v>
      </c>
      <c r="D2760" s="120" t="s">
        <v>3388</v>
      </c>
      <c r="E2760" s="120" t="s">
        <v>3244</v>
      </c>
      <c r="F2760" s="120" t="s">
        <v>14831</v>
      </c>
      <c r="G2760" s="128" t="s">
        <v>15108</v>
      </c>
      <c r="H2760" s="120" t="s">
        <v>470</v>
      </c>
      <c r="I2760" s="120" t="s">
        <v>342</v>
      </c>
      <c r="J2760" s="120" t="s">
        <v>92</v>
      </c>
      <c r="K2760" s="120" t="s">
        <v>5160</v>
      </c>
      <c r="L2760" s="121">
        <v>3</v>
      </c>
      <c r="M2760" s="121">
        <v>2025</v>
      </c>
      <c r="N2760" s="185">
        <v>10788</v>
      </c>
      <c r="O2760" s="59"/>
      <c r="P2760" s="60"/>
      <c r="Q2760" s="61"/>
      <c r="R2760" s="61"/>
      <c r="S2760" s="355"/>
    </row>
    <row r="2761" spans="1:19" s="31" customFormat="1" ht="45.75" customHeight="1" x14ac:dyDescent="0.25">
      <c r="A2761" s="136">
        <v>2604</v>
      </c>
      <c r="B2761" s="136" t="s">
        <v>15116</v>
      </c>
      <c r="C2761" s="136" t="s">
        <v>3921</v>
      </c>
      <c r="D2761" s="137" t="s">
        <v>1622</v>
      </c>
      <c r="E2761" s="137" t="s">
        <v>1056</v>
      </c>
      <c r="F2761" s="137" t="s">
        <v>15117</v>
      </c>
      <c r="G2761" s="449" t="s">
        <v>15118</v>
      </c>
      <c r="H2761" s="137" t="s">
        <v>90</v>
      </c>
      <c r="I2761" s="137" t="s">
        <v>7277</v>
      </c>
      <c r="J2761" s="137" t="s">
        <v>92</v>
      </c>
      <c r="K2761" s="137" t="s">
        <v>7488</v>
      </c>
      <c r="L2761" s="138">
        <v>4</v>
      </c>
      <c r="M2761" s="138">
        <v>2025</v>
      </c>
      <c r="N2761" s="190">
        <v>10904</v>
      </c>
      <c r="O2761" s="59"/>
      <c r="P2761" s="60"/>
      <c r="Q2761" s="61"/>
      <c r="R2761" s="61"/>
      <c r="S2761" s="355"/>
    </row>
    <row r="2762" spans="1:19" s="31" customFormat="1" ht="45.75" customHeight="1" x14ac:dyDescent="0.25">
      <c r="A2762" s="119">
        <v>2605</v>
      </c>
      <c r="B2762" s="119" t="s">
        <v>15119</v>
      </c>
      <c r="C2762" s="119" t="s">
        <v>3659</v>
      </c>
      <c r="D2762" s="120" t="s">
        <v>1622</v>
      </c>
      <c r="E2762" s="120" t="s">
        <v>1056</v>
      </c>
      <c r="F2762" s="120" t="s">
        <v>15120</v>
      </c>
      <c r="G2762" s="128" t="s">
        <v>15121</v>
      </c>
      <c r="H2762" s="120" t="s">
        <v>90</v>
      </c>
      <c r="I2762" s="120" t="s">
        <v>2046</v>
      </c>
      <c r="J2762" s="120" t="s">
        <v>92</v>
      </c>
      <c r="K2762" s="120" t="s">
        <v>7488</v>
      </c>
      <c r="L2762" s="121">
        <v>4</v>
      </c>
      <c r="M2762" s="121">
        <v>2025</v>
      </c>
      <c r="N2762" s="185">
        <v>12296</v>
      </c>
      <c r="O2762" s="59"/>
      <c r="P2762" s="60"/>
      <c r="Q2762" s="61"/>
      <c r="R2762" s="61"/>
      <c r="S2762" s="355"/>
    </row>
    <row r="2763" spans="1:19" s="31" customFormat="1" ht="45.75" customHeight="1" x14ac:dyDescent="0.25">
      <c r="A2763" s="119">
        <v>2606</v>
      </c>
      <c r="B2763" s="119" t="s">
        <v>15122</v>
      </c>
      <c r="C2763" s="119" t="s">
        <v>7257</v>
      </c>
      <c r="D2763" s="120" t="s">
        <v>2922</v>
      </c>
      <c r="E2763" s="120" t="s">
        <v>3244</v>
      </c>
      <c r="F2763" s="128" t="s">
        <v>14319</v>
      </c>
      <c r="G2763" s="128" t="s">
        <v>15123</v>
      </c>
      <c r="H2763" s="120" t="s">
        <v>470</v>
      </c>
      <c r="I2763" s="120" t="s">
        <v>277</v>
      </c>
      <c r="J2763" s="120" t="s">
        <v>92</v>
      </c>
      <c r="K2763" s="120" t="s">
        <v>7488</v>
      </c>
      <c r="L2763" s="121">
        <v>4</v>
      </c>
      <c r="M2763" s="121">
        <v>2025</v>
      </c>
      <c r="N2763" s="185">
        <v>12596.44</v>
      </c>
      <c r="O2763" s="59"/>
      <c r="P2763" s="60"/>
      <c r="Q2763" s="61"/>
      <c r="R2763" s="61"/>
      <c r="S2763" s="355"/>
    </row>
    <row r="2764" spans="1:19" s="31" customFormat="1" ht="45.75" customHeight="1" x14ac:dyDescent="0.25">
      <c r="A2764" s="119">
        <v>2607</v>
      </c>
      <c r="B2764" s="119" t="s">
        <v>15191</v>
      </c>
      <c r="C2764" s="119" t="s">
        <v>15192</v>
      </c>
      <c r="D2764" s="120" t="s">
        <v>2922</v>
      </c>
      <c r="E2764" s="120" t="s">
        <v>3444</v>
      </c>
      <c r="F2764" s="120" t="s">
        <v>14481</v>
      </c>
      <c r="G2764" s="128" t="s">
        <v>15193</v>
      </c>
      <c r="H2764" s="120" t="s">
        <v>470</v>
      </c>
      <c r="I2764" s="120" t="s">
        <v>5317</v>
      </c>
      <c r="J2764" s="120" t="s">
        <v>92</v>
      </c>
      <c r="K2764" s="120" t="s">
        <v>7373</v>
      </c>
      <c r="L2764" s="121">
        <v>5</v>
      </c>
      <c r="M2764" s="121">
        <v>2025</v>
      </c>
      <c r="N2764" s="185">
        <v>13340</v>
      </c>
      <c r="O2764" s="59"/>
      <c r="P2764" s="60"/>
      <c r="Q2764" s="61"/>
      <c r="R2764" s="61"/>
      <c r="S2764" s="355"/>
    </row>
    <row r="2765" spans="1:19" s="31" customFormat="1" ht="45.75" customHeight="1" x14ac:dyDescent="0.25">
      <c r="A2765" s="119">
        <v>2608</v>
      </c>
      <c r="B2765" s="119" t="s">
        <v>15224</v>
      </c>
      <c r="C2765" s="119" t="s">
        <v>15225</v>
      </c>
      <c r="D2765" s="120" t="s">
        <v>1622</v>
      </c>
      <c r="E2765" s="120" t="s">
        <v>1056</v>
      </c>
      <c r="F2765" s="120" t="s">
        <v>15226</v>
      </c>
      <c r="G2765" s="128" t="s">
        <v>15227</v>
      </c>
      <c r="H2765" s="120" t="s">
        <v>90</v>
      </c>
      <c r="I2765" s="120" t="s">
        <v>309</v>
      </c>
      <c r="J2765" s="120" t="s">
        <v>92</v>
      </c>
      <c r="K2765" s="120" t="s">
        <v>7488</v>
      </c>
      <c r="L2765" s="121">
        <v>5</v>
      </c>
      <c r="M2765" s="121">
        <v>2025</v>
      </c>
      <c r="N2765" s="185">
        <v>12876</v>
      </c>
      <c r="O2765" s="59"/>
      <c r="P2765" s="60"/>
      <c r="Q2765" s="61"/>
      <c r="R2765" s="61"/>
      <c r="S2765" s="355"/>
    </row>
    <row r="2766" spans="1:19" s="31" customFormat="1" ht="45.75" customHeight="1" x14ac:dyDescent="0.25">
      <c r="A2766" s="119">
        <v>2609</v>
      </c>
      <c r="B2766" s="119" t="s">
        <v>15228</v>
      </c>
      <c r="C2766" s="119" t="s">
        <v>15229</v>
      </c>
      <c r="D2766" s="120" t="s">
        <v>2719</v>
      </c>
      <c r="E2766" s="120" t="s">
        <v>1056</v>
      </c>
      <c r="F2766" s="120" t="s">
        <v>15230</v>
      </c>
      <c r="G2766" s="128" t="s">
        <v>15231</v>
      </c>
      <c r="H2766" s="120" t="s">
        <v>90</v>
      </c>
      <c r="I2766" s="120" t="s">
        <v>15232</v>
      </c>
      <c r="J2766" s="120" t="s">
        <v>92</v>
      </c>
      <c r="K2766" s="120" t="s">
        <v>2950</v>
      </c>
      <c r="L2766" s="121">
        <v>6</v>
      </c>
      <c r="M2766" s="121">
        <v>2025</v>
      </c>
      <c r="N2766" s="185">
        <v>14964</v>
      </c>
      <c r="O2766" s="59"/>
      <c r="P2766" s="60"/>
      <c r="Q2766" s="61"/>
      <c r="R2766" s="61"/>
      <c r="S2766" s="355"/>
    </row>
    <row r="2767" spans="1:19" s="31" customFormat="1" ht="45.75" customHeight="1" x14ac:dyDescent="0.25">
      <c r="A2767" s="119">
        <v>2610</v>
      </c>
      <c r="B2767" s="119" t="s">
        <v>15238</v>
      </c>
      <c r="C2767" s="119" t="s">
        <v>15239</v>
      </c>
      <c r="D2767" s="120" t="s">
        <v>3012</v>
      </c>
      <c r="E2767" s="120" t="s">
        <v>13991</v>
      </c>
      <c r="F2767" s="120" t="s">
        <v>13772</v>
      </c>
      <c r="G2767" s="128" t="s">
        <v>15240</v>
      </c>
      <c r="H2767" s="120" t="s">
        <v>15241</v>
      </c>
      <c r="I2767" s="120" t="s">
        <v>5317</v>
      </c>
      <c r="J2767" s="120" t="s">
        <v>92</v>
      </c>
      <c r="K2767" s="120" t="s">
        <v>7373</v>
      </c>
      <c r="L2767" s="121">
        <v>6</v>
      </c>
      <c r="M2767" s="121">
        <v>2025</v>
      </c>
      <c r="N2767" s="185">
        <v>13206.6</v>
      </c>
      <c r="O2767" s="59"/>
      <c r="P2767" s="60"/>
      <c r="Q2767" s="61"/>
      <c r="R2767" s="61"/>
      <c r="S2767" s="355"/>
    </row>
    <row r="2768" spans="1:19" s="31" customFormat="1" ht="45.75" customHeight="1" x14ac:dyDescent="0.25">
      <c r="A2768" s="119">
        <v>2609</v>
      </c>
      <c r="B2768" s="119" t="s">
        <v>15406</v>
      </c>
      <c r="C2768" s="119" t="s">
        <v>7440</v>
      </c>
      <c r="D2768" s="120" t="s">
        <v>3012</v>
      </c>
      <c r="E2768" s="120"/>
      <c r="F2768" s="120" t="s">
        <v>7441</v>
      </c>
      <c r="G2768" s="128" t="s">
        <v>15408</v>
      </c>
      <c r="H2768" s="120" t="s">
        <v>90</v>
      </c>
      <c r="I2768" s="120" t="s">
        <v>14044</v>
      </c>
      <c r="J2768" s="120" t="s">
        <v>92</v>
      </c>
      <c r="K2768" s="120" t="s">
        <v>7488</v>
      </c>
      <c r="L2768" s="121">
        <v>9</v>
      </c>
      <c r="M2768" s="121">
        <v>2025</v>
      </c>
      <c r="N2768" s="185">
        <v>19464.8</v>
      </c>
      <c r="O2768" s="59"/>
      <c r="P2768" s="60"/>
      <c r="Q2768" s="61"/>
      <c r="R2768" s="61"/>
      <c r="S2768" s="539" t="s">
        <v>15410</v>
      </c>
    </row>
    <row r="2769" spans="1:19" s="31" customFormat="1" ht="45.75" customHeight="1" x14ac:dyDescent="0.25">
      <c r="A2769" s="119">
        <v>2610</v>
      </c>
      <c r="B2769" s="119" t="s">
        <v>15407</v>
      </c>
      <c r="C2769" s="119" t="s">
        <v>7440</v>
      </c>
      <c r="D2769" s="120" t="s">
        <v>3012</v>
      </c>
      <c r="E2769" s="120"/>
      <c r="F2769" s="120" t="s">
        <v>7441</v>
      </c>
      <c r="G2769" s="128" t="s">
        <v>15409</v>
      </c>
      <c r="H2769" s="120" t="s">
        <v>90</v>
      </c>
      <c r="I2769" s="120" t="s">
        <v>14044</v>
      </c>
      <c r="J2769" s="120" t="s">
        <v>92</v>
      </c>
      <c r="K2769" s="120" t="s">
        <v>7488</v>
      </c>
      <c r="L2769" s="121">
        <v>9</v>
      </c>
      <c r="M2769" s="121">
        <v>2025</v>
      </c>
      <c r="N2769" s="185">
        <v>19464.8</v>
      </c>
      <c r="O2769" s="59"/>
      <c r="P2769" s="60"/>
      <c r="Q2769" s="61"/>
      <c r="R2769" s="61"/>
      <c r="S2769" s="539"/>
    </row>
    <row r="2770" spans="1:19" s="31" customFormat="1" ht="45.75" customHeight="1" x14ac:dyDescent="0.25">
      <c r="A2770" s="119">
        <v>2611</v>
      </c>
      <c r="B2770" s="119" t="s">
        <v>15479</v>
      </c>
      <c r="C2770" s="119" t="s">
        <v>15480</v>
      </c>
      <c r="D2770" s="120" t="s">
        <v>15481</v>
      </c>
      <c r="E2770" s="120" t="s">
        <v>15482</v>
      </c>
      <c r="F2770" s="120" t="s">
        <v>15483</v>
      </c>
      <c r="G2770" s="128" t="s">
        <v>15489</v>
      </c>
      <c r="H2770" s="120" t="s">
        <v>470</v>
      </c>
      <c r="I2770" s="120" t="s">
        <v>5317</v>
      </c>
      <c r="J2770" s="120" t="s">
        <v>92</v>
      </c>
      <c r="K2770" s="120" t="s">
        <v>7373</v>
      </c>
      <c r="L2770" s="121">
        <v>10</v>
      </c>
      <c r="M2770" s="121">
        <v>2025</v>
      </c>
      <c r="N2770" s="185">
        <v>22272</v>
      </c>
      <c r="O2770" s="59"/>
      <c r="P2770" s="60"/>
      <c r="Q2770" s="61"/>
      <c r="R2770" s="61"/>
      <c r="S2770" s="355" t="s">
        <v>15484</v>
      </c>
    </row>
    <row r="2771" spans="1:19" s="31" customFormat="1" ht="45.75" customHeight="1" x14ac:dyDescent="0.25">
      <c r="A2771" s="119">
        <v>2612</v>
      </c>
      <c r="B2771" s="119" t="s">
        <v>15485</v>
      </c>
      <c r="C2771" s="119" t="s">
        <v>15486</v>
      </c>
      <c r="D2771" s="120" t="s">
        <v>3012</v>
      </c>
      <c r="E2771" s="120" t="s">
        <v>1056</v>
      </c>
      <c r="F2771" s="120" t="s">
        <v>14236</v>
      </c>
      <c r="G2771" s="128" t="s">
        <v>15487</v>
      </c>
      <c r="H2771" s="120" t="s">
        <v>470</v>
      </c>
      <c r="I2771" s="120" t="s">
        <v>2738</v>
      </c>
      <c r="J2771" s="120" t="s">
        <v>92</v>
      </c>
      <c r="K2771" s="120" t="s">
        <v>7373</v>
      </c>
      <c r="L2771" s="121">
        <v>10</v>
      </c>
      <c r="M2771" s="121">
        <v>2025</v>
      </c>
      <c r="N2771" s="185">
        <v>8096.8</v>
      </c>
      <c r="O2771" s="59"/>
      <c r="P2771" s="60"/>
      <c r="Q2771" s="61"/>
      <c r="R2771" s="61"/>
      <c r="S2771" s="355" t="s">
        <v>15488</v>
      </c>
    </row>
    <row r="2772" spans="1:19" s="31" customFormat="1" ht="45.75" customHeight="1" x14ac:dyDescent="0.25">
      <c r="A2772" s="119">
        <v>2613</v>
      </c>
      <c r="B2772" s="119" t="s">
        <v>15492</v>
      </c>
      <c r="C2772" s="119" t="s">
        <v>15493</v>
      </c>
      <c r="D2772" s="120" t="s">
        <v>1622</v>
      </c>
      <c r="E2772" s="120"/>
      <c r="F2772" s="120" t="s">
        <v>15494</v>
      </c>
      <c r="G2772" s="128" t="s">
        <v>15490</v>
      </c>
      <c r="H2772" s="120"/>
      <c r="I2772" s="120" t="s">
        <v>15491</v>
      </c>
      <c r="J2772" s="120" t="s">
        <v>92</v>
      </c>
      <c r="K2772" s="120" t="s">
        <v>7373</v>
      </c>
      <c r="L2772" s="121">
        <v>10</v>
      </c>
      <c r="M2772" s="121">
        <v>2025</v>
      </c>
      <c r="N2772" s="185">
        <v>20648</v>
      </c>
      <c r="O2772" s="59"/>
      <c r="P2772" s="60"/>
      <c r="Q2772" s="61"/>
      <c r="R2772" s="61"/>
      <c r="S2772" s="355" t="s">
        <v>15495</v>
      </c>
    </row>
    <row r="2773" spans="1:19" s="31" customFormat="1" ht="45.75" customHeight="1" x14ac:dyDescent="0.25">
      <c r="A2773" s="119">
        <v>2614</v>
      </c>
      <c r="B2773" s="119" t="s">
        <v>15516</v>
      </c>
      <c r="C2773" s="119" t="s">
        <v>15511</v>
      </c>
      <c r="D2773" s="120" t="s">
        <v>15521</v>
      </c>
      <c r="E2773" s="120"/>
      <c r="F2773" s="120"/>
      <c r="G2773" s="128" t="s">
        <v>15512</v>
      </c>
      <c r="H2773" s="120" t="s">
        <v>470</v>
      </c>
      <c r="I2773" s="120" t="s">
        <v>183</v>
      </c>
      <c r="J2773" s="120" t="s">
        <v>2856</v>
      </c>
      <c r="K2773" s="120" t="s">
        <v>7373</v>
      </c>
      <c r="L2773" s="121">
        <v>11</v>
      </c>
      <c r="M2773" s="121">
        <v>2025</v>
      </c>
      <c r="N2773" s="185">
        <v>102303.3</v>
      </c>
      <c r="O2773" s="59"/>
      <c r="P2773" s="60"/>
      <c r="Q2773" s="61"/>
      <c r="R2773" s="61"/>
      <c r="S2773" s="355" t="s">
        <v>15513</v>
      </c>
    </row>
    <row r="2774" spans="1:19" s="31" customFormat="1" ht="45.75" customHeight="1" x14ac:dyDescent="0.25">
      <c r="A2774" s="119">
        <v>2615</v>
      </c>
      <c r="B2774" s="119" t="s">
        <v>15517</v>
      </c>
      <c r="C2774" s="119" t="s">
        <v>15511</v>
      </c>
      <c r="D2774" s="120" t="s">
        <v>15521</v>
      </c>
      <c r="E2774" s="120"/>
      <c r="F2774" s="120"/>
      <c r="G2774" s="128" t="s">
        <v>15514</v>
      </c>
      <c r="H2774" s="120" t="s">
        <v>470</v>
      </c>
      <c r="I2774" s="120" t="s">
        <v>183</v>
      </c>
      <c r="J2774" s="120" t="s">
        <v>2856</v>
      </c>
      <c r="K2774" s="120" t="s">
        <v>7373</v>
      </c>
      <c r="L2774" s="121">
        <v>11</v>
      </c>
      <c r="M2774" s="121">
        <v>2025</v>
      </c>
      <c r="N2774" s="185">
        <v>102303.3</v>
      </c>
      <c r="O2774" s="59"/>
      <c r="P2774" s="60"/>
      <c r="Q2774" s="61"/>
      <c r="R2774" s="61"/>
      <c r="S2774" s="355" t="s">
        <v>15515</v>
      </c>
    </row>
    <row r="2775" spans="1:19" s="31" customFormat="1" ht="45.75" customHeight="1" x14ac:dyDescent="0.25">
      <c r="A2775" s="119">
        <v>2616</v>
      </c>
      <c r="B2775" s="119" t="s">
        <v>15567</v>
      </c>
      <c r="C2775" s="119" t="s">
        <v>3848</v>
      </c>
      <c r="D2775" s="120" t="s">
        <v>3655</v>
      </c>
      <c r="E2775" s="120" t="s">
        <v>15540</v>
      </c>
      <c r="F2775" s="120"/>
      <c r="G2775" s="128" t="s">
        <v>15541</v>
      </c>
      <c r="H2775" s="120" t="s">
        <v>470</v>
      </c>
      <c r="I2775" s="120" t="s">
        <v>183</v>
      </c>
      <c r="J2775" s="120" t="s">
        <v>92</v>
      </c>
      <c r="K2775" s="120" t="s">
        <v>7373</v>
      </c>
      <c r="L2775" s="121">
        <v>12</v>
      </c>
      <c r="M2775" s="121">
        <v>2025</v>
      </c>
      <c r="N2775" s="185">
        <v>15312</v>
      </c>
      <c r="O2775" s="59"/>
      <c r="P2775" s="60"/>
      <c r="Q2775" s="61"/>
      <c r="R2775" s="61"/>
      <c r="S2775" s="355" t="s">
        <v>15536</v>
      </c>
    </row>
    <row r="2776" spans="1:19" s="31" customFormat="1" ht="45.75" customHeight="1" x14ac:dyDescent="0.25">
      <c r="A2776" s="119">
        <v>2617</v>
      </c>
      <c r="B2776" s="119" t="s">
        <v>15566</v>
      </c>
      <c r="C2776" s="119" t="s">
        <v>15537</v>
      </c>
      <c r="D2776" s="120" t="s">
        <v>3517</v>
      </c>
      <c r="E2776" s="120" t="s">
        <v>15539</v>
      </c>
      <c r="F2776" s="120"/>
      <c r="G2776" s="128" t="s">
        <v>15538</v>
      </c>
      <c r="H2776" s="120" t="s">
        <v>470</v>
      </c>
      <c r="I2776" s="120" t="s">
        <v>2834</v>
      </c>
      <c r="J2776" s="120" t="s">
        <v>92</v>
      </c>
      <c r="K2776" s="120" t="s">
        <v>7373</v>
      </c>
      <c r="L2776" s="121">
        <v>12</v>
      </c>
      <c r="M2776" s="121">
        <v>2025</v>
      </c>
      <c r="N2776" s="185">
        <v>60900</v>
      </c>
      <c r="O2776" s="59"/>
      <c r="P2776" s="60"/>
      <c r="Q2776" s="61"/>
      <c r="R2776" s="61"/>
      <c r="S2776" s="355" t="s">
        <v>15535</v>
      </c>
    </row>
    <row r="2777" spans="1:19" s="31" customFormat="1" ht="45.75" customHeight="1" x14ac:dyDescent="0.25">
      <c r="A2777" s="119">
        <v>2618</v>
      </c>
      <c r="B2777" s="119" t="s">
        <v>15604</v>
      </c>
      <c r="C2777" s="119" t="s">
        <v>15569</v>
      </c>
      <c r="D2777" s="120" t="s">
        <v>15570</v>
      </c>
      <c r="E2777" s="120"/>
      <c r="F2777" s="120" t="s">
        <v>15571</v>
      </c>
      <c r="G2777" s="128" t="s">
        <v>15572</v>
      </c>
      <c r="H2777" s="120"/>
      <c r="I2777" s="120" t="s">
        <v>91</v>
      </c>
      <c r="J2777" s="120" t="s">
        <v>92</v>
      </c>
      <c r="K2777" s="120" t="s">
        <v>7373</v>
      </c>
      <c r="L2777" s="121">
        <v>1</v>
      </c>
      <c r="M2777" s="121">
        <v>2026</v>
      </c>
      <c r="N2777" s="185">
        <v>13728.6</v>
      </c>
      <c r="O2777" s="59"/>
      <c r="P2777" s="60"/>
      <c r="Q2777" s="61"/>
      <c r="R2777" s="61"/>
      <c r="S2777" s="355" t="s">
        <v>15568</v>
      </c>
    </row>
    <row r="2778" spans="1:19" s="31" customFormat="1" ht="45.75" customHeight="1" x14ac:dyDescent="0.25">
      <c r="A2778" s="119">
        <v>2619</v>
      </c>
      <c r="B2778" s="119" t="s">
        <v>15603</v>
      </c>
      <c r="C2778" s="119" t="s">
        <v>15569</v>
      </c>
      <c r="D2778" s="120" t="s">
        <v>15570</v>
      </c>
      <c r="E2778" s="120"/>
      <c r="F2778" s="120" t="s">
        <v>15571</v>
      </c>
      <c r="G2778" s="128" t="s">
        <v>15573</v>
      </c>
      <c r="H2778" s="120"/>
      <c r="I2778" s="120" t="s">
        <v>91</v>
      </c>
      <c r="J2778" s="120" t="s">
        <v>92</v>
      </c>
      <c r="K2778" s="120" t="s">
        <v>7373</v>
      </c>
      <c r="L2778" s="121">
        <v>1</v>
      </c>
      <c r="M2778" s="121">
        <v>2026</v>
      </c>
      <c r="N2778" s="185">
        <v>13728.6</v>
      </c>
      <c r="O2778" s="59"/>
      <c r="P2778" s="60"/>
      <c r="Q2778" s="61"/>
      <c r="R2778" s="61"/>
      <c r="S2778" s="355" t="s">
        <v>15568</v>
      </c>
    </row>
    <row r="2779" spans="1:19" s="31" customFormat="1" ht="45.75" customHeight="1" x14ac:dyDescent="0.25">
      <c r="A2779" s="500">
        <v>2620</v>
      </c>
      <c r="B2779" s="119" t="s">
        <v>15602</v>
      </c>
      <c r="C2779" s="119" t="s">
        <v>15605</v>
      </c>
      <c r="D2779" s="120" t="s">
        <v>15606</v>
      </c>
      <c r="E2779" s="120"/>
      <c r="F2779" s="120" t="s">
        <v>15609</v>
      </c>
      <c r="G2779" s="128" t="s">
        <v>15607</v>
      </c>
      <c r="H2779" s="120" t="s">
        <v>2885</v>
      </c>
      <c r="I2779" s="120" t="s">
        <v>1689</v>
      </c>
      <c r="J2779" s="120" t="s">
        <v>92</v>
      </c>
      <c r="K2779" s="120" t="s">
        <v>2950</v>
      </c>
      <c r="L2779" s="121">
        <v>2</v>
      </c>
      <c r="M2779" s="121">
        <v>2026</v>
      </c>
      <c r="N2779" s="185">
        <v>56898</v>
      </c>
      <c r="O2779" s="59"/>
      <c r="P2779" s="60"/>
      <c r="Q2779" s="61"/>
      <c r="R2779" s="61"/>
      <c r="S2779" s="355" t="s">
        <v>15608</v>
      </c>
    </row>
    <row r="2780" spans="1:19" s="31" customFormat="1" ht="45.75" customHeight="1" x14ac:dyDescent="0.25">
      <c r="A2780" s="119">
        <v>2621</v>
      </c>
      <c r="B2780" s="119" t="s">
        <v>15611</v>
      </c>
      <c r="C2780" s="119" t="s">
        <v>7115</v>
      </c>
      <c r="D2780" s="120" t="s">
        <v>1153</v>
      </c>
      <c r="E2780" s="120"/>
      <c r="F2780" s="120" t="s">
        <v>7023</v>
      </c>
      <c r="G2780" s="128" t="s">
        <v>15651</v>
      </c>
      <c r="H2780" s="120" t="s">
        <v>470</v>
      </c>
      <c r="I2780" s="120" t="s">
        <v>7769</v>
      </c>
      <c r="J2780" s="120" t="s">
        <v>92</v>
      </c>
      <c r="K2780" s="120" t="s">
        <v>5160</v>
      </c>
      <c r="L2780" s="121">
        <v>2</v>
      </c>
      <c r="M2780" s="121">
        <v>2026</v>
      </c>
      <c r="N2780" s="185">
        <v>16222.6</v>
      </c>
      <c r="O2780" s="59"/>
      <c r="P2780" s="60"/>
      <c r="Q2780" s="61"/>
      <c r="R2780" s="61"/>
      <c r="S2780" s="355" t="s">
        <v>15610</v>
      </c>
    </row>
    <row r="2781" spans="1:19" s="31" customFormat="1" ht="45.75" customHeight="1" x14ac:dyDescent="0.25">
      <c r="A2781" s="119">
        <v>2622</v>
      </c>
      <c r="B2781" s="119" t="s">
        <v>15612</v>
      </c>
      <c r="C2781" s="119" t="s">
        <v>7115</v>
      </c>
      <c r="D2781" s="120" t="s">
        <v>1153</v>
      </c>
      <c r="E2781" s="120"/>
      <c r="F2781" s="120" t="s">
        <v>7023</v>
      </c>
      <c r="G2781" s="128" t="s">
        <v>15652</v>
      </c>
      <c r="H2781" s="120" t="s">
        <v>470</v>
      </c>
      <c r="I2781" s="120" t="s">
        <v>7769</v>
      </c>
      <c r="J2781" s="120" t="s">
        <v>92</v>
      </c>
      <c r="K2781" s="120" t="s">
        <v>5160</v>
      </c>
      <c r="L2781" s="121">
        <v>2</v>
      </c>
      <c r="M2781" s="121">
        <v>2026</v>
      </c>
      <c r="N2781" s="185">
        <v>16222.6</v>
      </c>
      <c r="O2781" s="59"/>
      <c r="P2781" s="60"/>
      <c r="Q2781" s="61"/>
      <c r="R2781" s="61"/>
      <c r="S2781" s="355" t="s">
        <v>15610</v>
      </c>
    </row>
    <row r="2782" spans="1:19" s="31" customFormat="1" ht="45.75" customHeight="1" x14ac:dyDescent="0.25">
      <c r="A2782" s="500">
        <v>2623</v>
      </c>
      <c r="B2782" s="119" t="s">
        <v>15613</v>
      </c>
      <c r="C2782" s="119" t="s">
        <v>7115</v>
      </c>
      <c r="D2782" s="120" t="s">
        <v>1153</v>
      </c>
      <c r="E2782" s="120"/>
      <c r="F2782" s="120" t="s">
        <v>7023</v>
      </c>
      <c r="G2782" s="128" t="s">
        <v>15653</v>
      </c>
      <c r="H2782" s="120" t="s">
        <v>470</v>
      </c>
      <c r="I2782" s="120" t="s">
        <v>7769</v>
      </c>
      <c r="J2782" s="120" t="s">
        <v>92</v>
      </c>
      <c r="K2782" s="120" t="s">
        <v>5160</v>
      </c>
      <c r="L2782" s="121">
        <v>2</v>
      </c>
      <c r="M2782" s="121">
        <v>2026</v>
      </c>
      <c r="N2782" s="185">
        <v>16222.6</v>
      </c>
      <c r="O2782" s="59"/>
      <c r="P2782" s="60"/>
      <c r="Q2782" s="61"/>
      <c r="R2782" s="61"/>
      <c r="S2782" s="355" t="s">
        <v>15610</v>
      </c>
    </row>
    <row r="2783" spans="1:19" s="31" customFormat="1" ht="45.75" customHeight="1" x14ac:dyDescent="0.25">
      <c r="A2783" s="119">
        <v>2624</v>
      </c>
      <c r="B2783" s="119" t="s">
        <v>15615</v>
      </c>
      <c r="C2783" s="119" t="s">
        <v>15622</v>
      </c>
      <c r="D2783" s="120" t="s">
        <v>2922</v>
      </c>
      <c r="E2783" s="120" t="s">
        <v>15623</v>
      </c>
      <c r="F2783" s="120" t="s">
        <v>15624</v>
      </c>
      <c r="G2783" s="128" t="s">
        <v>15625</v>
      </c>
      <c r="H2783" s="120" t="s">
        <v>470</v>
      </c>
      <c r="I2783" s="120" t="s">
        <v>5317</v>
      </c>
      <c r="J2783" s="120" t="s">
        <v>92</v>
      </c>
      <c r="K2783" s="120" t="s">
        <v>7373</v>
      </c>
      <c r="L2783" s="121">
        <v>2</v>
      </c>
      <c r="M2783" s="121">
        <v>2026</v>
      </c>
      <c r="N2783" s="185">
        <v>14076.6</v>
      </c>
      <c r="O2783" s="59"/>
      <c r="P2783" s="60"/>
      <c r="Q2783" s="61"/>
      <c r="R2783" s="61"/>
      <c r="S2783" s="355" t="s">
        <v>15614</v>
      </c>
    </row>
    <row r="2784" spans="1:19" s="31" customFormat="1" ht="45.75" customHeight="1" x14ac:dyDescent="0.25">
      <c r="A2784" s="500">
        <v>2625</v>
      </c>
      <c r="B2784" s="119" t="s">
        <v>15617</v>
      </c>
      <c r="C2784" s="119" t="s">
        <v>15622</v>
      </c>
      <c r="D2784" s="120" t="s">
        <v>2922</v>
      </c>
      <c r="E2784" s="120" t="s">
        <v>15623</v>
      </c>
      <c r="F2784" s="120" t="s">
        <v>15624</v>
      </c>
      <c r="G2784" s="128" t="s">
        <v>15626</v>
      </c>
      <c r="H2784" s="120" t="s">
        <v>470</v>
      </c>
      <c r="I2784" s="120" t="s">
        <v>2738</v>
      </c>
      <c r="J2784" s="120" t="s">
        <v>92</v>
      </c>
      <c r="K2784" s="120" t="s">
        <v>7373</v>
      </c>
      <c r="L2784" s="121">
        <v>2</v>
      </c>
      <c r="M2784" s="121">
        <v>2026</v>
      </c>
      <c r="N2784" s="185">
        <v>14076.6</v>
      </c>
      <c r="O2784" s="59"/>
      <c r="P2784" s="60"/>
      <c r="Q2784" s="61"/>
      <c r="R2784" s="61"/>
      <c r="S2784" s="355" t="s">
        <v>15616</v>
      </c>
    </row>
    <row r="2785" spans="1:19" s="31" customFormat="1" ht="45.75" customHeight="1" x14ac:dyDescent="0.25">
      <c r="A2785" s="119">
        <v>2626</v>
      </c>
      <c r="B2785" s="119" t="s">
        <v>15619</v>
      </c>
      <c r="C2785" s="119" t="s">
        <v>15622</v>
      </c>
      <c r="D2785" s="120" t="s">
        <v>2922</v>
      </c>
      <c r="E2785" s="120" t="s">
        <v>15623</v>
      </c>
      <c r="F2785" s="120" t="s">
        <v>15624</v>
      </c>
      <c r="G2785" s="128" t="s">
        <v>15627</v>
      </c>
      <c r="H2785" s="120" t="s">
        <v>470</v>
      </c>
      <c r="I2785" s="120" t="s">
        <v>7112</v>
      </c>
      <c r="J2785" s="120" t="s">
        <v>92</v>
      </c>
      <c r="K2785" s="120" t="s">
        <v>2950</v>
      </c>
      <c r="L2785" s="121">
        <v>2</v>
      </c>
      <c r="M2785" s="121">
        <v>2026</v>
      </c>
      <c r="N2785" s="185">
        <v>14076.6</v>
      </c>
      <c r="O2785" s="59"/>
      <c r="P2785" s="60"/>
      <c r="Q2785" s="61"/>
      <c r="R2785" s="61"/>
      <c r="S2785" s="355" t="s">
        <v>15618</v>
      </c>
    </row>
    <row r="2786" spans="1:19" s="31" customFormat="1" ht="45.75" customHeight="1" x14ac:dyDescent="0.25">
      <c r="A2786" s="500">
        <v>2627</v>
      </c>
      <c r="B2786" s="119" t="s">
        <v>15621</v>
      </c>
      <c r="C2786" s="119" t="s">
        <v>15628</v>
      </c>
      <c r="D2786" s="120" t="s">
        <v>2719</v>
      </c>
      <c r="E2786" s="120" t="s">
        <v>1056</v>
      </c>
      <c r="F2786" s="120" t="s">
        <v>15629</v>
      </c>
      <c r="G2786" s="128" t="s">
        <v>15630</v>
      </c>
      <c r="H2786" s="120" t="s">
        <v>90</v>
      </c>
      <c r="I2786" s="120" t="s">
        <v>7465</v>
      </c>
      <c r="J2786" s="120" t="s">
        <v>92</v>
      </c>
      <c r="K2786" s="120" t="s">
        <v>2950</v>
      </c>
      <c r="L2786" s="121">
        <v>2</v>
      </c>
      <c r="M2786" s="121">
        <v>2026</v>
      </c>
      <c r="N2786" s="185">
        <v>16124</v>
      </c>
      <c r="O2786" s="59"/>
      <c r="P2786" s="60"/>
      <c r="Q2786" s="61"/>
      <c r="R2786" s="61"/>
      <c r="S2786" s="355" t="s">
        <v>15620</v>
      </c>
    </row>
    <row r="2787" spans="1:19" s="31" customFormat="1" ht="45.75" customHeight="1" x14ac:dyDescent="0.25">
      <c r="A2787" s="119">
        <v>2628</v>
      </c>
      <c r="B2787" s="119" t="s">
        <v>15676</v>
      </c>
      <c r="C2787" s="119" t="s">
        <v>2921</v>
      </c>
      <c r="D2787" s="120" t="s">
        <v>2922</v>
      </c>
      <c r="E2787" s="120" t="s">
        <v>15623</v>
      </c>
      <c r="F2787" s="120" t="s">
        <v>15677</v>
      </c>
      <c r="G2787" s="128" t="s">
        <v>15678</v>
      </c>
      <c r="H2787" s="120" t="s">
        <v>470</v>
      </c>
      <c r="I2787" s="120" t="s">
        <v>7465</v>
      </c>
      <c r="J2787" s="120" t="s">
        <v>2856</v>
      </c>
      <c r="K2787" s="120" t="s">
        <v>2950</v>
      </c>
      <c r="L2787" s="121">
        <v>3</v>
      </c>
      <c r="M2787" s="121">
        <v>2026</v>
      </c>
      <c r="N2787" s="185">
        <v>14076.6</v>
      </c>
      <c r="O2787" s="59"/>
      <c r="P2787" s="60"/>
      <c r="Q2787" s="61"/>
      <c r="R2787" s="61"/>
      <c r="S2787" s="355" t="s">
        <v>15679</v>
      </c>
    </row>
    <row r="2788" spans="1:19" s="31" customFormat="1" ht="45.75" customHeight="1" x14ac:dyDescent="0.25">
      <c r="A2788" s="500">
        <v>2629</v>
      </c>
      <c r="B2788" s="119" t="s">
        <v>15662</v>
      </c>
      <c r="C2788" s="119" t="s">
        <v>15663</v>
      </c>
      <c r="D2788" s="120"/>
      <c r="E2788" s="120"/>
      <c r="F2788" s="120"/>
      <c r="G2788" s="128"/>
      <c r="H2788" s="120"/>
      <c r="I2788" s="120" t="s">
        <v>1088</v>
      </c>
      <c r="J2788" s="120" t="s">
        <v>2856</v>
      </c>
      <c r="K2788" s="120" t="s">
        <v>2950</v>
      </c>
      <c r="L2788" s="121">
        <v>3</v>
      </c>
      <c r="M2788" s="121">
        <v>2026</v>
      </c>
      <c r="N2788" s="185">
        <v>63800.93</v>
      </c>
      <c r="O2788" s="59"/>
      <c r="P2788" s="60"/>
      <c r="Q2788" s="61"/>
      <c r="R2788" s="61"/>
      <c r="S2788" s="355" t="s">
        <v>15669</v>
      </c>
    </row>
    <row r="2789" spans="1:19" s="31" customFormat="1" ht="45.75" customHeight="1" x14ac:dyDescent="0.25">
      <c r="A2789" s="119">
        <v>2630</v>
      </c>
      <c r="B2789" s="119" t="s">
        <v>15680</v>
      </c>
      <c r="C2789" s="119" t="s">
        <v>13990</v>
      </c>
      <c r="D2789" s="120" t="s">
        <v>3012</v>
      </c>
      <c r="E2789" s="120" t="s">
        <v>15687</v>
      </c>
      <c r="F2789" s="120"/>
      <c r="G2789" s="128" t="s">
        <v>15689</v>
      </c>
      <c r="H2789" s="120" t="s">
        <v>90</v>
      </c>
      <c r="I2789" s="120" t="s">
        <v>7046</v>
      </c>
      <c r="J2789" s="120" t="s">
        <v>2856</v>
      </c>
      <c r="K2789" s="120" t="s">
        <v>2950</v>
      </c>
      <c r="L2789" s="121">
        <v>3</v>
      </c>
      <c r="M2789" s="121">
        <v>2026</v>
      </c>
      <c r="N2789" s="185">
        <v>16124</v>
      </c>
      <c r="O2789" s="59"/>
      <c r="P2789" s="60"/>
      <c r="Q2789" s="61"/>
      <c r="R2789" s="61"/>
      <c r="S2789" s="542" t="s">
        <v>15688</v>
      </c>
    </row>
    <row r="2790" spans="1:19" s="31" customFormat="1" ht="45.75" customHeight="1" x14ac:dyDescent="0.25">
      <c r="A2790" s="500">
        <v>2631</v>
      </c>
      <c r="B2790" s="119" t="s">
        <v>15681</v>
      </c>
      <c r="C2790" s="119" t="s">
        <v>13990</v>
      </c>
      <c r="D2790" s="120" t="s">
        <v>3012</v>
      </c>
      <c r="E2790" s="120" t="s">
        <v>15687</v>
      </c>
      <c r="F2790" s="120"/>
      <c r="G2790" s="128" t="s">
        <v>15690</v>
      </c>
      <c r="H2790" s="120" t="s">
        <v>90</v>
      </c>
      <c r="I2790" s="120" t="s">
        <v>7046</v>
      </c>
      <c r="J2790" s="120" t="s">
        <v>2856</v>
      </c>
      <c r="K2790" s="120" t="s">
        <v>2950</v>
      </c>
      <c r="L2790" s="121">
        <v>3</v>
      </c>
      <c r="M2790" s="121">
        <v>2026</v>
      </c>
      <c r="N2790" s="185">
        <v>16124</v>
      </c>
      <c r="O2790" s="59"/>
      <c r="P2790" s="60"/>
      <c r="Q2790" s="61"/>
      <c r="R2790" s="61"/>
      <c r="S2790" s="542"/>
    </row>
    <row r="2791" spans="1:19" s="31" customFormat="1" ht="45.75" customHeight="1" x14ac:dyDescent="0.25">
      <c r="A2791" s="119">
        <v>2632</v>
      </c>
      <c r="B2791" s="119" t="s">
        <v>15682</v>
      </c>
      <c r="C2791" s="119" t="s">
        <v>13990</v>
      </c>
      <c r="D2791" s="120" t="s">
        <v>3012</v>
      </c>
      <c r="E2791" s="120" t="s">
        <v>15687</v>
      </c>
      <c r="F2791" s="120"/>
      <c r="G2791" s="128" t="s">
        <v>15691</v>
      </c>
      <c r="H2791" s="120" t="s">
        <v>90</v>
      </c>
      <c r="I2791" s="120" t="s">
        <v>7046</v>
      </c>
      <c r="J2791" s="120" t="s">
        <v>2856</v>
      </c>
      <c r="K2791" s="120" t="s">
        <v>2950</v>
      </c>
      <c r="L2791" s="121">
        <v>3</v>
      </c>
      <c r="M2791" s="121">
        <v>2026</v>
      </c>
      <c r="N2791" s="185">
        <v>16124</v>
      </c>
      <c r="O2791" s="59"/>
      <c r="P2791" s="60"/>
      <c r="Q2791" s="61"/>
      <c r="R2791" s="61"/>
      <c r="S2791" s="542"/>
    </row>
    <row r="2792" spans="1:19" s="31" customFormat="1" ht="45.75" customHeight="1" x14ac:dyDescent="0.25">
      <c r="A2792" s="500">
        <v>2633</v>
      </c>
      <c r="B2792" s="119" t="s">
        <v>15683</v>
      </c>
      <c r="C2792" s="119" t="s">
        <v>13990</v>
      </c>
      <c r="D2792" s="120" t="s">
        <v>3012</v>
      </c>
      <c r="E2792" s="120" t="s">
        <v>15687</v>
      </c>
      <c r="F2792" s="120"/>
      <c r="G2792" s="128" t="s">
        <v>15692</v>
      </c>
      <c r="H2792" s="120" t="s">
        <v>90</v>
      </c>
      <c r="I2792" s="120" t="s">
        <v>7046</v>
      </c>
      <c r="J2792" s="120" t="s">
        <v>2856</v>
      </c>
      <c r="K2792" s="120" t="s">
        <v>2950</v>
      </c>
      <c r="L2792" s="121">
        <v>3</v>
      </c>
      <c r="M2792" s="121">
        <v>2026</v>
      </c>
      <c r="N2792" s="185">
        <v>16124</v>
      </c>
      <c r="O2792" s="59"/>
      <c r="P2792" s="60"/>
      <c r="Q2792" s="61"/>
      <c r="R2792" s="61"/>
      <c r="S2792" s="542"/>
    </row>
    <row r="2793" spans="1:19" s="31" customFormat="1" ht="45.75" customHeight="1" x14ac:dyDescent="0.25">
      <c r="A2793" s="119">
        <v>2634</v>
      </c>
      <c r="B2793" s="119" t="s">
        <v>15684</v>
      </c>
      <c r="C2793" s="119" t="s">
        <v>13990</v>
      </c>
      <c r="D2793" s="120" t="s">
        <v>3012</v>
      </c>
      <c r="E2793" s="120" t="s">
        <v>15687</v>
      </c>
      <c r="F2793" s="120"/>
      <c r="G2793" s="128" t="s">
        <v>15693</v>
      </c>
      <c r="H2793" s="120" t="s">
        <v>90</v>
      </c>
      <c r="I2793" s="120" t="s">
        <v>7046</v>
      </c>
      <c r="J2793" s="120" t="s">
        <v>2856</v>
      </c>
      <c r="K2793" s="120" t="s">
        <v>2950</v>
      </c>
      <c r="L2793" s="121">
        <v>3</v>
      </c>
      <c r="M2793" s="121">
        <v>2026</v>
      </c>
      <c r="N2793" s="185">
        <v>16124</v>
      </c>
      <c r="O2793" s="59"/>
      <c r="P2793" s="60"/>
      <c r="Q2793" s="61"/>
      <c r="R2793" s="61"/>
      <c r="S2793" s="542"/>
    </row>
    <row r="2794" spans="1:19" s="31" customFormat="1" ht="45.75" customHeight="1" x14ac:dyDescent="0.25">
      <c r="A2794" s="119">
        <v>2635</v>
      </c>
      <c r="B2794" s="119" t="s">
        <v>15685</v>
      </c>
      <c r="C2794" s="119" t="s">
        <v>13990</v>
      </c>
      <c r="D2794" s="120" t="s">
        <v>3012</v>
      </c>
      <c r="E2794" s="120" t="s">
        <v>15687</v>
      </c>
      <c r="F2794" s="120"/>
      <c r="G2794" s="128" t="s">
        <v>15694</v>
      </c>
      <c r="H2794" s="120" t="s">
        <v>90</v>
      </c>
      <c r="I2794" s="120" t="s">
        <v>7046</v>
      </c>
      <c r="J2794" s="120" t="s">
        <v>2856</v>
      </c>
      <c r="K2794" s="120" t="s">
        <v>2950</v>
      </c>
      <c r="L2794" s="121">
        <v>3</v>
      </c>
      <c r="M2794" s="121">
        <v>2026</v>
      </c>
      <c r="N2794" s="185">
        <v>16124</v>
      </c>
      <c r="O2794" s="59"/>
      <c r="P2794" s="60"/>
      <c r="Q2794" s="61"/>
      <c r="R2794" s="61"/>
      <c r="S2794" s="542"/>
    </row>
    <row r="2795" spans="1:19" s="31" customFormat="1" ht="45.75" customHeight="1" x14ac:dyDescent="0.25">
      <c r="A2795" s="500">
        <v>2636</v>
      </c>
      <c r="B2795" s="119" t="s">
        <v>15686</v>
      </c>
      <c r="C2795" s="119" t="s">
        <v>13990</v>
      </c>
      <c r="D2795" s="120" t="s">
        <v>3012</v>
      </c>
      <c r="E2795" s="120" t="s">
        <v>15687</v>
      </c>
      <c r="F2795" s="120"/>
      <c r="G2795" s="128" t="s">
        <v>15695</v>
      </c>
      <c r="H2795" s="120" t="s">
        <v>90</v>
      </c>
      <c r="I2795" s="120" t="s">
        <v>7046</v>
      </c>
      <c r="J2795" s="120" t="s">
        <v>2856</v>
      </c>
      <c r="K2795" s="120" t="s">
        <v>2950</v>
      </c>
      <c r="L2795" s="121">
        <v>3</v>
      </c>
      <c r="M2795" s="121">
        <v>2026</v>
      </c>
      <c r="N2795" s="185">
        <v>16124</v>
      </c>
      <c r="O2795" s="59"/>
      <c r="P2795" s="60"/>
      <c r="Q2795" s="61"/>
      <c r="R2795" s="61"/>
      <c r="S2795" s="542"/>
    </row>
    <row r="2796" spans="1:19" s="31" customFormat="1" ht="45.75" customHeight="1" x14ac:dyDescent="0.25">
      <c r="A2796" s="119">
        <v>2637</v>
      </c>
      <c r="B2796" s="119" t="s">
        <v>15696</v>
      </c>
      <c r="C2796" s="119" t="s">
        <v>13990</v>
      </c>
      <c r="D2796" s="120" t="s">
        <v>3012</v>
      </c>
      <c r="E2796" s="120" t="s">
        <v>15687</v>
      </c>
      <c r="F2796" s="120"/>
      <c r="G2796" s="128" t="s">
        <v>15697</v>
      </c>
      <c r="H2796" s="120" t="s">
        <v>90</v>
      </c>
      <c r="I2796" s="120" t="s">
        <v>7046</v>
      </c>
      <c r="J2796" s="120" t="s">
        <v>2856</v>
      </c>
      <c r="K2796" s="120" t="s">
        <v>2950</v>
      </c>
      <c r="L2796" s="121">
        <v>3</v>
      </c>
      <c r="M2796" s="121">
        <v>2026</v>
      </c>
      <c r="N2796" s="185">
        <v>16124</v>
      </c>
      <c r="O2796" s="59"/>
      <c r="P2796" s="60"/>
      <c r="Q2796" s="61"/>
      <c r="R2796" s="61"/>
      <c r="S2796" s="542"/>
    </row>
    <row r="2797" spans="1:19" s="31" customFormat="1" ht="45.75" customHeight="1" x14ac:dyDescent="0.25">
      <c r="A2797" s="119">
        <v>2638</v>
      </c>
      <c r="B2797" s="119" t="s">
        <v>15702</v>
      </c>
      <c r="C2797" s="119" t="s">
        <v>2921</v>
      </c>
      <c r="D2797" s="120" t="s">
        <v>2922</v>
      </c>
      <c r="E2797" s="120" t="s">
        <v>15623</v>
      </c>
      <c r="F2797" s="120"/>
      <c r="G2797" s="128" t="s">
        <v>15699</v>
      </c>
      <c r="H2797" s="120" t="s">
        <v>470</v>
      </c>
      <c r="I2797" s="120" t="s">
        <v>7184</v>
      </c>
      <c r="J2797" s="120" t="s">
        <v>92</v>
      </c>
      <c r="K2797" s="120" t="s">
        <v>2950</v>
      </c>
      <c r="L2797" s="121">
        <v>3</v>
      </c>
      <c r="M2797" s="121">
        <v>2026</v>
      </c>
      <c r="N2797" s="185">
        <v>14076.6</v>
      </c>
      <c r="O2797" s="59"/>
      <c r="P2797" s="60"/>
      <c r="Q2797" s="61"/>
      <c r="R2797" s="61"/>
      <c r="S2797" s="355" t="s">
        <v>15698</v>
      </c>
    </row>
    <row r="2798" spans="1:19" s="31" customFormat="1" ht="45.75" customHeight="1" x14ac:dyDescent="0.25">
      <c r="A2798" s="500">
        <v>2639</v>
      </c>
      <c r="B2798" s="119" t="s">
        <v>15703</v>
      </c>
      <c r="C2798" s="119" t="s">
        <v>2921</v>
      </c>
      <c r="D2798" s="120" t="s">
        <v>2922</v>
      </c>
      <c r="E2798" s="120" t="s">
        <v>15623</v>
      </c>
      <c r="F2798" s="120"/>
      <c r="G2798" s="128" t="s">
        <v>15704</v>
      </c>
      <c r="H2798" s="120" t="s">
        <v>470</v>
      </c>
      <c r="I2798" s="120" t="s">
        <v>145</v>
      </c>
      <c r="J2798" s="120" t="s">
        <v>2856</v>
      </c>
      <c r="K2798" s="120" t="s">
        <v>2950</v>
      </c>
      <c r="L2798" s="121">
        <v>3</v>
      </c>
      <c r="M2798" s="121">
        <v>2026</v>
      </c>
      <c r="N2798" s="185">
        <v>14076.6</v>
      </c>
      <c r="O2798" s="59"/>
      <c r="P2798" s="60"/>
      <c r="Q2798" s="61"/>
      <c r="R2798" s="61"/>
      <c r="S2798" s="355" t="s">
        <v>15700</v>
      </c>
    </row>
    <row r="2799" spans="1:19" s="31" customFormat="1" ht="45.75" customHeight="1" x14ac:dyDescent="0.25">
      <c r="A2799" s="119">
        <v>2640</v>
      </c>
      <c r="B2799" s="119" t="s">
        <v>15705</v>
      </c>
      <c r="C2799" s="119" t="s">
        <v>2921</v>
      </c>
      <c r="D2799" s="120" t="s">
        <v>2922</v>
      </c>
      <c r="E2799" s="120" t="s">
        <v>15623</v>
      </c>
      <c r="F2799" s="120"/>
      <c r="G2799" s="128" t="s">
        <v>15706</v>
      </c>
      <c r="H2799" s="120" t="s">
        <v>470</v>
      </c>
      <c r="I2799" s="120" t="s">
        <v>7186</v>
      </c>
      <c r="J2799" s="120" t="s">
        <v>92</v>
      </c>
      <c r="K2799" s="120" t="s">
        <v>5160</v>
      </c>
      <c r="L2799" s="121">
        <v>3</v>
      </c>
      <c r="M2799" s="121">
        <v>2026</v>
      </c>
      <c r="N2799" s="185">
        <v>14076.6</v>
      </c>
      <c r="O2799" s="59"/>
      <c r="P2799" s="60"/>
      <c r="Q2799" s="61"/>
      <c r="R2799" s="61"/>
      <c r="S2799" s="355" t="s">
        <v>15701</v>
      </c>
    </row>
    <row r="2800" spans="1:19" s="31" customFormat="1" ht="45.75" customHeight="1" x14ac:dyDescent="0.25">
      <c r="A2800" s="119">
        <v>2641</v>
      </c>
      <c r="B2800" s="119" t="s">
        <v>15752</v>
      </c>
      <c r="C2800" s="119" t="s">
        <v>2921</v>
      </c>
      <c r="D2800" s="120" t="s">
        <v>2922</v>
      </c>
      <c r="E2800" s="120" t="s">
        <v>15623</v>
      </c>
      <c r="F2800" s="120"/>
      <c r="G2800" s="128" t="s">
        <v>15751</v>
      </c>
      <c r="H2800" s="120" t="s">
        <v>470</v>
      </c>
      <c r="I2800" s="120" t="s">
        <v>14044</v>
      </c>
      <c r="J2800" s="120" t="s">
        <v>2856</v>
      </c>
      <c r="K2800" s="120" t="s">
        <v>15750</v>
      </c>
      <c r="L2800" s="121">
        <v>4</v>
      </c>
      <c r="M2800" s="121">
        <v>2026</v>
      </c>
      <c r="N2800" s="185">
        <v>14076.6</v>
      </c>
      <c r="O2800" s="59"/>
      <c r="P2800" s="60"/>
      <c r="Q2800" s="61"/>
      <c r="R2800" s="61"/>
      <c r="S2800" s="355" t="s">
        <v>15743</v>
      </c>
    </row>
    <row r="2801" spans="1:19" s="31" customFormat="1" ht="45.75" customHeight="1" x14ac:dyDescent="0.25">
      <c r="A2801" s="500">
        <v>2642</v>
      </c>
      <c r="B2801" s="119" t="s">
        <v>15758</v>
      </c>
      <c r="C2801" s="119" t="s">
        <v>13990</v>
      </c>
      <c r="D2801" s="120" t="s">
        <v>3012</v>
      </c>
      <c r="E2801" s="120" t="s">
        <v>15687</v>
      </c>
      <c r="F2801" s="120"/>
      <c r="G2801" s="128" t="s">
        <v>15754</v>
      </c>
      <c r="H2801" s="120" t="s">
        <v>90</v>
      </c>
      <c r="I2801" s="120" t="s">
        <v>482</v>
      </c>
      <c r="J2801" s="120" t="s">
        <v>2856</v>
      </c>
      <c r="K2801" s="120" t="s">
        <v>2950</v>
      </c>
      <c r="L2801" s="121">
        <v>4</v>
      </c>
      <c r="M2801" s="121">
        <v>2026</v>
      </c>
      <c r="N2801" s="185">
        <v>16124</v>
      </c>
      <c r="O2801" s="59"/>
      <c r="P2801" s="60"/>
      <c r="Q2801" s="61"/>
      <c r="R2801" s="61"/>
      <c r="S2801" s="542" t="s">
        <v>15753</v>
      </c>
    </row>
    <row r="2802" spans="1:19" s="31" customFormat="1" ht="45.75" customHeight="1" x14ac:dyDescent="0.25">
      <c r="A2802" s="119">
        <v>2643</v>
      </c>
      <c r="B2802" s="119" t="s">
        <v>15759</v>
      </c>
      <c r="C2802" s="119" t="s">
        <v>13990</v>
      </c>
      <c r="D2802" s="120" t="s">
        <v>3012</v>
      </c>
      <c r="E2802" s="120" t="s">
        <v>15687</v>
      </c>
      <c r="F2802" s="120"/>
      <c r="G2802" s="128" t="s">
        <v>15755</v>
      </c>
      <c r="H2802" s="120" t="s">
        <v>90</v>
      </c>
      <c r="I2802" s="120" t="s">
        <v>91</v>
      </c>
      <c r="J2802" s="120" t="s">
        <v>2856</v>
      </c>
      <c r="K2802" s="120" t="s">
        <v>2950</v>
      </c>
      <c r="L2802" s="121">
        <v>4</v>
      </c>
      <c r="M2802" s="121">
        <v>2026</v>
      </c>
      <c r="N2802" s="185">
        <v>16124</v>
      </c>
      <c r="O2802" s="59"/>
      <c r="P2802" s="60"/>
      <c r="Q2802" s="61"/>
      <c r="R2802" s="61"/>
      <c r="S2802" s="542"/>
    </row>
    <row r="2803" spans="1:19" s="31" customFormat="1" ht="45.75" customHeight="1" x14ac:dyDescent="0.25">
      <c r="A2803" s="119">
        <v>2644</v>
      </c>
      <c r="B2803" s="119" t="s">
        <v>15760</v>
      </c>
      <c r="C2803" s="119" t="s">
        <v>13990</v>
      </c>
      <c r="D2803" s="120" t="s">
        <v>3012</v>
      </c>
      <c r="E2803" s="120" t="s">
        <v>15687</v>
      </c>
      <c r="F2803" s="120"/>
      <c r="G2803" s="128" t="s">
        <v>15756</v>
      </c>
      <c r="H2803" s="120" t="s">
        <v>90</v>
      </c>
      <c r="I2803" s="120" t="s">
        <v>91</v>
      </c>
      <c r="J2803" s="120" t="s">
        <v>2856</v>
      </c>
      <c r="K2803" s="120" t="s">
        <v>2950</v>
      </c>
      <c r="L2803" s="121">
        <v>4</v>
      </c>
      <c r="M2803" s="121">
        <v>2026</v>
      </c>
      <c r="N2803" s="185">
        <v>16124</v>
      </c>
      <c r="O2803" s="59"/>
      <c r="P2803" s="60"/>
      <c r="Q2803" s="61"/>
      <c r="R2803" s="61"/>
      <c r="S2803" s="542"/>
    </row>
    <row r="2804" spans="1:19" s="31" customFormat="1" ht="45.75" customHeight="1" x14ac:dyDescent="0.25">
      <c r="A2804" s="500">
        <v>2645</v>
      </c>
      <c r="B2804" s="119" t="s">
        <v>15761</v>
      </c>
      <c r="C2804" s="119" t="s">
        <v>13990</v>
      </c>
      <c r="D2804" s="120" t="s">
        <v>3012</v>
      </c>
      <c r="E2804" s="120" t="s">
        <v>15687</v>
      </c>
      <c r="F2804" s="120"/>
      <c r="G2804" s="128" t="s">
        <v>15757</v>
      </c>
      <c r="H2804" s="120" t="s">
        <v>90</v>
      </c>
      <c r="I2804" s="120" t="s">
        <v>91</v>
      </c>
      <c r="J2804" s="120" t="s">
        <v>2856</v>
      </c>
      <c r="K2804" s="120" t="s">
        <v>2950</v>
      </c>
      <c r="L2804" s="121">
        <v>4</v>
      </c>
      <c r="M2804" s="121">
        <v>2026</v>
      </c>
      <c r="N2804" s="185">
        <v>16124</v>
      </c>
      <c r="O2804" s="59"/>
      <c r="P2804" s="60"/>
      <c r="Q2804" s="61"/>
      <c r="R2804" s="61"/>
      <c r="S2804" s="542"/>
    </row>
    <row r="2805" spans="1:19" s="31" customFormat="1" ht="45.75" customHeight="1" x14ac:dyDescent="0.25">
      <c r="A2805" s="119">
        <v>2646</v>
      </c>
      <c r="B2805" s="119" t="s">
        <v>15763</v>
      </c>
      <c r="C2805" s="119" t="s">
        <v>2921</v>
      </c>
      <c r="D2805" s="120" t="s">
        <v>2922</v>
      </c>
      <c r="E2805" s="120" t="s">
        <v>15623</v>
      </c>
      <c r="F2805" s="120"/>
      <c r="G2805" s="128" t="s">
        <v>15762</v>
      </c>
      <c r="H2805" s="120" t="s">
        <v>470</v>
      </c>
      <c r="I2805" s="120" t="s">
        <v>91</v>
      </c>
      <c r="J2805" s="120" t="s">
        <v>2856</v>
      </c>
      <c r="K2805" s="120" t="s">
        <v>15750</v>
      </c>
      <c r="L2805" s="121">
        <v>4</v>
      </c>
      <c r="M2805" s="121">
        <v>2026</v>
      </c>
      <c r="N2805" s="185">
        <v>14076.6</v>
      </c>
      <c r="O2805" s="59"/>
      <c r="P2805" s="60"/>
      <c r="Q2805" s="61"/>
      <c r="R2805" s="61"/>
      <c r="S2805" s="355" t="s">
        <v>15744</v>
      </c>
    </row>
    <row r="2806" spans="1:19" s="31" customFormat="1" ht="45.75" customHeight="1" x14ac:dyDescent="0.25">
      <c r="A2806" s="119">
        <v>2647</v>
      </c>
      <c r="B2806" s="119" t="s">
        <v>15764</v>
      </c>
      <c r="C2806" s="119" t="s">
        <v>15745</v>
      </c>
      <c r="D2806" s="120" t="s">
        <v>3410</v>
      </c>
      <c r="E2806" s="120"/>
      <c r="F2806" s="120"/>
      <c r="G2806" s="128" t="s">
        <v>15765</v>
      </c>
      <c r="H2806" s="120" t="s">
        <v>2490</v>
      </c>
      <c r="I2806" s="120" t="s">
        <v>15746</v>
      </c>
      <c r="J2806" s="120" t="s">
        <v>2856</v>
      </c>
      <c r="K2806" s="120" t="s">
        <v>2950</v>
      </c>
      <c r="L2806" s="121">
        <v>4</v>
      </c>
      <c r="M2806" s="121">
        <v>2026</v>
      </c>
      <c r="N2806" s="185">
        <v>26100</v>
      </c>
      <c r="O2806" s="59"/>
      <c r="P2806" s="60"/>
      <c r="Q2806" s="61"/>
      <c r="R2806" s="61"/>
      <c r="S2806" s="355" t="s">
        <v>15747</v>
      </c>
    </row>
    <row r="2807" spans="1:19" s="31" customFormat="1" ht="45.75" customHeight="1" x14ac:dyDescent="0.25">
      <c r="A2807" s="500">
        <v>2648</v>
      </c>
      <c r="B2807" s="119" t="s">
        <v>15768</v>
      </c>
      <c r="C2807" s="119" t="s">
        <v>7103</v>
      </c>
      <c r="D2807" s="120" t="s">
        <v>3843</v>
      </c>
      <c r="E2807" s="120" t="s">
        <v>15766</v>
      </c>
      <c r="F2807" s="120"/>
      <c r="G2807" s="128" t="s">
        <v>15767</v>
      </c>
      <c r="H2807" s="120" t="s">
        <v>14489</v>
      </c>
      <c r="I2807" s="120" t="s">
        <v>15748</v>
      </c>
      <c r="J2807" s="120" t="s">
        <v>92</v>
      </c>
      <c r="K2807" s="120" t="s">
        <v>2950</v>
      </c>
      <c r="L2807" s="121">
        <v>4</v>
      </c>
      <c r="M2807" s="121">
        <v>2026</v>
      </c>
      <c r="N2807" s="185">
        <v>12702</v>
      </c>
      <c r="O2807" s="59"/>
      <c r="P2807" s="60"/>
      <c r="Q2807" s="61"/>
      <c r="R2807" s="61"/>
      <c r="S2807" s="355" t="s">
        <v>15749</v>
      </c>
    </row>
    <row r="2808" spans="1:19" s="31" customFormat="1" ht="45.75" customHeight="1" x14ac:dyDescent="0.25">
      <c r="A2808" s="119">
        <v>2649</v>
      </c>
      <c r="B2808" s="119" t="s">
        <v>15790</v>
      </c>
      <c r="C2808" s="119" t="s">
        <v>2921</v>
      </c>
      <c r="D2808" s="120" t="s">
        <v>2922</v>
      </c>
      <c r="E2808" s="120" t="s">
        <v>15623</v>
      </c>
      <c r="F2808" s="120"/>
      <c r="G2808" s="128" t="s">
        <v>15791</v>
      </c>
      <c r="H2808" s="120"/>
      <c r="I2808" s="120" t="s">
        <v>309</v>
      </c>
      <c r="J2808" s="120" t="s">
        <v>92</v>
      </c>
      <c r="K2808" s="120" t="s">
        <v>5160</v>
      </c>
      <c r="L2808" s="121">
        <v>5</v>
      </c>
      <c r="M2808" s="121">
        <v>2026</v>
      </c>
      <c r="N2808" s="185">
        <v>15236.6</v>
      </c>
      <c r="O2808" s="59"/>
      <c r="P2808" s="60"/>
      <c r="Q2808" s="61"/>
      <c r="R2808" s="61"/>
      <c r="S2808" s="355" t="s">
        <v>15789</v>
      </c>
    </row>
    <row r="2809" spans="1:19" s="31" customFormat="1" ht="45.75" customHeight="1" x14ac:dyDescent="0.25">
      <c r="A2809" s="119">
        <v>2650</v>
      </c>
      <c r="B2809" s="119" t="s">
        <v>15793</v>
      </c>
      <c r="C2809" s="119" t="s">
        <v>7262</v>
      </c>
      <c r="D2809" s="120" t="s">
        <v>2922</v>
      </c>
      <c r="E2809" s="120" t="s">
        <v>15623</v>
      </c>
      <c r="F2809" s="120"/>
      <c r="G2809" s="128" t="s">
        <v>15794</v>
      </c>
      <c r="H2809" s="120"/>
      <c r="I2809" s="120" t="s">
        <v>381</v>
      </c>
      <c r="J2809" s="120" t="s">
        <v>92</v>
      </c>
      <c r="K2809" s="120" t="s">
        <v>5160</v>
      </c>
      <c r="L2809" s="121">
        <v>5</v>
      </c>
      <c r="M2809" s="121">
        <v>2026</v>
      </c>
      <c r="N2809" s="185">
        <v>15236.6</v>
      </c>
      <c r="O2809" s="59"/>
      <c r="P2809" s="60"/>
      <c r="Q2809" s="61"/>
      <c r="R2809" s="61"/>
      <c r="S2809" s="355" t="s">
        <v>15792</v>
      </c>
    </row>
    <row r="2810" spans="1:19" s="31" customFormat="1" ht="45.75" customHeight="1" x14ac:dyDescent="0.25">
      <c r="A2810" s="500">
        <v>2651</v>
      </c>
      <c r="B2810" s="119" t="s">
        <v>15796</v>
      </c>
      <c r="C2810" s="119" t="s">
        <v>15797</v>
      </c>
      <c r="D2810" s="120" t="s">
        <v>1622</v>
      </c>
      <c r="E2810" s="120" t="s">
        <v>15798</v>
      </c>
      <c r="F2810" s="120" t="s">
        <v>15035</v>
      </c>
      <c r="G2810" s="128" t="s">
        <v>15799</v>
      </c>
      <c r="H2810" s="120" t="s">
        <v>14489</v>
      </c>
      <c r="I2810" s="120" t="s">
        <v>1963</v>
      </c>
      <c r="J2810" s="120" t="s">
        <v>92</v>
      </c>
      <c r="K2810" s="120" t="s">
        <v>2950</v>
      </c>
      <c r="L2810" s="121">
        <v>5</v>
      </c>
      <c r="M2810" s="121">
        <v>2026</v>
      </c>
      <c r="N2810" s="185">
        <v>10788</v>
      </c>
      <c r="O2810" s="59"/>
      <c r="P2810" s="60"/>
      <c r="Q2810" s="61"/>
      <c r="R2810" s="61"/>
      <c r="S2810" s="355" t="s">
        <v>15795</v>
      </c>
    </row>
    <row r="2811" spans="1:19" s="31" customFormat="1" ht="45.75" customHeight="1" x14ac:dyDescent="0.25">
      <c r="A2811" s="119">
        <v>2652</v>
      </c>
      <c r="B2811" s="119" t="s">
        <v>15802</v>
      </c>
      <c r="C2811" s="119" t="s">
        <v>15803</v>
      </c>
      <c r="D2811" s="120" t="s">
        <v>3843</v>
      </c>
      <c r="E2811" s="120" t="s">
        <v>15804</v>
      </c>
      <c r="F2811" s="120" t="s">
        <v>15805</v>
      </c>
      <c r="G2811" s="128" t="s">
        <v>15806</v>
      </c>
      <c r="H2811" s="120" t="s">
        <v>14489</v>
      </c>
      <c r="I2811" s="120" t="s">
        <v>15801</v>
      </c>
      <c r="J2811" s="120" t="s">
        <v>92</v>
      </c>
      <c r="K2811" s="120" t="s">
        <v>2950</v>
      </c>
      <c r="L2811" s="121">
        <v>5</v>
      </c>
      <c r="M2811" s="121">
        <v>2026</v>
      </c>
      <c r="N2811" s="185">
        <v>12702</v>
      </c>
      <c r="O2811" s="59"/>
      <c r="P2811" s="60"/>
      <c r="Q2811" s="61"/>
      <c r="R2811" s="61"/>
      <c r="S2811" s="355" t="s">
        <v>15800</v>
      </c>
    </row>
    <row r="2812" spans="1:19" s="31" customFormat="1" ht="45.75" customHeight="1" x14ac:dyDescent="0.25">
      <c r="A2812" s="119">
        <v>2653</v>
      </c>
      <c r="B2812" s="119" t="s">
        <v>15808</v>
      </c>
      <c r="C2812" s="119" t="s">
        <v>15809</v>
      </c>
      <c r="D2812" s="120"/>
      <c r="E2812" s="120"/>
      <c r="F2812" s="120"/>
      <c r="G2812" s="128"/>
      <c r="H2812" s="120"/>
      <c r="I2812" s="120" t="s">
        <v>1088</v>
      </c>
      <c r="J2812" s="120" t="s">
        <v>92</v>
      </c>
      <c r="K2812" s="120" t="s">
        <v>2950</v>
      </c>
      <c r="L2812" s="121">
        <v>5</v>
      </c>
      <c r="M2812" s="121">
        <v>2026</v>
      </c>
      <c r="N2812" s="185">
        <v>350540.4</v>
      </c>
      <c r="O2812" s="59"/>
      <c r="P2812" s="60"/>
      <c r="Q2812" s="61"/>
      <c r="R2812" s="61"/>
      <c r="S2812" s="355" t="s">
        <v>15807</v>
      </c>
    </row>
    <row r="2813" spans="1:19" s="31" customFormat="1" ht="45.75" customHeight="1" x14ac:dyDescent="0.25">
      <c r="A2813" s="500">
        <v>2654</v>
      </c>
      <c r="B2813" s="119" t="s">
        <v>15813</v>
      </c>
      <c r="C2813" s="119" t="s">
        <v>2921</v>
      </c>
      <c r="D2813" s="120" t="s">
        <v>2922</v>
      </c>
      <c r="E2813" s="120" t="s">
        <v>15623</v>
      </c>
      <c r="F2813" s="120"/>
      <c r="G2813" s="128" t="s">
        <v>15812</v>
      </c>
      <c r="H2813" s="120"/>
      <c r="I2813" s="120" t="s">
        <v>124</v>
      </c>
      <c r="J2813" s="120" t="s">
        <v>2856</v>
      </c>
      <c r="K2813" s="120" t="s">
        <v>2950</v>
      </c>
      <c r="L2813" s="121">
        <v>5</v>
      </c>
      <c r="M2813" s="121">
        <v>2026</v>
      </c>
      <c r="N2813" s="185">
        <v>15236.6</v>
      </c>
      <c r="O2813" s="59"/>
      <c r="P2813" s="60"/>
      <c r="Q2813" s="61"/>
      <c r="R2813" s="61"/>
      <c r="S2813" s="355" t="s">
        <v>15810</v>
      </c>
    </row>
    <row r="2814" spans="1:19" s="31" customFormat="1" ht="45.75" customHeight="1" x14ac:dyDescent="0.25">
      <c r="A2814" s="119">
        <v>2655</v>
      </c>
      <c r="B2814" s="119" t="s">
        <v>15814</v>
      </c>
      <c r="C2814" s="119" t="s">
        <v>2921</v>
      </c>
      <c r="D2814" s="120" t="s">
        <v>2922</v>
      </c>
      <c r="E2814" s="120" t="s">
        <v>15623</v>
      </c>
      <c r="G2814" s="120" t="s">
        <v>15811</v>
      </c>
      <c r="H2814" s="120"/>
      <c r="I2814" s="120" t="s">
        <v>124</v>
      </c>
      <c r="J2814" s="120" t="s">
        <v>2856</v>
      </c>
      <c r="K2814" s="120" t="s">
        <v>2950</v>
      </c>
      <c r="L2814" s="121">
        <v>5</v>
      </c>
      <c r="M2814" s="121">
        <v>2026</v>
      </c>
      <c r="N2814" s="185">
        <v>15236.6</v>
      </c>
      <c r="O2814" s="59"/>
      <c r="P2814" s="60"/>
      <c r="Q2814" s="61"/>
      <c r="R2814" s="61"/>
      <c r="S2814" s="355" t="s">
        <v>15810</v>
      </c>
    </row>
    <row r="2815" spans="1:19" s="31" customFormat="1" ht="45.75" customHeight="1" x14ac:dyDescent="0.25">
      <c r="A2815" s="119">
        <v>2656</v>
      </c>
      <c r="B2815" s="119" t="s">
        <v>15816</v>
      </c>
      <c r="C2815" s="119" t="s">
        <v>2921</v>
      </c>
      <c r="D2815" s="120" t="s">
        <v>2922</v>
      </c>
      <c r="E2815" s="120" t="s">
        <v>15623</v>
      </c>
      <c r="F2815" s="120"/>
      <c r="G2815" s="128" t="s">
        <v>15817</v>
      </c>
      <c r="H2815" s="120"/>
      <c r="I2815" s="120" t="s">
        <v>277</v>
      </c>
      <c r="J2815" s="120" t="s">
        <v>92</v>
      </c>
      <c r="K2815" s="120" t="s">
        <v>5160</v>
      </c>
      <c r="L2815" s="121">
        <v>5</v>
      </c>
      <c r="M2815" s="121">
        <v>2026</v>
      </c>
      <c r="N2815" s="185">
        <v>15236.6</v>
      </c>
      <c r="O2815" s="59"/>
      <c r="P2815" s="60"/>
      <c r="Q2815" s="61"/>
      <c r="R2815" s="61"/>
      <c r="S2815" s="355" t="s">
        <v>15815</v>
      </c>
    </row>
    <row r="2816" spans="1:19" s="31" customFormat="1" ht="45.75" customHeight="1" x14ac:dyDescent="0.25">
      <c r="A2816" s="500">
        <v>2657</v>
      </c>
      <c r="B2816" s="119" t="s">
        <v>15838</v>
      </c>
      <c r="C2816" s="119" t="s">
        <v>7262</v>
      </c>
      <c r="D2816" s="120" t="s">
        <v>2922</v>
      </c>
      <c r="E2816" s="120" t="s">
        <v>15623</v>
      </c>
      <c r="F2816" s="120"/>
      <c r="G2816" s="128" t="s">
        <v>15831</v>
      </c>
      <c r="H2816" s="120"/>
      <c r="I2816" s="120" t="s">
        <v>14121</v>
      </c>
      <c r="J2816" s="120" t="s">
        <v>92</v>
      </c>
      <c r="K2816" s="120" t="s">
        <v>2950</v>
      </c>
      <c r="L2816" s="121">
        <v>5</v>
      </c>
      <c r="M2816" s="121">
        <v>2026</v>
      </c>
      <c r="N2816" s="185">
        <v>15236.6</v>
      </c>
      <c r="O2816" s="59"/>
      <c r="P2816" s="60"/>
      <c r="Q2816" s="61"/>
      <c r="R2816" s="61"/>
      <c r="S2816" s="355" t="s">
        <v>15832</v>
      </c>
    </row>
    <row r="2817" spans="1:19" s="31" customFormat="1" ht="45.75" customHeight="1" x14ac:dyDescent="0.25">
      <c r="A2817" s="119">
        <v>2658</v>
      </c>
      <c r="B2817" s="119" t="s">
        <v>15839</v>
      </c>
      <c r="C2817" s="119" t="s">
        <v>7262</v>
      </c>
      <c r="D2817" s="120" t="s">
        <v>2922</v>
      </c>
      <c r="E2817" s="120" t="s">
        <v>15623</v>
      </c>
      <c r="F2817" s="120"/>
      <c r="G2817" s="128" t="s">
        <v>15833</v>
      </c>
      <c r="H2817" s="120"/>
      <c r="I2817" s="120" t="s">
        <v>2046</v>
      </c>
      <c r="J2817" s="120" t="s">
        <v>92</v>
      </c>
      <c r="K2817" s="120" t="s">
        <v>2950</v>
      </c>
      <c r="L2817" s="121">
        <v>5</v>
      </c>
      <c r="M2817" s="121">
        <v>2026</v>
      </c>
      <c r="N2817" s="185">
        <v>15236.6</v>
      </c>
      <c r="O2817" s="59"/>
      <c r="P2817" s="60"/>
      <c r="Q2817" s="61"/>
      <c r="R2817" s="61"/>
      <c r="S2817" s="355" t="s">
        <v>15834</v>
      </c>
    </row>
    <row r="2818" spans="1:19" s="31" customFormat="1" ht="45.75" customHeight="1" x14ac:dyDescent="0.25">
      <c r="A2818" s="119">
        <v>2659</v>
      </c>
      <c r="B2818" s="119" t="s">
        <v>15840</v>
      </c>
      <c r="C2818" s="119" t="s">
        <v>7262</v>
      </c>
      <c r="D2818" s="120" t="s">
        <v>2922</v>
      </c>
      <c r="E2818" s="120" t="s">
        <v>15623</v>
      </c>
      <c r="F2818" s="120"/>
      <c r="G2818" s="128" t="s">
        <v>15835</v>
      </c>
      <c r="H2818" s="120"/>
      <c r="I2818" s="120" t="s">
        <v>891</v>
      </c>
      <c r="J2818" s="120" t="s">
        <v>92</v>
      </c>
      <c r="K2818" s="120" t="s">
        <v>2950</v>
      </c>
      <c r="L2818" s="121">
        <v>5</v>
      </c>
      <c r="M2818" s="121">
        <v>2026</v>
      </c>
      <c r="N2818" s="185">
        <v>15236.6</v>
      </c>
      <c r="O2818" s="59"/>
      <c r="P2818" s="60"/>
      <c r="Q2818" s="61"/>
      <c r="R2818" s="61"/>
      <c r="S2818" s="355" t="s">
        <v>15836</v>
      </c>
    </row>
    <row r="2819" spans="1:19" s="31" customFormat="1" ht="45.75" customHeight="1" x14ac:dyDescent="0.25">
      <c r="A2819" s="500">
        <v>2660</v>
      </c>
      <c r="B2819" s="119" t="s">
        <v>15841</v>
      </c>
      <c r="C2819" s="119" t="s">
        <v>7262</v>
      </c>
      <c r="D2819" s="120" t="s">
        <v>2922</v>
      </c>
      <c r="E2819" s="120" t="s">
        <v>15623</v>
      </c>
      <c r="F2819" s="120"/>
      <c r="G2819" s="120" t="s">
        <v>15794</v>
      </c>
      <c r="H2819" s="120"/>
      <c r="I2819" s="514" t="s">
        <v>15801</v>
      </c>
      <c r="J2819" s="120" t="s">
        <v>92</v>
      </c>
      <c r="K2819" s="120" t="s">
        <v>2950</v>
      </c>
      <c r="L2819" s="121">
        <v>5</v>
      </c>
      <c r="M2819" s="121">
        <v>2026</v>
      </c>
      <c r="N2819" s="185">
        <v>15236.6</v>
      </c>
      <c r="O2819" s="59"/>
      <c r="P2819" s="60"/>
      <c r="Q2819" s="61"/>
      <c r="R2819" s="61"/>
      <c r="S2819" s="355" t="s">
        <v>15837</v>
      </c>
    </row>
    <row r="2820" spans="1:19" s="31" customFormat="1" ht="45.75" customHeight="1" x14ac:dyDescent="0.25">
      <c r="A2820" s="119">
        <v>2661</v>
      </c>
      <c r="B2820" s="119" t="s">
        <v>15852</v>
      </c>
      <c r="C2820" s="119" t="s">
        <v>7262</v>
      </c>
      <c r="D2820" s="120" t="s">
        <v>2922</v>
      </c>
      <c r="E2820" s="120" t="s">
        <v>15623</v>
      </c>
      <c r="F2820" s="120"/>
      <c r="G2820" s="128" t="s">
        <v>15851</v>
      </c>
      <c r="H2820" s="120"/>
      <c r="I2820" s="120" t="s">
        <v>3887</v>
      </c>
      <c r="J2820" s="120" t="s">
        <v>92</v>
      </c>
      <c r="K2820" s="120" t="s">
        <v>2950</v>
      </c>
      <c r="L2820" s="121">
        <v>5</v>
      </c>
      <c r="M2820" s="121">
        <v>2026</v>
      </c>
      <c r="N2820" s="185">
        <v>15236.6</v>
      </c>
      <c r="O2820" s="59"/>
      <c r="P2820" s="60"/>
      <c r="Q2820" s="61"/>
      <c r="R2820" s="61"/>
      <c r="S2820" s="355" t="s">
        <v>15842</v>
      </c>
    </row>
    <row r="2821" spans="1:19" s="31" customFormat="1" ht="45.75" customHeight="1" x14ac:dyDescent="0.25">
      <c r="A2821" s="119">
        <v>2662</v>
      </c>
      <c r="B2821" s="119" t="s">
        <v>15855</v>
      </c>
      <c r="C2821" s="119" t="s">
        <v>7262</v>
      </c>
      <c r="D2821" s="120" t="s">
        <v>2922</v>
      </c>
      <c r="E2821" s="120" t="s">
        <v>15623</v>
      </c>
      <c r="F2821" s="120"/>
      <c r="G2821" s="128" t="s">
        <v>15853</v>
      </c>
      <c r="H2821" s="120"/>
      <c r="I2821" s="120" t="s">
        <v>15854</v>
      </c>
      <c r="J2821" s="120" t="s">
        <v>92</v>
      </c>
      <c r="K2821" s="120" t="s">
        <v>2950</v>
      </c>
      <c r="L2821" s="121">
        <v>5</v>
      </c>
      <c r="M2821" s="121">
        <v>2026</v>
      </c>
      <c r="N2821" s="185">
        <v>15236.6</v>
      </c>
      <c r="O2821" s="59"/>
      <c r="P2821" s="60"/>
      <c r="Q2821" s="61"/>
      <c r="R2821" s="61"/>
      <c r="S2821" s="355" t="s">
        <v>15843</v>
      </c>
    </row>
    <row r="2822" spans="1:19" s="31" customFormat="1" ht="45.75" customHeight="1" x14ac:dyDescent="0.25">
      <c r="A2822" s="500">
        <v>2663</v>
      </c>
      <c r="B2822" s="119" t="s">
        <v>15857</v>
      </c>
      <c r="C2822" s="119" t="s">
        <v>7262</v>
      </c>
      <c r="D2822" s="120" t="s">
        <v>2922</v>
      </c>
      <c r="E2822" s="120" t="s">
        <v>15623</v>
      </c>
      <c r="F2822" s="120"/>
      <c r="G2822" s="128" t="s">
        <v>15856</v>
      </c>
      <c r="H2822" s="120"/>
      <c r="I2822" s="120" t="s">
        <v>1325</v>
      </c>
      <c r="J2822" s="120" t="s">
        <v>92</v>
      </c>
      <c r="K2822" s="120" t="s">
        <v>2950</v>
      </c>
      <c r="L2822" s="121">
        <v>5</v>
      </c>
      <c r="M2822" s="121">
        <v>2026</v>
      </c>
      <c r="N2822" s="185">
        <v>15236.6</v>
      </c>
      <c r="O2822" s="59"/>
      <c r="P2822" s="60"/>
      <c r="Q2822" s="61"/>
      <c r="R2822" s="61"/>
      <c r="S2822" s="355" t="s">
        <v>15844</v>
      </c>
    </row>
    <row r="2823" spans="1:19" s="31" customFormat="1" ht="45.75" customHeight="1" x14ac:dyDescent="0.25">
      <c r="A2823" s="119">
        <v>2664</v>
      </c>
      <c r="B2823" s="119" t="s">
        <v>15859</v>
      </c>
      <c r="C2823" s="119" t="s">
        <v>7262</v>
      </c>
      <c r="D2823" s="120" t="s">
        <v>2922</v>
      </c>
      <c r="E2823" s="120" t="s">
        <v>15623</v>
      </c>
      <c r="F2823" s="120"/>
      <c r="G2823" s="128" t="s">
        <v>15858</v>
      </c>
      <c r="H2823" s="120"/>
      <c r="I2823" s="120" t="s">
        <v>15854</v>
      </c>
      <c r="J2823" s="120" t="s">
        <v>92</v>
      </c>
      <c r="K2823" s="120" t="s">
        <v>2950</v>
      </c>
      <c r="L2823" s="121">
        <v>5</v>
      </c>
      <c r="M2823" s="121">
        <v>2026</v>
      </c>
      <c r="N2823" s="185">
        <v>15236.6</v>
      </c>
      <c r="O2823" s="59"/>
      <c r="P2823" s="60"/>
      <c r="Q2823" s="61"/>
      <c r="R2823" s="61"/>
      <c r="S2823" s="355" t="s">
        <v>15845</v>
      </c>
    </row>
    <row r="2824" spans="1:19" s="31" customFormat="1" ht="45.75" customHeight="1" x14ac:dyDescent="0.25">
      <c r="A2824" s="119">
        <v>2665</v>
      </c>
      <c r="B2824" s="119" t="s">
        <v>15862</v>
      </c>
      <c r="C2824" s="119" t="s">
        <v>7262</v>
      </c>
      <c r="D2824" s="120" t="s">
        <v>2922</v>
      </c>
      <c r="E2824" s="120" t="s">
        <v>15623</v>
      </c>
      <c r="F2824" s="120"/>
      <c r="G2824" s="128" t="s">
        <v>15860</v>
      </c>
      <c r="H2824" s="120"/>
      <c r="I2824" s="120" t="s">
        <v>15861</v>
      </c>
      <c r="J2824" s="120" t="s">
        <v>92</v>
      </c>
      <c r="K2824" s="120" t="s">
        <v>2950</v>
      </c>
      <c r="L2824" s="121">
        <v>5</v>
      </c>
      <c r="M2824" s="121">
        <v>2026</v>
      </c>
      <c r="N2824" s="185">
        <v>15236.6</v>
      </c>
      <c r="O2824" s="59"/>
      <c r="P2824" s="60"/>
      <c r="Q2824" s="61"/>
      <c r="R2824" s="61"/>
      <c r="S2824" s="355" t="s">
        <v>15846</v>
      </c>
    </row>
    <row r="2825" spans="1:19" s="31" customFormat="1" ht="45.75" customHeight="1" x14ac:dyDescent="0.25">
      <c r="A2825" s="500">
        <v>2666</v>
      </c>
      <c r="B2825" s="119" t="s">
        <v>15864</v>
      </c>
      <c r="C2825" s="119" t="s">
        <v>7262</v>
      </c>
      <c r="D2825" s="120" t="s">
        <v>2922</v>
      </c>
      <c r="E2825" s="120" t="s">
        <v>15623</v>
      </c>
      <c r="F2825" s="120"/>
      <c r="G2825" s="128" t="s">
        <v>15863</v>
      </c>
      <c r="H2825" s="120"/>
      <c r="I2825" s="120" t="s">
        <v>1540</v>
      </c>
      <c r="J2825" s="120" t="s">
        <v>92</v>
      </c>
      <c r="K2825" s="120" t="s">
        <v>2950</v>
      </c>
      <c r="L2825" s="121">
        <v>5</v>
      </c>
      <c r="M2825" s="121">
        <v>2026</v>
      </c>
      <c r="N2825" s="185">
        <v>15236.6</v>
      </c>
      <c r="O2825" s="59"/>
      <c r="P2825" s="60"/>
      <c r="Q2825" s="61"/>
      <c r="R2825" s="61"/>
      <c r="S2825" s="355" t="s">
        <v>15847</v>
      </c>
    </row>
    <row r="2826" spans="1:19" s="31" customFormat="1" ht="45.75" customHeight="1" x14ac:dyDescent="0.25">
      <c r="A2826" s="119">
        <v>2667</v>
      </c>
      <c r="B2826" s="119" t="s">
        <v>15866</v>
      </c>
      <c r="C2826" s="119" t="s">
        <v>7262</v>
      </c>
      <c r="D2826" s="120" t="s">
        <v>2922</v>
      </c>
      <c r="E2826" s="120" t="s">
        <v>15623</v>
      </c>
      <c r="F2826" s="120"/>
      <c r="G2826" s="128" t="s">
        <v>15865</v>
      </c>
      <c r="H2826" s="120"/>
      <c r="I2826" s="120" t="s">
        <v>1540</v>
      </c>
      <c r="J2826" s="120" t="s">
        <v>92</v>
      </c>
      <c r="K2826" s="120" t="s">
        <v>2950</v>
      </c>
      <c r="L2826" s="121">
        <v>5</v>
      </c>
      <c r="M2826" s="121">
        <v>2026</v>
      </c>
      <c r="N2826" s="185">
        <v>15236.6</v>
      </c>
      <c r="O2826" s="59"/>
      <c r="P2826" s="60"/>
      <c r="Q2826" s="61"/>
      <c r="R2826" s="61"/>
      <c r="S2826" s="355" t="s">
        <v>15848</v>
      </c>
    </row>
    <row r="2827" spans="1:19" s="31" customFormat="1" ht="45.75" customHeight="1" x14ac:dyDescent="0.25">
      <c r="A2827" s="119">
        <v>2668</v>
      </c>
      <c r="B2827" s="119" t="s">
        <v>15868</v>
      </c>
      <c r="C2827" s="119" t="s">
        <v>7262</v>
      </c>
      <c r="D2827" s="120" t="s">
        <v>2922</v>
      </c>
      <c r="E2827" s="120" t="s">
        <v>15623</v>
      </c>
      <c r="F2827" s="120"/>
      <c r="G2827" s="128" t="s">
        <v>15867</v>
      </c>
      <c r="H2827" s="120"/>
      <c r="I2827" s="120" t="s">
        <v>2088</v>
      </c>
      <c r="J2827" s="120" t="s">
        <v>92</v>
      </c>
      <c r="K2827" s="120" t="s">
        <v>2950</v>
      </c>
      <c r="L2827" s="121">
        <v>5</v>
      </c>
      <c r="M2827" s="121">
        <v>2026</v>
      </c>
      <c r="N2827" s="185">
        <v>15236.6</v>
      </c>
      <c r="O2827" s="59"/>
      <c r="P2827" s="60"/>
      <c r="Q2827" s="61"/>
      <c r="R2827" s="61"/>
      <c r="S2827" s="355" t="s">
        <v>15849</v>
      </c>
    </row>
    <row r="2828" spans="1:19" s="31" customFormat="1" ht="45.75" customHeight="1" x14ac:dyDescent="0.25">
      <c r="A2828" s="500">
        <v>2669</v>
      </c>
      <c r="B2828" s="119" t="s">
        <v>15870</v>
      </c>
      <c r="C2828" s="119" t="s">
        <v>7262</v>
      </c>
      <c r="D2828" s="120" t="s">
        <v>2922</v>
      </c>
      <c r="E2828" s="120" t="s">
        <v>15623</v>
      </c>
      <c r="F2828" s="120"/>
      <c r="G2828" s="128" t="s">
        <v>15869</v>
      </c>
      <c r="H2828" s="120"/>
      <c r="I2828" s="120" t="s">
        <v>14607</v>
      </c>
      <c r="J2828" s="120" t="s">
        <v>92</v>
      </c>
      <c r="K2828" s="120" t="s">
        <v>2950</v>
      </c>
      <c r="L2828" s="121">
        <v>5</v>
      </c>
      <c r="M2828" s="121">
        <v>2026</v>
      </c>
      <c r="N2828" s="185">
        <v>15236.6</v>
      </c>
      <c r="O2828" s="59"/>
      <c r="P2828" s="60"/>
      <c r="Q2828" s="61"/>
      <c r="R2828" s="61"/>
      <c r="S2828" s="355" t="s">
        <v>15850</v>
      </c>
    </row>
    <row r="2829" spans="1:19" s="31" customFormat="1" ht="45.75" customHeight="1" x14ac:dyDescent="0.25">
      <c r="A2829" s="119">
        <v>2670</v>
      </c>
      <c r="B2829" s="119" t="s">
        <v>15876</v>
      </c>
      <c r="C2829" s="119" t="s">
        <v>7496</v>
      </c>
      <c r="D2829" s="120" t="s">
        <v>3410</v>
      </c>
      <c r="E2829" s="120"/>
      <c r="F2829" s="120"/>
      <c r="G2829" s="128" t="s">
        <v>15871</v>
      </c>
      <c r="H2829" s="120"/>
      <c r="I2829" s="120" t="s">
        <v>2088</v>
      </c>
      <c r="J2829" s="120" t="s">
        <v>92</v>
      </c>
      <c r="K2829" s="120" t="s">
        <v>2950</v>
      </c>
      <c r="L2829" s="121">
        <v>5</v>
      </c>
      <c r="M2829" s="121">
        <v>2026</v>
      </c>
      <c r="N2829" s="185">
        <v>28692.6</v>
      </c>
      <c r="O2829" s="59"/>
      <c r="P2829" s="60"/>
      <c r="Q2829" s="61"/>
      <c r="R2829" s="61"/>
      <c r="S2829" s="355" t="s">
        <v>15872</v>
      </c>
    </row>
    <row r="2830" spans="1:19" s="31" customFormat="1" ht="45.75" customHeight="1" x14ac:dyDescent="0.25">
      <c r="A2830" s="119">
        <v>2671</v>
      </c>
      <c r="B2830" s="119" t="s">
        <v>15879</v>
      </c>
      <c r="C2830" s="119" t="s">
        <v>7262</v>
      </c>
      <c r="D2830" s="120" t="s">
        <v>2922</v>
      </c>
      <c r="E2830" s="120" t="s">
        <v>15623</v>
      </c>
      <c r="F2830" s="120"/>
      <c r="G2830" s="128" t="s">
        <v>15877</v>
      </c>
      <c r="H2830" s="120"/>
      <c r="I2830" s="120" t="s">
        <v>15878</v>
      </c>
      <c r="J2830" s="120" t="s">
        <v>92</v>
      </c>
      <c r="K2830" s="120" t="s">
        <v>2950</v>
      </c>
      <c r="L2830" s="121">
        <v>5</v>
      </c>
      <c r="M2830" s="121">
        <v>2026</v>
      </c>
      <c r="N2830" s="185">
        <v>15236.6</v>
      </c>
      <c r="O2830" s="59"/>
      <c r="P2830" s="60"/>
      <c r="Q2830" s="61"/>
      <c r="R2830" s="61"/>
      <c r="S2830" s="355" t="s">
        <v>15873</v>
      </c>
    </row>
    <row r="2831" spans="1:19" s="31" customFormat="1" ht="45.75" customHeight="1" x14ac:dyDescent="0.25">
      <c r="A2831" s="500">
        <v>2672</v>
      </c>
      <c r="B2831" s="119" t="s">
        <v>15881</v>
      </c>
      <c r="C2831" s="119" t="s">
        <v>7262</v>
      </c>
      <c r="D2831" s="120" t="s">
        <v>2922</v>
      </c>
      <c r="E2831" s="120" t="s">
        <v>15623</v>
      </c>
      <c r="F2831" s="120"/>
      <c r="G2831" s="128" t="s">
        <v>15880</v>
      </c>
      <c r="H2831" s="120"/>
      <c r="I2831" s="120" t="s">
        <v>15878</v>
      </c>
      <c r="J2831" s="120" t="s">
        <v>92</v>
      </c>
      <c r="K2831" s="120" t="s">
        <v>2950</v>
      </c>
      <c r="L2831" s="121">
        <v>5</v>
      </c>
      <c r="M2831" s="121">
        <v>2026</v>
      </c>
      <c r="N2831" s="185">
        <v>15236.6</v>
      </c>
      <c r="O2831" s="59"/>
      <c r="P2831" s="60"/>
      <c r="Q2831" s="61"/>
      <c r="R2831" s="61"/>
      <c r="S2831" s="355" t="s">
        <v>15874</v>
      </c>
    </row>
    <row r="2832" spans="1:19" s="31" customFormat="1" ht="45.75" customHeight="1" x14ac:dyDescent="0.25">
      <c r="A2832" s="119">
        <v>2673</v>
      </c>
      <c r="B2832" s="119" t="s">
        <v>15883</v>
      </c>
      <c r="C2832" s="119" t="s">
        <v>7262</v>
      </c>
      <c r="D2832" s="120" t="s">
        <v>2922</v>
      </c>
      <c r="E2832" s="120" t="s">
        <v>15623</v>
      </c>
      <c r="F2832" s="120"/>
      <c r="G2832" s="128" t="s">
        <v>15882</v>
      </c>
      <c r="H2832" s="120"/>
      <c r="I2832" s="120" t="s">
        <v>183</v>
      </c>
      <c r="J2832" s="120" t="s">
        <v>92</v>
      </c>
      <c r="K2832" s="120" t="s">
        <v>2950</v>
      </c>
      <c r="L2832" s="121">
        <v>5</v>
      </c>
      <c r="M2832" s="121">
        <v>2026</v>
      </c>
      <c r="N2832" s="185">
        <v>15236.6</v>
      </c>
      <c r="O2832" s="59"/>
      <c r="P2832" s="60"/>
      <c r="Q2832" s="61"/>
      <c r="R2832" s="61"/>
      <c r="S2832" s="355" t="s">
        <v>15875</v>
      </c>
    </row>
    <row r="2833" spans="1:19" s="31" customFormat="1" ht="45.75" customHeight="1" x14ac:dyDescent="0.25">
      <c r="A2833" s="119">
        <v>2674</v>
      </c>
      <c r="B2833" s="119" t="s">
        <v>15887</v>
      </c>
      <c r="C2833" s="119" t="s">
        <v>13990</v>
      </c>
      <c r="D2833" s="120" t="s">
        <v>3012</v>
      </c>
      <c r="E2833" s="120"/>
      <c r="F2833" s="120" t="s">
        <v>7441</v>
      </c>
      <c r="G2833" s="128" t="s">
        <v>15888</v>
      </c>
      <c r="H2833" s="120"/>
      <c r="I2833" s="120" t="s">
        <v>309</v>
      </c>
      <c r="J2833" s="120" t="s">
        <v>92</v>
      </c>
      <c r="K2833" s="120" t="s">
        <v>5160</v>
      </c>
      <c r="L2833" s="121">
        <v>6</v>
      </c>
      <c r="M2833" s="121">
        <v>2026</v>
      </c>
      <c r="N2833" s="185">
        <v>16124</v>
      </c>
      <c r="O2833" s="59"/>
      <c r="P2833" s="60"/>
      <c r="Q2833" s="61"/>
      <c r="R2833" s="61"/>
      <c r="S2833" s="355" t="s">
        <v>15897</v>
      </c>
    </row>
    <row r="2834" spans="1:19" s="31" customFormat="1" ht="45.75" customHeight="1" x14ac:dyDescent="0.25">
      <c r="A2834" s="500">
        <v>2675</v>
      </c>
      <c r="B2834" s="119" t="s">
        <v>15890</v>
      </c>
      <c r="C2834" s="119" t="s">
        <v>2921</v>
      </c>
      <c r="D2834" s="120"/>
      <c r="E2834" s="120"/>
      <c r="F2834" s="120"/>
      <c r="G2834" s="128" t="s">
        <v>15889</v>
      </c>
      <c r="H2834" s="120"/>
      <c r="I2834" s="120" t="s">
        <v>309</v>
      </c>
      <c r="J2834" s="120" t="s">
        <v>92</v>
      </c>
      <c r="K2834" s="120" t="s">
        <v>5160</v>
      </c>
      <c r="L2834" s="121">
        <v>6</v>
      </c>
      <c r="M2834" s="121">
        <v>2026</v>
      </c>
      <c r="N2834" s="185">
        <v>13688</v>
      </c>
      <c r="O2834" s="59"/>
      <c r="P2834" s="60"/>
      <c r="Q2834" s="61"/>
      <c r="R2834" s="61"/>
      <c r="S2834" s="355" t="s">
        <v>15898</v>
      </c>
    </row>
    <row r="2835" spans="1:19" s="31" customFormat="1" ht="45.75" customHeight="1" x14ac:dyDescent="0.25">
      <c r="A2835" s="119">
        <v>2676</v>
      </c>
      <c r="B2835" s="119" t="s">
        <v>15891</v>
      </c>
      <c r="C2835" s="119" t="s">
        <v>13990</v>
      </c>
      <c r="D2835" s="120"/>
      <c r="E2835" s="120"/>
      <c r="F2835" s="120" t="s">
        <v>7441</v>
      </c>
      <c r="G2835" s="128" t="s">
        <v>15893</v>
      </c>
      <c r="H2835" s="120"/>
      <c r="I2835" s="120" t="s">
        <v>91</v>
      </c>
      <c r="J2835" s="120" t="s">
        <v>92</v>
      </c>
      <c r="K2835" s="120" t="s">
        <v>2950</v>
      </c>
      <c r="L2835" s="121">
        <v>6</v>
      </c>
      <c r="M2835" s="121">
        <v>2026</v>
      </c>
      <c r="N2835" s="185">
        <v>21402</v>
      </c>
      <c r="O2835" s="59"/>
      <c r="P2835" s="60"/>
      <c r="Q2835" s="61"/>
      <c r="R2835" s="61"/>
      <c r="S2835" s="355" t="s">
        <v>15901</v>
      </c>
    </row>
    <row r="2836" spans="1:19" s="31" customFormat="1" ht="45.75" customHeight="1" x14ac:dyDescent="0.25">
      <c r="A2836" s="119">
        <v>2677</v>
      </c>
      <c r="B2836" s="119" t="s">
        <v>15892</v>
      </c>
      <c r="C2836" s="119" t="s">
        <v>13990</v>
      </c>
      <c r="D2836" s="120"/>
      <c r="E2836" s="120"/>
      <c r="F2836" s="120" t="s">
        <v>7441</v>
      </c>
      <c r="G2836" s="128" t="s">
        <v>15894</v>
      </c>
      <c r="H2836" s="120"/>
      <c r="I2836" s="120" t="s">
        <v>91</v>
      </c>
      <c r="J2836" s="120" t="s">
        <v>92</v>
      </c>
      <c r="K2836" s="120" t="s">
        <v>2950</v>
      </c>
      <c r="L2836" s="121">
        <v>6</v>
      </c>
      <c r="M2836" s="121">
        <v>2026</v>
      </c>
      <c r="N2836" s="185">
        <v>21402</v>
      </c>
      <c r="O2836" s="59"/>
      <c r="P2836" s="60"/>
      <c r="Q2836" s="61"/>
      <c r="R2836" s="61"/>
      <c r="S2836" s="355" t="s">
        <v>15901</v>
      </c>
    </row>
    <row r="2837" spans="1:19" s="31" customFormat="1" ht="45.75" customHeight="1" x14ac:dyDescent="0.25">
      <c r="A2837" s="500">
        <v>2678</v>
      </c>
      <c r="B2837" s="119" t="s">
        <v>15899</v>
      </c>
      <c r="C2837" s="119" t="s">
        <v>15895</v>
      </c>
      <c r="D2837" s="120"/>
      <c r="E2837" s="120"/>
      <c r="F2837" s="120"/>
      <c r="G2837" s="128" t="s">
        <v>15900</v>
      </c>
      <c r="H2837" s="120"/>
      <c r="I2837" s="120" t="s">
        <v>1088</v>
      </c>
      <c r="J2837" s="120" t="s">
        <v>92</v>
      </c>
      <c r="K2837" s="120" t="s">
        <v>2950</v>
      </c>
      <c r="L2837" s="121">
        <v>6</v>
      </c>
      <c r="M2837" s="121">
        <v>2026</v>
      </c>
      <c r="N2837" s="185">
        <v>20010</v>
      </c>
      <c r="O2837" s="59"/>
      <c r="P2837" s="60"/>
      <c r="Q2837" s="61"/>
      <c r="R2837" s="61"/>
      <c r="S2837" s="355" t="s">
        <v>15896</v>
      </c>
    </row>
    <row r="2838" spans="1:19" s="31" customFormat="1" ht="45.75" customHeight="1" x14ac:dyDescent="0.25">
      <c r="A2838" s="119">
        <v>2679</v>
      </c>
      <c r="B2838" s="119" t="s">
        <v>15903</v>
      </c>
      <c r="C2838" s="119" t="s">
        <v>2921</v>
      </c>
      <c r="D2838" s="120"/>
      <c r="E2838" s="120"/>
      <c r="F2838" s="120"/>
      <c r="G2838" s="128"/>
      <c r="H2838" s="120"/>
      <c r="I2838" s="120" t="s">
        <v>14024</v>
      </c>
      <c r="J2838" s="120" t="s">
        <v>92</v>
      </c>
      <c r="K2838" s="120" t="s">
        <v>5160</v>
      </c>
      <c r="L2838" s="121">
        <v>6</v>
      </c>
      <c r="M2838" s="121">
        <v>2026</v>
      </c>
      <c r="N2838" s="185">
        <v>18479.96</v>
      </c>
      <c r="O2838" s="59"/>
      <c r="P2838" s="60"/>
      <c r="Q2838" s="61"/>
      <c r="R2838" s="61"/>
      <c r="S2838" s="355" t="s">
        <v>15902</v>
      </c>
    </row>
    <row r="2839" spans="1:19" s="31" customFormat="1" ht="45.75" customHeight="1" x14ac:dyDescent="0.25">
      <c r="A2839" s="119">
        <v>2680</v>
      </c>
      <c r="B2839" s="119" t="s">
        <v>15905</v>
      </c>
      <c r="C2839" s="119" t="s">
        <v>2921</v>
      </c>
      <c r="D2839" s="120"/>
      <c r="E2839" s="120"/>
      <c r="F2839" s="120"/>
      <c r="G2839" s="128"/>
      <c r="H2839" s="120"/>
      <c r="I2839" s="120" t="s">
        <v>14024</v>
      </c>
      <c r="J2839" s="120" t="s">
        <v>92</v>
      </c>
      <c r="K2839" s="120" t="s">
        <v>5160</v>
      </c>
      <c r="L2839" s="121">
        <v>6</v>
      </c>
      <c r="M2839" s="121">
        <v>2026</v>
      </c>
      <c r="N2839" s="185">
        <v>18479.96</v>
      </c>
      <c r="O2839" s="59"/>
      <c r="P2839" s="60"/>
      <c r="Q2839" s="61"/>
      <c r="R2839" s="61"/>
      <c r="S2839" s="355" t="s">
        <v>15904</v>
      </c>
    </row>
    <row r="2840" spans="1:19" s="31" customFormat="1" ht="45.75" customHeight="1" x14ac:dyDescent="0.25">
      <c r="A2840" s="500">
        <v>2681</v>
      </c>
      <c r="B2840" s="119"/>
      <c r="C2840" s="119"/>
      <c r="D2840" s="120"/>
      <c r="E2840" s="120"/>
      <c r="F2840" s="120"/>
      <c r="G2840" s="128"/>
      <c r="H2840" s="120"/>
      <c r="I2840" s="120"/>
      <c r="J2840" s="120"/>
      <c r="K2840" s="120"/>
      <c r="L2840" s="121"/>
      <c r="M2840" s="121"/>
      <c r="N2840" s="185"/>
      <c r="O2840" s="59"/>
      <c r="P2840" s="60"/>
      <c r="Q2840" s="61"/>
      <c r="R2840" s="61"/>
      <c r="S2840" s="355"/>
    </row>
    <row r="2841" spans="1:19" s="31" customFormat="1" ht="45.75" customHeight="1" x14ac:dyDescent="0.25">
      <c r="A2841" s="119">
        <v>2682</v>
      </c>
      <c r="B2841" s="119"/>
      <c r="C2841" s="119"/>
      <c r="D2841" s="120"/>
      <c r="E2841" s="120"/>
      <c r="F2841" s="120"/>
      <c r="G2841" s="128"/>
      <c r="H2841" s="120"/>
      <c r="I2841" s="120"/>
      <c r="J2841" s="120"/>
      <c r="K2841" s="120"/>
      <c r="L2841" s="121"/>
      <c r="M2841" s="121"/>
      <c r="N2841" s="185"/>
      <c r="O2841" s="59"/>
      <c r="P2841" s="60"/>
      <c r="Q2841" s="61"/>
      <c r="R2841" s="61"/>
      <c r="S2841" s="355"/>
    </row>
    <row r="2842" spans="1:19" s="31" customFormat="1" ht="45.75" customHeight="1" x14ac:dyDescent="0.25">
      <c r="A2842" s="119">
        <v>2683</v>
      </c>
      <c r="B2842" s="119"/>
      <c r="C2842" s="119"/>
      <c r="D2842" s="120"/>
      <c r="E2842" s="120"/>
      <c r="F2842" s="120"/>
      <c r="G2842" s="128"/>
      <c r="H2842" s="120"/>
      <c r="I2842" s="120"/>
      <c r="J2842" s="120"/>
      <c r="K2842" s="120"/>
      <c r="L2842" s="121"/>
      <c r="M2842" s="121"/>
      <c r="N2842" s="185"/>
      <c r="O2842" s="59"/>
      <c r="P2842" s="60"/>
      <c r="Q2842" s="61"/>
      <c r="R2842" s="61"/>
      <c r="S2842" s="355"/>
    </row>
    <row r="2843" spans="1:19" s="31" customFormat="1" ht="45.75" customHeight="1" x14ac:dyDescent="0.25">
      <c r="A2843" s="500">
        <v>2684</v>
      </c>
      <c r="B2843" s="119"/>
      <c r="C2843" s="119"/>
      <c r="D2843" s="120"/>
      <c r="E2843" s="120"/>
      <c r="F2843" s="120"/>
      <c r="G2843" s="128"/>
      <c r="H2843" s="120"/>
      <c r="I2843" s="120"/>
      <c r="J2843" s="120"/>
      <c r="K2843" s="120"/>
      <c r="L2843" s="121"/>
      <c r="M2843" s="121"/>
      <c r="N2843" s="185"/>
      <c r="O2843" s="59"/>
      <c r="P2843" s="60"/>
      <c r="Q2843" s="61"/>
      <c r="R2843" s="61"/>
      <c r="S2843" s="355"/>
    </row>
    <row r="2844" spans="1:19" s="31" customFormat="1" ht="45.75" customHeight="1" x14ac:dyDescent="0.25">
      <c r="A2844" s="119">
        <v>2685</v>
      </c>
      <c r="B2844" s="119"/>
      <c r="C2844" s="119"/>
      <c r="D2844" s="120"/>
      <c r="E2844" s="120"/>
      <c r="F2844" s="120"/>
      <c r="G2844" s="128"/>
      <c r="H2844" s="120"/>
      <c r="I2844" s="120"/>
      <c r="J2844" s="120"/>
      <c r="K2844" s="120"/>
      <c r="L2844" s="121"/>
      <c r="M2844" s="121"/>
      <c r="N2844" s="185"/>
      <c r="O2844" s="59"/>
      <c r="P2844" s="60"/>
      <c r="Q2844" s="61"/>
      <c r="R2844" s="61"/>
      <c r="S2844" s="355"/>
    </row>
    <row r="2845" spans="1:19" s="31" customFormat="1" ht="45.75" customHeight="1" x14ac:dyDescent="0.25">
      <c r="A2845" s="119">
        <v>2686</v>
      </c>
      <c r="B2845" s="119"/>
      <c r="C2845" s="119"/>
      <c r="D2845" s="120"/>
      <c r="E2845" s="120"/>
      <c r="F2845" s="120"/>
      <c r="G2845" s="128"/>
      <c r="H2845" s="120"/>
      <c r="I2845" s="120"/>
      <c r="J2845" s="120"/>
      <c r="K2845" s="120"/>
      <c r="L2845" s="121"/>
      <c r="M2845" s="121"/>
      <c r="N2845" s="185"/>
      <c r="O2845" s="59"/>
      <c r="P2845" s="60"/>
      <c r="Q2845" s="61"/>
      <c r="R2845" s="61"/>
      <c r="S2845" s="355"/>
    </row>
    <row r="2846" spans="1:19" s="31" customFormat="1" ht="45.75" customHeight="1" x14ac:dyDescent="0.25">
      <c r="A2846" s="500">
        <v>2687</v>
      </c>
      <c r="B2846" s="119"/>
      <c r="C2846" s="119"/>
      <c r="D2846" s="120"/>
      <c r="E2846" s="120"/>
      <c r="F2846" s="120"/>
      <c r="G2846" s="128"/>
      <c r="H2846" s="120"/>
      <c r="I2846" s="120"/>
      <c r="J2846" s="120"/>
      <c r="K2846" s="120"/>
      <c r="L2846" s="121"/>
      <c r="M2846" s="121"/>
      <c r="N2846" s="185"/>
      <c r="O2846" s="59"/>
      <c r="P2846" s="60"/>
      <c r="Q2846" s="61"/>
      <c r="R2846" s="61"/>
      <c r="S2846" s="355"/>
    </row>
    <row r="2847" spans="1:19" s="31" customFormat="1" ht="45.75" customHeight="1" x14ac:dyDescent="0.25">
      <c r="A2847" s="119">
        <v>2688</v>
      </c>
      <c r="B2847" s="119"/>
      <c r="C2847" s="119"/>
      <c r="D2847" s="120"/>
      <c r="E2847" s="120"/>
      <c r="F2847" s="120"/>
      <c r="G2847" s="128"/>
      <c r="H2847" s="120"/>
      <c r="I2847" s="120"/>
      <c r="J2847" s="120"/>
      <c r="K2847" s="120"/>
      <c r="L2847" s="121"/>
      <c r="M2847" s="121"/>
      <c r="N2847" s="185"/>
      <c r="O2847" s="59"/>
      <c r="P2847" s="60"/>
      <c r="Q2847" s="61"/>
      <c r="R2847" s="61"/>
      <c r="S2847" s="355"/>
    </row>
    <row r="2848" spans="1:19" s="31" customFormat="1" ht="45.75" customHeight="1" x14ac:dyDescent="0.25">
      <c r="A2848" s="119">
        <v>2689</v>
      </c>
      <c r="B2848" s="119"/>
      <c r="C2848" s="119"/>
      <c r="D2848" s="120"/>
      <c r="E2848" s="120"/>
      <c r="F2848" s="120"/>
      <c r="G2848" s="128"/>
      <c r="H2848" s="120"/>
      <c r="I2848" s="120"/>
      <c r="J2848" s="120"/>
      <c r="K2848" s="120"/>
      <c r="L2848" s="121"/>
      <c r="M2848" s="121"/>
      <c r="N2848" s="185"/>
      <c r="S2848" s="512"/>
    </row>
    <row r="2849" spans="1:19" s="31" customFormat="1" ht="21" customHeight="1" x14ac:dyDescent="0.25">
      <c r="A2849" s="356"/>
      <c r="C2849" s="356"/>
      <c r="D2849" s="357"/>
      <c r="E2849" s="357"/>
      <c r="F2849" s="357"/>
      <c r="G2849" s="358"/>
      <c r="H2849" s="357"/>
      <c r="I2849" s="357"/>
      <c r="J2849" s="357"/>
      <c r="K2849" s="357"/>
      <c r="L2849" s="359"/>
      <c r="M2849" s="359"/>
      <c r="N2849" s="360"/>
      <c r="O2849" s="59"/>
      <c r="P2849" s="60"/>
      <c r="Q2849" s="61"/>
      <c r="R2849" s="61"/>
      <c r="S2849" s="355"/>
    </row>
    <row r="2850" spans="1:19" s="31" customFormat="1" ht="45.75" customHeight="1" x14ac:dyDescent="0.25">
      <c r="B2850" s="356"/>
      <c r="L2850" s="536" t="s">
        <v>24</v>
      </c>
      <c r="M2850" s="536"/>
      <c r="N2850" s="58">
        <f>SUM(N9:N2848)</f>
        <v>16325526.859000025</v>
      </c>
      <c r="O2850" s="59"/>
      <c r="P2850" s="60"/>
      <c r="Q2850" s="61"/>
      <c r="R2850" s="61"/>
      <c r="S2850" s="510"/>
    </row>
    <row r="2851" spans="1:19" ht="45.75" customHeight="1" x14ac:dyDescent="0.25">
      <c r="B2851" s="31"/>
    </row>
    <row r="2853" spans="1:19" customFormat="1" ht="45.75" customHeight="1" x14ac:dyDescent="0.25">
      <c r="A2853" s="66" t="s">
        <v>44</v>
      </c>
      <c r="B2853" s="50"/>
      <c r="C2853" s="66"/>
      <c r="D2853" s="66"/>
      <c r="E2853" s="66"/>
      <c r="F2853" s="66"/>
      <c r="G2853" s="38"/>
      <c r="H2853" s="38"/>
      <c r="I2853" s="38"/>
      <c r="J2853" s="38"/>
      <c r="K2853" s="38"/>
      <c r="L2853" s="38"/>
      <c r="M2853" s="42"/>
      <c r="N2853" s="38"/>
      <c r="O2853" s="38"/>
      <c r="P2853" s="42"/>
      <c r="Q2853" s="38"/>
      <c r="S2853" s="513"/>
    </row>
    <row r="2854" spans="1:19" ht="45.75" customHeight="1" x14ac:dyDescent="0.25">
      <c r="B2854" s="66"/>
    </row>
  </sheetData>
  <autoFilter ref="A8:N2772" xr:uid="{00000000-0001-0000-0200-000000000000}">
    <filterColumn colId="11" showButton="0"/>
  </autoFilter>
  <mergeCells count="9">
    <mergeCell ref="L2850:M2850"/>
    <mergeCell ref="A3:N3"/>
    <mergeCell ref="L8:M8"/>
    <mergeCell ref="S2768:S2769"/>
    <mergeCell ref="Q7:R7"/>
    <mergeCell ref="A4:N4"/>
    <mergeCell ref="A6:N6"/>
    <mergeCell ref="S2789:S2796"/>
    <mergeCell ref="S2801:S2804"/>
  </mergeCells>
  <phoneticPr fontId="7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64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FF0000"/>
    <pageSetUpPr fitToPage="1"/>
  </sheetPr>
  <dimension ref="A1:N399"/>
  <sheetViews>
    <sheetView zoomScale="80" zoomScaleNormal="80" zoomScaleSheetLayoutView="70" workbookViewId="0">
      <pane xSplit="8" ySplit="8" topLeftCell="I386" activePane="bottomRight" state="frozen"/>
      <selection pane="topRight" activeCell="I1" sqref="I1"/>
      <selection pane="bottomLeft" activeCell="A9" sqref="A9"/>
      <selection pane="bottomRight" activeCell="C331" sqref="C331"/>
    </sheetView>
  </sheetViews>
  <sheetFormatPr baseColWidth="10" defaultRowHeight="15" x14ac:dyDescent="0.25"/>
  <cols>
    <col min="1" max="1" width="5" style="38" bestFit="1" customWidth="1"/>
    <col min="2" max="2" width="22.85546875" style="38" customWidth="1"/>
    <col min="3" max="3" width="22.7109375" style="38" customWidth="1"/>
    <col min="4" max="5" width="8.140625" style="38" customWidth="1"/>
    <col min="6" max="6" width="11.85546875" style="38" customWidth="1"/>
    <col min="7" max="7" width="18.140625" style="38" customWidth="1"/>
    <col min="8" max="8" width="17.42578125" style="38" customWidth="1"/>
    <col min="9" max="9" width="27.5703125" style="38" bestFit="1" customWidth="1"/>
    <col min="10" max="10" width="13.5703125" style="38" customWidth="1"/>
    <col min="11" max="12" width="7" style="38" customWidth="1"/>
    <col min="13" max="13" width="27.7109375" style="215" customWidth="1"/>
    <col min="14" max="16384" width="11.42578125" style="215"/>
  </cols>
  <sheetData>
    <row r="1" spans="1:13" x14ac:dyDescent="0.25">
      <c r="A1" s="39"/>
      <c r="B1" s="39"/>
      <c r="C1" s="199"/>
      <c r="D1" s="199"/>
      <c r="E1" s="199"/>
    </row>
    <row r="2" spans="1:13" x14ac:dyDescent="0.25">
      <c r="A2" s="535" t="s">
        <v>39</v>
      </c>
      <c r="B2" s="535"/>
      <c r="C2" s="535"/>
      <c r="D2" s="535"/>
      <c r="E2" s="535"/>
      <c r="F2" s="535"/>
      <c r="G2" s="535"/>
      <c r="H2" s="535"/>
      <c r="I2" s="535"/>
      <c r="J2" s="535"/>
      <c r="K2" s="535"/>
      <c r="L2" s="535"/>
    </row>
    <row r="3" spans="1:13" x14ac:dyDescent="0.25">
      <c r="A3" s="535" t="s">
        <v>15960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</row>
    <row r="5" spans="1:13" s="216" customFormat="1" ht="15" customHeight="1" x14ac:dyDescent="0.2">
      <c r="A5" s="544" t="s">
        <v>48</v>
      </c>
      <c r="B5" s="544"/>
      <c r="C5" s="544"/>
      <c r="D5" s="544"/>
      <c r="E5" s="544"/>
      <c r="F5" s="544"/>
      <c r="G5" s="544"/>
      <c r="H5" s="544"/>
      <c r="I5" s="544"/>
      <c r="J5" s="544"/>
      <c r="K5" s="544"/>
      <c r="L5" s="544"/>
      <c r="M5" s="26"/>
    </row>
    <row r="6" spans="1:13" s="216" customFormat="1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215"/>
    </row>
    <row r="7" spans="1:13" s="216" customFormat="1" ht="30.75" customHeight="1" x14ac:dyDescent="0.2">
      <c r="A7" s="36" t="s">
        <v>12</v>
      </c>
      <c r="B7" s="36" t="s">
        <v>8</v>
      </c>
      <c r="C7" s="36" t="s">
        <v>7</v>
      </c>
      <c r="D7" s="36" t="s">
        <v>0</v>
      </c>
      <c r="E7" s="36" t="s">
        <v>1</v>
      </c>
      <c r="F7" s="36" t="s">
        <v>2</v>
      </c>
      <c r="G7" s="36" t="s">
        <v>9</v>
      </c>
      <c r="H7" s="36" t="s">
        <v>3</v>
      </c>
      <c r="I7" s="36" t="s">
        <v>10</v>
      </c>
      <c r="J7" s="36" t="s">
        <v>4</v>
      </c>
      <c r="K7" s="533" t="s">
        <v>6</v>
      </c>
      <c r="L7" s="534"/>
      <c r="M7" s="36" t="s">
        <v>23</v>
      </c>
    </row>
    <row r="8" spans="1:13" s="217" customFormat="1" ht="90" x14ac:dyDescent="0.25">
      <c r="A8" s="95">
        <v>1</v>
      </c>
      <c r="B8" s="95" t="s">
        <v>11555</v>
      </c>
      <c r="C8" s="201" t="s">
        <v>11556</v>
      </c>
      <c r="D8" s="98" t="s">
        <v>11557</v>
      </c>
      <c r="E8" s="98" t="s">
        <v>391</v>
      </c>
      <c r="F8" s="204" t="s">
        <v>261</v>
      </c>
      <c r="G8" s="219"/>
      <c r="H8" s="98" t="s">
        <v>470</v>
      </c>
      <c r="I8" s="98" t="s">
        <v>150</v>
      </c>
      <c r="J8" s="98" t="s">
        <v>92</v>
      </c>
      <c r="K8" s="202">
        <v>2</v>
      </c>
      <c r="L8" s="202">
        <v>2014</v>
      </c>
      <c r="M8" s="194">
        <v>25109.95</v>
      </c>
    </row>
    <row r="9" spans="1:13" s="217" customFormat="1" ht="30" x14ac:dyDescent="0.25">
      <c r="A9" s="95">
        <v>2</v>
      </c>
      <c r="B9" s="95" t="s">
        <v>11558</v>
      </c>
      <c r="C9" s="203" t="s">
        <v>11559</v>
      </c>
      <c r="D9" s="98" t="s">
        <v>11560</v>
      </c>
      <c r="E9" s="98" t="s">
        <v>391</v>
      </c>
      <c r="F9" s="204" t="s">
        <v>261</v>
      </c>
      <c r="G9" s="219"/>
      <c r="H9" s="98" t="s">
        <v>470</v>
      </c>
      <c r="I9" s="98" t="s">
        <v>150</v>
      </c>
      <c r="J9" s="98" t="s">
        <v>92</v>
      </c>
      <c r="K9" s="202">
        <v>3</v>
      </c>
      <c r="L9" s="202">
        <v>2014</v>
      </c>
      <c r="M9" s="194">
        <v>3490</v>
      </c>
    </row>
    <row r="10" spans="1:13" s="217" customFormat="1" ht="30" x14ac:dyDescent="0.25">
      <c r="A10" s="95">
        <v>3</v>
      </c>
      <c r="B10" s="95" t="s">
        <v>11561</v>
      </c>
      <c r="C10" s="203" t="s">
        <v>11562</v>
      </c>
      <c r="D10" s="98" t="s">
        <v>261</v>
      </c>
      <c r="E10" s="98" t="s">
        <v>391</v>
      </c>
      <c r="F10" s="204" t="s">
        <v>261</v>
      </c>
      <c r="G10" s="219"/>
      <c r="H10" s="98" t="s">
        <v>470</v>
      </c>
      <c r="I10" s="98" t="s">
        <v>11563</v>
      </c>
      <c r="J10" s="98" t="s">
        <v>92</v>
      </c>
      <c r="K10" s="202">
        <v>8</v>
      </c>
      <c r="L10" s="202">
        <v>2015</v>
      </c>
      <c r="M10" s="194">
        <v>5801.85</v>
      </c>
    </row>
    <row r="11" spans="1:13" s="217" customFormat="1" ht="45" x14ac:dyDescent="0.25">
      <c r="A11" s="95">
        <v>4</v>
      </c>
      <c r="B11" s="95" t="s">
        <v>11564</v>
      </c>
      <c r="C11" s="203" t="s">
        <v>11565</v>
      </c>
      <c r="D11" s="204" t="s">
        <v>261</v>
      </c>
      <c r="E11" s="204" t="s">
        <v>391</v>
      </c>
      <c r="F11" s="204" t="s">
        <v>261</v>
      </c>
      <c r="G11" s="219"/>
      <c r="H11" s="98" t="s">
        <v>470</v>
      </c>
      <c r="I11" s="98" t="s">
        <v>11563</v>
      </c>
      <c r="J11" s="98" t="s">
        <v>92</v>
      </c>
      <c r="K11" s="202">
        <v>10</v>
      </c>
      <c r="L11" s="202">
        <v>2016</v>
      </c>
      <c r="M11" s="194">
        <v>3277</v>
      </c>
    </row>
    <row r="12" spans="1:13" s="217" customFormat="1" ht="60" x14ac:dyDescent="0.25">
      <c r="A12" s="95">
        <v>5</v>
      </c>
      <c r="B12" s="95" t="s">
        <v>11566</v>
      </c>
      <c r="C12" s="203" t="s">
        <v>11567</v>
      </c>
      <c r="D12" s="204" t="s">
        <v>261</v>
      </c>
      <c r="E12" s="204" t="s">
        <v>391</v>
      </c>
      <c r="F12" s="204" t="s">
        <v>261</v>
      </c>
      <c r="G12" s="219"/>
      <c r="H12" s="98" t="s">
        <v>470</v>
      </c>
      <c r="I12" s="98" t="s">
        <v>11563</v>
      </c>
      <c r="J12" s="98" t="s">
        <v>92</v>
      </c>
      <c r="K12" s="202">
        <v>7</v>
      </c>
      <c r="L12" s="202">
        <v>2020</v>
      </c>
      <c r="M12" s="194">
        <v>101726.2</v>
      </c>
    </row>
    <row r="13" spans="1:13" s="217" customFormat="1" ht="30" x14ac:dyDescent="0.25">
      <c r="A13" s="95">
        <v>6</v>
      </c>
      <c r="B13" s="95" t="s">
        <v>11568</v>
      </c>
      <c r="C13" s="203" t="s">
        <v>11569</v>
      </c>
      <c r="D13" s="204" t="s">
        <v>261</v>
      </c>
      <c r="E13" s="204" t="s">
        <v>391</v>
      </c>
      <c r="F13" s="204" t="s">
        <v>261</v>
      </c>
      <c r="G13" s="219"/>
      <c r="H13" s="98" t="s">
        <v>470</v>
      </c>
      <c r="I13" s="98" t="s">
        <v>11563</v>
      </c>
      <c r="J13" s="98" t="s">
        <v>92</v>
      </c>
      <c r="K13" s="202">
        <v>7</v>
      </c>
      <c r="L13" s="202">
        <v>2020</v>
      </c>
      <c r="M13" s="194">
        <v>16701.68</v>
      </c>
    </row>
    <row r="14" spans="1:13" s="217" customFormat="1" ht="30" x14ac:dyDescent="0.25">
      <c r="A14" s="95">
        <v>7</v>
      </c>
      <c r="B14" s="95" t="s">
        <v>11570</v>
      </c>
      <c r="C14" s="203" t="s">
        <v>11571</v>
      </c>
      <c r="D14" s="204" t="s">
        <v>261</v>
      </c>
      <c r="E14" s="204" t="s">
        <v>391</v>
      </c>
      <c r="F14" s="204" t="s">
        <v>261</v>
      </c>
      <c r="G14" s="219"/>
      <c r="H14" s="98" t="s">
        <v>470</v>
      </c>
      <c r="I14" s="98" t="s">
        <v>11563</v>
      </c>
      <c r="J14" s="98" t="s">
        <v>92</v>
      </c>
      <c r="K14" s="202">
        <v>7</v>
      </c>
      <c r="L14" s="202">
        <v>2020</v>
      </c>
      <c r="M14" s="194">
        <v>2184.6</v>
      </c>
    </row>
    <row r="15" spans="1:13" s="217" customFormat="1" ht="30" x14ac:dyDescent="0.25">
      <c r="A15" s="95">
        <v>8</v>
      </c>
      <c r="B15" s="95" t="s">
        <v>11572</v>
      </c>
      <c r="C15" s="203" t="s">
        <v>11573</v>
      </c>
      <c r="D15" s="204" t="s">
        <v>1156</v>
      </c>
      <c r="E15" s="204" t="s">
        <v>5457</v>
      </c>
      <c r="F15" s="204" t="s">
        <v>11574</v>
      </c>
      <c r="G15" s="219"/>
      <c r="H15" s="98" t="s">
        <v>470</v>
      </c>
      <c r="I15" s="98" t="s">
        <v>11563</v>
      </c>
      <c r="J15" s="98" t="s">
        <v>92</v>
      </c>
      <c r="K15" s="202">
        <v>7</v>
      </c>
      <c r="L15" s="202">
        <v>2020</v>
      </c>
      <c r="M15" s="194">
        <v>41769.279999999999</v>
      </c>
    </row>
    <row r="16" spans="1:13" s="217" customFormat="1" ht="30" x14ac:dyDescent="0.25">
      <c r="A16" s="95">
        <v>9</v>
      </c>
      <c r="B16" s="95" t="s">
        <v>11575</v>
      </c>
      <c r="C16" s="203" t="s">
        <v>11576</v>
      </c>
      <c r="D16" s="204" t="s">
        <v>261</v>
      </c>
      <c r="E16" s="204" t="s">
        <v>4406</v>
      </c>
      <c r="F16" s="204" t="s">
        <v>3048</v>
      </c>
      <c r="G16" s="219"/>
      <c r="H16" s="98" t="s">
        <v>470</v>
      </c>
      <c r="I16" s="98" t="s">
        <v>11563</v>
      </c>
      <c r="J16" s="98" t="s">
        <v>92</v>
      </c>
      <c r="K16" s="202">
        <v>7</v>
      </c>
      <c r="L16" s="202">
        <v>2020</v>
      </c>
      <c r="M16" s="194">
        <v>13338.84</v>
      </c>
    </row>
    <row r="17" spans="1:13" s="217" customFormat="1" ht="60" x14ac:dyDescent="0.25">
      <c r="A17" s="95">
        <v>10</v>
      </c>
      <c r="B17" s="95" t="s">
        <v>11577</v>
      </c>
      <c r="C17" s="203" t="s">
        <v>11578</v>
      </c>
      <c r="D17" s="204" t="s">
        <v>261</v>
      </c>
      <c r="E17" s="204" t="s">
        <v>391</v>
      </c>
      <c r="F17" s="204" t="s">
        <v>261</v>
      </c>
      <c r="G17" s="219"/>
      <c r="H17" s="98" t="s">
        <v>470</v>
      </c>
      <c r="I17" s="98" t="s">
        <v>11563</v>
      </c>
      <c r="J17" s="98" t="s">
        <v>92</v>
      </c>
      <c r="K17" s="202">
        <v>7</v>
      </c>
      <c r="L17" s="202">
        <v>2020</v>
      </c>
      <c r="M17" s="194">
        <v>64728</v>
      </c>
    </row>
    <row r="18" spans="1:13" s="217" customFormat="1" ht="60" x14ac:dyDescent="0.25">
      <c r="A18" s="95">
        <v>11</v>
      </c>
      <c r="B18" s="95" t="s">
        <v>11579</v>
      </c>
      <c r="C18" s="203" t="s">
        <v>11580</v>
      </c>
      <c r="D18" s="204" t="s">
        <v>11581</v>
      </c>
      <c r="E18" s="204"/>
      <c r="F18" s="204"/>
      <c r="G18" s="219"/>
      <c r="H18" s="98"/>
      <c r="I18" s="98" t="s">
        <v>7179</v>
      </c>
      <c r="J18" s="98"/>
      <c r="K18" s="202">
        <v>12</v>
      </c>
      <c r="L18" s="202">
        <v>2019</v>
      </c>
      <c r="M18" s="194">
        <v>7957.6</v>
      </c>
    </row>
    <row r="19" spans="1:13" s="217" customFormat="1" x14ac:dyDescent="0.25">
      <c r="A19" s="95">
        <v>12</v>
      </c>
      <c r="B19" s="95" t="s">
        <v>11582</v>
      </c>
      <c r="C19" s="203" t="s">
        <v>2811</v>
      </c>
      <c r="D19" s="98" t="s">
        <v>261</v>
      </c>
      <c r="E19" s="98" t="s">
        <v>391</v>
      </c>
      <c r="F19" s="204" t="s">
        <v>261</v>
      </c>
      <c r="G19" s="219"/>
      <c r="H19" s="98" t="s">
        <v>90</v>
      </c>
      <c r="I19" s="98" t="s">
        <v>448</v>
      </c>
      <c r="J19" s="98" t="s">
        <v>92</v>
      </c>
      <c r="K19" s="98">
        <v>12</v>
      </c>
      <c r="L19" s="202">
        <v>2015</v>
      </c>
      <c r="M19" s="194">
        <v>4999</v>
      </c>
    </row>
    <row r="20" spans="1:13" s="217" customFormat="1" x14ac:dyDescent="0.25">
      <c r="A20" s="95">
        <v>13</v>
      </c>
      <c r="B20" s="95" t="s">
        <v>11583</v>
      </c>
      <c r="C20" s="201" t="s">
        <v>8307</v>
      </c>
      <c r="D20" s="98" t="s">
        <v>3332</v>
      </c>
      <c r="E20" s="98" t="s">
        <v>391</v>
      </c>
      <c r="F20" s="204" t="s">
        <v>11584</v>
      </c>
      <c r="G20" s="219"/>
      <c r="H20" s="98" t="s">
        <v>292</v>
      </c>
      <c r="I20" s="98" t="s">
        <v>98</v>
      </c>
      <c r="J20" s="98" t="s">
        <v>92</v>
      </c>
      <c r="K20" s="202">
        <v>12</v>
      </c>
      <c r="L20" s="202">
        <v>2013</v>
      </c>
      <c r="M20" s="194">
        <v>6399</v>
      </c>
    </row>
    <row r="21" spans="1:13" s="217" customFormat="1" x14ac:dyDescent="0.25">
      <c r="A21" s="95">
        <v>14</v>
      </c>
      <c r="B21" s="95" t="s">
        <v>11585</v>
      </c>
      <c r="C21" s="201" t="s">
        <v>11586</v>
      </c>
      <c r="D21" s="98" t="s">
        <v>3332</v>
      </c>
      <c r="E21" s="98" t="s">
        <v>391</v>
      </c>
      <c r="F21" s="204" t="s">
        <v>11587</v>
      </c>
      <c r="G21" s="219"/>
      <c r="H21" s="98" t="s">
        <v>292</v>
      </c>
      <c r="I21" s="98" t="s">
        <v>98</v>
      </c>
      <c r="J21" s="98" t="s">
        <v>92</v>
      </c>
      <c r="K21" s="202">
        <v>12</v>
      </c>
      <c r="L21" s="202">
        <v>2013</v>
      </c>
      <c r="M21" s="194">
        <v>9795.86</v>
      </c>
    </row>
    <row r="22" spans="1:13" s="217" customFormat="1" x14ac:dyDescent="0.25">
      <c r="A22" s="95">
        <v>15</v>
      </c>
      <c r="B22" s="95" t="s">
        <v>11588</v>
      </c>
      <c r="C22" s="201" t="s">
        <v>11589</v>
      </c>
      <c r="D22" s="98" t="s">
        <v>1015</v>
      </c>
      <c r="E22" s="98" t="s">
        <v>391</v>
      </c>
      <c r="F22" s="204" t="s">
        <v>261</v>
      </c>
      <c r="G22" s="219"/>
      <c r="H22" s="98" t="s">
        <v>292</v>
      </c>
      <c r="I22" s="98" t="s">
        <v>98</v>
      </c>
      <c r="J22" s="98" t="s">
        <v>92</v>
      </c>
      <c r="K22" s="202">
        <v>12</v>
      </c>
      <c r="L22" s="202">
        <v>2013</v>
      </c>
      <c r="M22" s="194">
        <v>7128.1</v>
      </c>
    </row>
    <row r="23" spans="1:13" s="217" customFormat="1" ht="30" x14ac:dyDescent="0.25">
      <c r="A23" s="95">
        <v>16</v>
      </c>
      <c r="B23" s="95" t="s">
        <v>11590</v>
      </c>
      <c r="C23" s="203" t="s">
        <v>11591</v>
      </c>
      <c r="D23" s="98" t="s">
        <v>11592</v>
      </c>
      <c r="E23" s="98" t="s">
        <v>391</v>
      </c>
      <c r="F23" s="204" t="s">
        <v>11593</v>
      </c>
      <c r="G23" s="219"/>
      <c r="H23" s="98" t="s">
        <v>292</v>
      </c>
      <c r="I23" s="98" t="s">
        <v>98</v>
      </c>
      <c r="J23" s="98" t="s">
        <v>92</v>
      </c>
      <c r="K23" s="202">
        <v>9</v>
      </c>
      <c r="L23" s="202">
        <v>2014</v>
      </c>
      <c r="M23" s="194">
        <v>8790.33</v>
      </c>
    </row>
    <row r="24" spans="1:13" s="217" customFormat="1" ht="30" x14ac:dyDescent="0.25">
      <c r="A24" s="95">
        <v>17</v>
      </c>
      <c r="B24" s="95" t="s">
        <v>11594</v>
      </c>
      <c r="C24" s="203" t="s">
        <v>11595</v>
      </c>
      <c r="D24" s="98" t="s">
        <v>1015</v>
      </c>
      <c r="E24" s="98" t="s">
        <v>391</v>
      </c>
      <c r="F24" s="204" t="s">
        <v>11596</v>
      </c>
      <c r="G24" s="219"/>
      <c r="H24" s="98" t="s">
        <v>292</v>
      </c>
      <c r="I24" s="98" t="s">
        <v>98</v>
      </c>
      <c r="J24" s="98" t="s">
        <v>92</v>
      </c>
      <c r="K24" s="202">
        <v>9</v>
      </c>
      <c r="L24" s="202">
        <v>2014</v>
      </c>
      <c r="M24" s="194">
        <v>66344.11</v>
      </c>
    </row>
    <row r="25" spans="1:13" s="217" customFormat="1" ht="30" x14ac:dyDescent="0.25">
      <c r="A25" s="95">
        <v>18</v>
      </c>
      <c r="B25" s="95" t="s">
        <v>11597</v>
      </c>
      <c r="C25" s="203" t="s">
        <v>11598</v>
      </c>
      <c r="D25" s="98" t="s">
        <v>261</v>
      </c>
      <c r="E25" s="98" t="s">
        <v>391</v>
      </c>
      <c r="F25" s="204" t="s">
        <v>261</v>
      </c>
      <c r="G25" s="219"/>
      <c r="H25" s="98" t="s">
        <v>292</v>
      </c>
      <c r="I25" s="98" t="s">
        <v>98</v>
      </c>
      <c r="J25" s="98" t="s">
        <v>92</v>
      </c>
      <c r="K25" s="202">
        <v>9</v>
      </c>
      <c r="L25" s="202">
        <v>2014</v>
      </c>
      <c r="M25" s="194">
        <v>4343.34</v>
      </c>
    </row>
    <row r="26" spans="1:13" s="217" customFormat="1" ht="30" x14ac:dyDescent="0.25">
      <c r="A26" s="95">
        <v>19</v>
      </c>
      <c r="B26" s="95" t="s">
        <v>11599</v>
      </c>
      <c r="C26" s="203" t="s">
        <v>11600</v>
      </c>
      <c r="D26" s="98" t="s">
        <v>11601</v>
      </c>
      <c r="E26" s="98" t="s">
        <v>391</v>
      </c>
      <c r="F26" s="204" t="s">
        <v>11602</v>
      </c>
      <c r="G26" s="219"/>
      <c r="H26" s="98" t="s">
        <v>292</v>
      </c>
      <c r="I26" s="98" t="s">
        <v>98</v>
      </c>
      <c r="J26" s="98" t="s">
        <v>92</v>
      </c>
      <c r="K26" s="202">
        <v>9</v>
      </c>
      <c r="L26" s="202">
        <v>2014</v>
      </c>
      <c r="M26" s="194">
        <v>5481.9</v>
      </c>
    </row>
    <row r="27" spans="1:13" s="217" customFormat="1" ht="30" x14ac:dyDescent="0.25">
      <c r="A27" s="95">
        <v>20</v>
      </c>
      <c r="B27" s="95" t="s">
        <v>11603</v>
      </c>
      <c r="C27" s="203" t="s">
        <v>11604</v>
      </c>
      <c r="D27" s="98" t="s">
        <v>11592</v>
      </c>
      <c r="E27" s="98" t="s">
        <v>391</v>
      </c>
      <c r="F27" s="204" t="s">
        <v>261</v>
      </c>
      <c r="G27" s="219"/>
      <c r="H27" s="98" t="s">
        <v>292</v>
      </c>
      <c r="I27" s="98" t="s">
        <v>98</v>
      </c>
      <c r="J27" s="98" t="s">
        <v>92</v>
      </c>
      <c r="K27" s="202">
        <v>10</v>
      </c>
      <c r="L27" s="202">
        <v>2014</v>
      </c>
      <c r="M27" s="194">
        <v>4814</v>
      </c>
    </row>
    <row r="28" spans="1:13" s="217" customFormat="1" x14ac:dyDescent="0.25">
      <c r="A28" s="95">
        <v>21</v>
      </c>
      <c r="B28" s="95" t="s">
        <v>11605</v>
      </c>
      <c r="C28" s="203" t="s">
        <v>11606</v>
      </c>
      <c r="D28" s="98" t="s">
        <v>1015</v>
      </c>
      <c r="E28" s="98" t="s">
        <v>391</v>
      </c>
      <c r="F28" s="204" t="s">
        <v>11607</v>
      </c>
      <c r="G28" s="219"/>
      <c r="H28" s="98" t="s">
        <v>292</v>
      </c>
      <c r="I28" s="98" t="s">
        <v>98</v>
      </c>
      <c r="J28" s="98" t="s">
        <v>92</v>
      </c>
      <c r="K28" s="202">
        <v>2</v>
      </c>
      <c r="L28" s="202">
        <v>2015</v>
      </c>
      <c r="M28" s="194">
        <v>30683.26</v>
      </c>
    </row>
    <row r="29" spans="1:13" s="217" customFormat="1" x14ac:dyDescent="0.25">
      <c r="A29" s="95">
        <v>22</v>
      </c>
      <c r="B29" s="95" t="s">
        <v>11608</v>
      </c>
      <c r="C29" s="203" t="s">
        <v>11609</v>
      </c>
      <c r="D29" s="204" t="s">
        <v>11610</v>
      </c>
      <c r="E29" s="204" t="s">
        <v>11611</v>
      </c>
      <c r="F29" s="204" t="s">
        <v>11611</v>
      </c>
      <c r="G29" s="219"/>
      <c r="H29" s="98" t="s">
        <v>470</v>
      </c>
      <c r="I29" s="98" t="s">
        <v>98</v>
      </c>
      <c r="J29" s="98" t="s">
        <v>92</v>
      </c>
      <c r="K29" s="202">
        <v>12</v>
      </c>
      <c r="L29" s="202">
        <v>2016</v>
      </c>
      <c r="M29" s="194">
        <v>28998.41</v>
      </c>
    </row>
    <row r="30" spans="1:13" s="217" customFormat="1" ht="30" x14ac:dyDescent="0.25">
      <c r="A30" s="95">
        <v>23</v>
      </c>
      <c r="B30" s="95" t="s">
        <v>11612</v>
      </c>
      <c r="C30" s="203" t="s">
        <v>11613</v>
      </c>
      <c r="D30" s="204" t="s">
        <v>11610</v>
      </c>
      <c r="E30" s="204" t="s">
        <v>391</v>
      </c>
      <c r="F30" s="204" t="s">
        <v>261</v>
      </c>
      <c r="G30" s="219"/>
      <c r="H30" s="98" t="s">
        <v>470</v>
      </c>
      <c r="I30" s="98" t="s">
        <v>98</v>
      </c>
      <c r="J30" s="98" t="s">
        <v>92</v>
      </c>
      <c r="K30" s="202">
        <v>1</v>
      </c>
      <c r="L30" s="202">
        <v>2017</v>
      </c>
      <c r="M30" s="194">
        <v>19998.400000000001</v>
      </c>
    </row>
    <row r="31" spans="1:13" s="217" customFormat="1" ht="30" x14ac:dyDescent="0.25">
      <c r="A31" s="95">
        <v>24</v>
      </c>
      <c r="B31" s="95" t="s">
        <v>11614</v>
      </c>
      <c r="C31" s="203" t="s">
        <v>11615</v>
      </c>
      <c r="D31" s="204" t="s">
        <v>11616</v>
      </c>
      <c r="E31" s="204" t="s">
        <v>391</v>
      </c>
      <c r="F31" s="204" t="s">
        <v>11617</v>
      </c>
      <c r="G31" s="219"/>
      <c r="H31" s="98" t="s">
        <v>90</v>
      </c>
      <c r="I31" s="98" t="s">
        <v>98</v>
      </c>
      <c r="J31" s="98" t="s">
        <v>92</v>
      </c>
      <c r="K31" s="202">
        <v>5</v>
      </c>
      <c r="L31" s="202">
        <v>2017</v>
      </c>
      <c r="M31" s="194">
        <v>36000</v>
      </c>
    </row>
    <row r="32" spans="1:13" s="217" customFormat="1" x14ac:dyDescent="0.25">
      <c r="A32" s="95">
        <v>25</v>
      </c>
      <c r="B32" s="95" t="s">
        <v>11618</v>
      </c>
      <c r="C32" s="203" t="s">
        <v>11619</v>
      </c>
      <c r="D32" s="98" t="s">
        <v>261</v>
      </c>
      <c r="E32" s="98" t="s">
        <v>391</v>
      </c>
      <c r="F32" s="204" t="s">
        <v>261</v>
      </c>
      <c r="G32" s="219"/>
      <c r="H32" s="98" t="s">
        <v>90</v>
      </c>
      <c r="I32" s="98" t="s">
        <v>98</v>
      </c>
      <c r="J32" s="98" t="s">
        <v>92</v>
      </c>
      <c r="K32" s="202">
        <v>4</v>
      </c>
      <c r="L32" s="202">
        <v>2018</v>
      </c>
      <c r="M32" s="194">
        <v>16799</v>
      </c>
    </row>
    <row r="33" spans="1:13" s="217" customFormat="1" ht="30" x14ac:dyDescent="0.25">
      <c r="A33" s="95">
        <v>26</v>
      </c>
      <c r="B33" s="95" t="s">
        <v>11620</v>
      </c>
      <c r="C33" s="203" t="s">
        <v>11621</v>
      </c>
      <c r="D33" s="98" t="s">
        <v>261</v>
      </c>
      <c r="E33" s="98" t="s">
        <v>391</v>
      </c>
      <c r="F33" s="204" t="s">
        <v>261</v>
      </c>
      <c r="G33" s="219"/>
      <c r="H33" s="98" t="s">
        <v>90</v>
      </c>
      <c r="I33" s="98" t="s">
        <v>98</v>
      </c>
      <c r="J33" s="98" t="s">
        <v>92</v>
      </c>
      <c r="K33" s="202">
        <v>4</v>
      </c>
      <c r="L33" s="202">
        <v>2018</v>
      </c>
      <c r="M33" s="194">
        <v>4099</v>
      </c>
    </row>
    <row r="34" spans="1:13" s="217" customFormat="1" ht="30" x14ac:dyDescent="0.25">
      <c r="A34" s="95">
        <v>27</v>
      </c>
      <c r="B34" s="95" t="s">
        <v>11622</v>
      </c>
      <c r="C34" s="203" t="s">
        <v>11623</v>
      </c>
      <c r="D34" s="98" t="s">
        <v>261</v>
      </c>
      <c r="E34" s="98" t="s">
        <v>391</v>
      </c>
      <c r="F34" s="204" t="s">
        <v>261</v>
      </c>
      <c r="G34" s="219"/>
      <c r="H34" s="98" t="s">
        <v>90</v>
      </c>
      <c r="I34" s="98" t="s">
        <v>98</v>
      </c>
      <c r="J34" s="98" t="s">
        <v>92</v>
      </c>
      <c r="K34" s="202">
        <v>4</v>
      </c>
      <c r="L34" s="202">
        <v>2018</v>
      </c>
      <c r="M34" s="194">
        <f>62398/2</f>
        <v>31199</v>
      </c>
    </row>
    <row r="35" spans="1:13" s="217" customFormat="1" ht="30" x14ac:dyDescent="0.25">
      <c r="A35" s="95">
        <v>28</v>
      </c>
      <c r="B35" s="95" t="s">
        <v>11624</v>
      </c>
      <c r="C35" s="203" t="s">
        <v>11623</v>
      </c>
      <c r="D35" s="98" t="s">
        <v>261</v>
      </c>
      <c r="E35" s="98" t="s">
        <v>391</v>
      </c>
      <c r="F35" s="204" t="s">
        <v>261</v>
      </c>
      <c r="G35" s="219"/>
      <c r="H35" s="98" t="s">
        <v>90</v>
      </c>
      <c r="I35" s="98" t="s">
        <v>98</v>
      </c>
      <c r="J35" s="98" t="s">
        <v>92</v>
      </c>
      <c r="K35" s="202">
        <v>4</v>
      </c>
      <c r="L35" s="202">
        <v>2018</v>
      </c>
      <c r="M35" s="194">
        <v>31199</v>
      </c>
    </row>
    <row r="36" spans="1:13" s="217" customFormat="1" ht="30" x14ac:dyDescent="0.25">
      <c r="A36" s="95">
        <v>29</v>
      </c>
      <c r="B36" s="95" t="s">
        <v>11625</v>
      </c>
      <c r="C36" s="203" t="s">
        <v>11623</v>
      </c>
      <c r="D36" s="98" t="s">
        <v>261</v>
      </c>
      <c r="E36" s="98" t="s">
        <v>391</v>
      </c>
      <c r="F36" s="204" t="s">
        <v>261</v>
      </c>
      <c r="G36" s="219"/>
      <c r="H36" s="98" t="s">
        <v>90</v>
      </c>
      <c r="I36" s="98" t="s">
        <v>98</v>
      </c>
      <c r="J36" s="98" t="s">
        <v>92</v>
      </c>
      <c r="K36" s="202">
        <v>4</v>
      </c>
      <c r="L36" s="202">
        <v>2018</v>
      </c>
      <c r="M36" s="194">
        <f>62398/2</f>
        <v>31199</v>
      </c>
    </row>
    <row r="37" spans="1:13" s="217" customFormat="1" ht="30" x14ac:dyDescent="0.25">
      <c r="A37" s="95">
        <v>30</v>
      </c>
      <c r="B37" s="95" t="s">
        <v>11626</v>
      </c>
      <c r="C37" s="203" t="s">
        <v>11623</v>
      </c>
      <c r="D37" s="98" t="s">
        <v>261</v>
      </c>
      <c r="E37" s="98" t="s">
        <v>391</v>
      </c>
      <c r="F37" s="204" t="s">
        <v>261</v>
      </c>
      <c r="G37" s="219"/>
      <c r="H37" s="98" t="s">
        <v>90</v>
      </c>
      <c r="I37" s="98" t="s">
        <v>98</v>
      </c>
      <c r="J37" s="98" t="s">
        <v>92</v>
      </c>
      <c r="K37" s="202">
        <v>4</v>
      </c>
      <c r="L37" s="202">
        <v>2018</v>
      </c>
      <c r="M37" s="194">
        <v>31199</v>
      </c>
    </row>
    <row r="38" spans="1:13" s="217" customFormat="1" ht="30" x14ac:dyDescent="0.25">
      <c r="A38" s="95">
        <v>31</v>
      </c>
      <c r="B38" s="95" t="s">
        <v>11627</v>
      </c>
      <c r="C38" s="201" t="s">
        <v>11628</v>
      </c>
      <c r="D38" s="98" t="s">
        <v>3332</v>
      </c>
      <c r="E38" s="98" t="s">
        <v>391</v>
      </c>
      <c r="F38" s="204" t="s">
        <v>11629</v>
      </c>
      <c r="G38" s="219"/>
      <c r="H38" s="98" t="s">
        <v>292</v>
      </c>
      <c r="I38" s="98" t="s">
        <v>7046</v>
      </c>
      <c r="J38" s="98" t="s">
        <v>92</v>
      </c>
      <c r="K38" s="202">
        <v>12</v>
      </c>
      <c r="L38" s="202">
        <v>2013</v>
      </c>
      <c r="M38" s="194">
        <v>3046.63</v>
      </c>
    </row>
    <row r="39" spans="1:13" s="217" customFormat="1" ht="30" x14ac:dyDescent="0.25">
      <c r="A39" s="95">
        <v>32</v>
      </c>
      <c r="B39" s="95" t="s">
        <v>11630</v>
      </c>
      <c r="C39" s="201" t="s">
        <v>11631</v>
      </c>
      <c r="D39" s="98" t="s">
        <v>261</v>
      </c>
      <c r="E39" s="98" t="s">
        <v>391</v>
      </c>
      <c r="F39" s="204" t="s">
        <v>261</v>
      </c>
      <c r="G39" s="219"/>
      <c r="H39" s="98" t="s">
        <v>292</v>
      </c>
      <c r="I39" s="98" t="s">
        <v>7046</v>
      </c>
      <c r="J39" s="98" t="s">
        <v>92</v>
      </c>
      <c r="K39" s="202">
        <v>12</v>
      </c>
      <c r="L39" s="202">
        <v>2013</v>
      </c>
      <c r="M39" s="194">
        <v>18703.84</v>
      </c>
    </row>
    <row r="40" spans="1:13" s="217" customFormat="1" ht="30" x14ac:dyDescent="0.25">
      <c r="A40" s="95">
        <v>33</v>
      </c>
      <c r="B40" s="95" t="s">
        <v>11632</v>
      </c>
      <c r="C40" s="201" t="s">
        <v>11633</v>
      </c>
      <c r="D40" s="98" t="s">
        <v>261</v>
      </c>
      <c r="E40" s="98" t="s">
        <v>391</v>
      </c>
      <c r="F40" s="204" t="s">
        <v>11629</v>
      </c>
      <c r="G40" s="219"/>
      <c r="H40" s="98" t="s">
        <v>292</v>
      </c>
      <c r="I40" s="98" t="s">
        <v>7046</v>
      </c>
      <c r="J40" s="98" t="s">
        <v>92</v>
      </c>
      <c r="K40" s="202">
        <v>12</v>
      </c>
      <c r="L40" s="202">
        <v>2013</v>
      </c>
      <c r="M40" s="194">
        <v>3336.62</v>
      </c>
    </row>
    <row r="41" spans="1:13" s="217" customFormat="1" ht="30" x14ac:dyDescent="0.25">
      <c r="A41" s="95">
        <v>34</v>
      </c>
      <c r="B41" s="95" t="s">
        <v>11634</v>
      </c>
      <c r="C41" s="201" t="s">
        <v>11635</v>
      </c>
      <c r="D41" s="98" t="s">
        <v>11636</v>
      </c>
      <c r="E41" s="98" t="s">
        <v>391</v>
      </c>
      <c r="F41" s="204" t="s">
        <v>11637</v>
      </c>
      <c r="G41" s="219"/>
      <c r="H41" s="98" t="s">
        <v>292</v>
      </c>
      <c r="I41" s="98" t="s">
        <v>7046</v>
      </c>
      <c r="J41" s="98" t="s">
        <v>92</v>
      </c>
      <c r="K41" s="202">
        <v>12</v>
      </c>
      <c r="L41" s="202">
        <v>2013</v>
      </c>
      <c r="M41" s="194">
        <v>33225.879999999997</v>
      </c>
    </row>
    <row r="42" spans="1:13" s="217" customFormat="1" x14ac:dyDescent="0.25">
      <c r="A42" s="95">
        <v>35</v>
      </c>
      <c r="B42" s="95" t="s">
        <v>11638</v>
      </c>
      <c r="C42" s="201" t="s">
        <v>11639</v>
      </c>
      <c r="D42" s="98" t="s">
        <v>261</v>
      </c>
      <c r="E42" s="98" t="s">
        <v>391</v>
      </c>
      <c r="F42" s="204" t="s">
        <v>11640</v>
      </c>
      <c r="G42" s="219"/>
      <c r="H42" s="98" t="s">
        <v>292</v>
      </c>
      <c r="I42" s="98" t="s">
        <v>7046</v>
      </c>
      <c r="J42" s="98" t="s">
        <v>92</v>
      </c>
      <c r="K42" s="202">
        <v>6</v>
      </c>
      <c r="L42" s="202">
        <v>2014</v>
      </c>
      <c r="M42" s="194">
        <v>3399.96</v>
      </c>
    </row>
    <row r="43" spans="1:13" s="217" customFormat="1" ht="45" x14ac:dyDescent="0.25">
      <c r="A43" s="95">
        <v>36</v>
      </c>
      <c r="B43" s="95" t="s">
        <v>11641</v>
      </c>
      <c r="C43" s="201" t="s">
        <v>11642</v>
      </c>
      <c r="D43" s="98" t="s">
        <v>261</v>
      </c>
      <c r="E43" s="98" t="s">
        <v>391</v>
      </c>
      <c r="F43" s="204" t="s">
        <v>261</v>
      </c>
      <c r="G43" s="219"/>
      <c r="H43" s="98" t="s">
        <v>292</v>
      </c>
      <c r="I43" s="98" t="s">
        <v>7046</v>
      </c>
      <c r="J43" s="98" t="s">
        <v>92</v>
      </c>
      <c r="K43" s="202">
        <v>4</v>
      </c>
      <c r="L43" s="202">
        <v>2015</v>
      </c>
      <c r="M43" s="194">
        <v>4210</v>
      </c>
    </row>
    <row r="44" spans="1:13" s="217" customFormat="1" ht="30" x14ac:dyDescent="0.25">
      <c r="A44" s="95">
        <v>37</v>
      </c>
      <c r="B44" s="95" t="s">
        <v>11643</v>
      </c>
      <c r="C44" s="201" t="s">
        <v>11644</v>
      </c>
      <c r="D44" s="98" t="s">
        <v>3332</v>
      </c>
      <c r="E44" s="98" t="s">
        <v>391</v>
      </c>
      <c r="F44" s="204" t="s">
        <v>11645</v>
      </c>
      <c r="G44" s="219"/>
      <c r="H44" s="98" t="s">
        <v>292</v>
      </c>
      <c r="I44" s="98" t="s">
        <v>1073</v>
      </c>
      <c r="J44" s="98" t="s">
        <v>92</v>
      </c>
      <c r="K44" s="202">
        <v>12</v>
      </c>
      <c r="L44" s="202">
        <v>2013</v>
      </c>
      <c r="M44" s="194">
        <v>2803.75</v>
      </c>
    </row>
    <row r="45" spans="1:13" s="217" customFormat="1" ht="45" x14ac:dyDescent="0.25">
      <c r="A45" s="95">
        <v>38</v>
      </c>
      <c r="B45" s="95" t="s">
        <v>11646</v>
      </c>
      <c r="C45" s="201" t="s">
        <v>11647</v>
      </c>
      <c r="D45" s="98" t="s">
        <v>3332</v>
      </c>
      <c r="E45" s="98" t="s">
        <v>391</v>
      </c>
      <c r="F45" s="204" t="s">
        <v>11629</v>
      </c>
      <c r="G45" s="219"/>
      <c r="H45" s="98" t="s">
        <v>292</v>
      </c>
      <c r="I45" s="98" t="s">
        <v>1073</v>
      </c>
      <c r="J45" s="98" t="s">
        <v>92</v>
      </c>
      <c r="K45" s="202">
        <v>12</v>
      </c>
      <c r="L45" s="202">
        <v>2013</v>
      </c>
      <c r="M45" s="194">
        <v>2644.8</v>
      </c>
    </row>
    <row r="46" spans="1:13" s="217" customFormat="1" ht="45" x14ac:dyDescent="0.25">
      <c r="A46" s="95">
        <v>39</v>
      </c>
      <c r="B46" s="95" t="s">
        <v>11648</v>
      </c>
      <c r="C46" s="201" t="s">
        <v>11649</v>
      </c>
      <c r="D46" s="98" t="s">
        <v>261</v>
      </c>
      <c r="E46" s="98" t="s">
        <v>11650</v>
      </c>
      <c r="F46" s="204" t="s">
        <v>261</v>
      </c>
      <c r="G46" s="219"/>
      <c r="H46" s="98" t="s">
        <v>292</v>
      </c>
      <c r="I46" s="98" t="s">
        <v>1073</v>
      </c>
      <c r="J46" s="98" t="s">
        <v>92</v>
      </c>
      <c r="K46" s="202">
        <v>8</v>
      </c>
      <c r="L46" s="202">
        <v>2015</v>
      </c>
      <c r="M46" s="194">
        <v>6584.16</v>
      </c>
    </row>
    <row r="47" spans="1:13" s="217" customFormat="1" ht="30" x14ac:dyDescent="0.25">
      <c r="A47" s="95">
        <v>40</v>
      </c>
      <c r="B47" s="205" t="s">
        <v>8244</v>
      </c>
      <c r="C47" s="201" t="s">
        <v>11651</v>
      </c>
      <c r="D47" s="98" t="s">
        <v>3332</v>
      </c>
      <c r="E47" s="98" t="s">
        <v>391</v>
      </c>
      <c r="F47" s="204" t="s">
        <v>11645</v>
      </c>
      <c r="G47" s="219"/>
      <c r="H47" s="98" t="s">
        <v>292</v>
      </c>
      <c r="I47" s="98" t="s">
        <v>131</v>
      </c>
      <c r="J47" s="98" t="s">
        <v>92</v>
      </c>
      <c r="K47" s="98">
        <v>12</v>
      </c>
      <c r="L47" s="202">
        <v>2013</v>
      </c>
      <c r="M47" s="194">
        <v>3598.65</v>
      </c>
    </row>
    <row r="48" spans="1:13" s="217" customFormat="1" ht="30" x14ac:dyDescent="0.25">
      <c r="A48" s="95">
        <v>41</v>
      </c>
      <c r="B48" s="206" t="s">
        <v>11652</v>
      </c>
      <c r="C48" s="201" t="s">
        <v>11653</v>
      </c>
      <c r="D48" s="98" t="s">
        <v>261</v>
      </c>
      <c r="E48" s="98" t="s">
        <v>11654</v>
      </c>
      <c r="F48" s="204" t="s">
        <v>261</v>
      </c>
      <c r="G48" s="219"/>
      <c r="H48" s="98" t="s">
        <v>292</v>
      </c>
      <c r="I48" s="98" t="s">
        <v>11210</v>
      </c>
      <c r="J48" s="98" t="s">
        <v>92</v>
      </c>
      <c r="K48" s="202">
        <v>12</v>
      </c>
      <c r="L48" s="202">
        <v>2014</v>
      </c>
      <c r="M48" s="194">
        <v>17806</v>
      </c>
    </row>
    <row r="49" spans="1:13" s="217" customFormat="1" ht="30" x14ac:dyDescent="0.25">
      <c r="A49" s="95">
        <v>42</v>
      </c>
      <c r="B49" s="206" t="s">
        <v>11655</v>
      </c>
      <c r="C49" s="201" t="s">
        <v>11656</v>
      </c>
      <c r="D49" s="98" t="s">
        <v>261</v>
      </c>
      <c r="E49" s="98" t="s">
        <v>391</v>
      </c>
      <c r="F49" s="204" t="s">
        <v>261</v>
      </c>
      <c r="G49" s="219"/>
      <c r="H49" s="98" t="s">
        <v>292</v>
      </c>
      <c r="I49" s="98" t="s">
        <v>11210</v>
      </c>
      <c r="J49" s="98" t="s">
        <v>92</v>
      </c>
      <c r="K49" s="202">
        <v>12</v>
      </c>
      <c r="L49" s="202">
        <v>2014</v>
      </c>
      <c r="M49" s="194">
        <v>2900</v>
      </c>
    </row>
    <row r="50" spans="1:13" s="217" customFormat="1" ht="30" x14ac:dyDescent="0.25">
      <c r="A50" s="95">
        <v>43</v>
      </c>
      <c r="B50" s="206" t="s">
        <v>11657</v>
      </c>
      <c r="C50" s="201" t="s">
        <v>11658</v>
      </c>
      <c r="D50" s="98" t="s">
        <v>261</v>
      </c>
      <c r="E50" s="98" t="s">
        <v>391</v>
      </c>
      <c r="F50" s="204" t="s">
        <v>261</v>
      </c>
      <c r="G50" s="219"/>
      <c r="H50" s="98" t="s">
        <v>292</v>
      </c>
      <c r="I50" s="98" t="s">
        <v>11210</v>
      </c>
      <c r="J50" s="98" t="s">
        <v>92</v>
      </c>
      <c r="K50" s="202">
        <v>12</v>
      </c>
      <c r="L50" s="202">
        <v>2014</v>
      </c>
      <c r="M50" s="194">
        <v>2900</v>
      </c>
    </row>
    <row r="51" spans="1:13" s="217" customFormat="1" ht="45" x14ac:dyDescent="0.25">
      <c r="A51" s="95">
        <v>44</v>
      </c>
      <c r="B51" s="206" t="s">
        <v>11659</v>
      </c>
      <c r="C51" s="203" t="s">
        <v>11660</v>
      </c>
      <c r="D51" s="98" t="s">
        <v>261</v>
      </c>
      <c r="E51" s="98" t="s">
        <v>11661</v>
      </c>
      <c r="F51" s="204" t="s">
        <v>261</v>
      </c>
      <c r="G51" s="219"/>
      <c r="H51" s="98" t="s">
        <v>292</v>
      </c>
      <c r="I51" s="98" t="s">
        <v>11662</v>
      </c>
      <c r="J51" s="98" t="s">
        <v>92</v>
      </c>
      <c r="K51" s="202">
        <v>12</v>
      </c>
      <c r="L51" s="202">
        <v>2014</v>
      </c>
      <c r="M51" s="194">
        <v>2900</v>
      </c>
    </row>
    <row r="52" spans="1:13" s="217" customFormat="1" ht="30" x14ac:dyDescent="0.25">
      <c r="A52" s="95">
        <v>45</v>
      </c>
      <c r="B52" s="206" t="s">
        <v>11663</v>
      </c>
      <c r="C52" s="203" t="s">
        <v>11664</v>
      </c>
      <c r="D52" s="98" t="s">
        <v>261</v>
      </c>
      <c r="E52" s="98" t="s">
        <v>391</v>
      </c>
      <c r="F52" s="204" t="s">
        <v>261</v>
      </c>
      <c r="G52" s="219"/>
      <c r="H52" s="98" t="s">
        <v>292</v>
      </c>
      <c r="I52" s="98" t="s">
        <v>857</v>
      </c>
      <c r="J52" s="98" t="s">
        <v>92</v>
      </c>
      <c r="K52" s="202">
        <v>12</v>
      </c>
      <c r="L52" s="202">
        <v>2014</v>
      </c>
      <c r="M52" s="194">
        <v>2900</v>
      </c>
    </row>
    <row r="53" spans="1:13" s="217" customFormat="1" ht="30" x14ac:dyDescent="0.25">
      <c r="A53" s="95">
        <v>46</v>
      </c>
      <c r="B53" s="206" t="s">
        <v>11665</v>
      </c>
      <c r="C53" s="201" t="s">
        <v>11653</v>
      </c>
      <c r="D53" s="98" t="s">
        <v>261</v>
      </c>
      <c r="E53" s="98" t="s">
        <v>391</v>
      </c>
      <c r="F53" s="204" t="s">
        <v>261</v>
      </c>
      <c r="G53" s="219"/>
      <c r="H53" s="98" t="s">
        <v>292</v>
      </c>
      <c r="I53" s="98" t="s">
        <v>857</v>
      </c>
      <c r="J53" s="98" t="s">
        <v>92</v>
      </c>
      <c r="K53" s="202">
        <v>12</v>
      </c>
      <c r="L53" s="202">
        <v>2014</v>
      </c>
      <c r="M53" s="194">
        <v>17806</v>
      </c>
    </row>
    <row r="54" spans="1:13" s="217" customFormat="1" ht="30" x14ac:dyDescent="0.25">
      <c r="A54" s="95">
        <v>47</v>
      </c>
      <c r="B54" s="95" t="s">
        <v>11666</v>
      </c>
      <c r="C54" s="201" t="s">
        <v>11656</v>
      </c>
      <c r="D54" s="98" t="s">
        <v>261</v>
      </c>
      <c r="E54" s="98" t="s">
        <v>391</v>
      </c>
      <c r="F54" s="204" t="s">
        <v>261</v>
      </c>
      <c r="G54" s="219"/>
      <c r="H54" s="98" t="s">
        <v>292</v>
      </c>
      <c r="I54" s="98" t="s">
        <v>857</v>
      </c>
      <c r="J54" s="98" t="s">
        <v>92</v>
      </c>
      <c r="K54" s="202">
        <v>12</v>
      </c>
      <c r="L54" s="202">
        <v>2014</v>
      </c>
      <c r="M54" s="194">
        <v>2900</v>
      </c>
    </row>
    <row r="55" spans="1:13" s="217" customFormat="1" ht="60" x14ac:dyDescent="0.25">
      <c r="A55" s="95">
        <v>48</v>
      </c>
      <c r="B55" s="95" t="s">
        <v>11667</v>
      </c>
      <c r="C55" s="203" t="s">
        <v>11668</v>
      </c>
      <c r="D55" s="204" t="s">
        <v>11669</v>
      </c>
      <c r="E55" s="204" t="s">
        <v>391</v>
      </c>
      <c r="F55" s="204" t="s">
        <v>261</v>
      </c>
      <c r="G55" s="219"/>
      <c r="H55" s="98" t="s">
        <v>292</v>
      </c>
      <c r="I55" s="98" t="s">
        <v>1325</v>
      </c>
      <c r="J55" s="98" t="s">
        <v>92</v>
      </c>
      <c r="K55" s="202">
        <v>8</v>
      </c>
      <c r="L55" s="202">
        <v>2018</v>
      </c>
      <c r="M55" s="194">
        <v>11427.16</v>
      </c>
    </row>
    <row r="56" spans="1:13" s="217" customFormat="1" ht="60" x14ac:dyDescent="0.25">
      <c r="A56" s="95">
        <v>49</v>
      </c>
      <c r="B56" s="95" t="s">
        <v>11670</v>
      </c>
      <c r="C56" s="203" t="s">
        <v>11671</v>
      </c>
      <c r="D56" s="204" t="s">
        <v>261</v>
      </c>
      <c r="E56" s="204" t="s">
        <v>391</v>
      </c>
      <c r="F56" s="204" t="s">
        <v>261</v>
      </c>
      <c r="G56" s="219"/>
      <c r="H56" s="98" t="s">
        <v>90</v>
      </c>
      <c r="I56" s="98" t="s">
        <v>2088</v>
      </c>
      <c r="J56" s="98" t="s">
        <v>92</v>
      </c>
      <c r="K56" s="202">
        <v>3</v>
      </c>
      <c r="L56" s="202">
        <v>2018</v>
      </c>
      <c r="M56" s="194">
        <v>69361.7</v>
      </c>
    </row>
    <row r="57" spans="1:13" s="217" customFormat="1" ht="30" x14ac:dyDescent="0.25">
      <c r="A57" s="95">
        <v>50</v>
      </c>
      <c r="B57" s="95" t="s">
        <v>11672</v>
      </c>
      <c r="C57" s="203" t="s">
        <v>11673</v>
      </c>
      <c r="D57" s="98" t="s">
        <v>3332</v>
      </c>
      <c r="E57" s="98" t="s">
        <v>391</v>
      </c>
      <c r="F57" s="204" t="s">
        <v>11674</v>
      </c>
      <c r="G57" s="219"/>
      <c r="H57" s="98" t="s">
        <v>292</v>
      </c>
      <c r="I57" s="98" t="s">
        <v>183</v>
      </c>
      <c r="J57" s="98" t="s">
        <v>92</v>
      </c>
      <c r="K57" s="98">
        <v>12</v>
      </c>
      <c r="L57" s="202">
        <v>2013</v>
      </c>
      <c r="M57" s="194">
        <v>2118.4</v>
      </c>
    </row>
    <row r="58" spans="1:13" s="217" customFormat="1" ht="30" x14ac:dyDescent="0.25">
      <c r="A58" s="95">
        <v>51</v>
      </c>
      <c r="B58" s="95" t="s">
        <v>11675</v>
      </c>
      <c r="C58" s="203" t="s">
        <v>8307</v>
      </c>
      <c r="D58" s="98" t="s">
        <v>3332</v>
      </c>
      <c r="E58" s="98" t="s">
        <v>11676</v>
      </c>
      <c r="F58" s="204" t="s">
        <v>261</v>
      </c>
      <c r="G58" s="219"/>
      <c r="H58" s="98" t="s">
        <v>292</v>
      </c>
      <c r="I58" s="98" t="s">
        <v>183</v>
      </c>
      <c r="J58" s="98" t="s">
        <v>92</v>
      </c>
      <c r="K58" s="98">
        <v>12</v>
      </c>
      <c r="L58" s="202">
        <v>2013</v>
      </c>
      <c r="M58" s="194">
        <v>2320</v>
      </c>
    </row>
    <row r="59" spans="1:13" s="217" customFormat="1" ht="30" x14ac:dyDescent="0.25">
      <c r="A59" s="95">
        <v>52</v>
      </c>
      <c r="B59" s="95" t="s">
        <v>11677</v>
      </c>
      <c r="C59" s="203" t="s">
        <v>8307</v>
      </c>
      <c r="D59" s="98" t="s">
        <v>3332</v>
      </c>
      <c r="E59" s="98" t="s">
        <v>11676</v>
      </c>
      <c r="F59" s="204" t="s">
        <v>261</v>
      </c>
      <c r="G59" s="219"/>
      <c r="H59" s="98" t="s">
        <v>292</v>
      </c>
      <c r="I59" s="98" t="s">
        <v>183</v>
      </c>
      <c r="J59" s="98" t="s">
        <v>92</v>
      </c>
      <c r="K59" s="202">
        <v>7</v>
      </c>
      <c r="L59" s="202">
        <v>2015</v>
      </c>
      <c r="M59" s="194">
        <v>2320</v>
      </c>
    </row>
    <row r="60" spans="1:13" s="217" customFormat="1" x14ac:dyDescent="0.25">
      <c r="A60" s="95">
        <v>53</v>
      </c>
      <c r="B60" s="95" t="s">
        <v>11678</v>
      </c>
      <c r="C60" s="203" t="s">
        <v>8307</v>
      </c>
      <c r="D60" s="98" t="s">
        <v>1015</v>
      </c>
      <c r="E60" s="98" t="s">
        <v>11679</v>
      </c>
      <c r="F60" s="204" t="s">
        <v>11680</v>
      </c>
      <c r="G60" s="219"/>
      <c r="H60" s="98" t="s">
        <v>292</v>
      </c>
      <c r="I60" s="98" t="s">
        <v>183</v>
      </c>
      <c r="J60" s="98" t="s">
        <v>92</v>
      </c>
      <c r="K60" s="202">
        <v>7</v>
      </c>
      <c r="L60" s="202">
        <v>2015</v>
      </c>
      <c r="M60" s="194">
        <v>1444.2</v>
      </c>
    </row>
    <row r="61" spans="1:13" s="217" customFormat="1" x14ac:dyDescent="0.25">
      <c r="A61" s="95">
        <v>54</v>
      </c>
      <c r="B61" s="95" t="s">
        <v>11681</v>
      </c>
      <c r="C61" s="203" t="s">
        <v>8307</v>
      </c>
      <c r="D61" s="98" t="s">
        <v>1015</v>
      </c>
      <c r="E61" s="98" t="s">
        <v>11679</v>
      </c>
      <c r="F61" s="204" t="s">
        <v>11682</v>
      </c>
      <c r="G61" s="219"/>
      <c r="H61" s="98" t="s">
        <v>292</v>
      </c>
      <c r="I61" s="98" t="s">
        <v>183</v>
      </c>
      <c r="J61" s="98" t="s">
        <v>92</v>
      </c>
      <c r="K61" s="202">
        <v>7</v>
      </c>
      <c r="L61" s="202">
        <v>2015</v>
      </c>
      <c r="M61" s="194">
        <v>1444.2</v>
      </c>
    </row>
    <row r="62" spans="1:13" s="217" customFormat="1" x14ac:dyDescent="0.25">
      <c r="A62" s="95">
        <v>55</v>
      </c>
      <c r="B62" s="95" t="s">
        <v>11683</v>
      </c>
      <c r="C62" s="203" t="s">
        <v>8307</v>
      </c>
      <c r="D62" s="98" t="s">
        <v>1015</v>
      </c>
      <c r="E62" s="98" t="s">
        <v>11679</v>
      </c>
      <c r="F62" s="204" t="s">
        <v>11684</v>
      </c>
      <c r="G62" s="219"/>
      <c r="H62" s="98" t="s">
        <v>292</v>
      </c>
      <c r="I62" s="98" t="s">
        <v>183</v>
      </c>
      <c r="J62" s="98" t="s">
        <v>92</v>
      </c>
      <c r="K62" s="202">
        <v>7</v>
      </c>
      <c r="L62" s="202">
        <v>2015</v>
      </c>
      <c r="M62" s="194">
        <v>1444.2</v>
      </c>
    </row>
    <row r="63" spans="1:13" s="217" customFormat="1" x14ac:dyDescent="0.25">
      <c r="A63" s="95">
        <v>56</v>
      </c>
      <c r="B63" s="95" t="s">
        <v>11685</v>
      </c>
      <c r="C63" s="203" t="s">
        <v>8307</v>
      </c>
      <c r="D63" s="98" t="s">
        <v>1015</v>
      </c>
      <c r="E63" s="98" t="s">
        <v>11679</v>
      </c>
      <c r="F63" s="204" t="s">
        <v>11686</v>
      </c>
      <c r="G63" s="219"/>
      <c r="H63" s="98" t="s">
        <v>292</v>
      </c>
      <c r="I63" s="98" t="s">
        <v>183</v>
      </c>
      <c r="J63" s="98" t="s">
        <v>92</v>
      </c>
      <c r="K63" s="202">
        <v>7</v>
      </c>
      <c r="L63" s="202">
        <v>2015</v>
      </c>
      <c r="M63" s="194">
        <v>1444.2</v>
      </c>
    </row>
    <row r="64" spans="1:13" s="217" customFormat="1" x14ac:dyDescent="0.25">
      <c r="A64" s="95">
        <v>57</v>
      </c>
      <c r="B64" s="95" t="s">
        <v>11687</v>
      </c>
      <c r="C64" s="203" t="s">
        <v>8307</v>
      </c>
      <c r="D64" s="98" t="s">
        <v>1015</v>
      </c>
      <c r="E64" s="98" t="s">
        <v>11679</v>
      </c>
      <c r="F64" s="204" t="s">
        <v>11688</v>
      </c>
      <c r="G64" s="219"/>
      <c r="H64" s="98" t="s">
        <v>292</v>
      </c>
      <c r="I64" s="98" t="s">
        <v>183</v>
      </c>
      <c r="J64" s="98" t="s">
        <v>92</v>
      </c>
      <c r="K64" s="202">
        <v>7</v>
      </c>
      <c r="L64" s="202">
        <v>2015</v>
      </c>
      <c r="M64" s="194">
        <v>1444.2</v>
      </c>
    </row>
    <row r="65" spans="1:13" s="217" customFormat="1" x14ac:dyDescent="0.25">
      <c r="A65" s="95">
        <v>58</v>
      </c>
      <c r="B65" s="95" t="s">
        <v>11689</v>
      </c>
      <c r="C65" s="203" t="s">
        <v>8307</v>
      </c>
      <c r="D65" s="98" t="s">
        <v>1015</v>
      </c>
      <c r="E65" s="98" t="s">
        <v>11679</v>
      </c>
      <c r="F65" s="204" t="s">
        <v>11690</v>
      </c>
      <c r="G65" s="219"/>
      <c r="H65" s="98" t="s">
        <v>292</v>
      </c>
      <c r="I65" s="98" t="s">
        <v>183</v>
      </c>
      <c r="J65" s="98" t="s">
        <v>92</v>
      </c>
      <c r="K65" s="202">
        <v>7</v>
      </c>
      <c r="L65" s="202">
        <v>2015</v>
      </c>
      <c r="M65" s="194">
        <v>1444.2</v>
      </c>
    </row>
    <row r="66" spans="1:13" s="217" customFormat="1" ht="75" x14ac:dyDescent="0.25">
      <c r="A66" s="95">
        <v>59</v>
      </c>
      <c r="B66" s="95" t="s">
        <v>11691</v>
      </c>
      <c r="C66" s="203" t="s">
        <v>11692</v>
      </c>
      <c r="D66" s="98" t="s">
        <v>261</v>
      </c>
      <c r="E66" s="98" t="s">
        <v>11693</v>
      </c>
      <c r="F66" s="204" t="s">
        <v>261</v>
      </c>
      <c r="G66" s="219"/>
      <c r="H66" s="98" t="s">
        <v>470</v>
      </c>
      <c r="I66" s="98" t="s">
        <v>183</v>
      </c>
      <c r="J66" s="98" t="s">
        <v>92</v>
      </c>
      <c r="K66" s="202">
        <v>12</v>
      </c>
      <c r="L66" s="202">
        <v>2015</v>
      </c>
      <c r="M66" s="194">
        <v>5188</v>
      </c>
    </row>
    <row r="67" spans="1:13" s="217" customFormat="1" ht="30" x14ac:dyDescent="0.25">
      <c r="A67" s="95">
        <v>60</v>
      </c>
      <c r="B67" s="95" t="s">
        <v>1643</v>
      </c>
      <c r="C67" s="203" t="s">
        <v>11694</v>
      </c>
      <c r="D67" s="204" t="s">
        <v>1015</v>
      </c>
      <c r="E67" s="204" t="s">
        <v>391</v>
      </c>
      <c r="F67" s="204" t="s">
        <v>261</v>
      </c>
      <c r="G67" s="219"/>
      <c r="H67" s="98" t="s">
        <v>470</v>
      </c>
      <c r="I67" s="98" t="s">
        <v>183</v>
      </c>
      <c r="J67" s="98" t="s">
        <v>92</v>
      </c>
      <c r="K67" s="202">
        <v>2</v>
      </c>
      <c r="L67" s="202">
        <v>2017</v>
      </c>
      <c r="M67" s="194">
        <v>4988</v>
      </c>
    </row>
    <row r="68" spans="1:13" s="217" customFormat="1" ht="30" x14ac:dyDescent="0.25">
      <c r="A68" s="95">
        <v>61</v>
      </c>
      <c r="B68" s="95" t="s">
        <v>1649</v>
      </c>
      <c r="C68" s="203" t="s">
        <v>11695</v>
      </c>
      <c r="D68" s="204" t="s">
        <v>1015</v>
      </c>
      <c r="E68" s="204" t="s">
        <v>2434</v>
      </c>
      <c r="F68" s="204" t="s">
        <v>261</v>
      </c>
      <c r="G68" s="219"/>
      <c r="H68" s="98" t="s">
        <v>11696</v>
      </c>
      <c r="I68" s="98" t="s">
        <v>183</v>
      </c>
      <c r="J68" s="98" t="s">
        <v>92</v>
      </c>
      <c r="K68" s="202">
        <v>3</v>
      </c>
      <c r="L68" s="202">
        <v>2017</v>
      </c>
      <c r="M68" s="194">
        <v>3584.4</v>
      </c>
    </row>
    <row r="69" spans="1:13" s="217" customFormat="1" x14ac:dyDescent="0.25">
      <c r="A69" s="95">
        <v>62</v>
      </c>
      <c r="B69" s="95" t="s">
        <v>11689</v>
      </c>
      <c r="C69" s="203" t="s">
        <v>11697</v>
      </c>
      <c r="D69" s="204" t="s">
        <v>1015</v>
      </c>
      <c r="E69" s="204" t="s">
        <v>391</v>
      </c>
      <c r="F69" s="204" t="s">
        <v>261</v>
      </c>
      <c r="G69" s="219"/>
      <c r="H69" s="98" t="s">
        <v>11696</v>
      </c>
      <c r="I69" s="98" t="s">
        <v>183</v>
      </c>
      <c r="J69" s="98" t="s">
        <v>92</v>
      </c>
      <c r="K69" s="202">
        <v>12</v>
      </c>
      <c r="L69" s="202">
        <v>2019</v>
      </c>
      <c r="M69" s="194">
        <f>6879.77/2</f>
        <v>3439.8850000000002</v>
      </c>
    </row>
    <row r="70" spans="1:13" s="217" customFormat="1" x14ac:dyDescent="0.25">
      <c r="A70" s="95">
        <v>63</v>
      </c>
      <c r="B70" s="95" t="s">
        <v>11698</v>
      </c>
      <c r="C70" s="203" t="s">
        <v>11697</v>
      </c>
      <c r="D70" s="204" t="s">
        <v>1015</v>
      </c>
      <c r="E70" s="204" t="s">
        <v>391</v>
      </c>
      <c r="F70" s="204" t="s">
        <v>261</v>
      </c>
      <c r="G70" s="219"/>
      <c r="H70" s="98" t="s">
        <v>11696</v>
      </c>
      <c r="I70" s="98" t="s">
        <v>183</v>
      </c>
      <c r="J70" s="98" t="s">
        <v>92</v>
      </c>
      <c r="K70" s="202">
        <v>12</v>
      </c>
      <c r="L70" s="202">
        <v>2019</v>
      </c>
      <c r="M70" s="194">
        <v>3439.89</v>
      </c>
    </row>
    <row r="71" spans="1:13" s="217" customFormat="1" ht="30" x14ac:dyDescent="0.25">
      <c r="A71" s="95">
        <v>64</v>
      </c>
      <c r="B71" s="95" t="s">
        <v>11699</v>
      </c>
      <c r="C71" s="201" t="s">
        <v>11700</v>
      </c>
      <c r="D71" s="98" t="s">
        <v>3332</v>
      </c>
      <c r="E71" s="98" t="s">
        <v>391</v>
      </c>
      <c r="F71" s="204" t="s">
        <v>11701</v>
      </c>
      <c r="G71" s="219"/>
      <c r="H71" s="98" t="s">
        <v>292</v>
      </c>
      <c r="I71" s="98" t="s">
        <v>2046</v>
      </c>
      <c r="J71" s="98" t="s">
        <v>92</v>
      </c>
      <c r="K71" s="98">
        <v>12</v>
      </c>
      <c r="L71" s="202">
        <v>2013</v>
      </c>
      <c r="M71" s="194">
        <v>2855.57</v>
      </c>
    </row>
    <row r="72" spans="1:13" s="217" customFormat="1" x14ac:dyDescent="0.25">
      <c r="A72" s="95">
        <v>65</v>
      </c>
      <c r="B72" s="95" t="s">
        <v>11702</v>
      </c>
      <c r="C72" s="201" t="s">
        <v>11644</v>
      </c>
      <c r="D72" s="98" t="s">
        <v>3332</v>
      </c>
      <c r="E72" s="98" t="s">
        <v>391</v>
      </c>
      <c r="F72" s="204" t="s">
        <v>11645</v>
      </c>
      <c r="G72" s="219"/>
      <c r="H72" s="98" t="s">
        <v>292</v>
      </c>
      <c r="I72" s="98" t="s">
        <v>2046</v>
      </c>
      <c r="J72" s="98" t="s">
        <v>92</v>
      </c>
      <c r="K72" s="98">
        <v>12</v>
      </c>
      <c r="L72" s="202">
        <v>2013</v>
      </c>
      <c r="M72" s="194">
        <v>2803.74</v>
      </c>
    </row>
    <row r="73" spans="1:13" s="217" customFormat="1" x14ac:dyDescent="0.25">
      <c r="A73" s="95">
        <v>66</v>
      </c>
      <c r="B73" s="95" t="s">
        <v>11703</v>
      </c>
      <c r="C73" s="201" t="s">
        <v>8307</v>
      </c>
      <c r="D73" s="98" t="s">
        <v>3332</v>
      </c>
      <c r="E73" s="98" t="s">
        <v>391</v>
      </c>
      <c r="F73" s="204" t="s">
        <v>11704</v>
      </c>
      <c r="G73" s="219"/>
      <c r="H73" s="98" t="s">
        <v>292</v>
      </c>
      <c r="I73" s="98" t="s">
        <v>2046</v>
      </c>
      <c r="J73" s="98" t="s">
        <v>92</v>
      </c>
      <c r="K73" s="98">
        <v>12</v>
      </c>
      <c r="L73" s="202">
        <v>2013</v>
      </c>
      <c r="M73" s="194">
        <v>3392.5</v>
      </c>
    </row>
    <row r="74" spans="1:13" s="217" customFormat="1" ht="45" x14ac:dyDescent="0.25">
      <c r="A74" s="95">
        <v>67</v>
      </c>
      <c r="B74" s="95" t="s">
        <v>11705</v>
      </c>
      <c r="C74" s="203" t="s">
        <v>11706</v>
      </c>
      <c r="D74" s="204" t="s">
        <v>11707</v>
      </c>
      <c r="E74" s="204" t="s">
        <v>11650</v>
      </c>
      <c r="F74" s="204" t="s">
        <v>261</v>
      </c>
      <c r="G74" s="219"/>
      <c r="H74" s="98" t="s">
        <v>292</v>
      </c>
      <c r="I74" s="98" t="s">
        <v>2046</v>
      </c>
      <c r="J74" s="98" t="s">
        <v>92</v>
      </c>
      <c r="K74" s="98">
        <v>4</v>
      </c>
      <c r="L74" s="202">
        <v>2017</v>
      </c>
      <c r="M74" s="194">
        <v>15660</v>
      </c>
    </row>
    <row r="75" spans="1:13" s="217" customFormat="1" ht="45" x14ac:dyDescent="0.25">
      <c r="A75" s="95">
        <v>68</v>
      </c>
      <c r="B75" s="95" t="s">
        <v>11705</v>
      </c>
      <c r="C75" s="203" t="s">
        <v>11706</v>
      </c>
      <c r="D75" s="204" t="s">
        <v>11707</v>
      </c>
      <c r="E75" s="204" t="s">
        <v>11650</v>
      </c>
      <c r="F75" s="204" t="s">
        <v>261</v>
      </c>
      <c r="G75" s="219"/>
      <c r="H75" s="98" t="s">
        <v>292</v>
      </c>
      <c r="I75" s="98" t="s">
        <v>2046</v>
      </c>
      <c r="J75" s="98" t="s">
        <v>92</v>
      </c>
      <c r="K75" s="98">
        <v>4</v>
      </c>
      <c r="L75" s="202">
        <v>2017</v>
      </c>
      <c r="M75" s="194">
        <v>15660</v>
      </c>
    </row>
    <row r="76" spans="1:13" s="217" customFormat="1" ht="45" x14ac:dyDescent="0.25">
      <c r="A76" s="95">
        <v>69</v>
      </c>
      <c r="B76" s="95" t="s">
        <v>11708</v>
      </c>
      <c r="C76" s="203" t="s">
        <v>11709</v>
      </c>
      <c r="D76" s="204" t="s">
        <v>11707</v>
      </c>
      <c r="E76" s="204" t="s">
        <v>11710</v>
      </c>
      <c r="F76" s="204" t="s">
        <v>261</v>
      </c>
      <c r="G76" s="219"/>
      <c r="H76" s="98" t="s">
        <v>292</v>
      </c>
      <c r="I76" s="98" t="s">
        <v>2046</v>
      </c>
      <c r="J76" s="98" t="s">
        <v>92</v>
      </c>
      <c r="K76" s="98">
        <v>7</v>
      </c>
      <c r="L76" s="202">
        <v>2018</v>
      </c>
      <c r="M76" s="194">
        <v>36240.01</v>
      </c>
    </row>
    <row r="77" spans="1:13" s="217" customFormat="1" x14ac:dyDescent="0.25">
      <c r="A77" s="95">
        <v>70</v>
      </c>
      <c r="B77" s="95" t="s">
        <v>11711</v>
      </c>
      <c r="C77" s="207" t="s">
        <v>8307</v>
      </c>
      <c r="D77" s="98" t="s">
        <v>3332</v>
      </c>
      <c r="E77" s="98" t="s">
        <v>391</v>
      </c>
      <c r="F77" s="204" t="s">
        <v>11712</v>
      </c>
      <c r="G77" s="219"/>
      <c r="H77" s="98" t="s">
        <v>292</v>
      </c>
      <c r="I77" s="98" t="s">
        <v>2147</v>
      </c>
      <c r="J77" s="98" t="s">
        <v>92</v>
      </c>
      <c r="K77" s="202">
        <v>12</v>
      </c>
      <c r="L77" s="202">
        <v>2013</v>
      </c>
      <c r="M77" s="208">
        <v>2666.67</v>
      </c>
    </row>
    <row r="78" spans="1:13" s="217" customFormat="1" x14ac:dyDescent="0.25">
      <c r="A78" s="95">
        <v>71</v>
      </c>
      <c r="B78" s="95" t="s">
        <v>11713</v>
      </c>
      <c r="C78" s="203" t="s">
        <v>8307</v>
      </c>
      <c r="D78" s="98" t="s">
        <v>3332</v>
      </c>
      <c r="E78" s="98" t="s">
        <v>391</v>
      </c>
      <c r="F78" s="204" t="s">
        <v>11712</v>
      </c>
      <c r="G78" s="219"/>
      <c r="H78" s="98" t="s">
        <v>292</v>
      </c>
      <c r="I78" s="98" t="s">
        <v>2147</v>
      </c>
      <c r="J78" s="98" t="s">
        <v>92</v>
      </c>
      <c r="K78" s="202">
        <v>12</v>
      </c>
      <c r="L78" s="202">
        <v>2013</v>
      </c>
      <c r="M78" s="208">
        <v>2666.66</v>
      </c>
    </row>
    <row r="79" spans="1:13" s="217" customFormat="1" x14ac:dyDescent="0.25">
      <c r="A79" s="95">
        <v>72</v>
      </c>
      <c r="B79" s="95" t="s">
        <v>11714</v>
      </c>
      <c r="C79" s="203" t="s">
        <v>11715</v>
      </c>
      <c r="D79" s="98" t="s">
        <v>3332</v>
      </c>
      <c r="E79" s="98" t="s">
        <v>391</v>
      </c>
      <c r="F79" s="204" t="s">
        <v>11716</v>
      </c>
      <c r="G79" s="219"/>
      <c r="H79" s="98" t="s">
        <v>292</v>
      </c>
      <c r="I79" s="98" t="s">
        <v>2147</v>
      </c>
      <c r="J79" s="98" t="s">
        <v>92</v>
      </c>
      <c r="K79" s="202">
        <v>9</v>
      </c>
      <c r="L79" s="202">
        <v>2014</v>
      </c>
      <c r="M79" s="208">
        <v>3132</v>
      </c>
    </row>
    <row r="80" spans="1:13" s="217" customFormat="1" ht="45" x14ac:dyDescent="0.25">
      <c r="A80" s="95">
        <v>73</v>
      </c>
      <c r="B80" s="95" t="s">
        <v>11717</v>
      </c>
      <c r="C80" s="209" t="s">
        <v>11718</v>
      </c>
      <c r="D80" s="98" t="s">
        <v>261</v>
      </c>
      <c r="E80" s="98" t="s">
        <v>391</v>
      </c>
      <c r="F80" s="204" t="s">
        <v>261</v>
      </c>
      <c r="G80" s="219"/>
      <c r="H80" s="98" t="s">
        <v>292</v>
      </c>
      <c r="I80" s="98" t="s">
        <v>2147</v>
      </c>
      <c r="J80" s="98" t="s">
        <v>92</v>
      </c>
      <c r="K80" s="202">
        <v>9</v>
      </c>
      <c r="L80" s="210">
        <v>2014</v>
      </c>
      <c r="M80" s="208">
        <v>2262</v>
      </c>
    </row>
    <row r="81" spans="1:13" s="217" customFormat="1" ht="30" x14ac:dyDescent="0.25">
      <c r="A81" s="95">
        <v>74</v>
      </c>
      <c r="B81" s="95" t="s">
        <v>11719</v>
      </c>
      <c r="C81" s="209" t="s">
        <v>11720</v>
      </c>
      <c r="D81" s="98" t="s">
        <v>261</v>
      </c>
      <c r="E81" s="98" t="s">
        <v>391</v>
      </c>
      <c r="F81" s="204" t="s">
        <v>261</v>
      </c>
      <c r="G81" s="219"/>
      <c r="H81" s="98" t="s">
        <v>292</v>
      </c>
      <c r="I81" s="98" t="s">
        <v>2147</v>
      </c>
      <c r="J81" s="98" t="s">
        <v>92</v>
      </c>
      <c r="K81" s="202">
        <v>9</v>
      </c>
      <c r="L81" s="210">
        <v>2014</v>
      </c>
      <c r="M81" s="208">
        <v>3132</v>
      </c>
    </row>
    <row r="82" spans="1:13" s="217" customFormat="1" x14ac:dyDescent="0.25">
      <c r="A82" s="95">
        <v>75</v>
      </c>
      <c r="B82" s="95" t="s">
        <v>11721</v>
      </c>
      <c r="C82" s="211" t="s">
        <v>11722</v>
      </c>
      <c r="D82" s="98" t="s">
        <v>1015</v>
      </c>
      <c r="E82" s="98" t="s">
        <v>391</v>
      </c>
      <c r="F82" s="204" t="s">
        <v>11723</v>
      </c>
      <c r="G82" s="219"/>
      <c r="H82" s="98" t="s">
        <v>292</v>
      </c>
      <c r="I82" s="98" t="s">
        <v>2147</v>
      </c>
      <c r="J82" s="98" t="s">
        <v>92</v>
      </c>
      <c r="K82" s="202">
        <v>10</v>
      </c>
      <c r="L82" s="210">
        <v>2015</v>
      </c>
      <c r="M82" s="208">
        <v>9976</v>
      </c>
    </row>
    <row r="83" spans="1:13" s="217" customFormat="1" x14ac:dyDescent="0.25">
      <c r="A83" s="95">
        <v>76</v>
      </c>
      <c r="B83" s="201" t="s">
        <v>11724</v>
      </c>
      <c r="C83" s="201" t="s">
        <v>11725</v>
      </c>
      <c r="D83" s="98" t="s">
        <v>3332</v>
      </c>
      <c r="E83" s="98" t="s">
        <v>391</v>
      </c>
      <c r="F83" s="204" t="s">
        <v>261</v>
      </c>
      <c r="G83" s="219"/>
      <c r="H83" s="98" t="s">
        <v>292</v>
      </c>
      <c r="I83" s="98" t="s">
        <v>309</v>
      </c>
      <c r="J83" s="98" t="s">
        <v>92</v>
      </c>
      <c r="K83" s="98">
        <v>12</v>
      </c>
      <c r="L83" s="202">
        <v>2013</v>
      </c>
      <c r="M83" s="194">
        <v>2570.25</v>
      </c>
    </row>
    <row r="84" spans="1:13" s="217" customFormat="1" x14ac:dyDescent="0.25">
      <c r="A84" s="95">
        <v>77</v>
      </c>
      <c r="B84" s="95" t="s">
        <v>11726</v>
      </c>
      <c r="C84" s="203" t="s">
        <v>11727</v>
      </c>
      <c r="D84" s="201" t="s">
        <v>261</v>
      </c>
      <c r="E84" s="201" t="s">
        <v>391</v>
      </c>
      <c r="F84" s="201" t="s">
        <v>261</v>
      </c>
      <c r="G84" s="219"/>
      <c r="H84" s="95" t="s">
        <v>292</v>
      </c>
      <c r="I84" s="98" t="s">
        <v>2849</v>
      </c>
      <c r="J84" s="95" t="s">
        <v>92</v>
      </c>
      <c r="K84" s="202">
        <v>7</v>
      </c>
      <c r="L84" s="202">
        <v>2020</v>
      </c>
      <c r="M84" s="194">
        <v>10150</v>
      </c>
    </row>
    <row r="85" spans="1:13" s="217" customFormat="1" ht="45" x14ac:dyDescent="0.25">
      <c r="A85" s="95">
        <v>78</v>
      </c>
      <c r="B85" s="95" t="s">
        <v>8109</v>
      </c>
      <c r="C85" s="201" t="s">
        <v>11728</v>
      </c>
      <c r="D85" s="98" t="s">
        <v>11729</v>
      </c>
      <c r="E85" s="98" t="s">
        <v>391</v>
      </c>
      <c r="F85" s="204" t="s">
        <v>261</v>
      </c>
      <c r="G85" s="219"/>
      <c r="H85" s="98" t="s">
        <v>470</v>
      </c>
      <c r="I85" s="98" t="s">
        <v>121</v>
      </c>
      <c r="J85" s="98" t="s">
        <v>92</v>
      </c>
      <c r="K85" s="202">
        <v>12</v>
      </c>
      <c r="L85" s="202">
        <v>2013</v>
      </c>
      <c r="M85" s="194">
        <v>2999</v>
      </c>
    </row>
    <row r="86" spans="1:13" s="217" customFormat="1" ht="30" x14ac:dyDescent="0.25">
      <c r="A86" s="95">
        <v>79</v>
      </c>
      <c r="B86" s="95" t="s">
        <v>8111</v>
      </c>
      <c r="C86" s="201" t="s">
        <v>11728</v>
      </c>
      <c r="D86" s="98" t="s">
        <v>261</v>
      </c>
      <c r="E86" s="98" t="s">
        <v>391</v>
      </c>
      <c r="F86" s="204" t="s">
        <v>261</v>
      </c>
      <c r="G86" s="219"/>
      <c r="H86" s="98" t="s">
        <v>470</v>
      </c>
      <c r="I86" s="98" t="s">
        <v>121</v>
      </c>
      <c r="J86" s="98" t="s">
        <v>92</v>
      </c>
      <c r="K86" s="202">
        <v>12</v>
      </c>
      <c r="L86" s="202">
        <v>2013</v>
      </c>
      <c r="M86" s="194">
        <v>2999</v>
      </c>
    </row>
    <row r="87" spans="1:13" s="217" customFormat="1" ht="45" x14ac:dyDescent="0.25">
      <c r="A87" s="95">
        <v>80</v>
      </c>
      <c r="B87" s="95" t="s">
        <v>11730</v>
      </c>
      <c r="C87" s="37" t="s">
        <v>11731</v>
      </c>
      <c r="D87" s="98" t="s">
        <v>261</v>
      </c>
      <c r="E87" s="98" t="s">
        <v>391</v>
      </c>
      <c r="F87" s="204" t="s">
        <v>261</v>
      </c>
      <c r="G87" s="219"/>
      <c r="H87" s="98" t="s">
        <v>470</v>
      </c>
      <c r="I87" s="98" t="s">
        <v>121</v>
      </c>
      <c r="J87" s="98" t="s">
        <v>92</v>
      </c>
      <c r="K87" s="202">
        <v>12</v>
      </c>
      <c r="L87" s="202">
        <v>2013</v>
      </c>
      <c r="M87" s="194">
        <v>5400</v>
      </c>
    </row>
    <row r="88" spans="1:13" s="217" customFormat="1" x14ac:dyDescent="0.25">
      <c r="A88" s="95">
        <v>81</v>
      </c>
      <c r="B88" s="95" t="s">
        <v>11732</v>
      </c>
      <c r="C88" s="201" t="s">
        <v>11733</v>
      </c>
      <c r="D88" s="98" t="s">
        <v>261</v>
      </c>
      <c r="E88" s="98" t="s">
        <v>391</v>
      </c>
      <c r="F88" s="204" t="s">
        <v>261</v>
      </c>
      <c r="G88" s="219"/>
      <c r="H88" s="98" t="s">
        <v>470</v>
      </c>
      <c r="I88" s="98" t="s">
        <v>121</v>
      </c>
      <c r="J88" s="98" t="s">
        <v>92</v>
      </c>
      <c r="K88" s="202">
        <v>5</v>
      </c>
      <c r="L88" s="202">
        <v>2014</v>
      </c>
      <c r="M88" s="194">
        <v>7340</v>
      </c>
    </row>
    <row r="89" spans="1:13" s="217" customFormat="1" ht="30" x14ac:dyDescent="0.25">
      <c r="A89" s="95">
        <v>82</v>
      </c>
      <c r="B89" s="95" t="s">
        <v>1111</v>
      </c>
      <c r="C89" s="201" t="s">
        <v>11734</v>
      </c>
      <c r="D89" s="204" t="s">
        <v>11735</v>
      </c>
      <c r="E89" s="204" t="s">
        <v>391</v>
      </c>
      <c r="F89" s="204" t="s">
        <v>11736</v>
      </c>
      <c r="G89" s="219"/>
      <c r="H89" s="98" t="s">
        <v>470</v>
      </c>
      <c r="I89" s="98" t="s">
        <v>121</v>
      </c>
      <c r="J89" s="98" t="s">
        <v>92</v>
      </c>
      <c r="K89" s="202">
        <v>2</v>
      </c>
      <c r="L89" s="202">
        <v>2016</v>
      </c>
      <c r="M89" s="194">
        <f>10800/3</f>
        <v>3600</v>
      </c>
    </row>
    <row r="90" spans="1:13" s="217" customFormat="1" ht="30" x14ac:dyDescent="0.25">
      <c r="A90" s="95">
        <v>83</v>
      </c>
      <c r="B90" s="95" t="s">
        <v>1110</v>
      </c>
      <c r="C90" s="201" t="s">
        <v>11734</v>
      </c>
      <c r="D90" s="204" t="s">
        <v>11735</v>
      </c>
      <c r="E90" s="204" t="s">
        <v>391</v>
      </c>
      <c r="F90" s="204" t="s">
        <v>11736</v>
      </c>
      <c r="G90" s="219"/>
      <c r="H90" s="98" t="s">
        <v>470</v>
      </c>
      <c r="I90" s="98" t="s">
        <v>121</v>
      </c>
      <c r="J90" s="98" t="s">
        <v>92</v>
      </c>
      <c r="K90" s="202">
        <v>2</v>
      </c>
      <c r="L90" s="202">
        <v>2016</v>
      </c>
      <c r="M90" s="194">
        <v>3600</v>
      </c>
    </row>
    <row r="91" spans="1:13" s="217" customFormat="1" ht="30" x14ac:dyDescent="0.25">
      <c r="A91" s="95">
        <v>84</v>
      </c>
      <c r="B91" s="95" t="s">
        <v>1106</v>
      </c>
      <c r="C91" s="201" t="s">
        <v>11734</v>
      </c>
      <c r="D91" s="204" t="s">
        <v>11735</v>
      </c>
      <c r="E91" s="204" t="s">
        <v>391</v>
      </c>
      <c r="F91" s="204" t="s">
        <v>11736</v>
      </c>
      <c r="G91" s="219"/>
      <c r="H91" s="98" t="s">
        <v>470</v>
      </c>
      <c r="I91" s="98" t="s">
        <v>121</v>
      </c>
      <c r="J91" s="98" t="s">
        <v>92</v>
      </c>
      <c r="K91" s="202">
        <v>2</v>
      </c>
      <c r="L91" s="202">
        <v>2016</v>
      </c>
      <c r="M91" s="194">
        <v>3600</v>
      </c>
    </row>
    <row r="92" spans="1:13" s="217" customFormat="1" x14ac:dyDescent="0.25">
      <c r="A92" s="95">
        <v>85</v>
      </c>
      <c r="B92" s="95" t="s">
        <v>11737</v>
      </c>
      <c r="C92" s="201" t="s">
        <v>11738</v>
      </c>
      <c r="D92" s="204" t="s">
        <v>11739</v>
      </c>
      <c r="E92" s="204" t="s">
        <v>11740</v>
      </c>
      <c r="F92" s="204" t="s">
        <v>261</v>
      </c>
      <c r="G92" s="219"/>
      <c r="H92" s="98" t="s">
        <v>470</v>
      </c>
      <c r="I92" s="98" t="s">
        <v>131</v>
      </c>
      <c r="J92" s="98" t="s">
        <v>92</v>
      </c>
      <c r="K92" s="202">
        <v>10</v>
      </c>
      <c r="L92" s="202">
        <v>2016</v>
      </c>
      <c r="M92" s="194">
        <v>3799</v>
      </c>
    </row>
    <row r="93" spans="1:13" s="217" customFormat="1" ht="30" x14ac:dyDescent="0.25">
      <c r="A93" s="95">
        <v>86</v>
      </c>
      <c r="B93" s="206" t="s">
        <v>11741</v>
      </c>
      <c r="C93" s="201" t="s">
        <v>11742</v>
      </c>
      <c r="D93" s="98" t="s">
        <v>261</v>
      </c>
      <c r="E93" s="98" t="s">
        <v>391</v>
      </c>
      <c r="F93" s="204" t="s">
        <v>261</v>
      </c>
      <c r="G93" s="219"/>
      <c r="H93" s="98" t="s">
        <v>470</v>
      </c>
      <c r="I93" s="98" t="s">
        <v>11210</v>
      </c>
      <c r="J93" s="98" t="s">
        <v>92</v>
      </c>
      <c r="K93" s="202">
        <v>12</v>
      </c>
      <c r="L93" s="202">
        <v>2014</v>
      </c>
      <c r="M93" s="194">
        <v>20735</v>
      </c>
    </row>
    <row r="94" spans="1:13" s="217" customFormat="1" ht="30" x14ac:dyDescent="0.25">
      <c r="A94" s="95">
        <v>87</v>
      </c>
      <c r="B94" s="206" t="s">
        <v>11743</v>
      </c>
      <c r="C94" s="201" t="s">
        <v>11744</v>
      </c>
      <c r="D94" s="98" t="s">
        <v>261</v>
      </c>
      <c r="E94" s="98" t="s">
        <v>391</v>
      </c>
      <c r="F94" s="204" t="s">
        <v>261</v>
      </c>
      <c r="G94" s="219"/>
      <c r="H94" s="98" t="s">
        <v>470</v>
      </c>
      <c r="I94" s="98" t="s">
        <v>11210</v>
      </c>
      <c r="J94" s="98" t="s">
        <v>92</v>
      </c>
      <c r="K94" s="202">
        <v>12</v>
      </c>
      <c r="L94" s="202">
        <v>2014</v>
      </c>
      <c r="M94" s="194">
        <v>17400</v>
      </c>
    </row>
    <row r="95" spans="1:13" s="217" customFormat="1" ht="30" x14ac:dyDescent="0.25">
      <c r="A95" s="95">
        <v>88</v>
      </c>
      <c r="B95" s="206" t="s">
        <v>11745</v>
      </c>
      <c r="C95" s="201" t="s">
        <v>11746</v>
      </c>
      <c r="D95" s="98" t="s">
        <v>261</v>
      </c>
      <c r="E95" s="98" t="s">
        <v>391</v>
      </c>
      <c r="F95" s="204" t="s">
        <v>261</v>
      </c>
      <c r="G95" s="219"/>
      <c r="H95" s="98" t="s">
        <v>470</v>
      </c>
      <c r="I95" s="98" t="s">
        <v>11210</v>
      </c>
      <c r="J95" s="98" t="s">
        <v>92</v>
      </c>
      <c r="K95" s="202">
        <v>12</v>
      </c>
      <c r="L95" s="202">
        <v>2014</v>
      </c>
      <c r="M95" s="194">
        <v>5347.6</v>
      </c>
    </row>
    <row r="96" spans="1:13" s="217" customFormat="1" ht="30" x14ac:dyDescent="0.25">
      <c r="A96" s="95">
        <v>89</v>
      </c>
      <c r="B96" s="95" t="s">
        <v>3847</v>
      </c>
      <c r="C96" s="201" t="s">
        <v>11747</v>
      </c>
      <c r="D96" s="98" t="s">
        <v>261</v>
      </c>
      <c r="E96" s="98" t="s">
        <v>391</v>
      </c>
      <c r="F96" s="204" t="s">
        <v>261</v>
      </c>
      <c r="G96" s="219"/>
      <c r="H96" s="98" t="s">
        <v>292</v>
      </c>
      <c r="I96" s="98" t="s">
        <v>11210</v>
      </c>
      <c r="J96" s="98" t="s">
        <v>92</v>
      </c>
      <c r="K96" s="202">
        <v>12</v>
      </c>
      <c r="L96" s="202">
        <v>2014</v>
      </c>
      <c r="M96" s="194">
        <v>5220</v>
      </c>
    </row>
    <row r="97" spans="1:13" s="217" customFormat="1" ht="30" x14ac:dyDescent="0.25">
      <c r="A97" s="95">
        <v>90</v>
      </c>
      <c r="B97" s="95" t="s">
        <v>11748</v>
      </c>
      <c r="C97" s="201" t="s">
        <v>11747</v>
      </c>
      <c r="D97" s="98" t="s">
        <v>261</v>
      </c>
      <c r="E97" s="98" t="s">
        <v>391</v>
      </c>
      <c r="F97" s="204" t="s">
        <v>261</v>
      </c>
      <c r="G97" s="219"/>
      <c r="H97" s="98" t="s">
        <v>292</v>
      </c>
      <c r="I97" s="98" t="s">
        <v>11210</v>
      </c>
      <c r="J97" s="98" t="s">
        <v>92</v>
      </c>
      <c r="K97" s="202">
        <v>12</v>
      </c>
      <c r="L97" s="202">
        <v>2014</v>
      </c>
      <c r="M97" s="194">
        <v>5220</v>
      </c>
    </row>
    <row r="98" spans="1:13" s="217" customFormat="1" ht="30" x14ac:dyDescent="0.25">
      <c r="A98" s="95">
        <v>91</v>
      </c>
      <c r="B98" s="95" t="s">
        <v>11749</v>
      </c>
      <c r="C98" s="201" t="s">
        <v>11750</v>
      </c>
      <c r="D98" s="98" t="s">
        <v>261</v>
      </c>
      <c r="E98" s="98" t="s">
        <v>391</v>
      </c>
      <c r="F98" s="204" t="s">
        <v>261</v>
      </c>
      <c r="G98" s="219"/>
      <c r="H98" s="98" t="s">
        <v>470</v>
      </c>
      <c r="I98" s="98" t="s">
        <v>11210</v>
      </c>
      <c r="J98" s="98" t="s">
        <v>92</v>
      </c>
      <c r="K98" s="202">
        <v>12</v>
      </c>
      <c r="L98" s="202">
        <v>2014</v>
      </c>
      <c r="M98" s="194">
        <v>7540</v>
      </c>
    </row>
    <row r="99" spans="1:13" s="217" customFormat="1" ht="30" x14ac:dyDescent="0.25">
      <c r="A99" s="95">
        <v>92</v>
      </c>
      <c r="B99" s="95" t="s">
        <v>11751</v>
      </c>
      <c r="C99" s="201" t="s">
        <v>11752</v>
      </c>
      <c r="D99" s="98" t="s">
        <v>261</v>
      </c>
      <c r="E99" s="98" t="s">
        <v>391</v>
      </c>
      <c r="F99" s="204" t="s">
        <v>261</v>
      </c>
      <c r="G99" s="219"/>
      <c r="H99" s="98" t="s">
        <v>470</v>
      </c>
      <c r="I99" s="98" t="s">
        <v>11210</v>
      </c>
      <c r="J99" s="98" t="s">
        <v>92</v>
      </c>
      <c r="K99" s="202">
        <v>12</v>
      </c>
      <c r="L99" s="202">
        <v>2014</v>
      </c>
      <c r="M99" s="194">
        <v>3915</v>
      </c>
    </row>
    <row r="100" spans="1:13" s="217" customFormat="1" ht="30" x14ac:dyDescent="0.25">
      <c r="A100" s="95">
        <v>93</v>
      </c>
      <c r="B100" s="95" t="s">
        <v>11753</v>
      </c>
      <c r="C100" s="201" t="s">
        <v>11754</v>
      </c>
      <c r="D100" s="98" t="s">
        <v>261</v>
      </c>
      <c r="E100" s="98" t="s">
        <v>391</v>
      </c>
      <c r="F100" s="204" t="s">
        <v>261</v>
      </c>
      <c r="G100" s="219"/>
      <c r="H100" s="98" t="s">
        <v>470</v>
      </c>
      <c r="I100" s="98" t="s">
        <v>11210</v>
      </c>
      <c r="J100" s="98" t="s">
        <v>92</v>
      </c>
      <c r="K100" s="202">
        <v>12</v>
      </c>
      <c r="L100" s="202">
        <v>2014</v>
      </c>
      <c r="M100" s="194">
        <v>11600</v>
      </c>
    </row>
    <row r="101" spans="1:13" s="217" customFormat="1" ht="30" x14ac:dyDescent="0.25">
      <c r="A101" s="95">
        <v>94</v>
      </c>
      <c r="B101" s="95" t="s">
        <v>11755</v>
      </c>
      <c r="C101" s="201" t="s">
        <v>11756</v>
      </c>
      <c r="D101" s="98" t="s">
        <v>261</v>
      </c>
      <c r="E101" s="98" t="s">
        <v>391</v>
      </c>
      <c r="F101" s="204" t="s">
        <v>261</v>
      </c>
      <c r="G101" s="219"/>
      <c r="H101" s="98" t="s">
        <v>470</v>
      </c>
      <c r="I101" s="98" t="s">
        <v>11210</v>
      </c>
      <c r="J101" s="98" t="s">
        <v>92</v>
      </c>
      <c r="K101" s="202">
        <v>12</v>
      </c>
      <c r="L101" s="202">
        <v>2014</v>
      </c>
      <c r="M101" s="194">
        <v>4640</v>
      </c>
    </row>
    <row r="102" spans="1:13" s="217" customFormat="1" ht="30" x14ac:dyDescent="0.25">
      <c r="A102" s="95">
        <v>95</v>
      </c>
      <c r="B102" s="95" t="s">
        <v>11757</v>
      </c>
      <c r="C102" s="201" t="s">
        <v>11756</v>
      </c>
      <c r="D102" s="98" t="s">
        <v>261</v>
      </c>
      <c r="E102" s="98" t="s">
        <v>391</v>
      </c>
      <c r="F102" s="204" t="s">
        <v>261</v>
      </c>
      <c r="G102" s="219"/>
      <c r="H102" s="98" t="s">
        <v>470</v>
      </c>
      <c r="I102" s="98" t="s">
        <v>11210</v>
      </c>
      <c r="J102" s="98" t="s">
        <v>92</v>
      </c>
      <c r="K102" s="202">
        <v>12</v>
      </c>
      <c r="L102" s="202">
        <v>2014</v>
      </c>
      <c r="M102" s="194">
        <v>4640</v>
      </c>
    </row>
    <row r="103" spans="1:13" s="217" customFormat="1" ht="30" x14ac:dyDescent="0.25">
      <c r="A103" s="95">
        <v>96</v>
      </c>
      <c r="B103" s="206" t="s">
        <v>11758</v>
      </c>
      <c r="C103" s="201" t="s">
        <v>11759</v>
      </c>
      <c r="D103" s="98" t="s">
        <v>261</v>
      </c>
      <c r="E103" s="98" t="s">
        <v>391</v>
      </c>
      <c r="F103" s="204" t="s">
        <v>261</v>
      </c>
      <c r="G103" s="219"/>
      <c r="H103" s="98" t="s">
        <v>470</v>
      </c>
      <c r="I103" s="98" t="s">
        <v>11210</v>
      </c>
      <c r="J103" s="98" t="s">
        <v>92</v>
      </c>
      <c r="K103" s="202">
        <v>12</v>
      </c>
      <c r="L103" s="202">
        <v>2014</v>
      </c>
      <c r="M103" s="194">
        <v>4061.16</v>
      </c>
    </row>
    <row r="104" spans="1:13" s="217" customFormat="1" ht="30" x14ac:dyDescent="0.25">
      <c r="A104" s="95">
        <v>97</v>
      </c>
      <c r="B104" s="206" t="s">
        <v>11760</v>
      </c>
      <c r="C104" s="201" t="s">
        <v>11761</v>
      </c>
      <c r="D104" s="98" t="s">
        <v>3332</v>
      </c>
      <c r="E104" s="98" t="s">
        <v>11762</v>
      </c>
      <c r="F104" s="204" t="s">
        <v>11763</v>
      </c>
      <c r="G104" s="219"/>
      <c r="H104" s="98" t="s">
        <v>470</v>
      </c>
      <c r="I104" s="98" t="s">
        <v>11210</v>
      </c>
      <c r="J104" s="98" t="s">
        <v>92</v>
      </c>
      <c r="K104" s="202">
        <v>12</v>
      </c>
      <c r="L104" s="202">
        <v>2014</v>
      </c>
      <c r="M104" s="194">
        <v>36639.46</v>
      </c>
    </row>
    <row r="105" spans="1:13" s="217" customFormat="1" ht="30" x14ac:dyDescent="0.25">
      <c r="A105" s="95">
        <v>98</v>
      </c>
      <c r="B105" s="206" t="s">
        <v>11764</v>
      </c>
      <c r="C105" s="201" t="s">
        <v>2841</v>
      </c>
      <c r="D105" s="204" t="s">
        <v>261</v>
      </c>
      <c r="E105" s="204" t="s">
        <v>391</v>
      </c>
      <c r="F105" s="204" t="s">
        <v>261</v>
      </c>
      <c r="G105" s="219"/>
      <c r="H105" s="98" t="s">
        <v>292</v>
      </c>
      <c r="I105" s="98" t="s">
        <v>11210</v>
      </c>
      <c r="J105" s="98" t="s">
        <v>92</v>
      </c>
      <c r="K105" s="202">
        <v>10</v>
      </c>
      <c r="L105" s="202">
        <v>2020</v>
      </c>
      <c r="M105" s="194">
        <v>8073.6</v>
      </c>
    </row>
    <row r="106" spans="1:13" s="217" customFormat="1" ht="30" x14ac:dyDescent="0.25">
      <c r="A106" s="95">
        <v>99</v>
      </c>
      <c r="B106" s="95" t="s">
        <v>11765</v>
      </c>
      <c r="C106" s="201" t="s">
        <v>11766</v>
      </c>
      <c r="D106" s="98" t="s">
        <v>261</v>
      </c>
      <c r="E106" s="98" t="s">
        <v>391</v>
      </c>
      <c r="F106" s="204" t="s">
        <v>261</v>
      </c>
      <c r="G106" s="219"/>
      <c r="H106" s="98" t="s">
        <v>470</v>
      </c>
      <c r="I106" s="98" t="s">
        <v>854</v>
      </c>
      <c r="J106" s="98" t="s">
        <v>92</v>
      </c>
      <c r="K106" s="202">
        <v>12</v>
      </c>
      <c r="L106" s="202">
        <v>2014</v>
      </c>
      <c r="M106" s="194">
        <v>13000</v>
      </c>
    </row>
    <row r="107" spans="1:13" s="217" customFormat="1" ht="30" x14ac:dyDescent="0.25">
      <c r="A107" s="95">
        <v>100</v>
      </c>
      <c r="B107" s="95" t="s">
        <v>11767</v>
      </c>
      <c r="C107" s="201" t="s">
        <v>11768</v>
      </c>
      <c r="D107" s="98" t="s">
        <v>261</v>
      </c>
      <c r="E107" s="98" t="s">
        <v>391</v>
      </c>
      <c r="F107" s="204" t="s">
        <v>261</v>
      </c>
      <c r="G107" s="219"/>
      <c r="H107" s="98" t="s">
        <v>470</v>
      </c>
      <c r="I107" s="98" t="s">
        <v>854</v>
      </c>
      <c r="J107" s="98" t="s">
        <v>92</v>
      </c>
      <c r="K107" s="202">
        <v>12</v>
      </c>
      <c r="L107" s="202">
        <v>2014</v>
      </c>
      <c r="M107" s="194">
        <v>6500</v>
      </c>
    </row>
    <row r="108" spans="1:13" s="217" customFormat="1" ht="30" x14ac:dyDescent="0.25">
      <c r="A108" s="95">
        <v>101</v>
      </c>
      <c r="B108" s="95" t="s">
        <v>11769</v>
      </c>
      <c r="C108" s="201" t="s">
        <v>11770</v>
      </c>
      <c r="D108" s="98" t="s">
        <v>261</v>
      </c>
      <c r="E108" s="98" t="s">
        <v>391</v>
      </c>
      <c r="F108" s="204" t="s">
        <v>261</v>
      </c>
      <c r="G108" s="219"/>
      <c r="H108" s="98" t="s">
        <v>470</v>
      </c>
      <c r="I108" s="98" t="s">
        <v>854</v>
      </c>
      <c r="J108" s="98" t="s">
        <v>92</v>
      </c>
      <c r="K108" s="202">
        <v>12</v>
      </c>
      <c r="L108" s="202">
        <v>2014</v>
      </c>
      <c r="M108" s="194">
        <v>3000</v>
      </c>
    </row>
    <row r="109" spans="1:13" s="217" customFormat="1" ht="45" x14ac:dyDescent="0.25">
      <c r="A109" s="95">
        <v>102</v>
      </c>
      <c r="B109" s="212" t="s">
        <v>11771</v>
      </c>
      <c r="C109" s="201" t="s">
        <v>11746</v>
      </c>
      <c r="D109" s="98" t="s">
        <v>261</v>
      </c>
      <c r="E109" s="98" t="s">
        <v>391</v>
      </c>
      <c r="F109" s="204" t="s">
        <v>261</v>
      </c>
      <c r="G109" s="219"/>
      <c r="H109" s="98" t="s">
        <v>470</v>
      </c>
      <c r="I109" s="98" t="s">
        <v>11662</v>
      </c>
      <c r="J109" s="98" t="s">
        <v>92</v>
      </c>
      <c r="K109" s="202">
        <v>12</v>
      </c>
      <c r="L109" s="202">
        <v>2014</v>
      </c>
      <c r="M109" s="194">
        <v>5347.6</v>
      </c>
    </row>
    <row r="110" spans="1:13" s="217" customFormat="1" ht="45" x14ac:dyDescent="0.25">
      <c r="A110" s="95">
        <v>103</v>
      </c>
      <c r="B110" s="206" t="s">
        <v>11772</v>
      </c>
      <c r="C110" s="201" t="s">
        <v>11773</v>
      </c>
      <c r="D110" s="98" t="s">
        <v>261</v>
      </c>
      <c r="E110" s="98" t="s">
        <v>391</v>
      </c>
      <c r="F110" s="204" t="s">
        <v>261</v>
      </c>
      <c r="G110" s="219"/>
      <c r="H110" s="98" t="s">
        <v>470</v>
      </c>
      <c r="I110" s="98" t="s">
        <v>11662</v>
      </c>
      <c r="J110" s="98" t="s">
        <v>92</v>
      </c>
      <c r="K110" s="202">
        <v>12</v>
      </c>
      <c r="L110" s="202">
        <v>2014</v>
      </c>
      <c r="M110" s="194">
        <v>36639.46</v>
      </c>
    </row>
    <row r="111" spans="1:13" s="217" customFormat="1" ht="45" x14ac:dyDescent="0.25">
      <c r="A111" s="95">
        <v>104</v>
      </c>
      <c r="B111" s="206" t="s">
        <v>11774</v>
      </c>
      <c r="C111" s="201" t="s">
        <v>11775</v>
      </c>
      <c r="D111" s="98" t="s">
        <v>261</v>
      </c>
      <c r="E111" s="98" t="s">
        <v>391</v>
      </c>
      <c r="F111" s="204" t="s">
        <v>261</v>
      </c>
      <c r="G111" s="219"/>
      <c r="H111" s="98" t="s">
        <v>470</v>
      </c>
      <c r="I111" s="98" t="s">
        <v>11662</v>
      </c>
      <c r="J111" s="98" t="s">
        <v>92</v>
      </c>
      <c r="K111" s="202">
        <v>12</v>
      </c>
      <c r="L111" s="202">
        <v>2014</v>
      </c>
      <c r="M111" s="194">
        <v>7540</v>
      </c>
    </row>
    <row r="112" spans="1:13" s="217" customFormat="1" ht="30" x14ac:dyDescent="0.25">
      <c r="A112" s="95">
        <v>105</v>
      </c>
      <c r="B112" s="206" t="s">
        <v>11776</v>
      </c>
      <c r="C112" s="201" t="s">
        <v>11777</v>
      </c>
      <c r="D112" s="98" t="s">
        <v>261</v>
      </c>
      <c r="E112" s="98" t="s">
        <v>391</v>
      </c>
      <c r="F112" s="204" t="s">
        <v>261</v>
      </c>
      <c r="G112" s="219"/>
      <c r="H112" s="98" t="s">
        <v>470</v>
      </c>
      <c r="I112" s="98" t="s">
        <v>857</v>
      </c>
      <c r="J112" s="98" t="s">
        <v>92</v>
      </c>
      <c r="K112" s="202">
        <v>12</v>
      </c>
      <c r="L112" s="202">
        <v>2014</v>
      </c>
      <c r="M112" s="194">
        <v>13000</v>
      </c>
    </row>
    <row r="113" spans="1:13" s="217" customFormat="1" ht="30" x14ac:dyDescent="0.25">
      <c r="A113" s="95">
        <v>106</v>
      </c>
      <c r="B113" s="206" t="s">
        <v>11778</v>
      </c>
      <c r="C113" s="201" t="s">
        <v>11779</v>
      </c>
      <c r="D113" s="98" t="s">
        <v>261</v>
      </c>
      <c r="E113" s="98" t="s">
        <v>391</v>
      </c>
      <c r="F113" s="204" t="s">
        <v>261</v>
      </c>
      <c r="G113" s="219"/>
      <c r="H113" s="98" t="s">
        <v>470</v>
      </c>
      <c r="I113" s="98" t="s">
        <v>857</v>
      </c>
      <c r="J113" s="98" t="s">
        <v>92</v>
      </c>
      <c r="K113" s="202">
        <v>12</v>
      </c>
      <c r="L113" s="202">
        <v>2014</v>
      </c>
      <c r="M113" s="194">
        <v>13000</v>
      </c>
    </row>
    <row r="114" spans="1:13" s="217" customFormat="1" ht="30" x14ac:dyDescent="0.25">
      <c r="A114" s="95">
        <v>107</v>
      </c>
      <c r="B114" s="206" t="s">
        <v>11780</v>
      </c>
      <c r="C114" s="201" t="s">
        <v>11781</v>
      </c>
      <c r="D114" s="98" t="s">
        <v>3332</v>
      </c>
      <c r="E114" s="98" t="s">
        <v>391</v>
      </c>
      <c r="F114" s="204" t="s">
        <v>261</v>
      </c>
      <c r="G114" s="219"/>
      <c r="H114" s="98" t="s">
        <v>470</v>
      </c>
      <c r="I114" s="98" t="s">
        <v>857</v>
      </c>
      <c r="J114" s="98" t="s">
        <v>92</v>
      </c>
      <c r="K114" s="202">
        <v>12</v>
      </c>
      <c r="L114" s="202">
        <v>2014</v>
      </c>
      <c r="M114" s="194">
        <v>6500</v>
      </c>
    </row>
    <row r="115" spans="1:13" s="217" customFormat="1" ht="30" x14ac:dyDescent="0.25">
      <c r="A115" s="95">
        <v>108</v>
      </c>
      <c r="B115" s="206" t="s">
        <v>11782</v>
      </c>
      <c r="C115" s="201" t="s">
        <v>11770</v>
      </c>
      <c r="D115" s="98" t="s">
        <v>261</v>
      </c>
      <c r="E115" s="98" t="s">
        <v>391</v>
      </c>
      <c r="F115" s="204" t="s">
        <v>261</v>
      </c>
      <c r="G115" s="219"/>
      <c r="H115" s="98" t="s">
        <v>470</v>
      </c>
      <c r="I115" s="98" t="s">
        <v>857</v>
      </c>
      <c r="J115" s="98" t="s">
        <v>92</v>
      </c>
      <c r="K115" s="202">
        <v>12</v>
      </c>
      <c r="L115" s="202">
        <v>2014</v>
      </c>
      <c r="M115" s="194">
        <v>3000</v>
      </c>
    </row>
    <row r="116" spans="1:13" s="217" customFormat="1" ht="30" x14ac:dyDescent="0.25">
      <c r="A116" s="95">
        <v>109</v>
      </c>
      <c r="B116" s="95" t="s">
        <v>11783</v>
      </c>
      <c r="C116" s="201" t="s">
        <v>11744</v>
      </c>
      <c r="D116" s="98" t="s">
        <v>261</v>
      </c>
      <c r="E116" s="98" t="s">
        <v>391</v>
      </c>
      <c r="F116" s="204" t="s">
        <v>261</v>
      </c>
      <c r="G116" s="219"/>
      <c r="H116" s="98" t="s">
        <v>470</v>
      </c>
      <c r="I116" s="98" t="s">
        <v>857</v>
      </c>
      <c r="J116" s="98" t="s">
        <v>92</v>
      </c>
      <c r="K116" s="202">
        <v>12</v>
      </c>
      <c r="L116" s="202">
        <v>2014</v>
      </c>
      <c r="M116" s="194">
        <v>17400</v>
      </c>
    </row>
    <row r="117" spans="1:13" s="217" customFormat="1" ht="30" x14ac:dyDescent="0.25">
      <c r="A117" s="95">
        <v>110</v>
      </c>
      <c r="B117" s="95" t="s">
        <v>11784</v>
      </c>
      <c r="C117" s="201" t="s">
        <v>11746</v>
      </c>
      <c r="D117" s="98" t="s">
        <v>261</v>
      </c>
      <c r="E117" s="98" t="s">
        <v>391</v>
      </c>
      <c r="F117" s="204" t="s">
        <v>261</v>
      </c>
      <c r="G117" s="219"/>
      <c r="H117" s="98" t="s">
        <v>470</v>
      </c>
      <c r="I117" s="98" t="s">
        <v>857</v>
      </c>
      <c r="J117" s="98" t="s">
        <v>92</v>
      </c>
      <c r="K117" s="202">
        <v>12</v>
      </c>
      <c r="L117" s="202">
        <v>2014</v>
      </c>
      <c r="M117" s="194">
        <v>5347.54</v>
      </c>
    </row>
    <row r="118" spans="1:13" s="217" customFormat="1" ht="30" x14ac:dyDescent="0.25">
      <c r="A118" s="95">
        <v>111</v>
      </c>
      <c r="B118" s="206" t="s">
        <v>11785</v>
      </c>
      <c r="C118" s="201" t="s">
        <v>11761</v>
      </c>
      <c r="D118" s="98" t="s">
        <v>3332</v>
      </c>
      <c r="E118" s="98" t="s">
        <v>11762</v>
      </c>
      <c r="F118" s="204" t="s">
        <v>11763</v>
      </c>
      <c r="G118" s="219"/>
      <c r="H118" s="98" t="s">
        <v>470</v>
      </c>
      <c r="I118" s="98" t="s">
        <v>857</v>
      </c>
      <c r="J118" s="98" t="s">
        <v>92</v>
      </c>
      <c r="K118" s="202">
        <v>12</v>
      </c>
      <c r="L118" s="202">
        <v>2014</v>
      </c>
      <c r="M118" s="194">
        <v>36639.46</v>
      </c>
    </row>
    <row r="119" spans="1:13" s="217" customFormat="1" ht="30" x14ac:dyDescent="0.25">
      <c r="A119" s="95">
        <v>112</v>
      </c>
      <c r="B119" s="206" t="s">
        <v>11786</v>
      </c>
      <c r="C119" s="201" t="s">
        <v>11759</v>
      </c>
      <c r="D119" s="98" t="s">
        <v>261</v>
      </c>
      <c r="E119" s="98" t="s">
        <v>391</v>
      </c>
      <c r="F119" s="204" t="s">
        <v>261</v>
      </c>
      <c r="G119" s="219"/>
      <c r="H119" s="98" t="s">
        <v>470</v>
      </c>
      <c r="I119" s="98" t="s">
        <v>857</v>
      </c>
      <c r="J119" s="98" t="s">
        <v>92</v>
      </c>
      <c r="K119" s="202">
        <v>12</v>
      </c>
      <c r="L119" s="202">
        <v>2014</v>
      </c>
      <c r="M119" s="194">
        <v>4061.16</v>
      </c>
    </row>
    <row r="120" spans="1:13" s="217" customFormat="1" ht="30" x14ac:dyDescent="0.25">
      <c r="A120" s="95">
        <v>113</v>
      </c>
      <c r="B120" s="206" t="s">
        <v>11787</v>
      </c>
      <c r="C120" s="201" t="s">
        <v>11788</v>
      </c>
      <c r="D120" s="98" t="s">
        <v>261</v>
      </c>
      <c r="E120" s="98" t="s">
        <v>391</v>
      </c>
      <c r="F120" s="204" t="s">
        <v>261</v>
      </c>
      <c r="G120" s="219"/>
      <c r="H120" s="98" t="s">
        <v>470</v>
      </c>
      <c r="I120" s="98" t="s">
        <v>857</v>
      </c>
      <c r="J120" s="98" t="s">
        <v>92</v>
      </c>
      <c r="K120" s="202">
        <v>12</v>
      </c>
      <c r="L120" s="202">
        <v>2014</v>
      </c>
      <c r="M120" s="194">
        <v>5220</v>
      </c>
    </row>
    <row r="121" spans="1:13" s="217" customFormat="1" ht="30" x14ac:dyDescent="0.25">
      <c r="A121" s="95">
        <v>114</v>
      </c>
      <c r="B121" s="206" t="s">
        <v>11789</v>
      </c>
      <c r="C121" s="201" t="s">
        <v>11788</v>
      </c>
      <c r="D121" s="98" t="s">
        <v>261</v>
      </c>
      <c r="E121" s="98" t="s">
        <v>391</v>
      </c>
      <c r="F121" s="204" t="s">
        <v>261</v>
      </c>
      <c r="G121" s="219"/>
      <c r="H121" s="98" t="s">
        <v>470</v>
      </c>
      <c r="I121" s="98" t="s">
        <v>857</v>
      </c>
      <c r="J121" s="98" t="s">
        <v>92</v>
      </c>
      <c r="K121" s="202">
        <v>12</v>
      </c>
      <c r="L121" s="202">
        <v>2014</v>
      </c>
      <c r="M121" s="194">
        <v>5220</v>
      </c>
    </row>
    <row r="122" spans="1:13" s="217" customFormat="1" ht="30" x14ac:dyDescent="0.25">
      <c r="A122" s="95">
        <v>115</v>
      </c>
      <c r="B122" s="206" t="s">
        <v>11790</v>
      </c>
      <c r="C122" s="201" t="s">
        <v>11775</v>
      </c>
      <c r="D122" s="98" t="s">
        <v>261</v>
      </c>
      <c r="E122" s="98" t="s">
        <v>391</v>
      </c>
      <c r="F122" s="204" t="s">
        <v>261</v>
      </c>
      <c r="G122" s="219"/>
      <c r="H122" s="98" t="s">
        <v>470</v>
      </c>
      <c r="I122" s="98" t="s">
        <v>857</v>
      </c>
      <c r="J122" s="98" t="s">
        <v>92</v>
      </c>
      <c r="K122" s="202">
        <v>12</v>
      </c>
      <c r="L122" s="202">
        <v>2014</v>
      </c>
      <c r="M122" s="194">
        <v>7540</v>
      </c>
    </row>
    <row r="123" spans="1:13" s="217" customFormat="1" ht="30" x14ac:dyDescent="0.25">
      <c r="A123" s="95">
        <v>116</v>
      </c>
      <c r="B123" s="206" t="s">
        <v>11791</v>
      </c>
      <c r="C123" s="201" t="s">
        <v>11752</v>
      </c>
      <c r="D123" s="98" t="s">
        <v>261</v>
      </c>
      <c r="E123" s="98" t="s">
        <v>391</v>
      </c>
      <c r="F123" s="204" t="s">
        <v>261</v>
      </c>
      <c r="G123" s="219"/>
      <c r="H123" s="98" t="s">
        <v>470</v>
      </c>
      <c r="I123" s="98" t="s">
        <v>857</v>
      </c>
      <c r="J123" s="98" t="s">
        <v>92</v>
      </c>
      <c r="K123" s="202">
        <v>12</v>
      </c>
      <c r="L123" s="202">
        <v>2014</v>
      </c>
      <c r="M123" s="194">
        <v>3915</v>
      </c>
    </row>
    <row r="124" spans="1:13" s="217" customFormat="1" ht="30" x14ac:dyDescent="0.25">
      <c r="A124" s="95">
        <v>117</v>
      </c>
      <c r="B124" s="206" t="s">
        <v>11792</v>
      </c>
      <c r="C124" s="201" t="s">
        <v>11754</v>
      </c>
      <c r="D124" s="98" t="s">
        <v>261</v>
      </c>
      <c r="E124" s="98" t="s">
        <v>391</v>
      </c>
      <c r="F124" s="204" t="s">
        <v>261</v>
      </c>
      <c r="G124" s="219"/>
      <c r="H124" s="98" t="s">
        <v>470</v>
      </c>
      <c r="I124" s="98" t="s">
        <v>857</v>
      </c>
      <c r="J124" s="98" t="s">
        <v>92</v>
      </c>
      <c r="K124" s="202">
        <v>12</v>
      </c>
      <c r="L124" s="202">
        <v>2014</v>
      </c>
      <c r="M124" s="194">
        <v>11600</v>
      </c>
    </row>
    <row r="125" spans="1:13" s="217" customFormat="1" ht="30" x14ac:dyDescent="0.25">
      <c r="A125" s="95">
        <v>118</v>
      </c>
      <c r="B125" s="206" t="s">
        <v>11793</v>
      </c>
      <c r="C125" s="201" t="s">
        <v>11794</v>
      </c>
      <c r="D125" s="98" t="s">
        <v>261</v>
      </c>
      <c r="E125" s="98" t="s">
        <v>391</v>
      </c>
      <c r="F125" s="204" t="s">
        <v>261</v>
      </c>
      <c r="G125" s="219"/>
      <c r="H125" s="98" t="s">
        <v>470</v>
      </c>
      <c r="I125" s="98" t="s">
        <v>857</v>
      </c>
      <c r="J125" s="98" t="s">
        <v>92</v>
      </c>
      <c r="K125" s="202">
        <v>12</v>
      </c>
      <c r="L125" s="202">
        <v>2014</v>
      </c>
      <c r="M125" s="194">
        <v>4640</v>
      </c>
    </row>
    <row r="126" spans="1:13" s="217" customFormat="1" ht="30" x14ac:dyDescent="0.25">
      <c r="A126" s="95">
        <v>119</v>
      </c>
      <c r="B126" s="206" t="s">
        <v>11795</v>
      </c>
      <c r="C126" s="201" t="s">
        <v>11794</v>
      </c>
      <c r="D126" s="98" t="s">
        <v>261</v>
      </c>
      <c r="E126" s="98" t="s">
        <v>391</v>
      </c>
      <c r="F126" s="204" t="s">
        <v>261</v>
      </c>
      <c r="G126" s="219"/>
      <c r="H126" s="98" t="s">
        <v>470</v>
      </c>
      <c r="I126" s="98" t="s">
        <v>857</v>
      </c>
      <c r="J126" s="98" t="s">
        <v>92</v>
      </c>
      <c r="K126" s="202">
        <v>12</v>
      </c>
      <c r="L126" s="202">
        <v>2014</v>
      </c>
      <c r="M126" s="194">
        <v>4640</v>
      </c>
    </row>
    <row r="127" spans="1:13" s="217" customFormat="1" ht="30" x14ac:dyDescent="0.25">
      <c r="A127" s="95">
        <v>120</v>
      </c>
      <c r="B127" s="206" t="s">
        <v>11796</v>
      </c>
      <c r="C127" s="201" t="s">
        <v>11742</v>
      </c>
      <c r="D127" s="98" t="s">
        <v>261</v>
      </c>
      <c r="E127" s="98" t="s">
        <v>391</v>
      </c>
      <c r="F127" s="204" t="s">
        <v>261</v>
      </c>
      <c r="G127" s="219"/>
      <c r="H127" s="98" t="s">
        <v>470</v>
      </c>
      <c r="I127" s="98" t="s">
        <v>857</v>
      </c>
      <c r="J127" s="98" t="s">
        <v>92</v>
      </c>
      <c r="K127" s="202">
        <v>12</v>
      </c>
      <c r="L127" s="202">
        <v>2014</v>
      </c>
      <c r="M127" s="194">
        <v>20735</v>
      </c>
    </row>
    <row r="128" spans="1:13" s="217" customFormat="1" ht="30" x14ac:dyDescent="0.25">
      <c r="A128" s="95">
        <v>121</v>
      </c>
      <c r="B128" s="206" t="s">
        <v>1306</v>
      </c>
      <c r="C128" s="201" t="s">
        <v>11797</v>
      </c>
      <c r="D128" s="98" t="s">
        <v>261</v>
      </c>
      <c r="E128" s="98" t="s">
        <v>391</v>
      </c>
      <c r="F128" s="204" t="s">
        <v>261</v>
      </c>
      <c r="G128" s="219"/>
      <c r="H128" s="98" t="s">
        <v>470</v>
      </c>
      <c r="I128" s="98" t="s">
        <v>851</v>
      </c>
      <c r="J128" s="98" t="s">
        <v>92</v>
      </c>
      <c r="K128" s="202">
        <v>12</v>
      </c>
      <c r="L128" s="202">
        <v>2015</v>
      </c>
      <c r="M128" s="194">
        <v>15600</v>
      </c>
    </row>
    <row r="129" spans="1:13" s="217" customFormat="1" ht="45" x14ac:dyDescent="0.25">
      <c r="A129" s="95">
        <v>122</v>
      </c>
      <c r="B129" s="206" t="s">
        <v>11798</v>
      </c>
      <c r="C129" s="201" t="s">
        <v>11799</v>
      </c>
      <c r="D129" s="98" t="s">
        <v>261</v>
      </c>
      <c r="E129" s="98" t="s">
        <v>391</v>
      </c>
      <c r="F129" s="204" t="s">
        <v>261</v>
      </c>
      <c r="G129" s="219"/>
      <c r="H129" s="98" t="s">
        <v>470</v>
      </c>
      <c r="I129" s="98" t="s">
        <v>851</v>
      </c>
      <c r="J129" s="98" t="s">
        <v>92</v>
      </c>
      <c r="K129" s="202">
        <v>12</v>
      </c>
      <c r="L129" s="202">
        <v>2015</v>
      </c>
      <c r="M129" s="194">
        <v>70199.83</v>
      </c>
    </row>
    <row r="130" spans="1:13" s="217" customFormat="1" ht="30" x14ac:dyDescent="0.25">
      <c r="A130" s="95">
        <v>123</v>
      </c>
      <c r="B130" s="206" t="s">
        <v>11800</v>
      </c>
      <c r="C130" s="201" t="s">
        <v>11801</v>
      </c>
      <c r="D130" s="98" t="s">
        <v>261</v>
      </c>
      <c r="E130" s="98" t="s">
        <v>391</v>
      </c>
      <c r="F130" s="204" t="s">
        <v>261</v>
      </c>
      <c r="G130" s="219"/>
      <c r="H130" s="98" t="s">
        <v>470</v>
      </c>
      <c r="I130" s="98" t="s">
        <v>851</v>
      </c>
      <c r="J130" s="98" t="s">
        <v>92</v>
      </c>
      <c r="K130" s="202">
        <v>12</v>
      </c>
      <c r="L130" s="202">
        <v>2015</v>
      </c>
      <c r="M130" s="194">
        <v>14000</v>
      </c>
    </row>
    <row r="131" spans="1:13" s="217" customFormat="1" ht="30" x14ac:dyDescent="0.25">
      <c r="A131" s="95">
        <v>124</v>
      </c>
      <c r="B131" s="206" t="s">
        <v>11802</v>
      </c>
      <c r="C131" s="201" t="s">
        <v>11803</v>
      </c>
      <c r="D131" s="98" t="s">
        <v>261</v>
      </c>
      <c r="E131" s="98" t="s">
        <v>391</v>
      </c>
      <c r="F131" s="204" t="s">
        <v>261</v>
      </c>
      <c r="G131" s="219"/>
      <c r="H131" s="98" t="s">
        <v>470</v>
      </c>
      <c r="I131" s="98" t="s">
        <v>851</v>
      </c>
      <c r="J131" s="98" t="s">
        <v>92</v>
      </c>
      <c r="K131" s="202">
        <v>12</v>
      </c>
      <c r="L131" s="202">
        <v>2015</v>
      </c>
      <c r="M131" s="194">
        <v>3000</v>
      </c>
    </row>
    <row r="132" spans="1:13" s="217" customFormat="1" ht="30" x14ac:dyDescent="0.25">
      <c r="A132" s="95">
        <v>125</v>
      </c>
      <c r="B132" s="206" t="s">
        <v>11804</v>
      </c>
      <c r="C132" s="201" t="s">
        <v>11770</v>
      </c>
      <c r="D132" s="98" t="s">
        <v>261</v>
      </c>
      <c r="E132" s="98" t="s">
        <v>391</v>
      </c>
      <c r="F132" s="204" t="s">
        <v>261</v>
      </c>
      <c r="G132" s="219"/>
      <c r="H132" s="98" t="s">
        <v>470</v>
      </c>
      <c r="I132" s="98" t="s">
        <v>851</v>
      </c>
      <c r="J132" s="98" t="s">
        <v>92</v>
      </c>
      <c r="K132" s="202">
        <v>12</v>
      </c>
      <c r="L132" s="202">
        <v>2015</v>
      </c>
      <c r="M132" s="194">
        <v>3000</v>
      </c>
    </row>
    <row r="133" spans="1:13" s="217" customFormat="1" ht="45" x14ac:dyDescent="0.25">
      <c r="A133" s="95">
        <v>126</v>
      </c>
      <c r="B133" s="95" t="s">
        <v>11805</v>
      </c>
      <c r="C133" s="201" t="s">
        <v>11806</v>
      </c>
      <c r="D133" s="98" t="s">
        <v>261</v>
      </c>
      <c r="E133" s="98" t="s">
        <v>391</v>
      </c>
      <c r="F133" s="204" t="s">
        <v>261</v>
      </c>
      <c r="G133" s="219"/>
      <c r="H133" s="98" t="s">
        <v>470</v>
      </c>
      <c r="I133" s="98" t="s">
        <v>1325</v>
      </c>
      <c r="J133" s="98" t="s">
        <v>92</v>
      </c>
      <c r="K133" s="202">
        <v>12</v>
      </c>
      <c r="L133" s="202">
        <v>2013</v>
      </c>
      <c r="M133" s="194">
        <v>6785</v>
      </c>
    </row>
    <row r="134" spans="1:13" s="217" customFormat="1" ht="45" x14ac:dyDescent="0.25">
      <c r="A134" s="95">
        <v>127</v>
      </c>
      <c r="B134" s="95" t="s">
        <v>11807</v>
      </c>
      <c r="C134" s="201" t="s">
        <v>11808</v>
      </c>
      <c r="D134" s="98" t="s">
        <v>2111</v>
      </c>
      <c r="E134" s="98" t="s">
        <v>391</v>
      </c>
      <c r="F134" s="204" t="s">
        <v>261</v>
      </c>
      <c r="G134" s="219"/>
      <c r="H134" s="98" t="s">
        <v>470</v>
      </c>
      <c r="I134" s="98" t="s">
        <v>1325</v>
      </c>
      <c r="J134" s="98" t="s">
        <v>92</v>
      </c>
      <c r="K134" s="202">
        <v>12</v>
      </c>
      <c r="L134" s="202">
        <v>2013</v>
      </c>
      <c r="M134" s="194">
        <v>4328</v>
      </c>
    </row>
    <row r="135" spans="1:13" s="217" customFormat="1" ht="45" x14ac:dyDescent="0.25">
      <c r="A135" s="95">
        <v>128</v>
      </c>
      <c r="B135" s="95" t="s">
        <v>11809</v>
      </c>
      <c r="C135" s="201" t="s">
        <v>11810</v>
      </c>
      <c r="D135" s="98" t="s">
        <v>2111</v>
      </c>
      <c r="E135" s="98" t="s">
        <v>391</v>
      </c>
      <c r="F135" s="204" t="s">
        <v>261</v>
      </c>
      <c r="G135" s="219"/>
      <c r="H135" s="98" t="s">
        <v>470</v>
      </c>
      <c r="I135" s="98" t="s">
        <v>1325</v>
      </c>
      <c r="J135" s="98" t="s">
        <v>92</v>
      </c>
      <c r="K135" s="202">
        <v>12</v>
      </c>
      <c r="L135" s="202">
        <v>2013</v>
      </c>
      <c r="M135" s="194">
        <v>4328</v>
      </c>
    </row>
    <row r="136" spans="1:13" s="217" customFormat="1" ht="45" x14ac:dyDescent="0.25">
      <c r="A136" s="95">
        <v>129</v>
      </c>
      <c r="B136" s="95" t="s">
        <v>11811</v>
      </c>
      <c r="C136" s="201" t="s">
        <v>11812</v>
      </c>
      <c r="D136" s="98" t="s">
        <v>261</v>
      </c>
      <c r="E136" s="98" t="s">
        <v>391</v>
      </c>
      <c r="F136" s="204" t="s">
        <v>261</v>
      </c>
      <c r="G136" s="219"/>
      <c r="H136" s="98" t="s">
        <v>470</v>
      </c>
      <c r="I136" s="98" t="s">
        <v>1325</v>
      </c>
      <c r="J136" s="98" t="s">
        <v>92</v>
      </c>
      <c r="K136" s="202">
        <v>12</v>
      </c>
      <c r="L136" s="202">
        <v>2013</v>
      </c>
      <c r="M136" s="194">
        <v>7830</v>
      </c>
    </row>
    <row r="137" spans="1:13" s="217" customFormat="1" ht="30" x14ac:dyDescent="0.25">
      <c r="A137" s="95">
        <v>130</v>
      </c>
      <c r="B137" s="213" t="s">
        <v>11813</v>
      </c>
      <c r="C137" s="201" t="s">
        <v>11814</v>
      </c>
      <c r="D137" s="98" t="s">
        <v>261</v>
      </c>
      <c r="E137" s="98" t="s">
        <v>391</v>
      </c>
      <c r="F137" s="204" t="s">
        <v>261</v>
      </c>
      <c r="G137" s="219"/>
      <c r="H137" s="98" t="s">
        <v>470</v>
      </c>
      <c r="I137" s="98" t="s">
        <v>1325</v>
      </c>
      <c r="J137" s="98" t="s">
        <v>92</v>
      </c>
      <c r="K137" s="202">
        <v>12</v>
      </c>
      <c r="L137" s="202">
        <v>2013</v>
      </c>
      <c r="M137" s="194">
        <v>2818.8</v>
      </c>
    </row>
    <row r="138" spans="1:13" s="217" customFormat="1" ht="30" x14ac:dyDescent="0.25">
      <c r="A138" s="95">
        <v>131</v>
      </c>
      <c r="B138" s="213" t="s">
        <v>11815</v>
      </c>
      <c r="C138" s="201" t="s">
        <v>11816</v>
      </c>
      <c r="D138" s="98" t="s">
        <v>3042</v>
      </c>
      <c r="E138" s="98" t="s">
        <v>391</v>
      </c>
      <c r="F138" s="204" t="s">
        <v>261</v>
      </c>
      <c r="G138" s="219"/>
      <c r="H138" s="98" t="s">
        <v>470</v>
      </c>
      <c r="I138" s="98" t="s">
        <v>1325</v>
      </c>
      <c r="J138" s="98" t="s">
        <v>92</v>
      </c>
      <c r="K138" s="202">
        <v>12</v>
      </c>
      <c r="L138" s="202">
        <v>2013</v>
      </c>
      <c r="M138" s="194">
        <v>6148</v>
      </c>
    </row>
    <row r="139" spans="1:13" s="217" customFormat="1" ht="30" x14ac:dyDescent="0.25">
      <c r="A139" s="95">
        <v>132</v>
      </c>
      <c r="B139" s="95" t="s">
        <v>11817</v>
      </c>
      <c r="C139" s="201" t="s">
        <v>11818</v>
      </c>
      <c r="D139" s="98" t="s">
        <v>261</v>
      </c>
      <c r="E139" s="98" t="s">
        <v>391</v>
      </c>
      <c r="F139" s="204" t="s">
        <v>261</v>
      </c>
      <c r="G139" s="219"/>
      <c r="H139" s="98" t="s">
        <v>470</v>
      </c>
      <c r="I139" s="98" t="s">
        <v>1325</v>
      </c>
      <c r="J139" s="98" t="s">
        <v>92</v>
      </c>
      <c r="K139" s="202">
        <v>12</v>
      </c>
      <c r="L139" s="202">
        <v>2013</v>
      </c>
      <c r="M139" s="194">
        <v>5200</v>
      </c>
    </row>
    <row r="140" spans="1:13" s="217" customFormat="1" ht="30" x14ac:dyDescent="0.25">
      <c r="A140" s="95">
        <v>133</v>
      </c>
      <c r="B140" s="95" t="s">
        <v>11819</v>
      </c>
      <c r="C140" s="201" t="s">
        <v>11818</v>
      </c>
      <c r="D140" s="98" t="s">
        <v>261</v>
      </c>
      <c r="E140" s="98" t="s">
        <v>391</v>
      </c>
      <c r="F140" s="204" t="s">
        <v>261</v>
      </c>
      <c r="G140" s="219"/>
      <c r="H140" s="98" t="s">
        <v>470</v>
      </c>
      <c r="I140" s="98" t="s">
        <v>1325</v>
      </c>
      <c r="J140" s="98" t="s">
        <v>92</v>
      </c>
      <c r="K140" s="202">
        <v>12</v>
      </c>
      <c r="L140" s="202">
        <v>2013</v>
      </c>
      <c r="M140" s="194">
        <v>5200</v>
      </c>
    </row>
    <row r="141" spans="1:13" s="217" customFormat="1" ht="30" x14ac:dyDescent="0.25">
      <c r="A141" s="95">
        <v>134</v>
      </c>
      <c r="B141" s="95" t="s">
        <v>11820</v>
      </c>
      <c r="C141" s="201" t="s">
        <v>11818</v>
      </c>
      <c r="D141" s="98" t="s">
        <v>261</v>
      </c>
      <c r="E141" s="98" t="s">
        <v>391</v>
      </c>
      <c r="F141" s="204" t="s">
        <v>261</v>
      </c>
      <c r="G141" s="219"/>
      <c r="H141" s="98" t="s">
        <v>470</v>
      </c>
      <c r="I141" s="98" t="s">
        <v>1325</v>
      </c>
      <c r="J141" s="98" t="s">
        <v>92</v>
      </c>
      <c r="K141" s="202">
        <v>12</v>
      </c>
      <c r="L141" s="202">
        <v>2013</v>
      </c>
      <c r="M141" s="194">
        <v>5200</v>
      </c>
    </row>
    <row r="142" spans="1:13" s="217" customFormat="1" ht="30" x14ac:dyDescent="0.25">
      <c r="A142" s="95">
        <v>135</v>
      </c>
      <c r="B142" s="95" t="s">
        <v>11821</v>
      </c>
      <c r="C142" s="201" t="s">
        <v>11822</v>
      </c>
      <c r="D142" s="98" t="s">
        <v>261</v>
      </c>
      <c r="E142" s="98" t="s">
        <v>391</v>
      </c>
      <c r="F142" s="204" t="s">
        <v>261</v>
      </c>
      <c r="G142" s="219"/>
      <c r="H142" s="98" t="s">
        <v>470</v>
      </c>
      <c r="I142" s="98" t="s">
        <v>1325</v>
      </c>
      <c r="J142" s="98" t="s">
        <v>92</v>
      </c>
      <c r="K142" s="202">
        <v>12</v>
      </c>
      <c r="L142" s="202">
        <v>2013</v>
      </c>
      <c r="M142" s="194">
        <v>3225</v>
      </c>
    </row>
    <row r="143" spans="1:13" s="217" customFormat="1" ht="45" x14ac:dyDescent="0.25">
      <c r="A143" s="95">
        <v>136</v>
      </c>
      <c r="B143" s="95" t="s">
        <v>11823</v>
      </c>
      <c r="C143" s="203" t="s">
        <v>11824</v>
      </c>
      <c r="D143" s="98" t="s">
        <v>261</v>
      </c>
      <c r="E143" s="98" t="s">
        <v>391</v>
      </c>
      <c r="F143" s="204" t="s">
        <v>261</v>
      </c>
      <c r="G143" s="219"/>
      <c r="H143" s="98" t="s">
        <v>470</v>
      </c>
      <c r="I143" s="98" t="s">
        <v>1325</v>
      </c>
      <c r="J143" s="98" t="s">
        <v>92</v>
      </c>
      <c r="K143" s="202">
        <v>12</v>
      </c>
      <c r="L143" s="202">
        <v>2013</v>
      </c>
      <c r="M143" s="194">
        <v>4010</v>
      </c>
    </row>
    <row r="144" spans="1:13" s="217" customFormat="1" ht="30" x14ac:dyDescent="0.25">
      <c r="A144" s="95">
        <v>137</v>
      </c>
      <c r="B144" s="95" t="s">
        <v>11825</v>
      </c>
      <c r="C144" s="203" t="s">
        <v>11826</v>
      </c>
      <c r="D144" s="98" t="s">
        <v>261</v>
      </c>
      <c r="E144" s="98" t="s">
        <v>391</v>
      </c>
      <c r="F144" s="204" t="s">
        <v>261</v>
      </c>
      <c r="G144" s="219"/>
      <c r="H144" s="98" t="s">
        <v>470</v>
      </c>
      <c r="I144" s="98" t="s">
        <v>1325</v>
      </c>
      <c r="J144" s="98" t="s">
        <v>92</v>
      </c>
      <c r="K144" s="202">
        <v>8</v>
      </c>
      <c r="L144" s="202">
        <v>2014</v>
      </c>
      <c r="M144" s="194">
        <v>5570</v>
      </c>
    </row>
    <row r="145" spans="1:13" s="217" customFormat="1" ht="30" x14ac:dyDescent="0.25">
      <c r="A145" s="95">
        <v>138</v>
      </c>
      <c r="B145" s="95" t="s">
        <v>11827</v>
      </c>
      <c r="C145" s="203" t="s">
        <v>11828</v>
      </c>
      <c r="D145" s="204" t="s">
        <v>11829</v>
      </c>
      <c r="E145" s="98" t="s">
        <v>391</v>
      </c>
      <c r="F145" s="204" t="s">
        <v>11830</v>
      </c>
      <c r="G145" s="219"/>
      <c r="H145" s="98" t="s">
        <v>11831</v>
      </c>
      <c r="I145" s="98" t="s">
        <v>1325</v>
      </c>
      <c r="J145" s="98" t="s">
        <v>92</v>
      </c>
      <c r="K145" s="202">
        <v>5</v>
      </c>
      <c r="L145" s="202">
        <v>2016</v>
      </c>
      <c r="M145" s="194">
        <f>7255.93</f>
        <v>7255.93</v>
      </c>
    </row>
    <row r="146" spans="1:13" s="217" customFormat="1" ht="30" x14ac:dyDescent="0.25">
      <c r="A146" s="95">
        <v>139</v>
      </c>
      <c r="B146" s="95" t="s">
        <v>11832</v>
      </c>
      <c r="C146" s="203" t="s">
        <v>11833</v>
      </c>
      <c r="D146" s="98" t="s">
        <v>11829</v>
      </c>
      <c r="E146" s="98" t="s">
        <v>391</v>
      </c>
      <c r="F146" s="204" t="s">
        <v>261</v>
      </c>
      <c r="G146" s="219"/>
      <c r="H146" s="98" t="s">
        <v>11834</v>
      </c>
      <c r="I146" s="98" t="s">
        <v>1325</v>
      </c>
      <c r="J146" s="98" t="s">
        <v>92</v>
      </c>
      <c r="K146" s="202">
        <v>12</v>
      </c>
      <c r="L146" s="202">
        <v>2016</v>
      </c>
      <c r="M146" s="194">
        <v>6428.98</v>
      </c>
    </row>
    <row r="147" spans="1:13" s="217" customFormat="1" x14ac:dyDescent="0.25">
      <c r="A147" s="95">
        <v>140</v>
      </c>
      <c r="B147" s="95" t="s">
        <v>11835</v>
      </c>
      <c r="C147" s="203" t="s">
        <v>11836</v>
      </c>
      <c r="D147" s="204" t="s">
        <v>261</v>
      </c>
      <c r="E147" s="204" t="s">
        <v>391</v>
      </c>
      <c r="F147" s="204" t="s">
        <v>261</v>
      </c>
      <c r="G147" s="219"/>
      <c r="H147" s="98" t="s">
        <v>470</v>
      </c>
      <c r="I147" s="98" t="s">
        <v>1325</v>
      </c>
      <c r="J147" s="98" t="s">
        <v>92</v>
      </c>
      <c r="K147" s="202">
        <v>9</v>
      </c>
      <c r="L147" s="202">
        <v>2017</v>
      </c>
      <c r="M147" s="194">
        <v>23200</v>
      </c>
    </row>
    <row r="148" spans="1:13" s="217" customFormat="1" ht="30" x14ac:dyDescent="0.25">
      <c r="A148" s="95">
        <v>141</v>
      </c>
      <c r="B148" s="95" t="s">
        <v>11837</v>
      </c>
      <c r="C148" s="203" t="s">
        <v>11838</v>
      </c>
      <c r="D148" s="204" t="s">
        <v>261</v>
      </c>
      <c r="E148" s="204" t="s">
        <v>391</v>
      </c>
      <c r="F148" s="204" t="s">
        <v>261</v>
      </c>
      <c r="G148" s="219"/>
      <c r="H148" s="98" t="s">
        <v>11834</v>
      </c>
      <c r="I148" s="98" t="s">
        <v>1325</v>
      </c>
      <c r="J148" s="98" t="s">
        <v>92</v>
      </c>
      <c r="K148" s="202">
        <v>4</v>
      </c>
      <c r="L148" s="202">
        <v>2018</v>
      </c>
      <c r="M148" s="194">
        <v>213424.92</v>
      </c>
    </row>
    <row r="149" spans="1:13" s="217" customFormat="1" ht="30" x14ac:dyDescent="0.25">
      <c r="A149" s="95">
        <v>142</v>
      </c>
      <c r="B149" s="95" t="s">
        <v>11839</v>
      </c>
      <c r="C149" s="201" t="s">
        <v>11840</v>
      </c>
      <c r="D149" s="98" t="s">
        <v>261</v>
      </c>
      <c r="E149" s="98" t="s">
        <v>391</v>
      </c>
      <c r="F149" s="204" t="s">
        <v>261</v>
      </c>
      <c r="G149" s="219"/>
      <c r="H149" s="98" t="s">
        <v>470</v>
      </c>
      <c r="I149" s="98" t="s">
        <v>395</v>
      </c>
      <c r="J149" s="98" t="s">
        <v>92</v>
      </c>
      <c r="K149" s="202">
        <v>12</v>
      </c>
      <c r="L149" s="202">
        <v>2013</v>
      </c>
      <c r="M149" s="194">
        <v>2875</v>
      </c>
    </row>
    <row r="150" spans="1:13" s="217" customFormat="1" ht="30" x14ac:dyDescent="0.25">
      <c r="A150" s="95">
        <v>143</v>
      </c>
      <c r="B150" s="95" t="s">
        <v>11841</v>
      </c>
      <c r="C150" s="201" t="s">
        <v>11842</v>
      </c>
      <c r="D150" s="98" t="s">
        <v>261</v>
      </c>
      <c r="E150" s="98" t="s">
        <v>391</v>
      </c>
      <c r="F150" s="204" t="s">
        <v>261</v>
      </c>
      <c r="G150" s="219"/>
      <c r="H150" s="98" t="s">
        <v>470</v>
      </c>
      <c r="I150" s="98" t="s">
        <v>395</v>
      </c>
      <c r="J150" s="98" t="s">
        <v>92</v>
      </c>
      <c r="K150" s="202">
        <v>12</v>
      </c>
      <c r="L150" s="202">
        <v>2013</v>
      </c>
      <c r="M150" s="194">
        <v>2875</v>
      </c>
    </row>
    <row r="151" spans="1:13" s="217" customFormat="1" ht="30" x14ac:dyDescent="0.25">
      <c r="A151" s="95">
        <v>144</v>
      </c>
      <c r="B151" s="95" t="s">
        <v>11843</v>
      </c>
      <c r="C151" s="201" t="s">
        <v>11844</v>
      </c>
      <c r="D151" s="98" t="s">
        <v>261</v>
      </c>
      <c r="E151" s="98" t="s">
        <v>391</v>
      </c>
      <c r="F151" s="204" t="s">
        <v>261</v>
      </c>
      <c r="G151" s="219"/>
      <c r="H151" s="98" t="s">
        <v>470</v>
      </c>
      <c r="I151" s="98" t="s">
        <v>395</v>
      </c>
      <c r="J151" s="98" t="s">
        <v>92</v>
      </c>
      <c r="K151" s="202">
        <v>12</v>
      </c>
      <c r="L151" s="202">
        <v>2013</v>
      </c>
      <c r="M151" s="194">
        <v>2875</v>
      </c>
    </row>
    <row r="152" spans="1:13" s="217" customFormat="1" ht="30" x14ac:dyDescent="0.25">
      <c r="A152" s="95">
        <v>145</v>
      </c>
      <c r="B152" s="95" t="s">
        <v>11845</v>
      </c>
      <c r="C152" s="201" t="s">
        <v>11846</v>
      </c>
      <c r="D152" s="98" t="s">
        <v>261</v>
      </c>
      <c r="E152" s="98" t="s">
        <v>391</v>
      </c>
      <c r="F152" s="204" t="s">
        <v>261</v>
      </c>
      <c r="G152" s="219"/>
      <c r="H152" s="98" t="s">
        <v>470</v>
      </c>
      <c r="I152" s="98" t="s">
        <v>395</v>
      </c>
      <c r="J152" s="98" t="s">
        <v>92</v>
      </c>
      <c r="K152" s="202">
        <v>12</v>
      </c>
      <c r="L152" s="202">
        <v>2013</v>
      </c>
      <c r="M152" s="194">
        <v>2875</v>
      </c>
    </row>
    <row r="153" spans="1:13" s="217" customFormat="1" ht="30" x14ac:dyDescent="0.25">
      <c r="A153" s="95">
        <v>146</v>
      </c>
      <c r="B153" s="95" t="s">
        <v>11847</v>
      </c>
      <c r="C153" s="201" t="s">
        <v>11848</v>
      </c>
      <c r="D153" s="98" t="s">
        <v>261</v>
      </c>
      <c r="E153" s="98" t="s">
        <v>391</v>
      </c>
      <c r="F153" s="204" t="s">
        <v>261</v>
      </c>
      <c r="G153" s="219"/>
      <c r="H153" s="98" t="s">
        <v>470</v>
      </c>
      <c r="I153" s="98" t="s">
        <v>395</v>
      </c>
      <c r="J153" s="98" t="s">
        <v>92</v>
      </c>
      <c r="K153" s="202">
        <v>12</v>
      </c>
      <c r="L153" s="202">
        <v>2013</v>
      </c>
      <c r="M153" s="194">
        <v>2875</v>
      </c>
    </row>
    <row r="154" spans="1:13" s="217" customFormat="1" ht="30" x14ac:dyDescent="0.25">
      <c r="A154" s="95">
        <v>147</v>
      </c>
      <c r="B154" s="95" t="s">
        <v>11849</v>
      </c>
      <c r="C154" s="201" t="s">
        <v>11850</v>
      </c>
      <c r="D154" s="98" t="s">
        <v>261</v>
      </c>
      <c r="E154" s="98" t="s">
        <v>391</v>
      </c>
      <c r="F154" s="204" t="s">
        <v>261</v>
      </c>
      <c r="G154" s="219"/>
      <c r="H154" s="98" t="s">
        <v>470</v>
      </c>
      <c r="I154" s="98" t="s">
        <v>395</v>
      </c>
      <c r="J154" s="98" t="s">
        <v>92</v>
      </c>
      <c r="K154" s="202">
        <v>12</v>
      </c>
      <c r="L154" s="202">
        <v>2013</v>
      </c>
      <c r="M154" s="194">
        <v>2875</v>
      </c>
    </row>
    <row r="155" spans="1:13" s="217" customFormat="1" ht="30" x14ac:dyDescent="0.25">
      <c r="A155" s="95">
        <v>148</v>
      </c>
      <c r="B155" s="95" t="s">
        <v>11851</v>
      </c>
      <c r="C155" s="201" t="s">
        <v>11852</v>
      </c>
      <c r="D155" s="98" t="s">
        <v>261</v>
      </c>
      <c r="E155" s="98" t="s">
        <v>391</v>
      </c>
      <c r="F155" s="204" t="s">
        <v>261</v>
      </c>
      <c r="G155" s="219"/>
      <c r="H155" s="98" t="s">
        <v>470</v>
      </c>
      <c r="I155" s="98" t="s">
        <v>395</v>
      </c>
      <c r="J155" s="98" t="s">
        <v>92</v>
      </c>
      <c r="K155" s="202">
        <v>12</v>
      </c>
      <c r="L155" s="202">
        <v>2013</v>
      </c>
      <c r="M155" s="194">
        <v>2875</v>
      </c>
    </row>
    <row r="156" spans="1:13" s="217" customFormat="1" ht="30" x14ac:dyDescent="0.25">
      <c r="A156" s="95">
        <v>149</v>
      </c>
      <c r="B156" s="95" t="s">
        <v>11853</v>
      </c>
      <c r="C156" s="201" t="s">
        <v>11854</v>
      </c>
      <c r="D156" s="98" t="s">
        <v>261</v>
      </c>
      <c r="E156" s="98" t="s">
        <v>391</v>
      </c>
      <c r="F156" s="204" t="s">
        <v>261</v>
      </c>
      <c r="G156" s="219"/>
      <c r="H156" s="98" t="s">
        <v>470</v>
      </c>
      <c r="I156" s="98" t="s">
        <v>395</v>
      </c>
      <c r="J156" s="98" t="s">
        <v>92</v>
      </c>
      <c r="K156" s="202">
        <v>12</v>
      </c>
      <c r="L156" s="202">
        <v>2013</v>
      </c>
      <c r="M156" s="194">
        <v>2875</v>
      </c>
    </row>
    <row r="157" spans="1:13" s="217" customFormat="1" ht="45" x14ac:dyDescent="0.25">
      <c r="A157" s="95">
        <v>150</v>
      </c>
      <c r="B157" s="95" t="s">
        <v>11855</v>
      </c>
      <c r="C157" s="201" t="s">
        <v>11856</v>
      </c>
      <c r="D157" s="98" t="s">
        <v>11857</v>
      </c>
      <c r="E157" s="98" t="s">
        <v>391</v>
      </c>
      <c r="F157" s="204" t="s">
        <v>261</v>
      </c>
      <c r="G157" s="219"/>
      <c r="H157" s="98" t="s">
        <v>470</v>
      </c>
      <c r="I157" s="98" t="s">
        <v>395</v>
      </c>
      <c r="J157" s="98" t="s">
        <v>92</v>
      </c>
      <c r="K157" s="202">
        <v>12</v>
      </c>
      <c r="L157" s="202">
        <v>2013</v>
      </c>
      <c r="M157" s="194">
        <v>2552</v>
      </c>
    </row>
    <row r="158" spans="1:13" s="217" customFormat="1" ht="30" x14ac:dyDescent="0.25">
      <c r="A158" s="95">
        <v>151</v>
      </c>
      <c r="B158" s="95" t="s">
        <v>8503</v>
      </c>
      <c r="C158" s="201" t="s">
        <v>11858</v>
      </c>
      <c r="D158" s="98" t="s">
        <v>11859</v>
      </c>
      <c r="E158" s="98" t="s">
        <v>391</v>
      </c>
      <c r="F158" s="204" t="s">
        <v>261</v>
      </c>
      <c r="G158" s="219"/>
      <c r="H158" s="98" t="s">
        <v>470</v>
      </c>
      <c r="I158" s="98" t="s">
        <v>395</v>
      </c>
      <c r="J158" s="98" t="s">
        <v>92</v>
      </c>
      <c r="K158" s="202">
        <v>12</v>
      </c>
      <c r="L158" s="202">
        <v>2013</v>
      </c>
      <c r="M158" s="194">
        <v>4000</v>
      </c>
    </row>
    <row r="159" spans="1:13" s="217" customFormat="1" ht="30" x14ac:dyDescent="0.25">
      <c r="A159" s="95">
        <v>152</v>
      </c>
      <c r="B159" s="95" t="s">
        <v>11860</v>
      </c>
      <c r="C159" s="201" t="s">
        <v>11861</v>
      </c>
      <c r="D159" s="98" t="s">
        <v>11862</v>
      </c>
      <c r="E159" s="98" t="s">
        <v>391</v>
      </c>
      <c r="F159" s="204" t="s">
        <v>261</v>
      </c>
      <c r="G159" s="219"/>
      <c r="H159" s="98" t="s">
        <v>470</v>
      </c>
      <c r="I159" s="98" t="s">
        <v>395</v>
      </c>
      <c r="J159" s="98" t="s">
        <v>92</v>
      </c>
      <c r="K159" s="202">
        <v>12</v>
      </c>
      <c r="L159" s="202">
        <v>2013</v>
      </c>
      <c r="M159" s="194">
        <v>3450</v>
      </c>
    </row>
    <row r="160" spans="1:13" s="217" customFormat="1" ht="30" x14ac:dyDescent="0.25">
      <c r="A160" s="95">
        <v>153</v>
      </c>
      <c r="B160" s="95" t="s">
        <v>11863</v>
      </c>
      <c r="C160" s="201" t="s">
        <v>11864</v>
      </c>
      <c r="D160" s="98" t="s">
        <v>191</v>
      </c>
      <c r="E160" s="98" t="s">
        <v>391</v>
      </c>
      <c r="F160" s="204" t="s">
        <v>11865</v>
      </c>
      <c r="G160" s="219"/>
      <c r="H160" s="98" t="s">
        <v>470</v>
      </c>
      <c r="I160" s="98" t="s">
        <v>395</v>
      </c>
      <c r="J160" s="98" t="s">
        <v>92</v>
      </c>
      <c r="K160" s="202">
        <v>12</v>
      </c>
      <c r="L160" s="202">
        <v>2013</v>
      </c>
      <c r="M160" s="194">
        <v>8904.9699999999993</v>
      </c>
    </row>
    <row r="161" spans="1:13" s="217" customFormat="1" ht="30" x14ac:dyDescent="0.25">
      <c r="A161" s="95">
        <v>154</v>
      </c>
      <c r="B161" s="95" t="s">
        <v>11866</v>
      </c>
      <c r="C161" s="203" t="s">
        <v>11867</v>
      </c>
      <c r="D161" s="98" t="s">
        <v>191</v>
      </c>
      <c r="E161" s="98" t="s">
        <v>391</v>
      </c>
      <c r="F161" s="204" t="s">
        <v>261</v>
      </c>
      <c r="G161" s="219"/>
      <c r="H161" s="98" t="s">
        <v>470</v>
      </c>
      <c r="I161" s="98" t="s">
        <v>395</v>
      </c>
      <c r="J161" s="98" t="s">
        <v>92</v>
      </c>
      <c r="K161" s="202">
        <v>8</v>
      </c>
      <c r="L161" s="202">
        <v>2014</v>
      </c>
      <c r="M161" s="194">
        <v>9750</v>
      </c>
    </row>
    <row r="162" spans="1:13" s="217" customFormat="1" ht="30" x14ac:dyDescent="0.25">
      <c r="A162" s="95">
        <v>155</v>
      </c>
      <c r="B162" s="95" t="s">
        <v>11868</v>
      </c>
      <c r="C162" s="203" t="s">
        <v>11869</v>
      </c>
      <c r="D162" s="98" t="s">
        <v>191</v>
      </c>
      <c r="E162" s="98" t="s">
        <v>391</v>
      </c>
      <c r="F162" s="204" t="s">
        <v>261</v>
      </c>
      <c r="G162" s="219"/>
      <c r="H162" s="98" t="s">
        <v>470</v>
      </c>
      <c r="I162" s="98" t="s">
        <v>395</v>
      </c>
      <c r="J162" s="98" t="s">
        <v>92</v>
      </c>
      <c r="K162" s="202">
        <v>5</v>
      </c>
      <c r="L162" s="202">
        <v>2015</v>
      </c>
      <c r="M162" s="194">
        <v>11180.01</v>
      </c>
    </row>
    <row r="163" spans="1:13" s="217" customFormat="1" ht="30" x14ac:dyDescent="0.25">
      <c r="A163" s="95">
        <v>156</v>
      </c>
      <c r="B163" s="95" t="s">
        <v>11870</v>
      </c>
      <c r="C163" s="201" t="s">
        <v>11871</v>
      </c>
      <c r="D163" s="98" t="s">
        <v>11872</v>
      </c>
      <c r="E163" s="98" t="s">
        <v>391</v>
      </c>
      <c r="F163" s="204" t="s">
        <v>261</v>
      </c>
      <c r="G163" s="219"/>
      <c r="H163" s="98" t="s">
        <v>470</v>
      </c>
      <c r="I163" s="98" t="s">
        <v>395</v>
      </c>
      <c r="J163" s="98" t="s">
        <v>92</v>
      </c>
      <c r="K163" s="202">
        <v>12</v>
      </c>
      <c r="L163" s="202">
        <v>2013</v>
      </c>
      <c r="M163" s="194">
        <v>26000</v>
      </c>
    </row>
    <row r="164" spans="1:13" s="217" customFormat="1" ht="30" x14ac:dyDescent="0.25">
      <c r="A164" s="95">
        <v>157</v>
      </c>
      <c r="B164" s="95" t="s">
        <v>11873</v>
      </c>
      <c r="C164" s="201" t="s">
        <v>11874</v>
      </c>
      <c r="D164" s="98" t="s">
        <v>191</v>
      </c>
      <c r="E164" s="98" t="s">
        <v>391</v>
      </c>
      <c r="F164" s="204" t="s">
        <v>261</v>
      </c>
      <c r="G164" s="219"/>
      <c r="H164" s="98" t="s">
        <v>470</v>
      </c>
      <c r="I164" s="98" t="s">
        <v>395</v>
      </c>
      <c r="J164" s="98" t="s">
        <v>92</v>
      </c>
      <c r="K164" s="202">
        <v>12</v>
      </c>
      <c r="L164" s="202">
        <v>2013</v>
      </c>
      <c r="M164" s="194">
        <v>24000</v>
      </c>
    </row>
    <row r="165" spans="1:13" s="217" customFormat="1" ht="45" x14ac:dyDescent="0.25">
      <c r="A165" s="95">
        <v>158</v>
      </c>
      <c r="B165" s="95" t="s">
        <v>11875</v>
      </c>
      <c r="C165" s="201" t="s">
        <v>11876</v>
      </c>
      <c r="D165" s="98" t="s">
        <v>261</v>
      </c>
      <c r="E165" s="98" t="s">
        <v>391</v>
      </c>
      <c r="F165" s="204" t="s">
        <v>261</v>
      </c>
      <c r="G165" s="219"/>
      <c r="H165" s="98" t="s">
        <v>470</v>
      </c>
      <c r="I165" s="98" t="s">
        <v>395</v>
      </c>
      <c r="J165" s="98" t="s">
        <v>92</v>
      </c>
      <c r="K165" s="202">
        <v>12</v>
      </c>
      <c r="L165" s="202">
        <v>2013</v>
      </c>
      <c r="M165" s="194">
        <v>12660</v>
      </c>
    </row>
    <row r="166" spans="1:13" s="217" customFormat="1" ht="45" x14ac:dyDescent="0.25">
      <c r="A166" s="95">
        <v>159</v>
      </c>
      <c r="B166" s="95" t="s">
        <v>11877</v>
      </c>
      <c r="C166" s="201" t="s">
        <v>11878</v>
      </c>
      <c r="D166" s="98" t="s">
        <v>261</v>
      </c>
      <c r="E166" s="98" t="s">
        <v>391</v>
      </c>
      <c r="F166" s="204" t="s">
        <v>261</v>
      </c>
      <c r="G166" s="219"/>
      <c r="H166" s="98" t="s">
        <v>470</v>
      </c>
      <c r="I166" s="98" t="s">
        <v>395</v>
      </c>
      <c r="J166" s="98" t="s">
        <v>92</v>
      </c>
      <c r="K166" s="202">
        <v>12</v>
      </c>
      <c r="L166" s="202">
        <v>2013</v>
      </c>
      <c r="M166" s="194">
        <v>9035</v>
      </c>
    </row>
    <row r="167" spans="1:13" s="217" customFormat="1" ht="30" x14ac:dyDescent="0.25">
      <c r="A167" s="95">
        <v>160</v>
      </c>
      <c r="B167" s="95" t="s">
        <v>11879</v>
      </c>
      <c r="C167" s="201" t="s">
        <v>11880</v>
      </c>
      <c r="D167" s="98" t="s">
        <v>11881</v>
      </c>
      <c r="E167" s="98" t="s">
        <v>391</v>
      </c>
      <c r="F167" s="204" t="s">
        <v>261</v>
      </c>
      <c r="G167" s="219"/>
      <c r="H167" s="98" t="s">
        <v>470</v>
      </c>
      <c r="I167" s="98" t="s">
        <v>395</v>
      </c>
      <c r="J167" s="98" t="s">
        <v>92</v>
      </c>
      <c r="K167" s="202">
        <v>12</v>
      </c>
      <c r="L167" s="202">
        <v>2013</v>
      </c>
      <c r="M167" s="194">
        <v>13500</v>
      </c>
    </row>
    <row r="168" spans="1:13" s="217" customFormat="1" x14ac:dyDescent="0.25">
      <c r="A168" s="95">
        <v>161</v>
      </c>
      <c r="B168" s="95" t="s">
        <v>11882</v>
      </c>
      <c r="C168" s="201" t="s">
        <v>11883</v>
      </c>
      <c r="D168" s="98" t="s">
        <v>11859</v>
      </c>
      <c r="E168" s="98" t="s">
        <v>391</v>
      </c>
      <c r="F168" s="204" t="s">
        <v>261</v>
      </c>
      <c r="G168" s="219"/>
      <c r="H168" s="98" t="s">
        <v>470</v>
      </c>
      <c r="I168" s="98" t="s">
        <v>395</v>
      </c>
      <c r="J168" s="98" t="s">
        <v>92</v>
      </c>
      <c r="K168" s="202">
        <v>12</v>
      </c>
      <c r="L168" s="202">
        <v>2013</v>
      </c>
      <c r="M168" s="194">
        <v>31780</v>
      </c>
    </row>
    <row r="169" spans="1:13" s="217" customFormat="1" ht="30" x14ac:dyDescent="0.25">
      <c r="A169" s="95">
        <v>162</v>
      </c>
      <c r="B169" s="95" t="s">
        <v>11884</v>
      </c>
      <c r="C169" s="201" t="s">
        <v>11885</v>
      </c>
      <c r="D169" s="98" t="s">
        <v>261</v>
      </c>
      <c r="E169" s="98" t="s">
        <v>391</v>
      </c>
      <c r="F169" s="204" t="s">
        <v>261</v>
      </c>
      <c r="G169" s="219"/>
      <c r="H169" s="98" t="s">
        <v>470</v>
      </c>
      <c r="I169" s="98" t="s">
        <v>395</v>
      </c>
      <c r="J169" s="98" t="s">
        <v>92</v>
      </c>
      <c r="K169" s="202">
        <v>12</v>
      </c>
      <c r="L169" s="202">
        <v>2013</v>
      </c>
      <c r="M169" s="194">
        <v>7749.99</v>
      </c>
    </row>
    <row r="170" spans="1:13" s="217" customFormat="1" ht="30" x14ac:dyDescent="0.25">
      <c r="A170" s="95">
        <v>163</v>
      </c>
      <c r="B170" s="95" t="s">
        <v>11886</v>
      </c>
      <c r="C170" s="201" t="s">
        <v>11887</v>
      </c>
      <c r="D170" s="98" t="s">
        <v>925</v>
      </c>
      <c r="E170" s="98" t="s">
        <v>391</v>
      </c>
      <c r="F170" s="204" t="s">
        <v>261</v>
      </c>
      <c r="G170" s="219"/>
      <c r="H170" s="98" t="s">
        <v>470</v>
      </c>
      <c r="I170" s="98" t="s">
        <v>395</v>
      </c>
      <c r="J170" s="98" t="s">
        <v>92</v>
      </c>
      <c r="K170" s="202">
        <v>12</v>
      </c>
      <c r="L170" s="202">
        <v>2013</v>
      </c>
      <c r="M170" s="194">
        <v>90789</v>
      </c>
    </row>
    <row r="171" spans="1:13" s="217" customFormat="1" ht="30" x14ac:dyDescent="0.25">
      <c r="A171" s="95">
        <v>164</v>
      </c>
      <c r="B171" s="95" t="s">
        <v>11888</v>
      </c>
      <c r="C171" s="201" t="s">
        <v>11889</v>
      </c>
      <c r="D171" s="98" t="s">
        <v>2111</v>
      </c>
      <c r="E171" s="98" t="s">
        <v>391</v>
      </c>
      <c r="F171" s="204" t="s">
        <v>261</v>
      </c>
      <c r="G171" s="219"/>
      <c r="H171" s="98" t="s">
        <v>470</v>
      </c>
      <c r="I171" s="98" t="s">
        <v>395</v>
      </c>
      <c r="J171" s="98" t="s">
        <v>92</v>
      </c>
      <c r="K171" s="202">
        <v>12</v>
      </c>
      <c r="L171" s="202">
        <v>2013</v>
      </c>
      <c r="M171" s="194">
        <v>3394.67</v>
      </c>
    </row>
    <row r="172" spans="1:13" s="217" customFormat="1" ht="30" x14ac:dyDescent="0.25">
      <c r="A172" s="95">
        <v>165</v>
      </c>
      <c r="B172" s="95" t="s">
        <v>11890</v>
      </c>
      <c r="C172" s="201" t="s">
        <v>11891</v>
      </c>
      <c r="D172" s="98" t="s">
        <v>2111</v>
      </c>
      <c r="E172" s="98" t="s">
        <v>391</v>
      </c>
      <c r="F172" s="204" t="s">
        <v>261</v>
      </c>
      <c r="G172" s="219"/>
      <c r="H172" s="98" t="s">
        <v>470</v>
      </c>
      <c r="I172" s="98" t="s">
        <v>395</v>
      </c>
      <c r="J172" s="98" t="s">
        <v>92</v>
      </c>
      <c r="K172" s="202">
        <v>12</v>
      </c>
      <c r="L172" s="202">
        <v>2013</v>
      </c>
      <c r="M172" s="194">
        <v>2860.9</v>
      </c>
    </row>
    <row r="173" spans="1:13" s="217" customFormat="1" ht="30" x14ac:dyDescent="0.25">
      <c r="A173" s="95">
        <v>166</v>
      </c>
      <c r="B173" s="95" t="s">
        <v>11892</v>
      </c>
      <c r="C173" s="201" t="s">
        <v>11893</v>
      </c>
      <c r="D173" s="98" t="s">
        <v>2111</v>
      </c>
      <c r="E173" s="98" t="s">
        <v>391</v>
      </c>
      <c r="F173" s="204" t="s">
        <v>261</v>
      </c>
      <c r="G173" s="219"/>
      <c r="H173" s="98" t="s">
        <v>470</v>
      </c>
      <c r="I173" s="98" t="s">
        <v>395</v>
      </c>
      <c r="J173" s="98" t="s">
        <v>92</v>
      </c>
      <c r="K173" s="202">
        <v>12</v>
      </c>
      <c r="L173" s="202">
        <v>2013</v>
      </c>
      <c r="M173" s="194">
        <v>6229.99</v>
      </c>
    </row>
    <row r="174" spans="1:13" s="217" customFormat="1" ht="30" x14ac:dyDescent="0.25">
      <c r="A174" s="95">
        <v>167</v>
      </c>
      <c r="B174" s="95" t="s">
        <v>11894</v>
      </c>
      <c r="C174" s="201" t="s">
        <v>11895</v>
      </c>
      <c r="D174" s="98" t="s">
        <v>2111</v>
      </c>
      <c r="E174" s="98" t="s">
        <v>391</v>
      </c>
      <c r="F174" s="204" t="s">
        <v>261</v>
      </c>
      <c r="G174" s="219"/>
      <c r="H174" s="98" t="s">
        <v>470</v>
      </c>
      <c r="I174" s="98" t="s">
        <v>395</v>
      </c>
      <c r="J174" s="98" t="s">
        <v>92</v>
      </c>
      <c r="K174" s="202">
        <v>12</v>
      </c>
      <c r="L174" s="202">
        <v>2013</v>
      </c>
      <c r="M174" s="194">
        <v>5240</v>
      </c>
    </row>
    <row r="175" spans="1:13" s="217" customFormat="1" ht="30" x14ac:dyDescent="0.25">
      <c r="A175" s="95">
        <v>168</v>
      </c>
      <c r="B175" s="95" t="s">
        <v>11896</v>
      </c>
      <c r="C175" s="201" t="s">
        <v>11897</v>
      </c>
      <c r="D175" s="98" t="s">
        <v>2111</v>
      </c>
      <c r="E175" s="98" t="s">
        <v>391</v>
      </c>
      <c r="F175" s="204" t="s">
        <v>261</v>
      </c>
      <c r="G175" s="219"/>
      <c r="H175" s="98" t="s">
        <v>470</v>
      </c>
      <c r="I175" s="98" t="s">
        <v>395</v>
      </c>
      <c r="J175" s="98" t="s">
        <v>92</v>
      </c>
      <c r="K175" s="202">
        <v>12</v>
      </c>
      <c r="L175" s="202">
        <v>2013</v>
      </c>
      <c r="M175" s="194">
        <v>4050</v>
      </c>
    </row>
    <row r="176" spans="1:13" s="217" customFormat="1" ht="30" x14ac:dyDescent="0.25">
      <c r="A176" s="95">
        <v>169</v>
      </c>
      <c r="B176" s="95" t="s">
        <v>11898</v>
      </c>
      <c r="C176" s="201" t="s">
        <v>11899</v>
      </c>
      <c r="D176" s="98" t="s">
        <v>11900</v>
      </c>
      <c r="E176" s="98" t="s">
        <v>391</v>
      </c>
      <c r="F176" s="204" t="s">
        <v>11901</v>
      </c>
      <c r="G176" s="219"/>
      <c r="H176" s="98" t="s">
        <v>890</v>
      </c>
      <c r="I176" s="98" t="s">
        <v>395</v>
      </c>
      <c r="J176" s="98" t="s">
        <v>92</v>
      </c>
      <c r="K176" s="202">
        <v>12</v>
      </c>
      <c r="L176" s="210">
        <v>2013</v>
      </c>
      <c r="M176" s="194">
        <v>3800</v>
      </c>
    </row>
    <row r="177" spans="1:13" s="217" customFormat="1" ht="45" x14ac:dyDescent="0.25">
      <c r="A177" s="95">
        <v>170</v>
      </c>
      <c r="B177" s="95" t="s">
        <v>11902</v>
      </c>
      <c r="C177" s="201" t="s">
        <v>11903</v>
      </c>
      <c r="D177" s="98" t="s">
        <v>11904</v>
      </c>
      <c r="E177" s="204" t="s">
        <v>391</v>
      </c>
      <c r="F177" s="204" t="s">
        <v>261</v>
      </c>
      <c r="G177" s="219"/>
      <c r="H177" s="98" t="s">
        <v>292</v>
      </c>
      <c r="I177" s="98" t="s">
        <v>395</v>
      </c>
      <c r="J177" s="98" t="s">
        <v>92</v>
      </c>
      <c r="K177" s="202">
        <v>6</v>
      </c>
      <c r="L177" s="210">
        <v>2017</v>
      </c>
      <c r="M177" s="194">
        <v>3277</v>
      </c>
    </row>
    <row r="178" spans="1:13" s="217" customFormat="1" x14ac:dyDescent="0.25">
      <c r="A178" s="95">
        <v>171</v>
      </c>
      <c r="B178" s="95" t="s">
        <v>11905</v>
      </c>
      <c r="C178" s="201" t="s">
        <v>11906</v>
      </c>
      <c r="D178" s="204" t="s">
        <v>261</v>
      </c>
      <c r="E178" s="204" t="s">
        <v>391</v>
      </c>
      <c r="F178" s="204" t="s">
        <v>261</v>
      </c>
      <c r="G178" s="219"/>
      <c r="H178" s="98" t="s">
        <v>292</v>
      </c>
      <c r="I178" s="98" t="s">
        <v>395</v>
      </c>
      <c r="J178" s="98" t="s">
        <v>92</v>
      </c>
      <c r="K178" s="202">
        <v>4</v>
      </c>
      <c r="L178" s="210">
        <v>2019</v>
      </c>
      <c r="M178" s="194">
        <v>29430.98</v>
      </c>
    </row>
    <row r="179" spans="1:13" s="217" customFormat="1" ht="45" x14ac:dyDescent="0.25">
      <c r="A179" s="95">
        <v>172</v>
      </c>
      <c r="B179" s="95" t="s">
        <v>11907</v>
      </c>
      <c r="C179" s="201" t="s">
        <v>11908</v>
      </c>
      <c r="D179" s="204" t="s">
        <v>261</v>
      </c>
      <c r="E179" s="204" t="s">
        <v>391</v>
      </c>
      <c r="F179" s="204" t="s">
        <v>261</v>
      </c>
      <c r="G179" s="219"/>
      <c r="H179" s="98" t="s">
        <v>470</v>
      </c>
      <c r="I179" s="98" t="s">
        <v>395</v>
      </c>
      <c r="J179" s="98" t="s">
        <v>92</v>
      </c>
      <c r="K179" s="202">
        <v>5</v>
      </c>
      <c r="L179" s="210">
        <v>2019</v>
      </c>
      <c r="M179" s="194">
        <v>11484</v>
      </c>
    </row>
    <row r="180" spans="1:13" s="217" customFormat="1" ht="30" x14ac:dyDescent="0.25">
      <c r="A180" s="95">
        <v>173</v>
      </c>
      <c r="B180" s="95" t="s">
        <v>11909</v>
      </c>
      <c r="C180" s="201" t="s">
        <v>11910</v>
      </c>
      <c r="D180" s="204" t="s">
        <v>11911</v>
      </c>
      <c r="E180" s="204" t="s">
        <v>391</v>
      </c>
      <c r="F180" s="204" t="s">
        <v>261</v>
      </c>
      <c r="G180" s="219"/>
      <c r="H180" s="98" t="s">
        <v>470</v>
      </c>
      <c r="I180" s="98" t="s">
        <v>7179</v>
      </c>
      <c r="J180" s="98" t="s">
        <v>92</v>
      </c>
      <c r="K180" s="202">
        <v>6</v>
      </c>
      <c r="L180" s="202">
        <v>2017</v>
      </c>
      <c r="M180" s="194">
        <f>3969</f>
        <v>3969</v>
      </c>
    </row>
    <row r="181" spans="1:13" s="217" customFormat="1" ht="60" x14ac:dyDescent="0.25">
      <c r="A181" s="95">
        <v>174</v>
      </c>
      <c r="B181" s="95" t="s">
        <v>11912</v>
      </c>
      <c r="C181" s="201" t="s">
        <v>11913</v>
      </c>
      <c r="D181" s="204" t="s">
        <v>261</v>
      </c>
      <c r="E181" s="204" t="s">
        <v>391</v>
      </c>
      <c r="F181" s="204" t="s">
        <v>261</v>
      </c>
      <c r="G181" s="219"/>
      <c r="H181" s="98" t="s">
        <v>470</v>
      </c>
      <c r="I181" s="98" t="s">
        <v>183</v>
      </c>
      <c r="J181" s="98" t="s">
        <v>92</v>
      </c>
      <c r="K181" s="202">
        <v>8</v>
      </c>
      <c r="L181" s="202">
        <v>2020</v>
      </c>
      <c r="M181" s="194">
        <v>5300</v>
      </c>
    </row>
    <row r="182" spans="1:13" s="217" customFormat="1" ht="30" x14ac:dyDescent="0.25">
      <c r="A182" s="95">
        <v>175</v>
      </c>
      <c r="B182" s="95" t="s">
        <v>11914</v>
      </c>
      <c r="C182" s="201" t="s">
        <v>11915</v>
      </c>
      <c r="D182" s="204" t="s">
        <v>11916</v>
      </c>
      <c r="E182" s="204" t="s">
        <v>391</v>
      </c>
      <c r="F182" s="204" t="s">
        <v>261</v>
      </c>
      <c r="G182" s="219"/>
      <c r="H182" s="98"/>
      <c r="I182" s="98" t="s">
        <v>2834</v>
      </c>
      <c r="J182" s="98"/>
      <c r="K182" s="202">
        <v>12</v>
      </c>
      <c r="L182" s="202">
        <v>2019</v>
      </c>
      <c r="M182" s="194">
        <v>53360</v>
      </c>
    </row>
    <row r="183" spans="1:13" s="217" customFormat="1" ht="30" x14ac:dyDescent="0.25">
      <c r="A183" s="95">
        <v>176</v>
      </c>
      <c r="B183" s="95" t="s">
        <v>11917</v>
      </c>
      <c r="C183" s="203" t="s">
        <v>11918</v>
      </c>
      <c r="D183" s="98" t="s">
        <v>11919</v>
      </c>
      <c r="E183" s="98" t="s">
        <v>391</v>
      </c>
      <c r="F183" s="204" t="s">
        <v>261</v>
      </c>
      <c r="G183" s="219"/>
      <c r="H183" s="98" t="s">
        <v>470</v>
      </c>
      <c r="I183" s="98" t="s">
        <v>11920</v>
      </c>
      <c r="J183" s="98" t="s">
        <v>92</v>
      </c>
      <c r="K183" s="202">
        <v>11</v>
      </c>
      <c r="L183" s="202">
        <v>2015</v>
      </c>
      <c r="M183" s="194">
        <v>3780</v>
      </c>
    </row>
    <row r="184" spans="1:13" s="217" customFormat="1" ht="30" x14ac:dyDescent="0.25">
      <c r="A184" s="95">
        <v>177</v>
      </c>
      <c r="B184" s="95" t="s">
        <v>11921</v>
      </c>
      <c r="C184" s="201" t="s">
        <v>11922</v>
      </c>
      <c r="D184" s="98" t="s">
        <v>3042</v>
      </c>
      <c r="E184" s="98" t="s">
        <v>391</v>
      </c>
      <c r="F184" s="204" t="s">
        <v>261</v>
      </c>
      <c r="G184" s="219"/>
      <c r="H184" s="98" t="s">
        <v>470</v>
      </c>
      <c r="I184" s="98" t="s">
        <v>11920</v>
      </c>
      <c r="J184" s="98" t="s">
        <v>92</v>
      </c>
      <c r="K184" s="202">
        <v>11</v>
      </c>
      <c r="L184" s="202">
        <v>2015</v>
      </c>
      <c r="M184" s="194">
        <v>2490</v>
      </c>
    </row>
    <row r="185" spans="1:13" s="217" customFormat="1" ht="30" x14ac:dyDescent="0.25">
      <c r="A185" s="95">
        <v>178</v>
      </c>
      <c r="B185" s="95" t="s">
        <v>11923</v>
      </c>
      <c r="C185" s="203" t="s">
        <v>11924</v>
      </c>
      <c r="D185" s="98" t="s">
        <v>261</v>
      </c>
      <c r="E185" s="98" t="s">
        <v>391</v>
      </c>
      <c r="F185" s="204" t="s">
        <v>261</v>
      </c>
      <c r="G185" s="219"/>
      <c r="H185" s="98" t="s">
        <v>470</v>
      </c>
      <c r="I185" s="98" t="s">
        <v>11920</v>
      </c>
      <c r="J185" s="98" t="s">
        <v>92</v>
      </c>
      <c r="K185" s="202">
        <v>12</v>
      </c>
      <c r="L185" s="202">
        <v>2013</v>
      </c>
      <c r="M185" s="208">
        <v>4190</v>
      </c>
    </row>
    <row r="186" spans="1:13" s="217" customFormat="1" ht="30" x14ac:dyDescent="0.25">
      <c r="A186" s="95">
        <v>179</v>
      </c>
      <c r="B186" s="95" t="s">
        <v>11925</v>
      </c>
      <c r="C186" s="203" t="s">
        <v>11926</v>
      </c>
      <c r="D186" s="98" t="s">
        <v>11927</v>
      </c>
      <c r="E186" s="98" t="s">
        <v>391</v>
      </c>
      <c r="F186" s="204" t="s">
        <v>261</v>
      </c>
      <c r="G186" s="219"/>
      <c r="H186" s="98" t="s">
        <v>470</v>
      </c>
      <c r="I186" s="98" t="s">
        <v>11920</v>
      </c>
      <c r="J186" s="98" t="s">
        <v>92</v>
      </c>
      <c r="K186" s="202">
        <v>12</v>
      </c>
      <c r="L186" s="202">
        <v>2013</v>
      </c>
      <c r="M186" s="208">
        <v>2690</v>
      </c>
    </row>
    <row r="187" spans="1:13" s="217" customFormat="1" ht="30" x14ac:dyDescent="0.25">
      <c r="A187" s="95">
        <v>180</v>
      </c>
      <c r="B187" s="95" t="s">
        <v>11928</v>
      </c>
      <c r="C187" s="207" t="s">
        <v>11929</v>
      </c>
      <c r="D187" s="98" t="s">
        <v>261</v>
      </c>
      <c r="E187" s="98" t="s">
        <v>391</v>
      </c>
      <c r="F187" s="204" t="s">
        <v>261</v>
      </c>
      <c r="G187" s="219"/>
      <c r="H187" s="98" t="s">
        <v>470</v>
      </c>
      <c r="I187" s="98" t="s">
        <v>11920</v>
      </c>
      <c r="J187" s="98" t="s">
        <v>92</v>
      </c>
      <c r="K187" s="202">
        <v>10</v>
      </c>
      <c r="L187" s="202">
        <v>2015</v>
      </c>
      <c r="M187" s="208">
        <v>3025</v>
      </c>
    </row>
    <row r="188" spans="1:13" s="217" customFormat="1" ht="30" x14ac:dyDescent="0.25">
      <c r="A188" s="95">
        <v>181</v>
      </c>
      <c r="B188" s="95" t="s">
        <v>11930</v>
      </c>
      <c r="C188" s="207" t="s">
        <v>11931</v>
      </c>
      <c r="D188" s="98" t="s">
        <v>261</v>
      </c>
      <c r="E188" s="98" t="s">
        <v>391</v>
      </c>
      <c r="F188" s="204" t="s">
        <v>261</v>
      </c>
      <c r="G188" s="219"/>
      <c r="H188" s="98" t="s">
        <v>470</v>
      </c>
      <c r="I188" s="98" t="s">
        <v>11920</v>
      </c>
      <c r="J188" s="98" t="s">
        <v>92</v>
      </c>
      <c r="K188" s="202">
        <v>10</v>
      </c>
      <c r="L188" s="202">
        <v>2015</v>
      </c>
      <c r="M188" s="208">
        <v>5250</v>
      </c>
    </row>
    <row r="189" spans="1:13" s="217" customFormat="1" ht="45" x14ac:dyDescent="0.25">
      <c r="A189" s="95">
        <v>182</v>
      </c>
      <c r="B189" s="205" t="s">
        <v>11932</v>
      </c>
      <c r="C189" s="207" t="s">
        <v>11933</v>
      </c>
      <c r="D189" s="98" t="s">
        <v>261</v>
      </c>
      <c r="E189" s="98" t="s">
        <v>391</v>
      </c>
      <c r="F189" s="204" t="s">
        <v>261</v>
      </c>
      <c r="G189" s="219"/>
      <c r="H189" s="98" t="s">
        <v>890</v>
      </c>
      <c r="I189" s="98" t="s">
        <v>11920</v>
      </c>
      <c r="J189" s="98" t="s">
        <v>92</v>
      </c>
      <c r="K189" s="202">
        <v>10</v>
      </c>
      <c r="L189" s="202">
        <v>2015</v>
      </c>
      <c r="M189" s="208">
        <v>4421.97</v>
      </c>
    </row>
    <row r="190" spans="1:13" s="217" customFormat="1" x14ac:dyDescent="0.25">
      <c r="A190" s="95">
        <v>183</v>
      </c>
      <c r="B190" s="95" t="s">
        <v>11934</v>
      </c>
      <c r="C190" s="95" t="s">
        <v>11727</v>
      </c>
      <c r="D190" s="98" t="s">
        <v>11707</v>
      </c>
      <c r="E190" s="98" t="s">
        <v>391</v>
      </c>
      <c r="F190" s="204" t="s">
        <v>261</v>
      </c>
      <c r="G190" s="219"/>
      <c r="H190" s="98" t="s">
        <v>90</v>
      </c>
      <c r="I190" s="98" t="s">
        <v>11563</v>
      </c>
      <c r="J190" s="98" t="s">
        <v>92</v>
      </c>
      <c r="K190" s="202">
        <v>9</v>
      </c>
      <c r="L190" s="202">
        <v>2021</v>
      </c>
      <c r="M190" s="208">
        <v>9860</v>
      </c>
    </row>
    <row r="191" spans="1:13" s="217" customFormat="1" x14ac:dyDescent="0.25">
      <c r="A191" s="152">
        <v>184</v>
      </c>
      <c r="B191" s="152"/>
      <c r="C191" s="152" t="s">
        <v>11722</v>
      </c>
      <c r="D191" s="96" t="s">
        <v>7125</v>
      </c>
      <c r="E191" s="96" t="s">
        <v>391</v>
      </c>
      <c r="F191" s="97" t="s">
        <v>261</v>
      </c>
      <c r="G191" s="220"/>
      <c r="H191" s="96" t="s">
        <v>470</v>
      </c>
      <c r="I191" s="96" t="s">
        <v>98</v>
      </c>
      <c r="J191" s="96" t="s">
        <v>2856</v>
      </c>
      <c r="K191" s="151">
        <v>12</v>
      </c>
      <c r="L191" s="151">
        <v>2021</v>
      </c>
      <c r="M191" s="214">
        <v>20994.15</v>
      </c>
    </row>
    <row r="192" spans="1:13" s="217" customFormat="1" ht="30" x14ac:dyDescent="0.25">
      <c r="A192" s="152">
        <v>185</v>
      </c>
      <c r="B192" s="152" t="s">
        <v>11935</v>
      </c>
      <c r="C192" s="152" t="s">
        <v>11936</v>
      </c>
      <c r="D192" s="96" t="s">
        <v>3042</v>
      </c>
      <c r="E192" s="96" t="s">
        <v>391</v>
      </c>
      <c r="F192" s="97" t="s">
        <v>261</v>
      </c>
      <c r="G192" s="220"/>
      <c r="H192" s="96" t="s">
        <v>90</v>
      </c>
      <c r="I192" s="96" t="s">
        <v>15329</v>
      </c>
      <c r="J192" s="96" t="s">
        <v>2856</v>
      </c>
      <c r="K192" s="151">
        <v>3</v>
      </c>
      <c r="L192" s="151">
        <v>2022</v>
      </c>
      <c r="M192" s="214">
        <v>41179.519999999997</v>
      </c>
    </row>
    <row r="193" spans="1:13" s="217" customFormat="1" ht="30" x14ac:dyDescent="0.25">
      <c r="A193" s="152">
        <v>186</v>
      </c>
      <c r="B193" s="152" t="s">
        <v>11937</v>
      </c>
      <c r="C193" s="152" t="s">
        <v>11938</v>
      </c>
      <c r="D193" s="96" t="s">
        <v>11939</v>
      </c>
      <c r="E193" s="96" t="s">
        <v>391</v>
      </c>
      <c r="F193" s="97" t="s">
        <v>261</v>
      </c>
      <c r="G193" s="220"/>
      <c r="H193" s="96" t="s">
        <v>2885</v>
      </c>
      <c r="I193" s="96" t="s">
        <v>11563</v>
      </c>
      <c r="J193" s="96" t="s">
        <v>2856</v>
      </c>
      <c r="K193" s="151">
        <v>3</v>
      </c>
      <c r="L193" s="151">
        <v>2022</v>
      </c>
      <c r="M193" s="214">
        <v>25264.799999999999</v>
      </c>
    </row>
    <row r="194" spans="1:13" s="217" customFormat="1" ht="30" x14ac:dyDescent="0.25">
      <c r="A194" s="95">
        <v>187</v>
      </c>
      <c r="B194" s="95" t="s">
        <v>11940</v>
      </c>
      <c r="C194" s="95" t="s">
        <v>11867</v>
      </c>
      <c r="D194" s="98" t="s">
        <v>191</v>
      </c>
      <c r="E194" s="98" t="s">
        <v>391</v>
      </c>
      <c r="F194" s="204" t="s">
        <v>261</v>
      </c>
      <c r="G194" s="219"/>
      <c r="H194" s="98" t="s">
        <v>2885</v>
      </c>
      <c r="I194" s="98" t="s">
        <v>11563</v>
      </c>
      <c r="J194" s="98" t="s">
        <v>2856</v>
      </c>
      <c r="K194" s="202">
        <v>3</v>
      </c>
      <c r="L194" s="202">
        <v>2022</v>
      </c>
      <c r="M194" s="208">
        <v>16112.4</v>
      </c>
    </row>
    <row r="195" spans="1:13" s="217" customFormat="1" ht="45" x14ac:dyDescent="0.25">
      <c r="A195" s="95">
        <v>188</v>
      </c>
      <c r="B195" s="95" t="s">
        <v>11941</v>
      </c>
      <c r="C195" s="95" t="s">
        <v>11942</v>
      </c>
      <c r="D195" s="98" t="s">
        <v>7243</v>
      </c>
      <c r="E195" s="98" t="s">
        <v>11943</v>
      </c>
      <c r="F195" s="204" t="s">
        <v>11944</v>
      </c>
      <c r="G195" s="219"/>
      <c r="H195" s="98"/>
      <c r="I195" s="98" t="s">
        <v>7346</v>
      </c>
      <c r="J195" s="98" t="s">
        <v>92</v>
      </c>
      <c r="K195" s="202">
        <v>2</v>
      </c>
      <c r="L195" s="202">
        <v>2023</v>
      </c>
      <c r="M195" s="208">
        <v>8004</v>
      </c>
    </row>
    <row r="196" spans="1:13" s="217" customFormat="1" ht="30" x14ac:dyDescent="0.25">
      <c r="A196" s="95">
        <v>189</v>
      </c>
      <c r="B196" s="95" t="s">
        <v>11945</v>
      </c>
      <c r="C196" s="95" t="s">
        <v>11946</v>
      </c>
      <c r="D196" s="98" t="s">
        <v>1136</v>
      </c>
      <c r="E196" s="98" t="s">
        <v>11947</v>
      </c>
      <c r="F196" s="204" t="s">
        <v>11948</v>
      </c>
      <c r="G196" s="219"/>
      <c r="H196" s="98" t="s">
        <v>2885</v>
      </c>
      <c r="I196" s="98" t="s">
        <v>2046</v>
      </c>
      <c r="J196" s="98" t="s">
        <v>2856</v>
      </c>
      <c r="K196" s="202">
        <v>3</v>
      </c>
      <c r="L196" s="202">
        <v>2023</v>
      </c>
      <c r="M196" s="208">
        <v>19999</v>
      </c>
    </row>
    <row r="197" spans="1:13" s="217" customFormat="1" ht="30" x14ac:dyDescent="0.25">
      <c r="A197" s="95">
        <v>190</v>
      </c>
      <c r="B197" s="95" t="s">
        <v>11949</v>
      </c>
      <c r="C197" s="95" t="s">
        <v>11950</v>
      </c>
      <c r="D197" s="98" t="s">
        <v>11951</v>
      </c>
      <c r="E197" s="98"/>
      <c r="F197" s="204" t="s">
        <v>11952</v>
      </c>
      <c r="G197" s="219"/>
      <c r="H197" s="98" t="s">
        <v>11696</v>
      </c>
      <c r="I197" s="98" t="s">
        <v>571</v>
      </c>
      <c r="J197" s="98" t="s">
        <v>2856</v>
      </c>
      <c r="K197" s="202">
        <v>5</v>
      </c>
      <c r="L197" s="202">
        <v>2023</v>
      </c>
      <c r="M197" s="208">
        <v>10208</v>
      </c>
    </row>
    <row r="198" spans="1:13" s="217" customFormat="1" ht="45" x14ac:dyDescent="0.25">
      <c r="A198" s="95">
        <v>191</v>
      </c>
      <c r="B198" s="95" t="s">
        <v>11953</v>
      </c>
      <c r="C198" s="95" t="s">
        <v>11954</v>
      </c>
      <c r="D198" s="98" t="s">
        <v>261</v>
      </c>
      <c r="E198" s="98" t="s">
        <v>391</v>
      </c>
      <c r="F198" s="204" t="s">
        <v>11955</v>
      </c>
      <c r="G198" s="219"/>
      <c r="H198" s="98" t="s">
        <v>144</v>
      </c>
      <c r="I198" s="98" t="s">
        <v>183</v>
      </c>
      <c r="J198" s="98" t="s">
        <v>2856</v>
      </c>
      <c r="K198" s="202">
        <v>5</v>
      </c>
      <c r="L198" s="202">
        <v>2023</v>
      </c>
      <c r="M198" s="208">
        <v>6728</v>
      </c>
    </row>
    <row r="199" spans="1:13" s="217" customFormat="1" ht="45" x14ac:dyDescent="0.25">
      <c r="A199" s="95">
        <v>192</v>
      </c>
      <c r="B199" s="95" t="s">
        <v>11956</v>
      </c>
      <c r="C199" s="95" t="s">
        <v>11954</v>
      </c>
      <c r="D199" s="98" t="s">
        <v>261</v>
      </c>
      <c r="E199" s="98" t="s">
        <v>391</v>
      </c>
      <c r="F199" s="204" t="s">
        <v>11955</v>
      </c>
      <c r="G199" s="219"/>
      <c r="H199" s="98" t="s">
        <v>144</v>
      </c>
      <c r="I199" s="98" t="s">
        <v>183</v>
      </c>
      <c r="J199" s="98" t="s">
        <v>92</v>
      </c>
      <c r="K199" s="202">
        <v>5</v>
      </c>
      <c r="L199" s="202">
        <v>2023</v>
      </c>
      <c r="M199" s="208">
        <v>6728</v>
      </c>
    </row>
    <row r="200" spans="1:13" s="217" customFormat="1" ht="45" x14ac:dyDescent="0.25">
      <c r="A200" s="95">
        <v>193</v>
      </c>
      <c r="B200" s="95" t="s">
        <v>11957</v>
      </c>
      <c r="C200" s="95" t="s">
        <v>11954</v>
      </c>
      <c r="D200" s="98" t="s">
        <v>261</v>
      </c>
      <c r="E200" s="98" t="s">
        <v>391</v>
      </c>
      <c r="F200" s="204" t="s">
        <v>11955</v>
      </c>
      <c r="G200" s="219"/>
      <c r="H200" s="98" t="s">
        <v>144</v>
      </c>
      <c r="I200" s="98" t="s">
        <v>183</v>
      </c>
      <c r="J200" s="98" t="s">
        <v>92</v>
      </c>
      <c r="K200" s="202">
        <v>5</v>
      </c>
      <c r="L200" s="202">
        <v>2023</v>
      </c>
      <c r="M200" s="208">
        <v>6728</v>
      </c>
    </row>
    <row r="201" spans="1:13" s="217" customFormat="1" ht="45" x14ac:dyDescent="0.25">
      <c r="A201" s="95">
        <v>194</v>
      </c>
      <c r="B201" s="95" t="s">
        <v>11958</v>
      </c>
      <c r="C201" s="95" t="s">
        <v>11954</v>
      </c>
      <c r="D201" s="98" t="s">
        <v>261</v>
      </c>
      <c r="E201" s="98" t="s">
        <v>391</v>
      </c>
      <c r="F201" s="204" t="s">
        <v>11955</v>
      </c>
      <c r="G201" s="219"/>
      <c r="H201" s="98" t="s">
        <v>11959</v>
      </c>
      <c r="I201" s="98" t="s">
        <v>183</v>
      </c>
      <c r="J201" s="98" t="s">
        <v>2856</v>
      </c>
      <c r="K201" s="202">
        <v>5</v>
      </c>
      <c r="L201" s="202">
        <v>2023</v>
      </c>
      <c r="M201" s="208">
        <v>6728</v>
      </c>
    </row>
    <row r="202" spans="1:13" s="217" customFormat="1" ht="45" x14ac:dyDescent="0.25">
      <c r="A202" s="95">
        <v>195</v>
      </c>
      <c r="B202" s="95" t="s">
        <v>11960</v>
      </c>
      <c r="C202" s="95" t="s">
        <v>11954</v>
      </c>
      <c r="D202" s="98" t="s">
        <v>261</v>
      </c>
      <c r="E202" s="98" t="s">
        <v>391</v>
      </c>
      <c r="F202" s="204" t="s">
        <v>11955</v>
      </c>
      <c r="G202" s="219"/>
      <c r="H202" s="98" t="s">
        <v>144</v>
      </c>
      <c r="I202" s="98" t="s">
        <v>183</v>
      </c>
      <c r="J202" s="98" t="s">
        <v>92</v>
      </c>
      <c r="K202" s="202">
        <v>5</v>
      </c>
      <c r="L202" s="202">
        <v>2023</v>
      </c>
      <c r="M202" s="208">
        <v>6728</v>
      </c>
    </row>
    <row r="203" spans="1:13" s="217" customFormat="1" ht="45" x14ac:dyDescent="0.25">
      <c r="A203" s="95">
        <v>196</v>
      </c>
      <c r="B203" s="95" t="s">
        <v>11961</v>
      </c>
      <c r="C203" s="95" t="s">
        <v>11954</v>
      </c>
      <c r="D203" s="98" t="s">
        <v>261</v>
      </c>
      <c r="E203" s="98" t="s">
        <v>391</v>
      </c>
      <c r="F203" s="204" t="s">
        <v>11955</v>
      </c>
      <c r="G203" s="219"/>
      <c r="H203" s="98" t="s">
        <v>144</v>
      </c>
      <c r="I203" s="98" t="s">
        <v>183</v>
      </c>
      <c r="J203" s="98" t="s">
        <v>2856</v>
      </c>
      <c r="K203" s="202">
        <v>5</v>
      </c>
      <c r="L203" s="202">
        <v>2023</v>
      </c>
      <c r="M203" s="208">
        <v>6728</v>
      </c>
    </row>
    <row r="204" spans="1:13" s="217" customFormat="1" ht="45" x14ac:dyDescent="0.25">
      <c r="A204" s="95">
        <v>197</v>
      </c>
      <c r="B204" s="95" t="s">
        <v>11962</v>
      </c>
      <c r="C204" s="95" t="s">
        <v>11954</v>
      </c>
      <c r="D204" s="98" t="s">
        <v>261</v>
      </c>
      <c r="E204" s="98" t="s">
        <v>391</v>
      </c>
      <c r="F204" s="204" t="s">
        <v>11955</v>
      </c>
      <c r="G204" s="219"/>
      <c r="H204" s="98" t="s">
        <v>144</v>
      </c>
      <c r="I204" s="98" t="s">
        <v>183</v>
      </c>
      <c r="J204" s="98" t="s">
        <v>2856</v>
      </c>
      <c r="K204" s="202">
        <v>5</v>
      </c>
      <c r="L204" s="202">
        <v>2023</v>
      </c>
      <c r="M204" s="208">
        <v>6728</v>
      </c>
    </row>
    <row r="205" spans="1:13" s="217" customFormat="1" ht="45" x14ac:dyDescent="0.25">
      <c r="A205" s="95">
        <v>198</v>
      </c>
      <c r="B205" s="95" t="s">
        <v>11963</v>
      </c>
      <c r="C205" s="95" t="s">
        <v>11954</v>
      </c>
      <c r="D205" s="98" t="s">
        <v>261</v>
      </c>
      <c r="E205" s="98" t="s">
        <v>391</v>
      </c>
      <c r="F205" s="204" t="s">
        <v>11955</v>
      </c>
      <c r="G205" s="219"/>
      <c r="H205" s="98" t="s">
        <v>144</v>
      </c>
      <c r="I205" s="98" t="s">
        <v>183</v>
      </c>
      <c r="J205" s="98" t="s">
        <v>2856</v>
      </c>
      <c r="K205" s="202">
        <v>5</v>
      </c>
      <c r="L205" s="202">
        <v>2023</v>
      </c>
      <c r="M205" s="208">
        <v>6728</v>
      </c>
    </row>
    <row r="206" spans="1:13" s="217" customFormat="1" ht="45" x14ac:dyDescent="0.25">
      <c r="A206" s="95">
        <v>199</v>
      </c>
      <c r="B206" s="95" t="s">
        <v>11964</v>
      </c>
      <c r="C206" s="95" t="s">
        <v>11954</v>
      </c>
      <c r="D206" s="98" t="s">
        <v>261</v>
      </c>
      <c r="E206" s="98" t="s">
        <v>391</v>
      </c>
      <c r="F206" s="204" t="s">
        <v>11955</v>
      </c>
      <c r="G206" s="219"/>
      <c r="H206" s="98" t="s">
        <v>144</v>
      </c>
      <c r="I206" s="98" t="s">
        <v>183</v>
      </c>
      <c r="J206" s="98" t="s">
        <v>92</v>
      </c>
      <c r="K206" s="202">
        <v>5</v>
      </c>
      <c r="L206" s="202">
        <v>2023</v>
      </c>
      <c r="M206" s="208">
        <v>6728</v>
      </c>
    </row>
    <row r="207" spans="1:13" s="217" customFormat="1" ht="45" x14ac:dyDescent="0.25">
      <c r="A207" s="95">
        <v>200</v>
      </c>
      <c r="B207" s="95" t="s">
        <v>11965</v>
      </c>
      <c r="C207" s="95" t="s">
        <v>11954</v>
      </c>
      <c r="D207" s="98" t="s">
        <v>261</v>
      </c>
      <c r="E207" s="98" t="s">
        <v>391</v>
      </c>
      <c r="F207" s="204" t="s">
        <v>11955</v>
      </c>
      <c r="G207" s="219"/>
      <c r="H207" s="98" t="s">
        <v>144</v>
      </c>
      <c r="I207" s="98" t="s">
        <v>183</v>
      </c>
      <c r="J207" s="98" t="s">
        <v>2856</v>
      </c>
      <c r="K207" s="202">
        <v>5</v>
      </c>
      <c r="L207" s="202">
        <v>2023</v>
      </c>
      <c r="M207" s="208">
        <v>6728</v>
      </c>
    </row>
    <row r="208" spans="1:13" s="217" customFormat="1" ht="45" x14ac:dyDescent="0.25">
      <c r="A208" s="95">
        <v>201</v>
      </c>
      <c r="B208" s="95" t="s">
        <v>11966</v>
      </c>
      <c r="C208" s="95" t="s">
        <v>11954</v>
      </c>
      <c r="D208" s="98" t="s">
        <v>261</v>
      </c>
      <c r="E208" s="98" t="s">
        <v>391</v>
      </c>
      <c r="F208" s="204" t="s">
        <v>11955</v>
      </c>
      <c r="G208" s="219"/>
      <c r="H208" s="98" t="s">
        <v>144</v>
      </c>
      <c r="I208" s="98" t="s">
        <v>183</v>
      </c>
      <c r="J208" s="98" t="s">
        <v>2856</v>
      </c>
      <c r="K208" s="202">
        <v>5</v>
      </c>
      <c r="L208" s="202">
        <v>2023</v>
      </c>
      <c r="M208" s="208">
        <v>6728</v>
      </c>
    </row>
    <row r="209" spans="1:13" s="217" customFormat="1" ht="45" x14ac:dyDescent="0.25">
      <c r="A209" s="95">
        <v>202</v>
      </c>
      <c r="B209" s="95" t="s">
        <v>11967</v>
      </c>
      <c r="C209" s="95" t="s">
        <v>11954</v>
      </c>
      <c r="D209" s="98" t="s">
        <v>261</v>
      </c>
      <c r="E209" s="98" t="s">
        <v>391</v>
      </c>
      <c r="F209" s="204" t="s">
        <v>11955</v>
      </c>
      <c r="G209" s="219"/>
      <c r="H209" s="98" t="s">
        <v>144</v>
      </c>
      <c r="I209" s="98" t="s">
        <v>183</v>
      </c>
      <c r="J209" s="98" t="s">
        <v>92</v>
      </c>
      <c r="K209" s="202">
        <v>5</v>
      </c>
      <c r="L209" s="202">
        <v>2023</v>
      </c>
      <c r="M209" s="208">
        <v>6728</v>
      </c>
    </row>
    <row r="210" spans="1:13" s="217" customFormat="1" ht="45" x14ac:dyDescent="0.25">
      <c r="A210" s="95">
        <v>203</v>
      </c>
      <c r="B210" s="95" t="s">
        <v>11968</v>
      </c>
      <c r="C210" s="95" t="s">
        <v>11954</v>
      </c>
      <c r="D210" s="98" t="s">
        <v>261</v>
      </c>
      <c r="E210" s="98" t="s">
        <v>391</v>
      </c>
      <c r="F210" s="204" t="s">
        <v>11955</v>
      </c>
      <c r="G210" s="219"/>
      <c r="H210" s="98" t="s">
        <v>144</v>
      </c>
      <c r="I210" s="98" t="s">
        <v>183</v>
      </c>
      <c r="J210" s="98" t="s">
        <v>92</v>
      </c>
      <c r="K210" s="202">
        <v>5</v>
      </c>
      <c r="L210" s="202">
        <v>2023</v>
      </c>
      <c r="M210" s="208">
        <v>6728</v>
      </c>
    </row>
    <row r="211" spans="1:13" s="217" customFormat="1" ht="45" x14ac:dyDescent="0.25">
      <c r="A211" s="95">
        <v>204</v>
      </c>
      <c r="B211" s="95" t="s">
        <v>11969</v>
      </c>
      <c r="C211" s="95" t="s">
        <v>11954</v>
      </c>
      <c r="D211" s="98" t="s">
        <v>261</v>
      </c>
      <c r="E211" s="98" t="s">
        <v>391</v>
      </c>
      <c r="F211" s="204" t="s">
        <v>11955</v>
      </c>
      <c r="G211" s="219"/>
      <c r="H211" s="98" t="s">
        <v>144</v>
      </c>
      <c r="I211" s="98" t="s">
        <v>183</v>
      </c>
      <c r="J211" s="98" t="s">
        <v>92</v>
      </c>
      <c r="K211" s="202">
        <v>5</v>
      </c>
      <c r="L211" s="202">
        <v>2023</v>
      </c>
      <c r="M211" s="208">
        <v>6728</v>
      </c>
    </row>
    <row r="212" spans="1:13" s="217" customFormat="1" ht="45" x14ac:dyDescent="0.25">
      <c r="A212" s="95">
        <v>205</v>
      </c>
      <c r="B212" s="95" t="s">
        <v>11970</v>
      </c>
      <c r="C212" s="95" t="s">
        <v>11954</v>
      </c>
      <c r="D212" s="98" t="s">
        <v>261</v>
      </c>
      <c r="E212" s="98" t="s">
        <v>391</v>
      </c>
      <c r="F212" s="204" t="s">
        <v>11955</v>
      </c>
      <c r="G212" s="219"/>
      <c r="H212" s="98" t="s">
        <v>144</v>
      </c>
      <c r="I212" s="98" t="s">
        <v>183</v>
      </c>
      <c r="J212" s="98" t="s">
        <v>92</v>
      </c>
      <c r="K212" s="202">
        <v>5</v>
      </c>
      <c r="L212" s="202">
        <v>2023</v>
      </c>
      <c r="M212" s="208">
        <v>6728</v>
      </c>
    </row>
    <row r="213" spans="1:13" s="217" customFormat="1" ht="45" x14ac:dyDescent="0.25">
      <c r="A213" s="95">
        <v>206</v>
      </c>
      <c r="B213" s="95" t="s">
        <v>11971</v>
      </c>
      <c r="C213" s="95" t="s">
        <v>11954</v>
      </c>
      <c r="D213" s="98" t="s">
        <v>261</v>
      </c>
      <c r="E213" s="98" t="s">
        <v>391</v>
      </c>
      <c r="F213" s="204" t="s">
        <v>11955</v>
      </c>
      <c r="G213" s="219"/>
      <c r="H213" s="98" t="s">
        <v>144</v>
      </c>
      <c r="I213" s="98" t="s">
        <v>183</v>
      </c>
      <c r="J213" s="98" t="s">
        <v>92</v>
      </c>
      <c r="K213" s="202">
        <v>5</v>
      </c>
      <c r="L213" s="202">
        <v>2023</v>
      </c>
      <c r="M213" s="208">
        <v>6728</v>
      </c>
    </row>
    <row r="214" spans="1:13" s="217" customFormat="1" ht="45" x14ac:dyDescent="0.25">
      <c r="A214" s="95">
        <v>207</v>
      </c>
      <c r="B214" s="95" t="s">
        <v>11972</v>
      </c>
      <c r="C214" s="95" t="s">
        <v>11954</v>
      </c>
      <c r="D214" s="98" t="s">
        <v>261</v>
      </c>
      <c r="E214" s="98" t="s">
        <v>391</v>
      </c>
      <c r="F214" s="204" t="s">
        <v>11955</v>
      </c>
      <c r="G214" s="219"/>
      <c r="H214" s="98" t="s">
        <v>144</v>
      </c>
      <c r="I214" s="98" t="s">
        <v>183</v>
      </c>
      <c r="J214" s="98" t="s">
        <v>92</v>
      </c>
      <c r="K214" s="202">
        <v>5</v>
      </c>
      <c r="L214" s="202">
        <v>2023</v>
      </c>
      <c r="M214" s="208">
        <v>6728</v>
      </c>
    </row>
    <row r="215" spans="1:13" s="217" customFormat="1" ht="45" x14ac:dyDescent="0.25">
      <c r="A215" s="95">
        <v>208</v>
      </c>
      <c r="B215" s="95" t="s">
        <v>11973</v>
      </c>
      <c r="C215" s="95" t="s">
        <v>11954</v>
      </c>
      <c r="D215" s="98" t="s">
        <v>261</v>
      </c>
      <c r="E215" s="98" t="s">
        <v>391</v>
      </c>
      <c r="F215" s="204" t="s">
        <v>11955</v>
      </c>
      <c r="G215" s="219"/>
      <c r="H215" s="98" t="s">
        <v>144</v>
      </c>
      <c r="I215" s="98" t="s">
        <v>183</v>
      </c>
      <c r="J215" s="98" t="s">
        <v>92</v>
      </c>
      <c r="K215" s="202">
        <v>5</v>
      </c>
      <c r="L215" s="202">
        <v>2023</v>
      </c>
      <c r="M215" s="208">
        <v>6728</v>
      </c>
    </row>
    <row r="216" spans="1:13" s="217" customFormat="1" ht="45" x14ac:dyDescent="0.25">
      <c r="A216" s="95">
        <v>209</v>
      </c>
      <c r="B216" s="95" t="s">
        <v>11974</v>
      </c>
      <c r="C216" s="95" t="s">
        <v>11954</v>
      </c>
      <c r="D216" s="98" t="s">
        <v>261</v>
      </c>
      <c r="E216" s="98" t="s">
        <v>391</v>
      </c>
      <c r="F216" s="204" t="s">
        <v>11955</v>
      </c>
      <c r="G216" s="219"/>
      <c r="H216" s="98" t="s">
        <v>144</v>
      </c>
      <c r="I216" s="98" t="s">
        <v>183</v>
      </c>
      <c r="J216" s="98" t="s">
        <v>92</v>
      </c>
      <c r="K216" s="202">
        <v>5</v>
      </c>
      <c r="L216" s="202">
        <v>2023</v>
      </c>
      <c r="M216" s="208">
        <v>6728</v>
      </c>
    </row>
    <row r="217" spans="1:13" s="217" customFormat="1" ht="45" x14ac:dyDescent="0.25">
      <c r="A217" s="95">
        <v>210</v>
      </c>
      <c r="B217" s="95" t="s">
        <v>11975</v>
      </c>
      <c r="C217" s="95" t="s">
        <v>11954</v>
      </c>
      <c r="D217" s="98" t="s">
        <v>261</v>
      </c>
      <c r="E217" s="98" t="s">
        <v>391</v>
      </c>
      <c r="F217" s="204" t="s">
        <v>11955</v>
      </c>
      <c r="G217" s="219"/>
      <c r="H217" s="98" t="s">
        <v>144</v>
      </c>
      <c r="I217" s="98" t="s">
        <v>183</v>
      </c>
      <c r="J217" s="98" t="s">
        <v>92</v>
      </c>
      <c r="K217" s="202">
        <v>5</v>
      </c>
      <c r="L217" s="202">
        <v>2023</v>
      </c>
      <c r="M217" s="208">
        <v>6728</v>
      </c>
    </row>
    <row r="218" spans="1:13" s="217" customFormat="1" ht="45" x14ac:dyDescent="0.25">
      <c r="A218" s="95">
        <v>211</v>
      </c>
      <c r="B218" s="95" t="s">
        <v>11976</v>
      </c>
      <c r="C218" s="95" t="s">
        <v>11954</v>
      </c>
      <c r="D218" s="98" t="s">
        <v>261</v>
      </c>
      <c r="E218" s="98" t="s">
        <v>391</v>
      </c>
      <c r="F218" s="204" t="s">
        <v>11955</v>
      </c>
      <c r="G218" s="219"/>
      <c r="H218" s="98" t="s">
        <v>144</v>
      </c>
      <c r="I218" s="98" t="s">
        <v>183</v>
      </c>
      <c r="J218" s="98" t="s">
        <v>92</v>
      </c>
      <c r="K218" s="202">
        <v>5</v>
      </c>
      <c r="L218" s="202">
        <v>2023</v>
      </c>
      <c r="M218" s="208">
        <v>6728</v>
      </c>
    </row>
    <row r="219" spans="1:13" s="217" customFormat="1" ht="45" x14ac:dyDescent="0.25">
      <c r="A219" s="95">
        <v>212</v>
      </c>
      <c r="B219" s="95" t="s">
        <v>11977</v>
      </c>
      <c r="C219" s="95" t="s">
        <v>11954</v>
      </c>
      <c r="D219" s="98" t="s">
        <v>261</v>
      </c>
      <c r="E219" s="98" t="s">
        <v>391</v>
      </c>
      <c r="F219" s="204" t="s">
        <v>11955</v>
      </c>
      <c r="G219" s="219"/>
      <c r="H219" s="98" t="s">
        <v>144</v>
      </c>
      <c r="I219" s="98" t="s">
        <v>183</v>
      </c>
      <c r="J219" s="98" t="s">
        <v>92</v>
      </c>
      <c r="K219" s="202">
        <v>5</v>
      </c>
      <c r="L219" s="202">
        <v>2023</v>
      </c>
      <c r="M219" s="208">
        <v>6728</v>
      </c>
    </row>
    <row r="220" spans="1:13" s="217" customFormat="1" ht="45" x14ac:dyDescent="0.25">
      <c r="A220" s="95">
        <v>213</v>
      </c>
      <c r="B220" s="95" t="s">
        <v>11978</v>
      </c>
      <c r="C220" s="95" t="s">
        <v>11954</v>
      </c>
      <c r="D220" s="98" t="s">
        <v>261</v>
      </c>
      <c r="E220" s="98" t="s">
        <v>391</v>
      </c>
      <c r="F220" s="204" t="s">
        <v>11955</v>
      </c>
      <c r="G220" s="219"/>
      <c r="H220" s="98" t="s">
        <v>144</v>
      </c>
      <c r="I220" s="98" t="s">
        <v>183</v>
      </c>
      <c r="J220" s="98" t="s">
        <v>92</v>
      </c>
      <c r="K220" s="202">
        <v>5</v>
      </c>
      <c r="L220" s="202">
        <v>2023</v>
      </c>
      <c r="M220" s="208">
        <v>6728</v>
      </c>
    </row>
    <row r="221" spans="1:13" s="217" customFormat="1" ht="45" x14ac:dyDescent="0.25">
      <c r="A221" s="95">
        <v>214</v>
      </c>
      <c r="B221" s="95" t="s">
        <v>11979</v>
      </c>
      <c r="C221" s="95" t="s">
        <v>11954</v>
      </c>
      <c r="D221" s="98" t="s">
        <v>261</v>
      </c>
      <c r="E221" s="98" t="s">
        <v>391</v>
      </c>
      <c r="F221" s="204" t="s">
        <v>11955</v>
      </c>
      <c r="G221" s="219"/>
      <c r="H221" s="98" t="s">
        <v>144</v>
      </c>
      <c r="I221" s="98" t="s">
        <v>183</v>
      </c>
      <c r="J221" s="98" t="s">
        <v>92</v>
      </c>
      <c r="K221" s="202">
        <v>5</v>
      </c>
      <c r="L221" s="202">
        <v>2023</v>
      </c>
      <c r="M221" s="208">
        <v>6728</v>
      </c>
    </row>
    <row r="222" spans="1:13" s="217" customFormat="1" ht="45" x14ac:dyDescent="0.25">
      <c r="A222" s="95">
        <v>215</v>
      </c>
      <c r="B222" s="95" t="s">
        <v>11980</v>
      </c>
      <c r="C222" s="95" t="s">
        <v>11954</v>
      </c>
      <c r="D222" s="98" t="s">
        <v>261</v>
      </c>
      <c r="E222" s="98" t="s">
        <v>391</v>
      </c>
      <c r="F222" s="204" t="s">
        <v>11955</v>
      </c>
      <c r="G222" s="219"/>
      <c r="H222" s="98" t="s">
        <v>144</v>
      </c>
      <c r="I222" s="98" t="s">
        <v>183</v>
      </c>
      <c r="J222" s="98" t="s">
        <v>92</v>
      </c>
      <c r="K222" s="202">
        <v>5</v>
      </c>
      <c r="L222" s="202">
        <v>2023</v>
      </c>
      <c r="M222" s="208">
        <v>6728</v>
      </c>
    </row>
    <row r="223" spans="1:13" s="217" customFormat="1" ht="45" x14ac:dyDescent="0.25">
      <c r="A223" s="95">
        <v>216</v>
      </c>
      <c r="B223" s="95" t="s">
        <v>11981</v>
      </c>
      <c r="C223" s="95" t="s">
        <v>11954</v>
      </c>
      <c r="D223" s="98" t="s">
        <v>261</v>
      </c>
      <c r="E223" s="98" t="s">
        <v>391</v>
      </c>
      <c r="F223" s="204" t="s">
        <v>11955</v>
      </c>
      <c r="G223" s="219"/>
      <c r="H223" s="98" t="s">
        <v>144</v>
      </c>
      <c r="I223" s="98" t="s">
        <v>183</v>
      </c>
      <c r="J223" s="98" t="s">
        <v>92</v>
      </c>
      <c r="K223" s="202">
        <v>5</v>
      </c>
      <c r="L223" s="202">
        <v>2023</v>
      </c>
      <c r="M223" s="208">
        <v>6728</v>
      </c>
    </row>
    <row r="224" spans="1:13" s="217" customFormat="1" ht="45" x14ac:dyDescent="0.25">
      <c r="A224" s="95">
        <v>217</v>
      </c>
      <c r="B224" s="95" t="s">
        <v>11982</v>
      </c>
      <c r="C224" s="95" t="s">
        <v>11954</v>
      </c>
      <c r="D224" s="98" t="s">
        <v>261</v>
      </c>
      <c r="E224" s="98" t="s">
        <v>391</v>
      </c>
      <c r="F224" s="204" t="s">
        <v>11955</v>
      </c>
      <c r="G224" s="219"/>
      <c r="H224" s="98" t="s">
        <v>144</v>
      </c>
      <c r="I224" s="98" t="s">
        <v>183</v>
      </c>
      <c r="J224" s="98" t="s">
        <v>92</v>
      </c>
      <c r="K224" s="202">
        <v>5</v>
      </c>
      <c r="L224" s="202">
        <v>2023</v>
      </c>
      <c r="M224" s="208">
        <v>6728</v>
      </c>
    </row>
    <row r="225" spans="1:13" s="217" customFormat="1" ht="45" x14ac:dyDescent="0.25">
      <c r="A225" s="95">
        <v>218</v>
      </c>
      <c r="B225" s="95" t="s">
        <v>11983</v>
      </c>
      <c r="C225" s="95" t="s">
        <v>11954</v>
      </c>
      <c r="D225" s="98" t="s">
        <v>261</v>
      </c>
      <c r="E225" s="98" t="s">
        <v>391</v>
      </c>
      <c r="F225" s="204" t="s">
        <v>11955</v>
      </c>
      <c r="G225" s="219"/>
      <c r="H225" s="98" t="s">
        <v>144</v>
      </c>
      <c r="I225" s="98" t="s">
        <v>183</v>
      </c>
      <c r="J225" s="98" t="s">
        <v>92</v>
      </c>
      <c r="K225" s="202">
        <v>5</v>
      </c>
      <c r="L225" s="202">
        <v>2023</v>
      </c>
      <c r="M225" s="208">
        <v>6728</v>
      </c>
    </row>
    <row r="226" spans="1:13" s="217" customFormat="1" ht="45" x14ac:dyDescent="0.25">
      <c r="A226" s="95">
        <v>219</v>
      </c>
      <c r="B226" s="95" t="s">
        <v>11984</v>
      </c>
      <c r="C226" s="95" t="s">
        <v>11954</v>
      </c>
      <c r="D226" s="98" t="s">
        <v>261</v>
      </c>
      <c r="E226" s="98" t="s">
        <v>391</v>
      </c>
      <c r="F226" s="204" t="s">
        <v>11955</v>
      </c>
      <c r="G226" s="219"/>
      <c r="H226" s="98" t="s">
        <v>144</v>
      </c>
      <c r="I226" s="98" t="s">
        <v>183</v>
      </c>
      <c r="J226" s="98" t="s">
        <v>92</v>
      </c>
      <c r="K226" s="202">
        <v>5</v>
      </c>
      <c r="L226" s="202">
        <v>2023</v>
      </c>
      <c r="M226" s="208">
        <v>6728</v>
      </c>
    </row>
    <row r="227" spans="1:13" s="217" customFormat="1" ht="45" x14ac:dyDescent="0.25">
      <c r="A227" s="95">
        <v>220</v>
      </c>
      <c r="B227" s="95" t="s">
        <v>11985</v>
      </c>
      <c r="C227" s="95" t="s">
        <v>11954</v>
      </c>
      <c r="D227" s="98" t="s">
        <v>261</v>
      </c>
      <c r="E227" s="98" t="s">
        <v>391</v>
      </c>
      <c r="F227" s="204" t="s">
        <v>11955</v>
      </c>
      <c r="G227" s="219"/>
      <c r="H227" s="98" t="s">
        <v>144</v>
      </c>
      <c r="I227" s="98" t="s">
        <v>183</v>
      </c>
      <c r="J227" s="98" t="s">
        <v>92</v>
      </c>
      <c r="K227" s="202">
        <v>5</v>
      </c>
      <c r="L227" s="202">
        <v>2023</v>
      </c>
      <c r="M227" s="208">
        <v>6728</v>
      </c>
    </row>
    <row r="228" spans="1:13" s="217" customFormat="1" ht="45" x14ac:dyDescent="0.25">
      <c r="A228" s="95">
        <v>221</v>
      </c>
      <c r="B228" s="95" t="s">
        <v>11986</v>
      </c>
      <c r="C228" s="95" t="s">
        <v>11954</v>
      </c>
      <c r="D228" s="98" t="s">
        <v>261</v>
      </c>
      <c r="E228" s="98" t="s">
        <v>391</v>
      </c>
      <c r="F228" s="204" t="s">
        <v>11955</v>
      </c>
      <c r="G228" s="219"/>
      <c r="H228" s="98" t="s">
        <v>144</v>
      </c>
      <c r="I228" s="98" t="s">
        <v>183</v>
      </c>
      <c r="J228" s="98" t="s">
        <v>92</v>
      </c>
      <c r="K228" s="202">
        <v>5</v>
      </c>
      <c r="L228" s="202">
        <v>2023</v>
      </c>
      <c r="M228" s="208">
        <v>6728</v>
      </c>
    </row>
    <row r="229" spans="1:13" s="217" customFormat="1" ht="45" x14ac:dyDescent="0.25">
      <c r="A229" s="95">
        <v>222</v>
      </c>
      <c r="B229" s="95" t="s">
        <v>11987</v>
      </c>
      <c r="C229" s="95" t="s">
        <v>11954</v>
      </c>
      <c r="D229" s="98" t="s">
        <v>261</v>
      </c>
      <c r="E229" s="98" t="s">
        <v>391</v>
      </c>
      <c r="F229" s="204" t="s">
        <v>11955</v>
      </c>
      <c r="G229" s="219"/>
      <c r="H229" s="98" t="s">
        <v>144</v>
      </c>
      <c r="I229" s="98" t="s">
        <v>183</v>
      </c>
      <c r="J229" s="98" t="s">
        <v>92</v>
      </c>
      <c r="K229" s="202">
        <v>5</v>
      </c>
      <c r="L229" s="202">
        <v>2023</v>
      </c>
      <c r="M229" s="208">
        <v>6728</v>
      </c>
    </row>
    <row r="230" spans="1:13" s="217" customFormat="1" ht="45" x14ac:dyDescent="0.25">
      <c r="A230" s="95">
        <v>223</v>
      </c>
      <c r="B230" s="95" t="s">
        <v>11988</v>
      </c>
      <c r="C230" s="95" t="s">
        <v>11954</v>
      </c>
      <c r="D230" s="98" t="s">
        <v>261</v>
      </c>
      <c r="E230" s="98" t="s">
        <v>391</v>
      </c>
      <c r="F230" s="204" t="s">
        <v>11955</v>
      </c>
      <c r="G230" s="219"/>
      <c r="H230" s="98" t="s">
        <v>144</v>
      </c>
      <c r="I230" s="98" t="s">
        <v>183</v>
      </c>
      <c r="J230" s="98" t="s">
        <v>92</v>
      </c>
      <c r="K230" s="202">
        <v>5</v>
      </c>
      <c r="L230" s="202">
        <v>2023</v>
      </c>
      <c r="M230" s="208">
        <v>6728</v>
      </c>
    </row>
    <row r="231" spans="1:13" s="217" customFormat="1" ht="45" x14ac:dyDescent="0.25">
      <c r="A231" s="95">
        <v>224</v>
      </c>
      <c r="B231" s="95" t="s">
        <v>11989</v>
      </c>
      <c r="C231" s="95" t="s">
        <v>11954</v>
      </c>
      <c r="D231" s="98" t="s">
        <v>261</v>
      </c>
      <c r="E231" s="98" t="s">
        <v>391</v>
      </c>
      <c r="F231" s="204" t="s">
        <v>11955</v>
      </c>
      <c r="G231" s="219"/>
      <c r="H231" s="98" t="s">
        <v>144</v>
      </c>
      <c r="I231" s="98" t="s">
        <v>183</v>
      </c>
      <c r="J231" s="98" t="s">
        <v>92</v>
      </c>
      <c r="K231" s="202">
        <v>5</v>
      </c>
      <c r="L231" s="202">
        <v>2023</v>
      </c>
      <c r="M231" s="208">
        <v>6728</v>
      </c>
    </row>
    <row r="232" spans="1:13" s="217" customFormat="1" ht="45" x14ac:dyDescent="0.25">
      <c r="A232" s="95">
        <v>225</v>
      </c>
      <c r="B232" s="95" t="s">
        <v>11990</v>
      </c>
      <c r="C232" s="95" t="s">
        <v>11954</v>
      </c>
      <c r="D232" s="98" t="s">
        <v>261</v>
      </c>
      <c r="E232" s="98" t="s">
        <v>391</v>
      </c>
      <c r="F232" s="204" t="s">
        <v>11955</v>
      </c>
      <c r="G232" s="219"/>
      <c r="H232" s="98" t="s">
        <v>144</v>
      </c>
      <c r="I232" s="98" t="s">
        <v>183</v>
      </c>
      <c r="J232" s="98" t="s">
        <v>92</v>
      </c>
      <c r="K232" s="202">
        <v>5</v>
      </c>
      <c r="L232" s="202">
        <v>2023</v>
      </c>
      <c r="M232" s="208">
        <v>6728</v>
      </c>
    </row>
    <row r="233" spans="1:13" s="217" customFormat="1" ht="45" x14ac:dyDescent="0.25">
      <c r="A233" s="95">
        <v>226</v>
      </c>
      <c r="B233" s="95" t="s">
        <v>11991</v>
      </c>
      <c r="C233" s="95" t="s">
        <v>11954</v>
      </c>
      <c r="D233" s="98" t="s">
        <v>261</v>
      </c>
      <c r="E233" s="98" t="s">
        <v>391</v>
      </c>
      <c r="F233" s="204" t="s">
        <v>11955</v>
      </c>
      <c r="G233" s="219"/>
      <c r="H233" s="98" t="s">
        <v>144</v>
      </c>
      <c r="I233" s="98" t="s">
        <v>183</v>
      </c>
      <c r="J233" s="98" t="s">
        <v>92</v>
      </c>
      <c r="K233" s="202">
        <v>5</v>
      </c>
      <c r="L233" s="202">
        <v>2023</v>
      </c>
      <c r="M233" s="208">
        <v>6728</v>
      </c>
    </row>
    <row r="234" spans="1:13" s="217" customFormat="1" ht="45" x14ac:dyDescent="0.25">
      <c r="A234" s="95">
        <v>227</v>
      </c>
      <c r="B234" s="95" t="s">
        <v>11992</v>
      </c>
      <c r="C234" s="95" t="s">
        <v>11954</v>
      </c>
      <c r="D234" s="98" t="s">
        <v>261</v>
      </c>
      <c r="E234" s="98" t="s">
        <v>391</v>
      </c>
      <c r="F234" s="204" t="s">
        <v>11955</v>
      </c>
      <c r="G234" s="219"/>
      <c r="H234" s="98" t="s">
        <v>144</v>
      </c>
      <c r="I234" s="98" t="s">
        <v>183</v>
      </c>
      <c r="J234" s="98" t="s">
        <v>92</v>
      </c>
      <c r="K234" s="202">
        <v>5</v>
      </c>
      <c r="L234" s="202">
        <v>2023</v>
      </c>
      <c r="M234" s="208">
        <v>6728</v>
      </c>
    </row>
    <row r="235" spans="1:13" s="217" customFormat="1" ht="45" x14ac:dyDescent="0.25">
      <c r="A235" s="95">
        <v>228</v>
      </c>
      <c r="B235" s="95" t="s">
        <v>11993</v>
      </c>
      <c r="C235" s="95" t="s">
        <v>11954</v>
      </c>
      <c r="D235" s="98" t="s">
        <v>261</v>
      </c>
      <c r="E235" s="98" t="s">
        <v>391</v>
      </c>
      <c r="F235" s="204" t="s">
        <v>11955</v>
      </c>
      <c r="G235" s="219"/>
      <c r="H235" s="98" t="s">
        <v>144</v>
      </c>
      <c r="I235" s="98" t="s">
        <v>183</v>
      </c>
      <c r="J235" s="98" t="s">
        <v>92</v>
      </c>
      <c r="K235" s="202">
        <v>5</v>
      </c>
      <c r="L235" s="202">
        <v>2023</v>
      </c>
      <c r="M235" s="208">
        <v>6728</v>
      </c>
    </row>
    <row r="236" spans="1:13" s="217" customFormat="1" ht="45" x14ac:dyDescent="0.25">
      <c r="A236" s="95">
        <v>229</v>
      </c>
      <c r="B236" s="95" t="s">
        <v>11994</v>
      </c>
      <c r="C236" s="95" t="s">
        <v>11954</v>
      </c>
      <c r="D236" s="98" t="s">
        <v>261</v>
      </c>
      <c r="E236" s="98" t="s">
        <v>391</v>
      </c>
      <c r="F236" s="204" t="s">
        <v>11955</v>
      </c>
      <c r="G236" s="219"/>
      <c r="H236" s="98" t="s">
        <v>144</v>
      </c>
      <c r="I236" s="98" t="s">
        <v>183</v>
      </c>
      <c r="J236" s="98" t="s">
        <v>92</v>
      </c>
      <c r="K236" s="202">
        <v>5</v>
      </c>
      <c r="L236" s="202">
        <v>2023</v>
      </c>
      <c r="M236" s="208">
        <v>6728</v>
      </c>
    </row>
    <row r="237" spans="1:13" s="217" customFormat="1" ht="45" x14ac:dyDescent="0.25">
      <c r="A237" s="95">
        <v>230</v>
      </c>
      <c r="B237" s="95" t="s">
        <v>11995</v>
      </c>
      <c r="C237" s="95" t="s">
        <v>11954</v>
      </c>
      <c r="D237" s="98" t="s">
        <v>261</v>
      </c>
      <c r="E237" s="98" t="s">
        <v>391</v>
      </c>
      <c r="F237" s="204" t="s">
        <v>11955</v>
      </c>
      <c r="G237" s="219"/>
      <c r="H237" s="98" t="s">
        <v>144</v>
      </c>
      <c r="I237" s="98" t="s">
        <v>183</v>
      </c>
      <c r="J237" s="98" t="s">
        <v>92</v>
      </c>
      <c r="K237" s="202">
        <v>5</v>
      </c>
      <c r="L237" s="202">
        <v>2023</v>
      </c>
      <c r="M237" s="208">
        <v>6728</v>
      </c>
    </row>
    <row r="238" spans="1:13" s="217" customFormat="1" ht="45" x14ac:dyDescent="0.25">
      <c r="A238" s="95">
        <v>231</v>
      </c>
      <c r="B238" s="95" t="s">
        <v>11996</v>
      </c>
      <c r="C238" s="95" t="s">
        <v>11954</v>
      </c>
      <c r="D238" s="98" t="s">
        <v>261</v>
      </c>
      <c r="E238" s="98" t="s">
        <v>391</v>
      </c>
      <c r="F238" s="204" t="s">
        <v>11955</v>
      </c>
      <c r="G238" s="219"/>
      <c r="H238" s="98" t="s">
        <v>144</v>
      </c>
      <c r="I238" s="98" t="s">
        <v>183</v>
      </c>
      <c r="J238" s="98" t="s">
        <v>92</v>
      </c>
      <c r="K238" s="202">
        <v>5</v>
      </c>
      <c r="L238" s="202">
        <v>2023</v>
      </c>
      <c r="M238" s="208">
        <v>6728</v>
      </c>
    </row>
    <row r="239" spans="1:13" s="217" customFormat="1" ht="45" x14ac:dyDescent="0.25">
      <c r="A239" s="95">
        <v>232</v>
      </c>
      <c r="B239" s="95" t="s">
        <v>11997</v>
      </c>
      <c r="C239" s="95" t="s">
        <v>11954</v>
      </c>
      <c r="D239" s="98" t="s">
        <v>261</v>
      </c>
      <c r="E239" s="98" t="s">
        <v>391</v>
      </c>
      <c r="F239" s="204" t="s">
        <v>11955</v>
      </c>
      <c r="G239" s="219"/>
      <c r="H239" s="98" t="s">
        <v>144</v>
      </c>
      <c r="I239" s="98" t="s">
        <v>183</v>
      </c>
      <c r="J239" s="98" t="s">
        <v>92</v>
      </c>
      <c r="K239" s="202">
        <v>5</v>
      </c>
      <c r="L239" s="202">
        <v>2023</v>
      </c>
      <c r="M239" s="208">
        <v>6728</v>
      </c>
    </row>
    <row r="240" spans="1:13" s="217" customFormat="1" ht="45" x14ac:dyDescent="0.25">
      <c r="A240" s="95">
        <v>233</v>
      </c>
      <c r="B240" s="95" t="s">
        <v>11998</v>
      </c>
      <c r="C240" s="95" t="s">
        <v>11954</v>
      </c>
      <c r="D240" s="98" t="s">
        <v>261</v>
      </c>
      <c r="E240" s="98" t="s">
        <v>391</v>
      </c>
      <c r="F240" s="204" t="s">
        <v>11955</v>
      </c>
      <c r="G240" s="219"/>
      <c r="H240" s="98" t="s">
        <v>144</v>
      </c>
      <c r="I240" s="98" t="s">
        <v>183</v>
      </c>
      <c r="J240" s="98" t="s">
        <v>92</v>
      </c>
      <c r="K240" s="202">
        <v>5</v>
      </c>
      <c r="L240" s="202">
        <v>2023</v>
      </c>
      <c r="M240" s="208">
        <v>6728</v>
      </c>
    </row>
    <row r="241" spans="1:13" s="217" customFormat="1" ht="45" x14ac:dyDescent="0.25">
      <c r="A241" s="95">
        <v>234</v>
      </c>
      <c r="B241" s="95" t="s">
        <v>11999</v>
      </c>
      <c r="C241" s="95" t="s">
        <v>11954</v>
      </c>
      <c r="D241" s="98" t="s">
        <v>261</v>
      </c>
      <c r="E241" s="98" t="s">
        <v>391</v>
      </c>
      <c r="F241" s="204" t="s">
        <v>11955</v>
      </c>
      <c r="G241" s="219"/>
      <c r="H241" s="98" t="s">
        <v>144</v>
      </c>
      <c r="I241" s="98" t="s">
        <v>183</v>
      </c>
      <c r="J241" s="98" t="s">
        <v>92</v>
      </c>
      <c r="K241" s="202">
        <v>5</v>
      </c>
      <c r="L241" s="202">
        <v>2023</v>
      </c>
      <c r="M241" s="208">
        <v>6728</v>
      </c>
    </row>
    <row r="242" spans="1:13" s="217" customFormat="1" ht="45" x14ac:dyDescent="0.25">
      <c r="A242" s="95">
        <v>235</v>
      </c>
      <c r="B242" s="95" t="s">
        <v>12000</v>
      </c>
      <c r="C242" s="95" t="s">
        <v>11954</v>
      </c>
      <c r="D242" s="98" t="s">
        <v>261</v>
      </c>
      <c r="E242" s="98" t="s">
        <v>391</v>
      </c>
      <c r="F242" s="204" t="s">
        <v>11955</v>
      </c>
      <c r="G242" s="219"/>
      <c r="H242" s="98" t="s">
        <v>144</v>
      </c>
      <c r="I242" s="98" t="s">
        <v>183</v>
      </c>
      <c r="J242" s="98" t="s">
        <v>92</v>
      </c>
      <c r="K242" s="202">
        <v>5</v>
      </c>
      <c r="L242" s="202">
        <v>2023</v>
      </c>
      <c r="M242" s="208">
        <v>6728</v>
      </c>
    </row>
    <row r="243" spans="1:13" s="217" customFormat="1" ht="45" x14ac:dyDescent="0.25">
      <c r="A243" s="95">
        <v>236</v>
      </c>
      <c r="B243" s="95" t="s">
        <v>12001</v>
      </c>
      <c r="C243" s="95" t="s">
        <v>11954</v>
      </c>
      <c r="D243" s="98" t="s">
        <v>261</v>
      </c>
      <c r="E243" s="98" t="s">
        <v>391</v>
      </c>
      <c r="F243" s="204" t="s">
        <v>11955</v>
      </c>
      <c r="G243" s="219"/>
      <c r="H243" s="98" t="s">
        <v>144</v>
      </c>
      <c r="I243" s="98" t="s">
        <v>183</v>
      </c>
      <c r="J243" s="98" t="s">
        <v>92</v>
      </c>
      <c r="K243" s="202">
        <v>5</v>
      </c>
      <c r="L243" s="202">
        <v>2023</v>
      </c>
      <c r="M243" s="208">
        <v>6728</v>
      </c>
    </row>
    <row r="244" spans="1:13" s="217" customFormat="1" ht="45" x14ac:dyDescent="0.25">
      <c r="A244" s="95">
        <v>237</v>
      </c>
      <c r="B244" s="95" t="s">
        <v>12002</v>
      </c>
      <c r="C244" s="95" t="s">
        <v>11954</v>
      </c>
      <c r="D244" s="98" t="s">
        <v>261</v>
      </c>
      <c r="E244" s="98" t="s">
        <v>391</v>
      </c>
      <c r="F244" s="204" t="s">
        <v>11955</v>
      </c>
      <c r="G244" s="219"/>
      <c r="H244" s="98" t="s">
        <v>144</v>
      </c>
      <c r="I244" s="98" t="s">
        <v>183</v>
      </c>
      <c r="J244" s="98" t="s">
        <v>92</v>
      </c>
      <c r="K244" s="202">
        <v>5</v>
      </c>
      <c r="L244" s="202">
        <v>2023</v>
      </c>
      <c r="M244" s="208">
        <v>6728</v>
      </c>
    </row>
    <row r="245" spans="1:13" s="217" customFormat="1" ht="45" x14ac:dyDescent="0.25">
      <c r="A245" s="95">
        <v>238</v>
      </c>
      <c r="B245" s="95" t="s">
        <v>12003</v>
      </c>
      <c r="C245" s="95" t="s">
        <v>11954</v>
      </c>
      <c r="D245" s="98" t="s">
        <v>261</v>
      </c>
      <c r="E245" s="98" t="s">
        <v>391</v>
      </c>
      <c r="F245" s="204" t="s">
        <v>11955</v>
      </c>
      <c r="G245" s="219"/>
      <c r="H245" s="98" t="s">
        <v>144</v>
      </c>
      <c r="I245" s="98" t="s">
        <v>183</v>
      </c>
      <c r="J245" s="98" t="s">
        <v>92</v>
      </c>
      <c r="K245" s="202">
        <v>5</v>
      </c>
      <c r="L245" s="202">
        <v>2023</v>
      </c>
      <c r="M245" s="208">
        <v>6728</v>
      </c>
    </row>
    <row r="246" spans="1:13" s="217" customFormat="1" ht="45" x14ac:dyDescent="0.25">
      <c r="A246" s="95">
        <v>239</v>
      </c>
      <c r="B246" s="95" t="s">
        <v>12004</v>
      </c>
      <c r="C246" s="95" t="s">
        <v>11954</v>
      </c>
      <c r="D246" s="98" t="s">
        <v>261</v>
      </c>
      <c r="E246" s="98" t="s">
        <v>391</v>
      </c>
      <c r="F246" s="204" t="s">
        <v>11955</v>
      </c>
      <c r="G246" s="219"/>
      <c r="H246" s="98" t="s">
        <v>144</v>
      </c>
      <c r="I246" s="98" t="s">
        <v>183</v>
      </c>
      <c r="J246" s="98" t="s">
        <v>92</v>
      </c>
      <c r="K246" s="202">
        <v>5</v>
      </c>
      <c r="L246" s="202">
        <v>2023</v>
      </c>
      <c r="M246" s="208">
        <v>6728</v>
      </c>
    </row>
    <row r="247" spans="1:13" s="217" customFormat="1" ht="45" x14ac:dyDescent="0.25">
      <c r="A247" s="95">
        <v>240</v>
      </c>
      <c r="B247" s="95" t="s">
        <v>12005</v>
      </c>
      <c r="C247" s="95" t="s">
        <v>11954</v>
      </c>
      <c r="D247" s="98" t="s">
        <v>261</v>
      </c>
      <c r="E247" s="98" t="s">
        <v>391</v>
      </c>
      <c r="F247" s="204" t="s">
        <v>11955</v>
      </c>
      <c r="G247" s="219"/>
      <c r="H247" s="98" t="s">
        <v>144</v>
      </c>
      <c r="I247" s="98" t="s">
        <v>183</v>
      </c>
      <c r="J247" s="98" t="s">
        <v>92</v>
      </c>
      <c r="K247" s="202">
        <v>5</v>
      </c>
      <c r="L247" s="202">
        <v>2023</v>
      </c>
      <c r="M247" s="208">
        <v>6728</v>
      </c>
    </row>
    <row r="248" spans="1:13" s="217" customFormat="1" ht="45" x14ac:dyDescent="0.25">
      <c r="A248" s="95">
        <v>241</v>
      </c>
      <c r="B248" s="95" t="s">
        <v>12006</v>
      </c>
      <c r="C248" s="95" t="s">
        <v>11954</v>
      </c>
      <c r="D248" s="98" t="s">
        <v>261</v>
      </c>
      <c r="E248" s="98" t="s">
        <v>391</v>
      </c>
      <c r="F248" s="204" t="s">
        <v>11955</v>
      </c>
      <c r="G248" s="219"/>
      <c r="H248" s="98" t="s">
        <v>144</v>
      </c>
      <c r="I248" s="98" t="s">
        <v>183</v>
      </c>
      <c r="J248" s="98" t="s">
        <v>92</v>
      </c>
      <c r="K248" s="202">
        <v>5</v>
      </c>
      <c r="L248" s="202">
        <v>2023</v>
      </c>
      <c r="M248" s="208">
        <v>6728</v>
      </c>
    </row>
    <row r="249" spans="1:13" s="217" customFormat="1" ht="45" x14ac:dyDescent="0.25">
      <c r="A249" s="95">
        <v>242</v>
      </c>
      <c r="B249" s="95" t="s">
        <v>12007</v>
      </c>
      <c r="C249" s="95" t="s">
        <v>11954</v>
      </c>
      <c r="D249" s="98" t="s">
        <v>261</v>
      </c>
      <c r="E249" s="98" t="s">
        <v>391</v>
      </c>
      <c r="F249" s="204" t="s">
        <v>11955</v>
      </c>
      <c r="G249" s="219"/>
      <c r="H249" s="98" t="s">
        <v>144</v>
      </c>
      <c r="I249" s="98" t="s">
        <v>183</v>
      </c>
      <c r="J249" s="98" t="s">
        <v>92</v>
      </c>
      <c r="K249" s="202">
        <v>5</v>
      </c>
      <c r="L249" s="202">
        <v>2023</v>
      </c>
      <c r="M249" s="208">
        <v>6728</v>
      </c>
    </row>
    <row r="250" spans="1:13" s="217" customFormat="1" ht="45" x14ac:dyDescent="0.25">
      <c r="A250" s="95">
        <v>243</v>
      </c>
      <c r="B250" s="95" t="s">
        <v>12008</v>
      </c>
      <c r="C250" s="95" t="s">
        <v>11954</v>
      </c>
      <c r="D250" s="98" t="s">
        <v>261</v>
      </c>
      <c r="E250" s="98" t="s">
        <v>391</v>
      </c>
      <c r="F250" s="204" t="s">
        <v>11955</v>
      </c>
      <c r="G250" s="219"/>
      <c r="H250" s="98" t="s">
        <v>144</v>
      </c>
      <c r="I250" s="98" t="s">
        <v>183</v>
      </c>
      <c r="J250" s="98" t="s">
        <v>92</v>
      </c>
      <c r="K250" s="202">
        <v>5</v>
      </c>
      <c r="L250" s="202">
        <v>2023</v>
      </c>
      <c r="M250" s="208">
        <v>6728</v>
      </c>
    </row>
    <row r="251" spans="1:13" s="217" customFormat="1" ht="45" x14ac:dyDescent="0.25">
      <c r="A251" s="95">
        <v>244</v>
      </c>
      <c r="B251" s="95" t="s">
        <v>12009</v>
      </c>
      <c r="C251" s="95" t="s">
        <v>11954</v>
      </c>
      <c r="D251" s="98" t="s">
        <v>261</v>
      </c>
      <c r="E251" s="98" t="s">
        <v>391</v>
      </c>
      <c r="F251" s="204" t="s">
        <v>11955</v>
      </c>
      <c r="G251" s="219"/>
      <c r="H251" s="98" t="s">
        <v>144</v>
      </c>
      <c r="I251" s="98" t="s">
        <v>183</v>
      </c>
      <c r="J251" s="98" t="s">
        <v>92</v>
      </c>
      <c r="K251" s="202">
        <v>5</v>
      </c>
      <c r="L251" s="202">
        <v>2023</v>
      </c>
      <c r="M251" s="208">
        <v>6728</v>
      </c>
    </row>
    <row r="252" spans="1:13" s="217" customFormat="1" ht="45" x14ac:dyDescent="0.25">
      <c r="A252" s="95">
        <v>245</v>
      </c>
      <c r="B252" s="95" t="s">
        <v>12010</v>
      </c>
      <c r="C252" s="95" t="s">
        <v>11954</v>
      </c>
      <c r="D252" s="98" t="s">
        <v>261</v>
      </c>
      <c r="E252" s="98" t="s">
        <v>391</v>
      </c>
      <c r="F252" s="204" t="s">
        <v>11955</v>
      </c>
      <c r="G252" s="219"/>
      <c r="H252" s="98" t="s">
        <v>144</v>
      </c>
      <c r="I252" s="98" t="s">
        <v>183</v>
      </c>
      <c r="J252" s="98" t="s">
        <v>92</v>
      </c>
      <c r="K252" s="202">
        <v>5</v>
      </c>
      <c r="L252" s="202">
        <v>2023</v>
      </c>
      <c r="M252" s="208">
        <v>6728</v>
      </c>
    </row>
    <row r="253" spans="1:13" s="217" customFormat="1" ht="45" x14ac:dyDescent="0.25">
      <c r="A253" s="95">
        <v>246</v>
      </c>
      <c r="B253" s="95" t="s">
        <v>12011</v>
      </c>
      <c r="C253" s="95" t="s">
        <v>11954</v>
      </c>
      <c r="D253" s="98" t="s">
        <v>261</v>
      </c>
      <c r="E253" s="98" t="s">
        <v>391</v>
      </c>
      <c r="F253" s="204" t="s">
        <v>11955</v>
      </c>
      <c r="G253" s="219"/>
      <c r="H253" s="98" t="s">
        <v>144</v>
      </c>
      <c r="I253" s="98" t="s">
        <v>183</v>
      </c>
      <c r="J253" s="98" t="s">
        <v>92</v>
      </c>
      <c r="K253" s="202">
        <v>5</v>
      </c>
      <c r="L253" s="202">
        <v>2023</v>
      </c>
      <c r="M253" s="208">
        <v>6728</v>
      </c>
    </row>
    <row r="254" spans="1:13" s="217" customFormat="1" ht="45" x14ac:dyDescent="0.25">
      <c r="A254" s="95">
        <v>247</v>
      </c>
      <c r="B254" s="95" t="s">
        <v>12012</v>
      </c>
      <c r="C254" s="95" t="s">
        <v>11954</v>
      </c>
      <c r="D254" s="98" t="s">
        <v>261</v>
      </c>
      <c r="E254" s="98" t="s">
        <v>391</v>
      </c>
      <c r="F254" s="204" t="s">
        <v>11955</v>
      </c>
      <c r="G254" s="219"/>
      <c r="H254" s="98" t="s">
        <v>144</v>
      </c>
      <c r="I254" s="98" t="s">
        <v>183</v>
      </c>
      <c r="J254" s="98" t="s">
        <v>92</v>
      </c>
      <c r="K254" s="202">
        <v>5</v>
      </c>
      <c r="L254" s="202">
        <v>2023</v>
      </c>
      <c r="M254" s="208">
        <v>6728</v>
      </c>
    </row>
    <row r="255" spans="1:13" s="217" customFormat="1" ht="45" x14ac:dyDescent="0.25">
      <c r="A255" s="95">
        <v>248</v>
      </c>
      <c r="B255" s="95" t="s">
        <v>12013</v>
      </c>
      <c r="C255" s="95" t="s">
        <v>11954</v>
      </c>
      <c r="D255" s="98" t="s">
        <v>261</v>
      </c>
      <c r="E255" s="98" t="s">
        <v>391</v>
      </c>
      <c r="F255" s="204" t="s">
        <v>11955</v>
      </c>
      <c r="G255" s="219"/>
      <c r="H255" s="98" t="s">
        <v>144</v>
      </c>
      <c r="I255" s="98" t="s">
        <v>183</v>
      </c>
      <c r="J255" s="98" t="s">
        <v>92</v>
      </c>
      <c r="K255" s="202">
        <v>5</v>
      </c>
      <c r="L255" s="202">
        <v>2023</v>
      </c>
      <c r="M255" s="208">
        <v>6728</v>
      </c>
    </row>
    <row r="256" spans="1:13" s="217" customFormat="1" ht="45" x14ac:dyDescent="0.25">
      <c r="A256" s="95">
        <v>249</v>
      </c>
      <c r="B256" s="95" t="s">
        <v>12014</v>
      </c>
      <c r="C256" s="95" t="s">
        <v>11954</v>
      </c>
      <c r="D256" s="98" t="s">
        <v>261</v>
      </c>
      <c r="E256" s="98" t="s">
        <v>391</v>
      </c>
      <c r="F256" s="204" t="s">
        <v>11955</v>
      </c>
      <c r="G256" s="219"/>
      <c r="H256" s="98" t="s">
        <v>144</v>
      </c>
      <c r="I256" s="98" t="s">
        <v>183</v>
      </c>
      <c r="J256" s="98" t="s">
        <v>92</v>
      </c>
      <c r="K256" s="202">
        <v>5</v>
      </c>
      <c r="L256" s="202">
        <v>2023</v>
      </c>
      <c r="M256" s="208">
        <v>6728</v>
      </c>
    </row>
    <row r="257" spans="1:13" s="217" customFormat="1" ht="45" x14ac:dyDescent="0.25">
      <c r="A257" s="95">
        <v>250</v>
      </c>
      <c r="B257" s="95" t="s">
        <v>12015</v>
      </c>
      <c r="C257" s="95" t="s">
        <v>11954</v>
      </c>
      <c r="D257" s="98" t="s">
        <v>261</v>
      </c>
      <c r="E257" s="98" t="s">
        <v>391</v>
      </c>
      <c r="F257" s="204" t="s">
        <v>11955</v>
      </c>
      <c r="G257" s="219"/>
      <c r="H257" s="98" t="s">
        <v>144</v>
      </c>
      <c r="I257" s="98" t="s">
        <v>183</v>
      </c>
      <c r="J257" s="98" t="s">
        <v>92</v>
      </c>
      <c r="K257" s="202">
        <v>5</v>
      </c>
      <c r="L257" s="202">
        <v>2023</v>
      </c>
      <c r="M257" s="208">
        <v>6728</v>
      </c>
    </row>
    <row r="258" spans="1:13" s="217" customFormat="1" ht="45" x14ac:dyDescent="0.25">
      <c r="A258" s="95">
        <v>251</v>
      </c>
      <c r="B258" s="95" t="s">
        <v>12016</v>
      </c>
      <c r="C258" s="95" t="s">
        <v>11954</v>
      </c>
      <c r="D258" s="98" t="s">
        <v>261</v>
      </c>
      <c r="E258" s="98" t="s">
        <v>391</v>
      </c>
      <c r="F258" s="204" t="s">
        <v>11955</v>
      </c>
      <c r="G258" s="219"/>
      <c r="H258" s="98" t="s">
        <v>144</v>
      </c>
      <c r="I258" s="98" t="s">
        <v>183</v>
      </c>
      <c r="J258" s="98" t="s">
        <v>92</v>
      </c>
      <c r="K258" s="202">
        <v>5</v>
      </c>
      <c r="L258" s="202">
        <v>2023</v>
      </c>
      <c r="M258" s="208">
        <v>6728</v>
      </c>
    </row>
    <row r="259" spans="1:13" s="217" customFormat="1" ht="45" x14ac:dyDescent="0.25">
      <c r="A259" s="95">
        <v>252</v>
      </c>
      <c r="B259" s="95" t="s">
        <v>12017</v>
      </c>
      <c r="C259" s="95" t="s">
        <v>11954</v>
      </c>
      <c r="D259" s="98" t="s">
        <v>261</v>
      </c>
      <c r="E259" s="98" t="s">
        <v>391</v>
      </c>
      <c r="F259" s="204" t="s">
        <v>11955</v>
      </c>
      <c r="G259" s="219"/>
      <c r="H259" s="98" t="s">
        <v>144</v>
      </c>
      <c r="I259" s="98" t="s">
        <v>183</v>
      </c>
      <c r="J259" s="98" t="s">
        <v>92</v>
      </c>
      <c r="K259" s="202">
        <v>5</v>
      </c>
      <c r="L259" s="202">
        <v>2023</v>
      </c>
      <c r="M259" s="208">
        <v>6728</v>
      </c>
    </row>
    <row r="260" spans="1:13" s="217" customFormat="1" ht="45" x14ac:dyDescent="0.25">
      <c r="A260" s="95">
        <v>253</v>
      </c>
      <c r="B260" s="95" t="s">
        <v>12018</v>
      </c>
      <c r="C260" s="95" t="s">
        <v>11954</v>
      </c>
      <c r="D260" s="98" t="s">
        <v>261</v>
      </c>
      <c r="E260" s="98" t="s">
        <v>391</v>
      </c>
      <c r="F260" s="204" t="s">
        <v>11955</v>
      </c>
      <c r="G260" s="219"/>
      <c r="H260" s="98" t="s">
        <v>144</v>
      </c>
      <c r="I260" s="98" t="s">
        <v>183</v>
      </c>
      <c r="J260" s="98" t="s">
        <v>92</v>
      </c>
      <c r="K260" s="202">
        <v>5</v>
      </c>
      <c r="L260" s="202">
        <v>2023</v>
      </c>
      <c r="M260" s="208">
        <v>6728</v>
      </c>
    </row>
    <row r="261" spans="1:13" s="217" customFormat="1" ht="45" x14ac:dyDescent="0.25">
      <c r="A261" s="95">
        <v>254</v>
      </c>
      <c r="B261" s="95" t="s">
        <v>12019</v>
      </c>
      <c r="C261" s="95" t="s">
        <v>11954</v>
      </c>
      <c r="D261" s="98" t="s">
        <v>261</v>
      </c>
      <c r="E261" s="98" t="s">
        <v>391</v>
      </c>
      <c r="F261" s="204" t="s">
        <v>11955</v>
      </c>
      <c r="G261" s="219"/>
      <c r="H261" s="98" t="s">
        <v>144</v>
      </c>
      <c r="I261" s="98" t="s">
        <v>183</v>
      </c>
      <c r="J261" s="98" t="s">
        <v>92</v>
      </c>
      <c r="K261" s="202">
        <v>5</v>
      </c>
      <c r="L261" s="202">
        <v>2023</v>
      </c>
      <c r="M261" s="208">
        <v>6728</v>
      </c>
    </row>
    <row r="262" spans="1:13" s="217" customFormat="1" ht="45" x14ac:dyDescent="0.25">
      <c r="A262" s="96">
        <v>255</v>
      </c>
      <c r="B262" s="96" t="s">
        <v>12020</v>
      </c>
      <c r="C262" s="95" t="s">
        <v>11954</v>
      </c>
      <c r="D262" s="98" t="s">
        <v>261</v>
      </c>
      <c r="E262" s="98" t="s">
        <v>391</v>
      </c>
      <c r="F262" s="204" t="s">
        <v>11955</v>
      </c>
      <c r="G262" s="219"/>
      <c r="H262" s="98" t="s">
        <v>144</v>
      </c>
      <c r="I262" s="98" t="s">
        <v>183</v>
      </c>
      <c r="J262" s="98" t="s">
        <v>92</v>
      </c>
      <c r="K262" s="202">
        <v>5</v>
      </c>
      <c r="L262" s="202">
        <v>2023</v>
      </c>
      <c r="M262" s="208">
        <v>6728</v>
      </c>
    </row>
    <row r="263" spans="1:13" s="217" customFormat="1" ht="45" x14ac:dyDescent="0.25">
      <c r="A263" s="96">
        <v>256</v>
      </c>
      <c r="B263" s="96" t="s">
        <v>12021</v>
      </c>
      <c r="C263" s="95" t="s">
        <v>11954</v>
      </c>
      <c r="D263" s="98" t="s">
        <v>261</v>
      </c>
      <c r="E263" s="98" t="s">
        <v>391</v>
      </c>
      <c r="F263" s="204" t="s">
        <v>11955</v>
      </c>
      <c r="G263" s="219"/>
      <c r="H263" s="98" t="s">
        <v>144</v>
      </c>
      <c r="I263" s="98" t="s">
        <v>183</v>
      </c>
      <c r="J263" s="98" t="s">
        <v>92</v>
      </c>
      <c r="K263" s="202">
        <v>5</v>
      </c>
      <c r="L263" s="202">
        <v>2023</v>
      </c>
      <c r="M263" s="208">
        <v>6728</v>
      </c>
    </row>
    <row r="264" spans="1:13" s="217" customFormat="1" ht="45" x14ac:dyDescent="0.25">
      <c r="A264" s="96">
        <v>257</v>
      </c>
      <c r="B264" s="96" t="s">
        <v>12022</v>
      </c>
      <c r="C264" s="95" t="s">
        <v>11954</v>
      </c>
      <c r="D264" s="98" t="s">
        <v>261</v>
      </c>
      <c r="E264" s="98" t="s">
        <v>391</v>
      </c>
      <c r="F264" s="204" t="s">
        <v>11955</v>
      </c>
      <c r="G264" s="219"/>
      <c r="H264" s="98" t="s">
        <v>144</v>
      </c>
      <c r="I264" s="98" t="s">
        <v>183</v>
      </c>
      <c r="J264" s="98" t="s">
        <v>92</v>
      </c>
      <c r="K264" s="202">
        <v>5</v>
      </c>
      <c r="L264" s="202">
        <v>2023</v>
      </c>
      <c r="M264" s="208">
        <v>6728</v>
      </c>
    </row>
    <row r="265" spans="1:13" s="217" customFormat="1" ht="45" x14ac:dyDescent="0.25">
      <c r="A265" s="96">
        <v>258</v>
      </c>
      <c r="B265" s="96" t="s">
        <v>12023</v>
      </c>
      <c r="C265" s="95" t="s">
        <v>11954</v>
      </c>
      <c r="D265" s="98" t="s">
        <v>261</v>
      </c>
      <c r="E265" s="98" t="s">
        <v>391</v>
      </c>
      <c r="F265" s="204" t="s">
        <v>11955</v>
      </c>
      <c r="G265" s="219"/>
      <c r="H265" s="98" t="s">
        <v>144</v>
      </c>
      <c r="I265" s="98" t="s">
        <v>183</v>
      </c>
      <c r="J265" s="98" t="s">
        <v>92</v>
      </c>
      <c r="K265" s="202">
        <v>5</v>
      </c>
      <c r="L265" s="202">
        <v>2023</v>
      </c>
      <c r="M265" s="208">
        <v>6728</v>
      </c>
    </row>
    <row r="266" spans="1:13" s="217" customFormat="1" ht="45" x14ac:dyDescent="0.25">
      <c r="A266" s="96">
        <v>259</v>
      </c>
      <c r="B266" s="96" t="s">
        <v>12024</v>
      </c>
      <c r="C266" s="95" t="s">
        <v>11954</v>
      </c>
      <c r="D266" s="98" t="s">
        <v>261</v>
      </c>
      <c r="E266" s="98" t="s">
        <v>391</v>
      </c>
      <c r="F266" s="204" t="s">
        <v>11955</v>
      </c>
      <c r="G266" s="219"/>
      <c r="H266" s="98" t="s">
        <v>144</v>
      </c>
      <c r="I266" s="98" t="s">
        <v>183</v>
      </c>
      <c r="J266" s="98" t="s">
        <v>92</v>
      </c>
      <c r="K266" s="202">
        <v>5</v>
      </c>
      <c r="L266" s="202">
        <v>2023</v>
      </c>
      <c r="M266" s="208">
        <v>6728</v>
      </c>
    </row>
    <row r="267" spans="1:13" s="217" customFormat="1" ht="45" x14ac:dyDescent="0.25">
      <c r="A267" s="96">
        <v>260</v>
      </c>
      <c r="B267" s="96" t="s">
        <v>12025</v>
      </c>
      <c r="C267" s="95" t="s">
        <v>11954</v>
      </c>
      <c r="D267" s="98" t="s">
        <v>261</v>
      </c>
      <c r="E267" s="98" t="s">
        <v>391</v>
      </c>
      <c r="F267" s="204" t="s">
        <v>11955</v>
      </c>
      <c r="G267" s="219"/>
      <c r="H267" s="98" t="s">
        <v>144</v>
      </c>
      <c r="I267" s="98" t="s">
        <v>183</v>
      </c>
      <c r="J267" s="98" t="s">
        <v>92</v>
      </c>
      <c r="K267" s="202">
        <v>5</v>
      </c>
      <c r="L267" s="202">
        <v>2023</v>
      </c>
      <c r="M267" s="208">
        <v>6728</v>
      </c>
    </row>
    <row r="268" spans="1:13" s="217" customFormat="1" ht="45" x14ac:dyDescent="0.25">
      <c r="A268" s="96">
        <v>261</v>
      </c>
      <c r="B268" s="96" t="s">
        <v>12026</v>
      </c>
      <c r="C268" s="95" t="s">
        <v>11954</v>
      </c>
      <c r="D268" s="98" t="s">
        <v>261</v>
      </c>
      <c r="E268" s="98" t="s">
        <v>391</v>
      </c>
      <c r="F268" s="204" t="s">
        <v>11955</v>
      </c>
      <c r="G268" s="219"/>
      <c r="H268" s="98" t="s">
        <v>144</v>
      </c>
      <c r="I268" s="98" t="s">
        <v>183</v>
      </c>
      <c r="J268" s="98" t="s">
        <v>92</v>
      </c>
      <c r="K268" s="202">
        <v>5</v>
      </c>
      <c r="L268" s="202">
        <v>2023</v>
      </c>
      <c r="M268" s="208">
        <v>6728</v>
      </c>
    </row>
    <row r="269" spans="1:13" s="217" customFormat="1" ht="45" x14ac:dyDescent="0.25">
      <c r="A269" s="96">
        <v>262</v>
      </c>
      <c r="B269" s="96" t="s">
        <v>12027</v>
      </c>
      <c r="C269" s="95" t="s">
        <v>11954</v>
      </c>
      <c r="D269" s="98" t="s">
        <v>261</v>
      </c>
      <c r="E269" s="98" t="s">
        <v>391</v>
      </c>
      <c r="F269" s="204" t="s">
        <v>11955</v>
      </c>
      <c r="G269" s="219"/>
      <c r="H269" s="98" t="s">
        <v>144</v>
      </c>
      <c r="I269" s="98" t="s">
        <v>183</v>
      </c>
      <c r="J269" s="98" t="s">
        <v>92</v>
      </c>
      <c r="K269" s="202">
        <v>5</v>
      </c>
      <c r="L269" s="202">
        <v>2023</v>
      </c>
      <c r="M269" s="208">
        <v>6728</v>
      </c>
    </row>
    <row r="270" spans="1:13" s="217" customFormat="1" ht="45" x14ac:dyDescent="0.25">
      <c r="A270" s="96">
        <v>263</v>
      </c>
      <c r="B270" s="96" t="s">
        <v>12028</v>
      </c>
      <c r="C270" s="95" t="s">
        <v>11954</v>
      </c>
      <c r="D270" s="98" t="s">
        <v>261</v>
      </c>
      <c r="E270" s="98" t="s">
        <v>391</v>
      </c>
      <c r="F270" s="204" t="s">
        <v>11955</v>
      </c>
      <c r="G270" s="219"/>
      <c r="H270" s="98" t="s">
        <v>144</v>
      </c>
      <c r="I270" s="98" t="s">
        <v>183</v>
      </c>
      <c r="J270" s="98" t="s">
        <v>92</v>
      </c>
      <c r="K270" s="202">
        <v>5</v>
      </c>
      <c r="L270" s="202">
        <v>2023</v>
      </c>
      <c r="M270" s="208">
        <v>6728</v>
      </c>
    </row>
    <row r="271" spans="1:13" s="217" customFormat="1" ht="45" x14ac:dyDescent="0.25">
      <c r="A271" s="96">
        <v>264</v>
      </c>
      <c r="B271" s="96" t="s">
        <v>12029</v>
      </c>
      <c r="C271" s="95" t="s">
        <v>11954</v>
      </c>
      <c r="D271" s="98" t="s">
        <v>261</v>
      </c>
      <c r="E271" s="98" t="s">
        <v>391</v>
      </c>
      <c r="F271" s="204" t="s">
        <v>11955</v>
      </c>
      <c r="G271" s="219"/>
      <c r="H271" s="98" t="s">
        <v>144</v>
      </c>
      <c r="I271" s="98" t="s">
        <v>183</v>
      </c>
      <c r="J271" s="98" t="s">
        <v>92</v>
      </c>
      <c r="K271" s="202">
        <v>5</v>
      </c>
      <c r="L271" s="202">
        <v>2023</v>
      </c>
      <c r="M271" s="208">
        <v>6728</v>
      </c>
    </row>
    <row r="272" spans="1:13" s="217" customFormat="1" ht="45" x14ac:dyDescent="0.25">
      <c r="A272" s="96">
        <v>265</v>
      </c>
      <c r="B272" s="96" t="s">
        <v>12030</v>
      </c>
      <c r="C272" s="95" t="s">
        <v>11954</v>
      </c>
      <c r="D272" s="98" t="s">
        <v>261</v>
      </c>
      <c r="E272" s="98" t="s">
        <v>391</v>
      </c>
      <c r="F272" s="204" t="s">
        <v>11955</v>
      </c>
      <c r="G272" s="219"/>
      <c r="H272" s="98" t="s">
        <v>144</v>
      </c>
      <c r="I272" s="98" t="s">
        <v>183</v>
      </c>
      <c r="J272" s="98" t="s">
        <v>92</v>
      </c>
      <c r="K272" s="202">
        <v>5</v>
      </c>
      <c r="L272" s="202">
        <v>2023</v>
      </c>
      <c r="M272" s="208">
        <v>6728</v>
      </c>
    </row>
    <row r="273" spans="1:13" s="217" customFormat="1" ht="45" x14ac:dyDescent="0.25">
      <c r="A273" s="96">
        <v>266</v>
      </c>
      <c r="B273" s="96" t="s">
        <v>12031</v>
      </c>
      <c r="C273" s="95" t="s">
        <v>11954</v>
      </c>
      <c r="D273" s="98" t="s">
        <v>261</v>
      </c>
      <c r="E273" s="98" t="s">
        <v>391</v>
      </c>
      <c r="F273" s="204" t="s">
        <v>11955</v>
      </c>
      <c r="G273" s="219"/>
      <c r="H273" s="98" t="s">
        <v>144</v>
      </c>
      <c r="I273" s="98" t="s">
        <v>183</v>
      </c>
      <c r="J273" s="98" t="s">
        <v>92</v>
      </c>
      <c r="K273" s="202">
        <v>5</v>
      </c>
      <c r="L273" s="202">
        <v>2023</v>
      </c>
      <c r="M273" s="208">
        <v>6728</v>
      </c>
    </row>
    <row r="274" spans="1:13" s="217" customFormat="1" ht="45" x14ac:dyDescent="0.25">
      <c r="A274" s="96">
        <v>267</v>
      </c>
      <c r="B274" s="96" t="s">
        <v>12032</v>
      </c>
      <c r="C274" s="95" t="s">
        <v>11954</v>
      </c>
      <c r="D274" s="98" t="s">
        <v>261</v>
      </c>
      <c r="E274" s="98" t="s">
        <v>391</v>
      </c>
      <c r="F274" s="204" t="s">
        <v>11955</v>
      </c>
      <c r="G274" s="219"/>
      <c r="H274" s="98" t="s">
        <v>144</v>
      </c>
      <c r="I274" s="98" t="s">
        <v>183</v>
      </c>
      <c r="J274" s="98" t="s">
        <v>92</v>
      </c>
      <c r="K274" s="202">
        <v>5</v>
      </c>
      <c r="L274" s="202">
        <v>2023</v>
      </c>
      <c r="M274" s="208">
        <v>6728</v>
      </c>
    </row>
    <row r="275" spans="1:13" s="217" customFormat="1" ht="45" x14ac:dyDescent="0.25">
      <c r="A275" s="96">
        <v>268</v>
      </c>
      <c r="B275" s="96" t="s">
        <v>12033</v>
      </c>
      <c r="C275" s="95" t="s">
        <v>11954</v>
      </c>
      <c r="D275" s="98" t="s">
        <v>261</v>
      </c>
      <c r="E275" s="98" t="s">
        <v>391</v>
      </c>
      <c r="F275" s="204" t="s">
        <v>11955</v>
      </c>
      <c r="G275" s="219"/>
      <c r="H275" s="98" t="s">
        <v>144</v>
      </c>
      <c r="I275" s="98" t="s">
        <v>183</v>
      </c>
      <c r="J275" s="98" t="s">
        <v>92</v>
      </c>
      <c r="K275" s="202">
        <v>5</v>
      </c>
      <c r="L275" s="202">
        <v>2023</v>
      </c>
      <c r="M275" s="208">
        <v>6728</v>
      </c>
    </row>
    <row r="276" spans="1:13" s="217" customFormat="1" ht="45" x14ac:dyDescent="0.25">
      <c r="A276" s="96">
        <v>269</v>
      </c>
      <c r="B276" s="96" t="s">
        <v>12034</v>
      </c>
      <c r="C276" s="95" t="s">
        <v>11954</v>
      </c>
      <c r="D276" s="98" t="s">
        <v>261</v>
      </c>
      <c r="E276" s="98" t="s">
        <v>391</v>
      </c>
      <c r="F276" s="204" t="s">
        <v>11955</v>
      </c>
      <c r="G276" s="219"/>
      <c r="H276" s="98" t="s">
        <v>144</v>
      </c>
      <c r="I276" s="98" t="s">
        <v>183</v>
      </c>
      <c r="J276" s="98" t="s">
        <v>92</v>
      </c>
      <c r="K276" s="202">
        <v>5</v>
      </c>
      <c r="L276" s="202">
        <v>2023</v>
      </c>
      <c r="M276" s="208">
        <v>6728</v>
      </c>
    </row>
    <row r="277" spans="1:13" s="217" customFormat="1" ht="45" x14ac:dyDescent="0.25">
      <c r="A277" s="96">
        <v>270</v>
      </c>
      <c r="B277" s="96" t="s">
        <v>12035</v>
      </c>
      <c r="C277" s="95" t="s">
        <v>11954</v>
      </c>
      <c r="D277" s="98" t="s">
        <v>261</v>
      </c>
      <c r="E277" s="98" t="s">
        <v>391</v>
      </c>
      <c r="F277" s="204" t="s">
        <v>11955</v>
      </c>
      <c r="G277" s="219"/>
      <c r="H277" s="98" t="s">
        <v>144</v>
      </c>
      <c r="I277" s="98" t="s">
        <v>183</v>
      </c>
      <c r="J277" s="98" t="s">
        <v>92</v>
      </c>
      <c r="K277" s="202">
        <v>5</v>
      </c>
      <c r="L277" s="202">
        <v>2023</v>
      </c>
      <c r="M277" s="208">
        <v>6728</v>
      </c>
    </row>
    <row r="278" spans="1:13" s="217" customFormat="1" ht="45" x14ac:dyDescent="0.25">
      <c r="A278" s="96">
        <v>271</v>
      </c>
      <c r="B278" s="96" t="s">
        <v>12036</v>
      </c>
      <c r="C278" s="95" t="s">
        <v>11954</v>
      </c>
      <c r="D278" s="98" t="s">
        <v>261</v>
      </c>
      <c r="E278" s="98" t="s">
        <v>391</v>
      </c>
      <c r="F278" s="204" t="s">
        <v>11955</v>
      </c>
      <c r="G278" s="219"/>
      <c r="H278" s="98" t="s">
        <v>144</v>
      </c>
      <c r="I278" s="98" t="s">
        <v>183</v>
      </c>
      <c r="J278" s="98" t="s">
        <v>92</v>
      </c>
      <c r="K278" s="202">
        <v>5</v>
      </c>
      <c r="L278" s="202">
        <v>2023</v>
      </c>
      <c r="M278" s="208">
        <v>6728</v>
      </c>
    </row>
    <row r="279" spans="1:13" s="217" customFormat="1" ht="45" x14ac:dyDescent="0.25">
      <c r="A279" s="96">
        <v>272</v>
      </c>
      <c r="B279" s="96" t="s">
        <v>12037</v>
      </c>
      <c r="C279" s="95" t="s">
        <v>11954</v>
      </c>
      <c r="D279" s="98" t="s">
        <v>261</v>
      </c>
      <c r="E279" s="98" t="s">
        <v>391</v>
      </c>
      <c r="F279" s="204" t="s">
        <v>11955</v>
      </c>
      <c r="G279" s="219"/>
      <c r="H279" s="98" t="s">
        <v>144</v>
      </c>
      <c r="I279" s="98" t="s">
        <v>183</v>
      </c>
      <c r="J279" s="98" t="s">
        <v>92</v>
      </c>
      <c r="K279" s="202">
        <v>5</v>
      </c>
      <c r="L279" s="202">
        <v>2023</v>
      </c>
      <c r="M279" s="208">
        <v>6728</v>
      </c>
    </row>
    <row r="280" spans="1:13" s="217" customFormat="1" ht="45" x14ac:dyDescent="0.25">
      <c r="A280" s="96">
        <v>273</v>
      </c>
      <c r="B280" s="96" t="s">
        <v>12038</v>
      </c>
      <c r="C280" s="95" t="s">
        <v>11954</v>
      </c>
      <c r="D280" s="98" t="s">
        <v>261</v>
      </c>
      <c r="E280" s="98" t="s">
        <v>391</v>
      </c>
      <c r="F280" s="204" t="s">
        <v>11955</v>
      </c>
      <c r="G280" s="219"/>
      <c r="H280" s="98" t="s">
        <v>144</v>
      </c>
      <c r="I280" s="98" t="s">
        <v>183</v>
      </c>
      <c r="J280" s="98" t="s">
        <v>92</v>
      </c>
      <c r="K280" s="202">
        <v>5</v>
      </c>
      <c r="L280" s="202">
        <v>2023</v>
      </c>
      <c r="M280" s="208">
        <v>6728</v>
      </c>
    </row>
    <row r="281" spans="1:13" s="217" customFormat="1" ht="45" x14ac:dyDescent="0.25">
      <c r="A281" s="96">
        <v>274</v>
      </c>
      <c r="B281" s="96" t="s">
        <v>12039</v>
      </c>
      <c r="C281" s="95" t="s">
        <v>11954</v>
      </c>
      <c r="D281" s="98" t="s">
        <v>261</v>
      </c>
      <c r="E281" s="98" t="s">
        <v>391</v>
      </c>
      <c r="F281" s="204" t="s">
        <v>11955</v>
      </c>
      <c r="G281" s="219"/>
      <c r="H281" s="98" t="s">
        <v>144</v>
      </c>
      <c r="I281" s="98" t="s">
        <v>183</v>
      </c>
      <c r="J281" s="98" t="s">
        <v>92</v>
      </c>
      <c r="K281" s="202">
        <v>5</v>
      </c>
      <c r="L281" s="202">
        <v>2023</v>
      </c>
      <c r="M281" s="208">
        <v>6728</v>
      </c>
    </row>
    <row r="282" spans="1:13" s="217" customFormat="1" ht="45" x14ac:dyDescent="0.25">
      <c r="A282" s="96">
        <v>275</v>
      </c>
      <c r="B282" s="96" t="s">
        <v>12040</v>
      </c>
      <c r="C282" s="95" t="s">
        <v>11954</v>
      </c>
      <c r="D282" s="98" t="s">
        <v>261</v>
      </c>
      <c r="E282" s="98" t="s">
        <v>391</v>
      </c>
      <c r="F282" s="204" t="s">
        <v>11955</v>
      </c>
      <c r="G282" s="219"/>
      <c r="H282" s="98" t="s">
        <v>144</v>
      </c>
      <c r="I282" s="98" t="s">
        <v>183</v>
      </c>
      <c r="J282" s="98" t="s">
        <v>92</v>
      </c>
      <c r="K282" s="202">
        <v>5</v>
      </c>
      <c r="L282" s="202">
        <v>2023</v>
      </c>
      <c r="M282" s="208">
        <v>6728</v>
      </c>
    </row>
    <row r="283" spans="1:13" s="217" customFormat="1" ht="45" x14ac:dyDescent="0.25">
      <c r="A283" s="96">
        <v>276</v>
      </c>
      <c r="B283" s="96" t="s">
        <v>12041</v>
      </c>
      <c r="C283" s="95" t="s">
        <v>11954</v>
      </c>
      <c r="D283" s="98" t="s">
        <v>261</v>
      </c>
      <c r="E283" s="98" t="s">
        <v>391</v>
      </c>
      <c r="F283" s="204" t="s">
        <v>11955</v>
      </c>
      <c r="G283" s="219"/>
      <c r="H283" s="98" t="s">
        <v>144</v>
      </c>
      <c r="I283" s="98" t="s">
        <v>183</v>
      </c>
      <c r="J283" s="98" t="s">
        <v>92</v>
      </c>
      <c r="K283" s="202">
        <v>5</v>
      </c>
      <c r="L283" s="202">
        <v>2023</v>
      </c>
      <c r="M283" s="208">
        <v>6728</v>
      </c>
    </row>
    <row r="284" spans="1:13" s="217" customFormat="1" ht="45" x14ac:dyDescent="0.25">
      <c r="A284" s="96">
        <v>277</v>
      </c>
      <c r="B284" s="96" t="s">
        <v>12042</v>
      </c>
      <c r="C284" s="95" t="s">
        <v>11954</v>
      </c>
      <c r="D284" s="98" t="s">
        <v>261</v>
      </c>
      <c r="E284" s="98" t="s">
        <v>391</v>
      </c>
      <c r="F284" s="204" t="s">
        <v>11955</v>
      </c>
      <c r="G284" s="219"/>
      <c r="H284" s="98" t="s">
        <v>144</v>
      </c>
      <c r="I284" s="98" t="s">
        <v>183</v>
      </c>
      <c r="J284" s="98" t="s">
        <v>92</v>
      </c>
      <c r="K284" s="202">
        <v>5</v>
      </c>
      <c r="L284" s="202">
        <v>2023</v>
      </c>
      <c r="M284" s="208">
        <v>6728</v>
      </c>
    </row>
    <row r="285" spans="1:13" s="217" customFormat="1" ht="45" x14ac:dyDescent="0.25">
      <c r="A285" s="96">
        <v>278</v>
      </c>
      <c r="B285" s="96" t="s">
        <v>12043</v>
      </c>
      <c r="C285" s="95" t="s">
        <v>11954</v>
      </c>
      <c r="D285" s="98" t="s">
        <v>261</v>
      </c>
      <c r="E285" s="98" t="s">
        <v>391</v>
      </c>
      <c r="F285" s="204" t="s">
        <v>11955</v>
      </c>
      <c r="G285" s="219"/>
      <c r="H285" s="98" t="s">
        <v>144</v>
      </c>
      <c r="I285" s="98" t="s">
        <v>183</v>
      </c>
      <c r="J285" s="98" t="s">
        <v>92</v>
      </c>
      <c r="K285" s="202">
        <v>5</v>
      </c>
      <c r="L285" s="202">
        <v>2023</v>
      </c>
      <c r="M285" s="208">
        <v>6728</v>
      </c>
    </row>
    <row r="286" spans="1:13" s="217" customFormat="1" ht="45" x14ac:dyDescent="0.25">
      <c r="A286" s="96">
        <v>279</v>
      </c>
      <c r="B286" s="96" t="s">
        <v>12044</v>
      </c>
      <c r="C286" s="95" t="s">
        <v>11954</v>
      </c>
      <c r="D286" s="98" t="s">
        <v>261</v>
      </c>
      <c r="E286" s="98" t="s">
        <v>391</v>
      </c>
      <c r="F286" s="204" t="s">
        <v>11955</v>
      </c>
      <c r="G286" s="219"/>
      <c r="H286" s="98" t="s">
        <v>144</v>
      </c>
      <c r="I286" s="98" t="s">
        <v>183</v>
      </c>
      <c r="J286" s="98" t="s">
        <v>92</v>
      </c>
      <c r="K286" s="202">
        <v>5</v>
      </c>
      <c r="L286" s="202">
        <v>2023</v>
      </c>
      <c r="M286" s="208">
        <v>6728</v>
      </c>
    </row>
    <row r="287" spans="1:13" s="217" customFormat="1" ht="45" x14ac:dyDescent="0.25">
      <c r="A287" s="96">
        <v>280</v>
      </c>
      <c r="B287" s="96" t="s">
        <v>12045</v>
      </c>
      <c r="C287" s="95" t="s">
        <v>11954</v>
      </c>
      <c r="D287" s="98" t="s">
        <v>261</v>
      </c>
      <c r="E287" s="98" t="s">
        <v>391</v>
      </c>
      <c r="F287" s="204" t="s">
        <v>11955</v>
      </c>
      <c r="G287" s="219"/>
      <c r="H287" s="98" t="s">
        <v>144</v>
      </c>
      <c r="I287" s="98" t="s">
        <v>183</v>
      </c>
      <c r="J287" s="98" t="s">
        <v>92</v>
      </c>
      <c r="K287" s="202">
        <v>5</v>
      </c>
      <c r="L287" s="202">
        <v>2023</v>
      </c>
      <c r="M287" s="208">
        <v>6728</v>
      </c>
    </row>
    <row r="288" spans="1:13" s="217" customFormat="1" ht="45" x14ac:dyDescent="0.25">
      <c r="A288" s="96">
        <v>281</v>
      </c>
      <c r="B288" s="96" t="s">
        <v>12046</v>
      </c>
      <c r="C288" s="95" t="s">
        <v>11954</v>
      </c>
      <c r="D288" s="98" t="s">
        <v>261</v>
      </c>
      <c r="E288" s="98" t="s">
        <v>391</v>
      </c>
      <c r="F288" s="204" t="s">
        <v>11955</v>
      </c>
      <c r="G288" s="219"/>
      <c r="H288" s="98" t="s">
        <v>144</v>
      </c>
      <c r="I288" s="98" t="s">
        <v>183</v>
      </c>
      <c r="J288" s="98" t="s">
        <v>92</v>
      </c>
      <c r="K288" s="202">
        <v>5</v>
      </c>
      <c r="L288" s="202">
        <v>2023</v>
      </c>
      <c r="M288" s="208">
        <v>6728</v>
      </c>
    </row>
    <row r="289" spans="1:13" s="217" customFormat="1" ht="45" x14ac:dyDescent="0.25">
      <c r="A289" s="96">
        <v>282</v>
      </c>
      <c r="B289" s="96" t="s">
        <v>12047</v>
      </c>
      <c r="C289" s="95" t="s">
        <v>11954</v>
      </c>
      <c r="D289" s="98" t="s">
        <v>261</v>
      </c>
      <c r="E289" s="98" t="s">
        <v>391</v>
      </c>
      <c r="F289" s="204" t="s">
        <v>11955</v>
      </c>
      <c r="G289" s="219"/>
      <c r="H289" s="98" t="s">
        <v>144</v>
      </c>
      <c r="I289" s="98" t="s">
        <v>183</v>
      </c>
      <c r="J289" s="98" t="s">
        <v>92</v>
      </c>
      <c r="K289" s="202">
        <v>5</v>
      </c>
      <c r="L289" s="202">
        <v>2023</v>
      </c>
      <c r="M289" s="208">
        <v>6728</v>
      </c>
    </row>
    <row r="290" spans="1:13" s="217" customFormat="1" ht="45" x14ac:dyDescent="0.25">
      <c r="A290" s="96">
        <v>283</v>
      </c>
      <c r="B290" s="96" t="s">
        <v>12048</v>
      </c>
      <c r="C290" s="95" t="s">
        <v>11954</v>
      </c>
      <c r="D290" s="98" t="s">
        <v>261</v>
      </c>
      <c r="E290" s="98" t="s">
        <v>391</v>
      </c>
      <c r="F290" s="204" t="s">
        <v>11955</v>
      </c>
      <c r="G290" s="219"/>
      <c r="H290" s="98" t="s">
        <v>144</v>
      </c>
      <c r="I290" s="98" t="s">
        <v>183</v>
      </c>
      <c r="J290" s="98" t="s">
        <v>92</v>
      </c>
      <c r="K290" s="202">
        <v>5</v>
      </c>
      <c r="L290" s="202">
        <v>2023</v>
      </c>
      <c r="M290" s="208">
        <v>6728</v>
      </c>
    </row>
    <row r="291" spans="1:13" s="217" customFormat="1" ht="45" x14ac:dyDescent="0.25">
      <c r="A291" s="96">
        <v>284</v>
      </c>
      <c r="B291" s="96" t="s">
        <v>12049</v>
      </c>
      <c r="C291" s="95" t="s">
        <v>11954</v>
      </c>
      <c r="D291" s="98" t="s">
        <v>261</v>
      </c>
      <c r="E291" s="98" t="s">
        <v>391</v>
      </c>
      <c r="F291" s="204" t="s">
        <v>11955</v>
      </c>
      <c r="G291" s="219"/>
      <c r="H291" s="98" t="s">
        <v>144</v>
      </c>
      <c r="I291" s="98" t="s">
        <v>183</v>
      </c>
      <c r="J291" s="98" t="s">
        <v>92</v>
      </c>
      <c r="K291" s="202">
        <v>5</v>
      </c>
      <c r="L291" s="202">
        <v>2023</v>
      </c>
      <c r="M291" s="208">
        <v>6728</v>
      </c>
    </row>
    <row r="292" spans="1:13" s="217" customFormat="1" ht="45" x14ac:dyDescent="0.25">
      <c r="A292" s="96">
        <v>285</v>
      </c>
      <c r="B292" s="96" t="s">
        <v>12050</v>
      </c>
      <c r="C292" s="95" t="s">
        <v>11954</v>
      </c>
      <c r="D292" s="98" t="s">
        <v>261</v>
      </c>
      <c r="E292" s="98" t="s">
        <v>391</v>
      </c>
      <c r="F292" s="204" t="s">
        <v>11955</v>
      </c>
      <c r="G292" s="219"/>
      <c r="H292" s="98" t="s">
        <v>144</v>
      </c>
      <c r="I292" s="98" t="s">
        <v>183</v>
      </c>
      <c r="J292" s="98" t="s">
        <v>92</v>
      </c>
      <c r="K292" s="202">
        <v>5</v>
      </c>
      <c r="L292" s="202">
        <v>2023</v>
      </c>
      <c r="M292" s="208">
        <v>6728</v>
      </c>
    </row>
    <row r="293" spans="1:13" s="217" customFormat="1" ht="45" x14ac:dyDescent="0.25">
      <c r="A293" s="96">
        <v>286</v>
      </c>
      <c r="B293" s="96" t="s">
        <v>12051</v>
      </c>
      <c r="C293" s="95" t="s">
        <v>11954</v>
      </c>
      <c r="D293" s="98" t="s">
        <v>261</v>
      </c>
      <c r="E293" s="98" t="s">
        <v>391</v>
      </c>
      <c r="F293" s="204" t="s">
        <v>11955</v>
      </c>
      <c r="G293" s="219"/>
      <c r="H293" s="98" t="s">
        <v>144</v>
      </c>
      <c r="I293" s="98" t="s">
        <v>183</v>
      </c>
      <c r="J293" s="98" t="s">
        <v>92</v>
      </c>
      <c r="K293" s="202">
        <v>5</v>
      </c>
      <c r="L293" s="202">
        <v>2023</v>
      </c>
      <c r="M293" s="208">
        <v>6728</v>
      </c>
    </row>
    <row r="294" spans="1:13" s="217" customFormat="1" ht="45" x14ac:dyDescent="0.25">
      <c r="A294" s="96">
        <v>287</v>
      </c>
      <c r="B294" s="96" t="s">
        <v>12052</v>
      </c>
      <c r="C294" s="95" t="s">
        <v>11954</v>
      </c>
      <c r="D294" s="98" t="s">
        <v>261</v>
      </c>
      <c r="E294" s="98" t="s">
        <v>391</v>
      </c>
      <c r="F294" s="204" t="s">
        <v>11955</v>
      </c>
      <c r="G294" s="219"/>
      <c r="H294" s="98" t="s">
        <v>144</v>
      </c>
      <c r="I294" s="98" t="s">
        <v>183</v>
      </c>
      <c r="J294" s="98" t="s">
        <v>92</v>
      </c>
      <c r="K294" s="202">
        <v>5</v>
      </c>
      <c r="L294" s="202">
        <v>2023</v>
      </c>
      <c r="M294" s="208">
        <v>6728</v>
      </c>
    </row>
    <row r="295" spans="1:13" s="217" customFormat="1" ht="45" x14ac:dyDescent="0.25">
      <c r="A295" s="96">
        <v>288</v>
      </c>
      <c r="B295" s="96" t="s">
        <v>12053</v>
      </c>
      <c r="C295" s="95" t="s">
        <v>11954</v>
      </c>
      <c r="D295" s="98" t="s">
        <v>261</v>
      </c>
      <c r="E295" s="98" t="s">
        <v>391</v>
      </c>
      <c r="F295" s="204" t="s">
        <v>11955</v>
      </c>
      <c r="G295" s="219"/>
      <c r="H295" s="98" t="s">
        <v>144</v>
      </c>
      <c r="I295" s="98" t="s">
        <v>183</v>
      </c>
      <c r="J295" s="98" t="s">
        <v>92</v>
      </c>
      <c r="K295" s="202">
        <v>5</v>
      </c>
      <c r="L295" s="202">
        <v>2023</v>
      </c>
      <c r="M295" s="208">
        <v>6728</v>
      </c>
    </row>
    <row r="296" spans="1:13" s="217" customFormat="1" ht="45" x14ac:dyDescent="0.25">
      <c r="A296" s="96">
        <v>289</v>
      </c>
      <c r="B296" s="96" t="s">
        <v>12054</v>
      </c>
      <c r="C296" s="95" t="s">
        <v>11954</v>
      </c>
      <c r="D296" s="98" t="s">
        <v>261</v>
      </c>
      <c r="E296" s="98" t="s">
        <v>391</v>
      </c>
      <c r="F296" s="204" t="s">
        <v>11955</v>
      </c>
      <c r="G296" s="219"/>
      <c r="H296" s="98" t="s">
        <v>144</v>
      </c>
      <c r="I296" s="98" t="s">
        <v>183</v>
      </c>
      <c r="J296" s="98" t="s">
        <v>92</v>
      </c>
      <c r="K296" s="202">
        <v>5</v>
      </c>
      <c r="L296" s="202">
        <v>2023</v>
      </c>
      <c r="M296" s="208">
        <v>6728</v>
      </c>
    </row>
    <row r="297" spans="1:13" s="217" customFormat="1" ht="45" x14ac:dyDescent="0.25">
      <c r="A297" s="96">
        <v>290</v>
      </c>
      <c r="B297" s="96" t="s">
        <v>12055</v>
      </c>
      <c r="C297" s="95" t="s">
        <v>11954</v>
      </c>
      <c r="D297" s="98" t="s">
        <v>261</v>
      </c>
      <c r="E297" s="98" t="s">
        <v>391</v>
      </c>
      <c r="F297" s="204" t="s">
        <v>11955</v>
      </c>
      <c r="G297" s="219"/>
      <c r="H297" s="98" t="s">
        <v>144</v>
      </c>
      <c r="I297" s="98" t="s">
        <v>183</v>
      </c>
      <c r="J297" s="98" t="s">
        <v>92</v>
      </c>
      <c r="K297" s="202">
        <v>5</v>
      </c>
      <c r="L297" s="202">
        <v>2023</v>
      </c>
      <c r="M297" s="208">
        <v>6728</v>
      </c>
    </row>
    <row r="298" spans="1:13" s="217" customFormat="1" ht="45" x14ac:dyDescent="0.25">
      <c r="A298" s="96">
        <v>291</v>
      </c>
      <c r="B298" s="96" t="s">
        <v>13823</v>
      </c>
      <c r="C298" s="95" t="s">
        <v>13824</v>
      </c>
      <c r="D298" s="98" t="s">
        <v>13825</v>
      </c>
      <c r="E298" s="98" t="s">
        <v>13826</v>
      </c>
      <c r="F298" s="204" t="s">
        <v>13827</v>
      </c>
      <c r="G298" s="219" t="s">
        <v>13828</v>
      </c>
      <c r="H298" s="98" t="s">
        <v>90</v>
      </c>
      <c r="I298" s="98" t="s">
        <v>2088</v>
      </c>
      <c r="J298" s="98" t="s">
        <v>2856</v>
      </c>
      <c r="K298" s="202">
        <v>8</v>
      </c>
      <c r="L298" s="277">
        <v>2023</v>
      </c>
      <c r="M298" s="208">
        <v>157012.54999999999</v>
      </c>
    </row>
    <row r="299" spans="1:13" s="216" customFormat="1" ht="60" x14ac:dyDescent="0.2">
      <c r="A299" s="96">
        <v>292</v>
      </c>
      <c r="B299" s="96" t="s">
        <v>13897</v>
      </c>
      <c r="C299" s="96" t="s">
        <v>13835</v>
      </c>
      <c r="D299" s="96" t="s">
        <v>3012</v>
      </c>
      <c r="E299" s="96" t="s">
        <v>7482</v>
      </c>
      <c r="F299" s="96" t="s">
        <v>13896</v>
      </c>
      <c r="G299" s="98" t="s">
        <v>13898</v>
      </c>
      <c r="H299" s="96" t="s">
        <v>90</v>
      </c>
      <c r="I299" s="96" t="s">
        <v>1088</v>
      </c>
      <c r="J299" s="96" t="s">
        <v>92</v>
      </c>
      <c r="K299" s="229">
        <v>8</v>
      </c>
      <c r="L299" s="230">
        <v>2023</v>
      </c>
      <c r="M299" s="279">
        <v>15786.44</v>
      </c>
    </row>
    <row r="300" spans="1:13" s="216" customFormat="1" ht="45" x14ac:dyDescent="0.2">
      <c r="A300" s="96">
        <v>293</v>
      </c>
      <c r="B300" s="38" t="s">
        <v>13921</v>
      </c>
      <c r="C300" s="96" t="s">
        <v>13922</v>
      </c>
      <c r="D300" s="96" t="s">
        <v>2111</v>
      </c>
      <c r="E300" s="96"/>
      <c r="F300" s="96" t="s">
        <v>13923</v>
      </c>
      <c r="G300" s="98" t="s">
        <v>13924</v>
      </c>
      <c r="H300" s="96" t="s">
        <v>470</v>
      </c>
      <c r="I300" s="96" t="s">
        <v>7465</v>
      </c>
      <c r="J300" s="96" t="s">
        <v>2856</v>
      </c>
      <c r="K300" s="229">
        <v>9</v>
      </c>
      <c r="L300" s="229">
        <v>2023</v>
      </c>
      <c r="M300" s="279">
        <v>24875.01</v>
      </c>
    </row>
    <row r="301" spans="1:13" s="216" customFormat="1" ht="60" x14ac:dyDescent="0.2">
      <c r="A301" s="96">
        <v>294</v>
      </c>
      <c r="B301" s="96" t="s">
        <v>14075</v>
      </c>
      <c r="C301" s="96" t="s">
        <v>14076</v>
      </c>
      <c r="D301" s="96" t="s">
        <v>14077</v>
      </c>
      <c r="E301" s="96"/>
      <c r="F301" s="96"/>
      <c r="G301" s="221"/>
      <c r="H301" s="96" t="s">
        <v>470</v>
      </c>
      <c r="I301" s="96" t="s">
        <v>1088</v>
      </c>
      <c r="J301" s="96" t="s">
        <v>92</v>
      </c>
      <c r="K301" s="229">
        <v>12</v>
      </c>
      <c r="L301" s="229">
        <v>2023</v>
      </c>
      <c r="M301" s="279">
        <v>11154</v>
      </c>
    </row>
    <row r="302" spans="1:13" s="216" customFormat="1" ht="45" x14ac:dyDescent="0.2">
      <c r="A302" s="96">
        <v>295</v>
      </c>
      <c r="B302" s="96" t="s">
        <v>14512</v>
      </c>
      <c r="C302" s="96" t="s">
        <v>14508</v>
      </c>
      <c r="D302" s="96" t="s">
        <v>2111</v>
      </c>
      <c r="E302" s="96" t="s">
        <v>1471</v>
      </c>
      <c r="F302" s="96" t="s">
        <v>14509</v>
      </c>
      <c r="G302" s="98" t="s">
        <v>14510</v>
      </c>
      <c r="H302" s="96" t="s">
        <v>470</v>
      </c>
      <c r="I302" s="96" t="s">
        <v>14511</v>
      </c>
      <c r="J302" s="96" t="s">
        <v>92</v>
      </c>
      <c r="K302" s="229">
        <v>7</v>
      </c>
      <c r="L302" s="229">
        <v>2024</v>
      </c>
      <c r="M302" s="279">
        <v>23197.68</v>
      </c>
    </row>
    <row r="303" spans="1:13" s="216" customFormat="1" ht="45" x14ac:dyDescent="0.2">
      <c r="A303" s="96">
        <v>296</v>
      </c>
      <c r="B303" s="96" t="s">
        <v>14513</v>
      </c>
      <c r="C303" s="96" t="s">
        <v>14508</v>
      </c>
      <c r="D303" s="96" t="s">
        <v>2111</v>
      </c>
      <c r="E303" s="96" t="s">
        <v>1471</v>
      </c>
      <c r="F303" s="96" t="s">
        <v>14509</v>
      </c>
      <c r="G303" s="98" t="s">
        <v>14514</v>
      </c>
      <c r="H303" s="96" t="s">
        <v>470</v>
      </c>
      <c r="I303" s="96" t="s">
        <v>14511</v>
      </c>
      <c r="J303" s="96" t="s">
        <v>92</v>
      </c>
      <c r="K303" s="229">
        <v>7</v>
      </c>
      <c r="L303" s="229">
        <v>2024</v>
      </c>
      <c r="M303" s="279">
        <v>23197.68</v>
      </c>
    </row>
    <row r="304" spans="1:13" s="216" customFormat="1" ht="75" x14ac:dyDescent="0.2">
      <c r="A304" s="96">
        <v>297</v>
      </c>
      <c r="B304" s="96" t="s">
        <v>14582</v>
      </c>
      <c r="C304" s="96" t="s">
        <v>14583</v>
      </c>
      <c r="D304" s="96" t="s">
        <v>2111</v>
      </c>
      <c r="E304" s="96" t="s">
        <v>14584</v>
      </c>
      <c r="F304" s="96" t="s">
        <v>14585</v>
      </c>
      <c r="G304" s="231" t="s">
        <v>14586</v>
      </c>
      <c r="H304" s="96" t="s">
        <v>470</v>
      </c>
      <c r="I304" s="96" t="s">
        <v>14511</v>
      </c>
      <c r="J304" s="96" t="s">
        <v>92</v>
      </c>
      <c r="K304" s="229">
        <v>8</v>
      </c>
      <c r="L304" s="229">
        <v>2024</v>
      </c>
      <c r="M304" s="279">
        <v>13902.6</v>
      </c>
    </row>
    <row r="305" spans="1:13" s="216" customFormat="1" ht="75" x14ac:dyDescent="0.2">
      <c r="A305" s="96">
        <v>298</v>
      </c>
      <c r="B305" s="96" t="s">
        <v>14936</v>
      </c>
      <c r="C305" s="96" t="s">
        <v>14937</v>
      </c>
      <c r="D305" s="96" t="s">
        <v>14938</v>
      </c>
      <c r="E305" s="96"/>
      <c r="F305" s="96" t="s">
        <v>14939</v>
      </c>
      <c r="G305" s="231" t="s">
        <v>14940</v>
      </c>
      <c r="H305" s="96"/>
      <c r="I305" s="96" t="s">
        <v>14511</v>
      </c>
      <c r="J305" s="96" t="s">
        <v>92</v>
      </c>
      <c r="K305" s="229">
        <v>1</v>
      </c>
      <c r="L305" s="229">
        <v>2025</v>
      </c>
      <c r="M305" s="279">
        <v>7174.99</v>
      </c>
    </row>
    <row r="306" spans="1:13" s="216" customFormat="1" ht="60" x14ac:dyDescent="0.2">
      <c r="A306" s="96">
        <v>299</v>
      </c>
      <c r="B306" s="96" t="s">
        <v>14941</v>
      </c>
      <c r="C306" s="96" t="s">
        <v>14942</v>
      </c>
      <c r="D306" s="96" t="s">
        <v>14938</v>
      </c>
      <c r="E306" s="96"/>
      <c r="F306" s="96" t="s">
        <v>14943</v>
      </c>
      <c r="G306" s="231" t="s">
        <v>14944</v>
      </c>
      <c r="H306" s="96"/>
      <c r="I306" s="96" t="s">
        <v>14511</v>
      </c>
      <c r="J306" s="96" t="s">
        <v>92</v>
      </c>
      <c r="K306" s="229">
        <v>1</v>
      </c>
      <c r="L306" s="229">
        <v>2025</v>
      </c>
      <c r="M306" s="279">
        <v>11895</v>
      </c>
    </row>
    <row r="307" spans="1:13" s="216" customFormat="1" ht="60" x14ac:dyDescent="0.2">
      <c r="A307" s="96">
        <v>300</v>
      </c>
      <c r="B307" s="96" t="s">
        <v>14945</v>
      </c>
      <c r="C307" s="96" t="s">
        <v>14942</v>
      </c>
      <c r="D307" s="96" t="s">
        <v>14938</v>
      </c>
      <c r="E307" s="96"/>
      <c r="F307" s="96" t="s">
        <v>14943</v>
      </c>
      <c r="G307" s="231" t="s">
        <v>14948</v>
      </c>
      <c r="H307" s="96"/>
      <c r="I307" s="96" t="s">
        <v>14511</v>
      </c>
      <c r="J307" s="96" t="s">
        <v>92</v>
      </c>
      <c r="K307" s="229">
        <v>1</v>
      </c>
      <c r="L307" s="229">
        <v>2025</v>
      </c>
      <c r="M307" s="279">
        <v>11895</v>
      </c>
    </row>
    <row r="308" spans="1:13" s="216" customFormat="1" ht="60" x14ac:dyDescent="0.2">
      <c r="A308" s="96">
        <v>301</v>
      </c>
      <c r="B308" s="96" t="s">
        <v>14946</v>
      </c>
      <c r="C308" s="96" t="s">
        <v>14942</v>
      </c>
      <c r="D308" s="96" t="s">
        <v>14938</v>
      </c>
      <c r="E308" s="96"/>
      <c r="F308" s="96" t="s">
        <v>14943</v>
      </c>
      <c r="G308" s="231" t="s">
        <v>14949</v>
      </c>
      <c r="H308" s="96"/>
      <c r="I308" s="96" t="s">
        <v>14511</v>
      </c>
      <c r="J308" s="96" t="s">
        <v>92</v>
      </c>
      <c r="K308" s="229">
        <v>1</v>
      </c>
      <c r="L308" s="229">
        <v>2025</v>
      </c>
      <c r="M308" s="279">
        <v>11895</v>
      </c>
    </row>
    <row r="309" spans="1:13" s="216" customFormat="1" ht="60" x14ac:dyDescent="0.2">
      <c r="A309" s="96">
        <v>302</v>
      </c>
      <c r="B309" s="96" t="s">
        <v>14947</v>
      </c>
      <c r="C309" s="96" t="s">
        <v>14942</v>
      </c>
      <c r="D309" s="96" t="s">
        <v>14938</v>
      </c>
      <c r="E309" s="96"/>
      <c r="F309" s="96" t="s">
        <v>14943</v>
      </c>
      <c r="G309" s="231" t="s">
        <v>14950</v>
      </c>
      <c r="H309" s="96"/>
      <c r="I309" s="96" t="s">
        <v>14511</v>
      </c>
      <c r="J309" s="96" t="s">
        <v>92</v>
      </c>
      <c r="K309" s="229">
        <v>1</v>
      </c>
      <c r="L309" s="229">
        <v>2025</v>
      </c>
      <c r="M309" s="279">
        <v>11895</v>
      </c>
    </row>
    <row r="310" spans="1:13" s="216" customFormat="1" ht="30" x14ac:dyDescent="0.2">
      <c r="A310" s="96">
        <v>303</v>
      </c>
      <c r="B310" s="96" t="s">
        <v>14951</v>
      </c>
      <c r="C310" s="96" t="s">
        <v>14952</v>
      </c>
      <c r="D310" s="96" t="s">
        <v>1136</v>
      </c>
      <c r="E310" s="96"/>
      <c r="F310" s="96"/>
      <c r="G310" s="231" t="s">
        <v>14953</v>
      </c>
      <c r="H310" s="96"/>
      <c r="I310" s="96" t="s">
        <v>14024</v>
      </c>
      <c r="J310" s="96" t="s">
        <v>92</v>
      </c>
      <c r="K310" s="229">
        <v>1</v>
      </c>
      <c r="L310" s="229">
        <v>2025</v>
      </c>
      <c r="M310" s="279">
        <v>7999</v>
      </c>
    </row>
    <row r="311" spans="1:13" s="216" customFormat="1" ht="30" x14ac:dyDescent="0.2">
      <c r="A311" s="96">
        <v>304</v>
      </c>
      <c r="B311" s="96" t="s">
        <v>14954</v>
      </c>
      <c r="C311" s="96" t="s">
        <v>14952</v>
      </c>
      <c r="D311" s="96" t="s">
        <v>1136</v>
      </c>
      <c r="E311" s="96"/>
      <c r="F311" s="96"/>
      <c r="G311" s="231" t="s">
        <v>14963</v>
      </c>
      <c r="H311" s="96"/>
      <c r="I311" s="96" t="s">
        <v>14024</v>
      </c>
      <c r="J311" s="96" t="s">
        <v>92</v>
      </c>
      <c r="K311" s="229">
        <v>1</v>
      </c>
      <c r="L311" s="229">
        <v>2025</v>
      </c>
      <c r="M311" s="279">
        <v>7999</v>
      </c>
    </row>
    <row r="312" spans="1:13" s="216" customFormat="1" ht="30" x14ac:dyDescent="0.2">
      <c r="A312" s="96">
        <v>305</v>
      </c>
      <c r="B312" s="96" t="s">
        <v>14955</v>
      </c>
      <c r="C312" s="96" t="s">
        <v>14952</v>
      </c>
      <c r="D312" s="96" t="s">
        <v>1136</v>
      </c>
      <c r="E312" s="96"/>
      <c r="F312" s="96"/>
      <c r="G312" s="231" t="s">
        <v>14964</v>
      </c>
      <c r="H312" s="96"/>
      <c r="I312" s="96" t="s">
        <v>14024</v>
      </c>
      <c r="J312" s="96" t="s">
        <v>92</v>
      </c>
      <c r="K312" s="229">
        <v>1</v>
      </c>
      <c r="L312" s="229">
        <v>2025</v>
      </c>
      <c r="M312" s="279">
        <v>7999</v>
      </c>
    </row>
    <row r="313" spans="1:13" s="216" customFormat="1" ht="30" x14ac:dyDescent="0.2">
      <c r="A313" s="96">
        <v>306</v>
      </c>
      <c r="B313" s="96" t="s">
        <v>14956</v>
      </c>
      <c r="C313" s="96" t="s">
        <v>14952</v>
      </c>
      <c r="D313" s="96" t="s">
        <v>1136</v>
      </c>
      <c r="E313" s="96"/>
      <c r="F313" s="96"/>
      <c r="G313" s="231" t="s">
        <v>14965</v>
      </c>
      <c r="H313" s="96"/>
      <c r="I313" s="96" t="s">
        <v>14024</v>
      </c>
      <c r="J313" s="96" t="s">
        <v>92</v>
      </c>
      <c r="K313" s="229">
        <v>1</v>
      </c>
      <c r="L313" s="229">
        <v>2025</v>
      </c>
      <c r="M313" s="279">
        <v>7999</v>
      </c>
    </row>
    <row r="314" spans="1:13" s="216" customFormat="1" ht="30" x14ac:dyDescent="0.2">
      <c r="A314" s="96">
        <v>307</v>
      </c>
      <c r="B314" s="96" t="s">
        <v>14957</v>
      </c>
      <c r="C314" s="96" t="s">
        <v>14952</v>
      </c>
      <c r="D314" s="96" t="s">
        <v>1136</v>
      </c>
      <c r="E314" s="96"/>
      <c r="F314" s="96"/>
      <c r="G314" s="231" t="s">
        <v>14966</v>
      </c>
      <c r="H314" s="96"/>
      <c r="I314" s="96" t="s">
        <v>14024</v>
      </c>
      <c r="J314" s="96" t="s">
        <v>92</v>
      </c>
      <c r="K314" s="229">
        <v>1</v>
      </c>
      <c r="L314" s="229">
        <v>2025</v>
      </c>
      <c r="M314" s="279">
        <v>7999</v>
      </c>
    </row>
    <row r="315" spans="1:13" s="216" customFormat="1" ht="30" x14ac:dyDescent="0.2">
      <c r="A315" s="96">
        <v>308</v>
      </c>
      <c r="B315" s="96" t="s">
        <v>14958</v>
      </c>
      <c r="C315" s="96" t="s">
        <v>14952</v>
      </c>
      <c r="D315" s="96" t="s">
        <v>1136</v>
      </c>
      <c r="E315" s="96"/>
      <c r="F315" s="96"/>
      <c r="G315" s="231" t="s">
        <v>14967</v>
      </c>
      <c r="H315" s="96"/>
      <c r="I315" s="96" t="s">
        <v>14024</v>
      </c>
      <c r="J315" s="96" t="s">
        <v>92</v>
      </c>
      <c r="K315" s="229">
        <v>1</v>
      </c>
      <c r="L315" s="229">
        <v>2025</v>
      </c>
      <c r="M315" s="279">
        <v>7999</v>
      </c>
    </row>
    <row r="316" spans="1:13" s="216" customFormat="1" ht="30" x14ac:dyDescent="0.2">
      <c r="A316" s="96">
        <v>309</v>
      </c>
      <c r="B316" s="96" t="s">
        <v>14959</v>
      </c>
      <c r="C316" s="96" t="s">
        <v>14952</v>
      </c>
      <c r="D316" s="96" t="s">
        <v>1136</v>
      </c>
      <c r="E316" s="96"/>
      <c r="F316" s="96"/>
      <c r="G316" s="231" t="s">
        <v>14968</v>
      </c>
      <c r="H316" s="96"/>
      <c r="I316" s="96" t="s">
        <v>14024</v>
      </c>
      <c r="J316" s="96" t="s">
        <v>92</v>
      </c>
      <c r="K316" s="229">
        <v>1</v>
      </c>
      <c r="L316" s="229">
        <v>2025</v>
      </c>
      <c r="M316" s="279">
        <v>7999</v>
      </c>
    </row>
    <row r="317" spans="1:13" s="216" customFormat="1" ht="30" x14ac:dyDescent="0.2">
      <c r="A317" s="96">
        <v>310</v>
      </c>
      <c r="B317" s="96" t="s">
        <v>14960</v>
      </c>
      <c r="C317" s="96" t="s">
        <v>14952</v>
      </c>
      <c r="D317" s="96" t="s">
        <v>1136</v>
      </c>
      <c r="E317" s="96"/>
      <c r="F317" s="96"/>
      <c r="G317" s="231" t="s">
        <v>14969</v>
      </c>
      <c r="H317" s="96"/>
      <c r="I317" s="96" t="s">
        <v>14024</v>
      </c>
      <c r="J317" s="96" t="s">
        <v>92</v>
      </c>
      <c r="K317" s="229">
        <v>1</v>
      </c>
      <c r="L317" s="229">
        <v>2025</v>
      </c>
      <c r="M317" s="279">
        <v>7999</v>
      </c>
    </row>
    <row r="318" spans="1:13" s="216" customFormat="1" ht="30" x14ac:dyDescent="0.2">
      <c r="A318" s="96">
        <v>311</v>
      </c>
      <c r="B318" s="96" t="s">
        <v>14961</v>
      </c>
      <c r="C318" s="96" t="s">
        <v>14952</v>
      </c>
      <c r="D318" s="96" t="s">
        <v>1136</v>
      </c>
      <c r="E318" s="96"/>
      <c r="F318" s="96"/>
      <c r="G318" s="231" t="s">
        <v>14970</v>
      </c>
      <c r="H318" s="96"/>
      <c r="I318" s="96" t="s">
        <v>14024</v>
      </c>
      <c r="J318" s="96" t="s">
        <v>92</v>
      </c>
      <c r="K318" s="229">
        <v>1</v>
      </c>
      <c r="L318" s="229">
        <v>2025</v>
      </c>
      <c r="M318" s="279">
        <v>7999</v>
      </c>
    </row>
    <row r="319" spans="1:13" s="216" customFormat="1" ht="30" x14ac:dyDescent="0.2">
      <c r="A319" s="96">
        <v>312</v>
      </c>
      <c r="B319" s="96" t="s">
        <v>14962</v>
      </c>
      <c r="C319" s="96" t="s">
        <v>14952</v>
      </c>
      <c r="D319" s="96" t="s">
        <v>1136</v>
      </c>
      <c r="E319" s="96"/>
      <c r="F319" s="96"/>
      <c r="G319" s="231" t="s">
        <v>14971</v>
      </c>
      <c r="H319" s="96"/>
      <c r="I319" s="96" t="s">
        <v>14024</v>
      </c>
      <c r="J319" s="96" t="s">
        <v>92</v>
      </c>
      <c r="K319" s="229">
        <v>1</v>
      </c>
      <c r="L319" s="229">
        <v>2025</v>
      </c>
      <c r="M319" s="279">
        <v>7999</v>
      </c>
    </row>
    <row r="320" spans="1:13" s="216" customFormat="1" ht="30" x14ac:dyDescent="0.2">
      <c r="A320" s="96">
        <v>313</v>
      </c>
      <c r="B320" s="96" t="s">
        <v>14972</v>
      </c>
      <c r="C320" s="96" t="s">
        <v>14973</v>
      </c>
      <c r="D320" s="96" t="s">
        <v>2844</v>
      </c>
      <c r="E320" s="96"/>
      <c r="F320" s="96"/>
      <c r="G320" s="231" t="s">
        <v>14974</v>
      </c>
      <c r="H320" s="96"/>
      <c r="I320" s="96" t="s">
        <v>14024</v>
      </c>
      <c r="J320" s="96" t="s">
        <v>92</v>
      </c>
      <c r="K320" s="229">
        <v>1</v>
      </c>
      <c r="L320" s="229">
        <v>2025</v>
      </c>
      <c r="M320" s="279">
        <v>49998.97</v>
      </c>
    </row>
    <row r="321" spans="1:14" s="216" customFormat="1" ht="30" x14ac:dyDescent="0.2">
      <c r="A321" s="96">
        <v>314</v>
      </c>
      <c r="B321" s="96" t="s">
        <v>14975</v>
      </c>
      <c r="C321" s="96" t="s">
        <v>14976</v>
      </c>
      <c r="D321" s="96" t="s">
        <v>1156</v>
      </c>
      <c r="E321" s="96"/>
      <c r="F321" s="96" t="s">
        <v>14977</v>
      </c>
      <c r="G321" s="231" t="s">
        <v>14978</v>
      </c>
      <c r="H321" s="96"/>
      <c r="I321" s="96" t="s">
        <v>14024</v>
      </c>
      <c r="J321" s="96" t="s">
        <v>92</v>
      </c>
      <c r="K321" s="229">
        <v>1</v>
      </c>
      <c r="L321" s="229">
        <v>2025</v>
      </c>
      <c r="M321" s="279">
        <v>11499</v>
      </c>
    </row>
    <row r="322" spans="1:14" s="216" customFormat="1" ht="30" x14ac:dyDescent="0.2">
      <c r="A322" s="96">
        <v>315</v>
      </c>
      <c r="B322" s="96" t="s">
        <v>14979</v>
      </c>
      <c r="C322" s="96" t="s">
        <v>14980</v>
      </c>
      <c r="D322" s="96" t="s">
        <v>1156</v>
      </c>
      <c r="E322" s="96"/>
      <c r="F322" s="96"/>
      <c r="G322" s="231" t="s">
        <v>14983</v>
      </c>
      <c r="H322" s="96" t="s">
        <v>470</v>
      </c>
      <c r="I322" s="96" t="s">
        <v>5317</v>
      </c>
      <c r="J322" s="96" t="s">
        <v>92</v>
      </c>
      <c r="K322" s="229">
        <v>1</v>
      </c>
      <c r="L322" s="229">
        <v>2025</v>
      </c>
      <c r="M322" s="279">
        <v>8999.01</v>
      </c>
    </row>
    <row r="323" spans="1:14" s="216" customFormat="1" ht="30" x14ac:dyDescent="0.2">
      <c r="A323" s="96">
        <v>316</v>
      </c>
      <c r="B323" s="96" t="s">
        <v>14981</v>
      </c>
      <c r="C323" s="96" t="s">
        <v>14980</v>
      </c>
      <c r="D323" s="96" t="s">
        <v>1156</v>
      </c>
      <c r="E323" s="96"/>
      <c r="F323" s="96"/>
      <c r="G323" s="231" t="s">
        <v>14984</v>
      </c>
      <c r="H323" s="96" t="s">
        <v>470</v>
      </c>
      <c r="I323" s="96" t="s">
        <v>5317</v>
      </c>
      <c r="J323" s="96" t="s">
        <v>92</v>
      </c>
      <c r="K323" s="229">
        <v>1</v>
      </c>
      <c r="L323" s="229">
        <v>2025</v>
      </c>
      <c r="M323" s="279">
        <v>8999.01</v>
      </c>
    </row>
    <row r="324" spans="1:14" s="216" customFormat="1" ht="30" x14ac:dyDescent="0.2">
      <c r="A324" s="96">
        <v>317</v>
      </c>
      <c r="B324" s="96" t="s">
        <v>14982</v>
      </c>
      <c r="C324" s="96" t="s">
        <v>14980</v>
      </c>
      <c r="D324" s="96" t="s">
        <v>1156</v>
      </c>
      <c r="E324" s="96"/>
      <c r="F324" s="96"/>
      <c r="G324" s="231" t="s">
        <v>14985</v>
      </c>
      <c r="H324" s="96" t="s">
        <v>470</v>
      </c>
      <c r="I324" s="96" t="s">
        <v>7346</v>
      </c>
      <c r="J324" s="96" t="s">
        <v>92</v>
      </c>
      <c r="K324" s="229">
        <v>1</v>
      </c>
      <c r="L324" s="229">
        <v>2025</v>
      </c>
      <c r="M324" s="279">
        <v>8999.01</v>
      </c>
    </row>
    <row r="325" spans="1:14" s="216" customFormat="1" ht="30" x14ac:dyDescent="0.2">
      <c r="A325" s="96">
        <v>318</v>
      </c>
      <c r="B325" s="96" t="s">
        <v>14986</v>
      </c>
      <c r="C325" s="96" t="s">
        <v>14987</v>
      </c>
      <c r="D325" s="96" t="s">
        <v>1136</v>
      </c>
      <c r="E325" s="96"/>
      <c r="F325" s="96"/>
      <c r="G325" s="231" t="s">
        <v>14988</v>
      </c>
      <c r="H325" s="96"/>
      <c r="I325" s="96" t="s">
        <v>14989</v>
      </c>
      <c r="J325" s="96" t="s">
        <v>92</v>
      </c>
      <c r="K325" s="229">
        <v>1</v>
      </c>
      <c r="L325" s="229">
        <v>2025</v>
      </c>
      <c r="M325" s="279">
        <v>26999</v>
      </c>
    </row>
    <row r="326" spans="1:14" s="216" customFormat="1" ht="45" x14ac:dyDescent="0.2">
      <c r="A326" s="96">
        <v>319</v>
      </c>
      <c r="B326" s="96" t="s">
        <v>15415</v>
      </c>
      <c r="C326" s="96" t="s">
        <v>15411</v>
      </c>
      <c r="D326" s="96"/>
      <c r="E326" s="96"/>
      <c r="F326" s="96" t="s">
        <v>15412</v>
      </c>
      <c r="G326" s="231" t="s">
        <v>15496</v>
      </c>
      <c r="H326" s="96" t="s">
        <v>470</v>
      </c>
      <c r="I326" s="96" t="s">
        <v>14511</v>
      </c>
      <c r="J326" s="96" t="s">
        <v>92</v>
      </c>
      <c r="K326" s="229">
        <v>10</v>
      </c>
      <c r="L326" s="229">
        <v>2025</v>
      </c>
      <c r="M326" s="279">
        <v>21667</v>
      </c>
      <c r="N326" s="216" t="s">
        <v>15414</v>
      </c>
    </row>
    <row r="327" spans="1:14" s="216" customFormat="1" ht="45" x14ac:dyDescent="0.2">
      <c r="A327" s="96">
        <v>320</v>
      </c>
      <c r="B327" s="96" t="s">
        <v>15416</v>
      </c>
      <c r="C327" s="96" t="s">
        <v>15413</v>
      </c>
      <c r="D327" s="96"/>
      <c r="E327" s="96"/>
      <c r="F327" s="96"/>
      <c r="G327" s="231" t="s">
        <v>15427</v>
      </c>
      <c r="H327" s="96" t="s">
        <v>470</v>
      </c>
      <c r="I327" s="96" t="s">
        <v>14511</v>
      </c>
      <c r="J327" s="96" t="s">
        <v>92</v>
      </c>
      <c r="K327" s="229">
        <v>10</v>
      </c>
      <c r="L327" s="229">
        <v>2025</v>
      </c>
      <c r="M327" s="279">
        <v>13662.02</v>
      </c>
      <c r="N327" s="216" t="s">
        <v>15414</v>
      </c>
    </row>
    <row r="328" spans="1:14" s="216" customFormat="1" ht="45" x14ac:dyDescent="0.2">
      <c r="A328" s="96">
        <v>321</v>
      </c>
      <c r="B328" s="96" t="s">
        <v>15707</v>
      </c>
      <c r="C328" s="96" t="s">
        <v>15709</v>
      </c>
      <c r="D328" s="96" t="s">
        <v>2111</v>
      </c>
      <c r="E328" s="96" t="s">
        <v>1471</v>
      </c>
      <c r="F328" s="96" t="s">
        <v>15710</v>
      </c>
      <c r="G328" s="231" t="s">
        <v>15711</v>
      </c>
      <c r="H328" s="96"/>
      <c r="I328" s="96" t="s">
        <v>14511</v>
      </c>
      <c r="J328" s="96" t="s">
        <v>92</v>
      </c>
      <c r="K328" s="229">
        <v>3</v>
      </c>
      <c r="L328" s="229">
        <v>2026</v>
      </c>
      <c r="M328" s="279">
        <v>16910</v>
      </c>
      <c r="N328" s="245" t="s">
        <v>15713</v>
      </c>
    </row>
    <row r="329" spans="1:14" s="216" customFormat="1" ht="45" x14ac:dyDescent="0.2">
      <c r="A329" s="96">
        <v>322</v>
      </c>
      <c r="B329" s="96" t="s">
        <v>15708</v>
      </c>
      <c r="C329" s="96" t="s">
        <v>15709</v>
      </c>
      <c r="D329" s="96" t="s">
        <v>2111</v>
      </c>
      <c r="E329" s="96" t="s">
        <v>1471</v>
      </c>
      <c r="F329" s="96" t="s">
        <v>15710</v>
      </c>
      <c r="G329" s="231" t="s">
        <v>15712</v>
      </c>
      <c r="H329" s="96"/>
      <c r="I329" s="96" t="s">
        <v>14511</v>
      </c>
      <c r="J329" s="96" t="s">
        <v>92</v>
      </c>
      <c r="K329" s="229">
        <v>3</v>
      </c>
      <c r="L329" s="229">
        <v>2026</v>
      </c>
      <c r="M329" s="279">
        <v>16910</v>
      </c>
      <c r="N329" s="245" t="s">
        <v>15713</v>
      </c>
    </row>
    <row r="330" spans="1:14" s="216" customFormat="1" ht="45" x14ac:dyDescent="0.2">
      <c r="A330" s="96">
        <v>323</v>
      </c>
      <c r="B330" s="96" t="s">
        <v>15714</v>
      </c>
      <c r="C330" s="96" t="s">
        <v>15411</v>
      </c>
      <c r="D330" s="96" t="s">
        <v>15715</v>
      </c>
      <c r="E330" s="96"/>
      <c r="F330" s="96">
        <v>12</v>
      </c>
      <c r="G330" s="231" t="s">
        <v>15716</v>
      </c>
      <c r="H330" s="96" t="s">
        <v>470</v>
      </c>
      <c r="I330" s="96" t="s">
        <v>14511</v>
      </c>
      <c r="J330" s="96" t="s">
        <v>92</v>
      </c>
      <c r="K330" s="229">
        <v>3</v>
      </c>
      <c r="L330" s="229">
        <v>2026</v>
      </c>
      <c r="M330" s="279">
        <v>21667</v>
      </c>
      <c r="N330" s="245" t="s">
        <v>15732</v>
      </c>
    </row>
    <row r="331" spans="1:14" s="216" customFormat="1" ht="30" x14ac:dyDescent="0.2">
      <c r="A331" s="96">
        <v>324</v>
      </c>
      <c r="B331" s="96" t="s">
        <v>15911</v>
      </c>
      <c r="C331" s="96" t="s">
        <v>15912</v>
      </c>
      <c r="D331" s="96"/>
      <c r="E331" s="96"/>
      <c r="F331" s="96"/>
      <c r="G331" s="231"/>
      <c r="H331" s="96"/>
      <c r="I331" s="96" t="s">
        <v>7465</v>
      </c>
      <c r="J331" s="96" t="s">
        <v>92</v>
      </c>
      <c r="K331" s="229">
        <v>6</v>
      </c>
      <c r="L331" s="229">
        <v>2026</v>
      </c>
      <c r="M331" s="279">
        <v>9899</v>
      </c>
      <c r="N331" s="216" t="s">
        <v>15910</v>
      </c>
    </row>
    <row r="332" spans="1:14" s="216" customFormat="1" x14ac:dyDescent="0.2">
      <c r="A332" s="96">
        <v>325</v>
      </c>
      <c r="B332" s="96"/>
      <c r="C332" s="96"/>
      <c r="D332" s="96"/>
      <c r="E332" s="96"/>
      <c r="F332" s="96"/>
      <c r="G332" s="231"/>
      <c r="H332" s="96"/>
      <c r="I332" s="96"/>
      <c r="J332" s="96"/>
      <c r="K332" s="229"/>
      <c r="L332" s="229"/>
      <c r="M332" s="279"/>
    </row>
    <row r="333" spans="1:14" s="216" customFormat="1" ht="13.5" customHeight="1" x14ac:dyDescent="0.2">
      <c r="A333" s="96">
        <v>326</v>
      </c>
      <c r="B333" s="96"/>
      <c r="C333" s="96"/>
      <c r="D333" s="96"/>
      <c r="E333" s="96"/>
      <c r="F333" s="96"/>
      <c r="G333" s="231"/>
      <c r="H333" s="96"/>
      <c r="I333" s="96"/>
      <c r="J333" s="96"/>
      <c r="K333" s="229"/>
      <c r="L333" s="229"/>
      <c r="M333" s="279"/>
    </row>
    <row r="334" spans="1:14" s="216" customFormat="1" x14ac:dyDescent="0.2">
      <c r="A334" s="96">
        <v>327</v>
      </c>
      <c r="B334" s="96"/>
      <c r="C334" s="96"/>
      <c r="D334" s="96"/>
      <c r="E334" s="96"/>
      <c r="F334" s="96"/>
      <c r="G334" s="221"/>
      <c r="H334" s="96"/>
      <c r="I334" s="96"/>
      <c r="J334" s="96"/>
      <c r="K334" s="222"/>
      <c r="L334" s="222"/>
      <c r="M334" s="224"/>
    </row>
    <row r="335" spans="1:14" s="216" customFormat="1" x14ac:dyDescent="0.2">
      <c r="A335" s="38"/>
      <c r="B335" s="38"/>
      <c r="C335" s="38"/>
      <c r="D335" s="38"/>
      <c r="E335" s="38"/>
      <c r="F335" s="38"/>
      <c r="G335" s="225"/>
      <c r="H335" s="38"/>
      <c r="I335" s="38"/>
      <c r="J335" s="38"/>
      <c r="K335" s="362"/>
      <c r="L335" s="362"/>
      <c r="M335" s="363"/>
    </row>
    <row r="336" spans="1:14" s="216" customFormat="1" x14ac:dyDescent="0.2">
      <c r="A336" s="38"/>
      <c r="B336" s="38"/>
      <c r="C336" s="38"/>
      <c r="D336" s="38"/>
      <c r="E336" s="38"/>
      <c r="F336" s="38"/>
      <c r="G336" s="225"/>
      <c r="H336" s="38"/>
      <c r="I336" s="38"/>
      <c r="J336" s="38"/>
      <c r="K336" s="547" t="s">
        <v>24</v>
      </c>
      <c r="L336" s="547"/>
      <c r="M336" s="366">
        <f>SUM(M8:M335)</f>
        <v>3727943.8549999995</v>
      </c>
      <c r="N336" s="218"/>
    </row>
    <row r="337" spans="1:13" s="216" customFormat="1" ht="43.5" customHeight="1" x14ac:dyDescent="0.25">
      <c r="A337" s="545" t="s">
        <v>45</v>
      </c>
      <c r="B337" s="545"/>
      <c r="C337" s="545"/>
      <c r="D337" s="545"/>
      <c r="E337" s="545"/>
      <c r="F337" s="545"/>
      <c r="G337" s="545"/>
      <c r="H337" s="545"/>
      <c r="I337" s="545"/>
      <c r="J337" s="545"/>
      <c r="K337" s="545"/>
      <c r="L337" s="545"/>
      <c r="M337" s="227"/>
    </row>
    <row r="338" spans="1:13" s="216" customFormat="1" x14ac:dyDescent="0.25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215"/>
    </row>
    <row r="339" spans="1:13" s="216" customFormat="1" ht="15" customHeight="1" x14ac:dyDescent="0.2">
      <c r="A339" s="544" t="s">
        <v>49</v>
      </c>
      <c r="B339" s="544"/>
      <c r="C339" s="544"/>
      <c r="D339" s="544"/>
      <c r="E339" s="544"/>
      <c r="F339" s="544"/>
      <c r="G339" s="544"/>
      <c r="H339" s="544"/>
      <c r="I339" s="544"/>
      <c r="J339" s="544"/>
      <c r="K339" s="544"/>
      <c r="L339" s="544"/>
      <c r="M339" s="26"/>
    </row>
    <row r="340" spans="1:13" s="216" customFormat="1" x14ac:dyDescent="0.25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215"/>
    </row>
    <row r="341" spans="1:13" s="216" customFormat="1" ht="30.75" customHeight="1" x14ac:dyDescent="0.2">
      <c r="A341" s="36" t="s">
        <v>12</v>
      </c>
      <c r="B341" s="36" t="s">
        <v>8</v>
      </c>
      <c r="C341" s="36" t="s">
        <v>7</v>
      </c>
      <c r="D341" s="36" t="s">
        <v>0</v>
      </c>
      <c r="E341" s="36" t="s">
        <v>1</v>
      </c>
      <c r="F341" s="36" t="s">
        <v>2</v>
      </c>
      <c r="G341" s="36" t="s">
        <v>9</v>
      </c>
      <c r="H341" s="36" t="s">
        <v>3</v>
      </c>
      <c r="I341" s="36" t="s">
        <v>10</v>
      </c>
      <c r="J341" s="36" t="s">
        <v>4</v>
      </c>
      <c r="K341" s="533" t="s">
        <v>6</v>
      </c>
      <c r="L341" s="534"/>
      <c r="M341" s="36" t="s">
        <v>23</v>
      </c>
    </row>
    <row r="342" spans="1:13" s="217" customFormat="1" x14ac:dyDescent="0.2">
      <c r="A342" s="221"/>
      <c r="B342" s="221"/>
      <c r="C342" s="221"/>
      <c r="D342" s="221"/>
      <c r="E342" s="221"/>
      <c r="F342" s="221"/>
      <c r="G342" s="221"/>
      <c r="H342" s="221"/>
      <c r="I342" s="221"/>
      <c r="J342" s="221"/>
      <c r="K342" s="222"/>
      <c r="L342" s="223"/>
      <c r="M342" s="221"/>
    </row>
    <row r="343" spans="1:13" s="217" customFormat="1" x14ac:dyDescent="0.2">
      <c r="A343" s="221"/>
      <c r="B343" s="221"/>
      <c r="C343" s="221"/>
      <c r="D343" s="221"/>
      <c r="E343" s="221"/>
      <c r="F343" s="221"/>
      <c r="G343" s="221"/>
      <c r="H343" s="221"/>
      <c r="I343" s="221"/>
      <c r="J343" s="221"/>
      <c r="K343" s="222"/>
      <c r="L343" s="223"/>
      <c r="M343" s="221"/>
    </row>
    <row r="344" spans="1:13" s="217" customFormat="1" x14ac:dyDescent="0.2">
      <c r="A344" s="221"/>
      <c r="B344" s="221"/>
      <c r="C344" s="221"/>
      <c r="D344" s="221"/>
      <c r="E344" s="221"/>
      <c r="F344" s="221"/>
      <c r="G344" s="221"/>
      <c r="H344" s="96"/>
      <c r="I344" s="96"/>
      <c r="J344" s="96"/>
      <c r="K344" s="222"/>
      <c r="L344" s="223"/>
      <c r="M344" s="224"/>
    </row>
    <row r="345" spans="1:13" s="217" customFormat="1" x14ac:dyDescent="0.2">
      <c r="A345" s="225"/>
      <c r="B345" s="225"/>
      <c r="C345" s="225"/>
      <c r="D345" s="225"/>
      <c r="E345" s="225"/>
      <c r="F345" s="225"/>
      <c r="G345" s="225"/>
      <c r="H345" s="38"/>
      <c r="I345" s="38"/>
      <c r="J345" s="38"/>
      <c r="K345" s="226"/>
      <c r="L345" s="226"/>
      <c r="M345" s="54"/>
    </row>
    <row r="346" spans="1:13" s="216" customFormat="1" ht="30" customHeight="1" x14ac:dyDescent="0.25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532" t="s">
        <v>24</v>
      </c>
      <c r="L346" s="532"/>
      <c r="M346" s="365" t="s">
        <v>79</v>
      </c>
    </row>
    <row r="347" spans="1:13" s="216" customFormat="1" ht="36" customHeight="1" x14ac:dyDescent="0.25">
      <c r="A347" s="545" t="s">
        <v>52</v>
      </c>
      <c r="B347" s="545"/>
      <c r="C347" s="545"/>
      <c r="D347" s="545"/>
      <c r="E347" s="545"/>
      <c r="F347" s="545"/>
      <c r="G347" s="545"/>
      <c r="H347" s="545"/>
      <c r="I347" s="545"/>
      <c r="J347" s="545"/>
      <c r="K347" s="545"/>
      <c r="L347" s="545"/>
      <c r="M347" s="215"/>
    </row>
    <row r="348" spans="1:13" s="216" customFormat="1" x14ac:dyDescent="0.25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2"/>
      <c r="L348" s="38"/>
      <c r="M348" s="215"/>
    </row>
    <row r="349" spans="1:13" s="216" customFormat="1" ht="15" customHeight="1" x14ac:dyDescent="0.2">
      <c r="A349" s="544" t="s">
        <v>50</v>
      </c>
      <c r="B349" s="544"/>
      <c r="C349" s="544"/>
      <c r="D349" s="544"/>
      <c r="E349" s="544"/>
      <c r="F349" s="544"/>
      <c r="G349" s="544"/>
      <c r="H349" s="544"/>
      <c r="I349" s="544"/>
      <c r="J349" s="544"/>
      <c r="K349" s="544"/>
      <c r="L349" s="544"/>
      <c r="M349" s="26"/>
    </row>
    <row r="350" spans="1:13" s="216" customFormat="1" x14ac:dyDescent="0.25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215"/>
    </row>
    <row r="351" spans="1:13" s="216" customFormat="1" ht="29.25" customHeight="1" x14ac:dyDescent="0.2">
      <c r="A351" s="36" t="s">
        <v>12</v>
      </c>
      <c r="B351" s="36" t="s">
        <v>8</v>
      </c>
      <c r="C351" s="36" t="s">
        <v>7</v>
      </c>
      <c r="D351" s="36" t="s">
        <v>0</v>
      </c>
      <c r="E351" s="36" t="s">
        <v>1</v>
      </c>
      <c r="F351" s="36" t="s">
        <v>2</v>
      </c>
      <c r="G351" s="36" t="s">
        <v>9</v>
      </c>
      <c r="H351" s="36" t="s">
        <v>3</v>
      </c>
      <c r="I351" s="36" t="s">
        <v>10</v>
      </c>
      <c r="J351" s="36" t="s">
        <v>4</v>
      </c>
      <c r="K351" s="533" t="s">
        <v>6</v>
      </c>
      <c r="L351" s="534"/>
      <c r="M351" s="36" t="s">
        <v>23</v>
      </c>
    </row>
    <row r="352" spans="1:13" s="217" customFormat="1" ht="45" x14ac:dyDescent="0.2">
      <c r="A352" s="98">
        <v>1</v>
      </c>
      <c r="B352" s="96" t="s">
        <v>12086</v>
      </c>
      <c r="C352" s="98" t="s">
        <v>12085</v>
      </c>
      <c r="D352" s="98" t="s">
        <v>1015</v>
      </c>
      <c r="E352" s="98"/>
      <c r="F352" s="98"/>
      <c r="G352" s="98">
        <v>13803240764</v>
      </c>
      <c r="H352" s="221"/>
      <c r="I352" s="98" t="s">
        <v>98</v>
      </c>
      <c r="J352" s="98" t="s">
        <v>2856</v>
      </c>
      <c r="K352" s="229">
        <v>6</v>
      </c>
      <c r="L352" s="230">
        <v>2023</v>
      </c>
      <c r="M352" s="193">
        <v>15750</v>
      </c>
    </row>
    <row r="353" spans="1:14" s="217" customFormat="1" ht="30" x14ac:dyDescent="0.2">
      <c r="A353" s="98">
        <v>2</v>
      </c>
      <c r="B353" s="98" t="s">
        <v>12088</v>
      </c>
      <c r="C353" s="98" t="s">
        <v>12087</v>
      </c>
      <c r="D353" s="98"/>
      <c r="E353" s="98"/>
      <c r="F353" s="98"/>
      <c r="G353" s="231" t="s">
        <v>12089</v>
      </c>
      <c r="H353" s="98"/>
      <c r="I353" s="98" t="s">
        <v>12090</v>
      </c>
      <c r="J353" s="98" t="s">
        <v>12070</v>
      </c>
      <c r="K353" s="229">
        <v>6</v>
      </c>
      <c r="L353" s="230">
        <v>2023</v>
      </c>
      <c r="M353" s="41">
        <v>11368</v>
      </c>
    </row>
    <row r="354" spans="1:14" s="217" customFormat="1" ht="30" x14ac:dyDescent="0.2">
      <c r="A354" s="98">
        <v>3</v>
      </c>
      <c r="B354" s="98" t="s">
        <v>13834</v>
      </c>
      <c r="C354" s="98" t="s">
        <v>13829</v>
      </c>
      <c r="D354" s="98" t="s">
        <v>13830</v>
      </c>
      <c r="E354" s="98"/>
      <c r="F354" s="98" t="s">
        <v>13831</v>
      </c>
      <c r="G354" s="231" t="s">
        <v>13832</v>
      </c>
      <c r="H354" s="98" t="s">
        <v>292</v>
      </c>
      <c r="I354" s="98" t="s">
        <v>13833</v>
      </c>
      <c r="J354" s="98" t="s">
        <v>92</v>
      </c>
      <c r="K354" s="229">
        <v>8</v>
      </c>
      <c r="L354" s="230">
        <v>2023</v>
      </c>
      <c r="M354" s="41">
        <v>47486.92</v>
      </c>
    </row>
    <row r="355" spans="1:14" s="216" customFormat="1" x14ac:dyDescent="0.2">
      <c r="A355" s="96">
        <v>4</v>
      </c>
      <c r="B355" s="96" t="s">
        <v>14542</v>
      </c>
      <c r="C355" s="96" t="s">
        <v>14253</v>
      </c>
      <c r="D355" s="96" t="s">
        <v>11610</v>
      </c>
      <c r="E355" s="96"/>
      <c r="F355" s="96" t="s">
        <v>14254</v>
      </c>
      <c r="G355" s="315" t="s">
        <v>14255</v>
      </c>
      <c r="H355" s="96" t="s">
        <v>470</v>
      </c>
      <c r="I355" s="96" t="s">
        <v>98</v>
      </c>
      <c r="J355" s="96" t="s">
        <v>92</v>
      </c>
      <c r="K355" s="348">
        <v>3</v>
      </c>
      <c r="L355" s="349">
        <v>2024</v>
      </c>
      <c r="M355" s="350">
        <v>38048</v>
      </c>
    </row>
    <row r="356" spans="1:14" s="216" customFormat="1" ht="30" x14ac:dyDescent="0.2">
      <c r="A356" s="96">
        <v>5</v>
      </c>
      <c r="B356" s="96" t="s">
        <v>14543</v>
      </c>
      <c r="C356" s="96" t="s">
        <v>14256</v>
      </c>
      <c r="D356" s="96" t="s">
        <v>11610</v>
      </c>
      <c r="E356" s="96"/>
      <c r="F356" s="96" t="s">
        <v>14257</v>
      </c>
      <c r="G356" s="315" t="s">
        <v>14258</v>
      </c>
      <c r="H356" s="96" t="s">
        <v>470</v>
      </c>
      <c r="I356" s="96" t="s">
        <v>98</v>
      </c>
      <c r="J356" s="96" t="s">
        <v>92</v>
      </c>
      <c r="K356" s="348">
        <v>3</v>
      </c>
      <c r="L356" s="349">
        <v>2024</v>
      </c>
      <c r="M356" s="350">
        <v>69877.240000000005</v>
      </c>
    </row>
    <row r="357" spans="1:14" s="216" customFormat="1" ht="30" x14ac:dyDescent="0.2">
      <c r="A357" s="96">
        <v>6</v>
      </c>
      <c r="B357" s="96" t="s">
        <v>14544</v>
      </c>
      <c r="C357" s="96" t="s">
        <v>14259</v>
      </c>
      <c r="D357" s="96" t="s">
        <v>11610</v>
      </c>
      <c r="E357" s="96"/>
      <c r="F357" s="96" t="s">
        <v>14260</v>
      </c>
      <c r="G357" s="315" t="s">
        <v>14261</v>
      </c>
      <c r="H357" s="96" t="s">
        <v>470</v>
      </c>
      <c r="I357" s="96" t="s">
        <v>98</v>
      </c>
      <c r="J357" s="96" t="s">
        <v>92</v>
      </c>
      <c r="K357" s="348">
        <v>3</v>
      </c>
      <c r="L357" s="349">
        <v>2024</v>
      </c>
      <c r="M357" s="350">
        <v>12829.6</v>
      </c>
    </row>
    <row r="358" spans="1:14" s="216" customFormat="1" ht="180" x14ac:dyDescent="0.2">
      <c r="A358" s="96">
        <v>7</v>
      </c>
      <c r="B358" s="96" t="s">
        <v>14553</v>
      </c>
      <c r="C358" s="96" t="s">
        <v>14554</v>
      </c>
      <c r="D358" s="96" t="s">
        <v>7067</v>
      </c>
      <c r="E358" s="96"/>
      <c r="F358" s="96"/>
      <c r="G358" s="315" t="s">
        <v>14555</v>
      </c>
      <c r="H358" s="96" t="s">
        <v>90</v>
      </c>
      <c r="I358" s="96" t="s">
        <v>448</v>
      </c>
      <c r="J358" s="96" t="s">
        <v>92</v>
      </c>
      <c r="K358" s="348">
        <v>8</v>
      </c>
      <c r="L358" s="349">
        <v>2024</v>
      </c>
      <c r="M358" s="350">
        <v>9860</v>
      </c>
    </row>
    <row r="359" spans="1:14" s="217" customFormat="1" ht="15" customHeight="1" x14ac:dyDescent="0.2">
      <c r="A359" s="98">
        <v>8</v>
      </c>
      <c r="B359" s="98" t="s">
        <v>14763</v>
      </c>
      <c r="C359" s="98" t="s">
        <v>14764</v>
      </c>
      <c r="D359" s="98" t="s">
        <v>11707</v>
      </c>
      <c r="E359" s="98"/>
      <c r="F359" s="98" t="s">
        <v>14765</v>
      </c>
      <c r="G359" s="231" t="s">
        <v>14766</v>
      </c>
      <c r="H359" s="98" t="s">
        <v>90</v>
      </c>
      <c r="I359" s="98" t="s">
        <v>14044</v>
      </c>
      <c r="J359" s="98" t="s">
        <v>2856</v>
      </c>
      <c r="K359" s="229">
        <v>10</v>
      </c>
      <c r="L359" s="230">
        <v>2024</v>
      </c>
      <c r="M359" s="41">
        <v>7888</v>
      </c>
    </row>
    <row r="360" spans="1:14" s="217" customFormat="1" ht="15" customHeight="1" x14ac:dyDescent="0.2">
      <c r="A360" s="98">
        <v>9</v>
      </c>
      <c r="B360" s="98" t="s">
        <v>15037</v>
      </c>
      <c r="C360" s="98" t="s">
        <v>15038</v>
      </c>
      <c r="D360" s="98" t="s">
        <v>11707</v>
      </c>
      <c r="E360" s="98"/>
      <c r="F360" s="98"/>
      <c r="G360" s="231" t="s">
        <v>15039</v>
      </c>
      <c r="H360" s="98" t="s">
        <v>90</v>
      </c>
      <c r="I360" s="98" t="s">
        <v>15040</v>
      </c>
      <c r="J360" s="98" t="s">
        <v>92</v>
      </c>
      <c r="K360" s="229">
        <v>2</v>
      </c>
      <c r="L360" s="230">
        <v>2025</v>
      </c>
      <c r="M360" s="41">
        <v>9512</v>
      </c>
    </row>
    <row r="361" spans="1:14" s="217" customFormat="1" ht="15" customHeight="1" x14ac:dyDescent="0.2">
      <c r="A361" s="98">
        <v>10</v>
      </c>
      <c r="B361" s="98" t="s">
        <v>15041</v>
      </c>
      <c r="C361" s="98" t="s">
        <v>15042</v>
      </c>
      <c r="D361" s="98" t="s">
        <v>11707</v>
      </c>
      <c r="E361" s="98"/>
      <c r="F361" s="98"/>
      <c r="G361" s="231" t="s">
        <v>15043</v>
      </c>
      <c r="H361" s="98" t="s">
        <v>90</v>
      </c>
      <c r="I361" s="98" t="s">
        <v>2829</v>
      </c>
      <c r="J361" s="98" t="s">
        <v>92</v>
      </c>
      <c r="K361" s="229">
        <v>2</v>
      </c>
      <c r="L361" s="230">
        <v>2025</v>
      </c>
      <c r="M361" s="41">
        <v>9512</v>
      </c>
    </row>
    <row r="362" spans="1:14" s="217" customFormat="1" ht="15" customHeight="1" x14ac:dyDescent="0.2">
      <c r="A362" s="98">
        <v>11</v>
      </c>
      <c r="B362" s="98" t="s">
        <v>15046</v>
      </c>
      <c r="C362" s="98" t="s">
        <v>15044</v>
      </c>
      <c r="D362" s="98" t="s">
        <v>11707</v>
      </c>
      <c r="E362" s="98"/>
      <c r="F362" s="98"/>
      <c r="G362" s="231" t="s">
        <v>15045</v>
      </c>
      <c r="H362" s="98" t="s">
        <v>90</v>
      </c>
      <c r="I362" s="98" t="s">
        <v>381</v>
      </c>
      <c r="J362" s="98" t="s">
        <v>92</v>
      </c>
      <c r="K362" s="229">
        <v>2</v>
      </c>
      <c r="L362" s="230">
        <v>2025</v>
      </c>
      <c r="M362" s="41">
        <v>11252</v>
      </c>
    </row>
    <row r="363" spans="1:14" s="217" customFormat="1" ht="15" customHeight="1" x14ac:dyDescent="0.2">
      <c r="A363" s="98">
        <v>12</v>
      </c>
      <c r="B363" s="98" t="s">
        <v>15047</v>
      </c>
      <c r="C363" s="98" t="s">
        <v>15038</v>
      </c>
      <c r="D363" s="98" t="s">
        <v>11707</v>
      </c>
      <c r="E363" s="98"/>
      <c r="F363" s="98"/>
      <c r="G363" s="231" t="s">
        <v>15048</v>
      </c>
      <c r="H363" s="98" t="s">
        <v>90</v>
      </c>
      <c r="I363" s="98" t="s">
        <v>306</v>
      </c>
      <c r="J363" s="98" t="s">
        <v>92</v>
      </c>
      <c r="K363" s="229">
        <v>2</v>
      </c>
      <c r="L363" s="230">
        <v>2025</v>
      </c>
      <c r="M363" s="41">
        <v>9512</v>
      </c>
    </row>
    <row r="364" spans="1:14" s="217" customFormat="1" ht="15" customHeight="1" x14ac:dyDescent="0.2">
      <c r="A364" s="98">
        <v>13</v>
      </c>
      <c r="B364" s="98" t="s">
        <v>15050</v>
      </c>
      <c r="C364" s="98" t="s">
        <v>15038</v>
      </c>
      <c r="D364" s="98" t="s">
        <v>11707</v>
      </c>
      <c r="E364" s="98"/>
      <c r="F364" s="98"/>
      <c r="G364" s="231" t="s">
        <v>15049</v>
      </c>
      <c r="H364" s="98" t="s">
        <v>90</v>
      </c>
      <c r="I364" s="98" t="s">
        <v>309</v>
      </c>
      <c r="J364" s="98" t="s">
        <v>92</v>
      </c>
      <c r="K364" s="229">
        <v>2</v>
      </c>
      <c r="L364" s="230">
        <v>2025</v>
      </c>
      <c r="M364" s="41">
        <v>9512</v>
      </c>
    </row>
    <row r="365" spans="1:14" s="217" customFormat="1" ht="64.5" customHeight="1" x14ac:dyDescent="0.2">
      <c r="A365" s="98">
        <v>14</v>
      </c>
      <c r="B365" s="98" t="s">
        <v>15053</v>
      </c>
      <c r="C365" s="98" t="s">
        <v>15051</v>
      </c>
      <c r="D365" s="98" t="s">
        <v>11707</v>
      </c>
      <c r="E365" s="98"/>
      <c r="F365" s="98"/>
      <c r="G365" s="231" t="s">
        <v>15052</v>
      </c>
      <c r="H365" s="98" t="s">
        <v>90</v>
      </c>
      <c r="I365" s="98" t="s">
        <v>342</v>
      </c>
      <c r="J365" s="98" t="s">
        <v>92</v>
      </c>
      <c r="K365" s="229">
        <v>2</v>
      </c>
      <c r="L365" s="230">
        <v>2025</v>
      </c>
      <c r="M365" s="41">
        <v>34742</v>
      </c>
    </row>
    <row r="366" spans="1:14" s="217" customFormat="1" ht="84.75" customHeight="1" x14ac:dyDescent="0.2">
      <c r="A366" s="98">
        <v>15</v>
      </c>
      <c r="B366" s="98" t="s">
        <v>15055</v>
      </c>
      <c r="C366" s="98" t="s">
        <v>15038</v>
      </c>
      <c r="D366" s="98" t="s">
        <v>11707</v>
      </c>
      <c r="E366" s="98"/>
      <c r="F366" s="98"/>
      <c r="G366" s="231" t="s">
        <v>15054</v>
      </c>
      <c r="H366" s="98" t="s">
        <v>90</v>
      </c>
      <c r="I366" s="98" t="s">
        <v>14044</v>
      </c>
      <c r="J366" s="98" t="s">
        <v>92</v>
      </c>
      <c r="K366" s="229">
        <v>2</v>
      </c>
      <c r="L366" s="230">
        <v>2025</v>
      </c>
      <c r="M366" s="41">
        <v>11368</v>
      </c>
    </row>
    <row r="367" spans="1:14" s="217" customFormat="1" ht="49.5" customHeight="1" x14ac:dyDescent="0.2">
      <c r="A367" s="98">
        <v>16</v>
      </c>
      <c r="B367" s="98" t="s">
        <v>15818</v>
      </c>
      <c r="C367" s="98" t="s">
        <v>15819</v>
      </c>
      <c r="D367" s="98" t="s">
        <v>15820</v>
      </c>
      <c r="E367" s="98"/>
      <c r="F367" s="98"/>
      <c r="G367" s="231"/>
      <c r="H367" s="98" t="s">
        <v>470</v>
      </c>
      <c r="I367" s="98" t="s">
        <v>2834</v>
      </c>
      <c r="J367" s="98" t="s">
        <v>92</v>
      </c>
      <c r="K367" s="229">
        <v>5</v>
      </c>
      <c r="L367" s="230">
        <v>2026</v>
      </c>
      <c r="M367" s="41">
        <v>47193.95</v>
      </c>
      <c r="N367" s="543" t="s">
        <v>15823</v>
      </c>
    </row>
    <row r="368" spans="1:14" s="217" customFormat="1" ht="30" x14ac:dyDescent="0.2">
      <c r="A368" s="98">
        <v>17</v>
      </c>
      <c r="B368" s="98" t="s">
        <v>15821</v>
      </c>
      <c r="C368" s="98" t="s">
        <v>15822</v>
      </c>
      <c r="D368" s="98"/>
      <c r="E368" s="98"/>
      <c r="F368" s="98"/>
      <c r="G368" s="231"/>
      <c r="H368" s="98" t="s">
        <v>470</v>
      </c>
      <c r="I368" s="98" t="s">
        <v>2834</v>
      </c>
      <c r="J368" s="98" t="s">
        <v>2856</v>
      </c>
      <c r="K368" s="229">
        <v>5</v>
      </c>
      <c r="L368" s="230">
        <v>2026</v>
      </c>
      <c r="M368" s="41">
        <v>89504.320000000007</v>
      </c>
      <c r="N368" s="543"/>
    </row>
    <row r="369" spans="1:14" s="217" customFormat="1" ht="15" customHeight="1" x14ac:dyDescent="0.2">
      <c r="A369" s="98">
        <v>18</v>
      </c>
      <c r="B369" s="98" t="s">
        <v>15818</v>
      </c>
      <c r="C369" s="98" t="s">
        <v>15819</v>
      </c>
      <c r="D369" s="98" t="s">
        <v>15820</v>
      </c>
      <c r="E369" s="98"/>
      <c r="F369" s="98"/>
      <c r="G369" s="231"/>
      <c r="H369" s="98" t="s">
        <v>470</v>
      </c>
      <c r="I369" s="98" t="s">
        <v>2834</v>
      </c>
      <c r="J369" s="98" t="s">
        <v>92</v>
      </c>
      <c r="K369" s="229">
        <v>6</v>
      </c>
      <c r="L369" s="230">
        <v>2026</v>
      </c>
      <c r="M369" s="517">
        <v>-47193.95</v>
      </c>
      <c r="N369" s="543" t="s">
        <v>15906</v>
      </c>
    </row>
    <row r="370" spans="1:14" s="217" customFormat="1" ht="15" customHeight="1" x14ac:dyDescent="0.2">
      <c r="A370" s="98">
        <v>19</v>
      </c>
      <c r="B370" s="98" t="s">
        <v>15821</v>
      </c>
      <c r="C370" s="98" t="s">
        <v>15822</v>
      </c>
      <c r="D370" s="98"/>
      <c r="E370" s="98"/>
      <c r="F370" s="98"/>
      <c r="G370" s="231"/>
      <c r="H370" s="98" t="s">
        <v>470</v>
      </c>
      <c r="I370" s="98" t="s">
        <v>2834</v>
      </c>
      <c r="J370" s="98" t="s">
        <v>2856</v>
      </c>
      <c r="K370" s="229">
        <v>6</v>
      </c>
      <c r="L370" s="230">
        <v>2026</v>
      </c>
      <c r="M370" s="517">
        <v>-89504.320000000007</v>
      </c>
      <c r="N370" s="543"/>
    </row>
    <row r="371" spans="1:14" s="217" customFormat="1" ht="15" customHeight="1" x14ac:dyDescent="0.2">
      <c r="A371" s="98">
        <v>20</v>
      </c>
      <c r="B371" s="98" t="s">
        <v>15907</v>
      </c>
      <c r="C371" s="98" t="s">
        <v>15822</v>
      </c>
      <c r="D371" s="98"/>
      <c r="E371" s="98"/>
      <c r="F371" s="98"/>
      <c r="G371" s="231"/>
      <c r="H371" s="98" t="s">
        <v>470</v>
      </c>
      <c r="I371" s="98" t="s">
        <v>2834</v>
      </c>
      <c r="J371" s="98" t="s">
        <v>92</v>
      </c>
      <c r="K371" s="229">
        <v>6</v>
      </c>
      <c r="L371" s="230">
        <v>2026</v>
      </c>
      <c r="M371" s="41">
        <v>89504.320000000007</v>
      </c>
      <c r="N371" s="543" t="s">
        <v>15908</v>
      </c>
    </row>
    <row r="372" spans="1:14" s="217" customFormat="1" ht="15" customHeight="1" x14ac:dyDescent="0.2">
      <c r="A372" s="98">
        <v>21</v>
      </c>
      <c r="B372" s="98" t="s">
        <v>15909</v>
      </c>
      <c r="C372" s="98" t="s">
        <v>15819</v>
      </c>
      <c r="D372" s="98"/>
      <c r="E372" s="98"/>
      <c r="F372" s="98"/>
      <c r="G372" s="231"/>
      <c r="H372" s="98" t="s">
        <v>470</v>
      </c>
      <c r="I372" s="98" t="s">
        <v>2834</v>
      </c>
      <c r="J372" s="98" t="s">
        <v>2856</v>
      </c>
      <c r="K372" s="229">
        <v>6</v>
      </c>
      <c r="L372" s="230">
        <v>2026</v>
      </c>
      <c r="M372" s="41">
        <v>47193.95</v>
      </c>
      <c r="N372" s="543"/>
    </row>
    <row r="373" spans="1:14" s="217" customFormat="1" ht="15" customHeight="1" x14ac:dyDescent="0.2">
      <c r="A373" s="98">
        <v>22</v>
      </c>
      <c r="B373" s="98"/>
      <c r="C373" s="98"/>
      <c r="D373" s="98"/>
      <c r="E373" s="98"/>
      <c r="F373" s="98"/>
      <c r="G373" s="231"/>
      <c r="H373" s="119"/>
      <c r="I373" s="98"/>
      <c r="J373" s="98"/>
      <c r="K373" s="229"/>
      <c r="L373" s="230"/>
      <c r="M373" s="41"/>
    </row>
    <row r="374" spans="1:14" s="217" customFormat="1" x14ac:dyDescent="0.2">
      <c r="A374" s="98">
        <v>23</v>
      </c>
      <c r="B374" s="221"/>
      <c r="C374" s="221"/>
      <c r="D374" s="221"/>
      <c r="E374" s="221"/>
      <c r="F374" s="221"/>
      <c r="G374" s="221"/>
      <c r="H374" s="96"/>
      <c r="I374" s="96"/>
      <c r="J374" s="96"/>
      <c r="K374" s="222"/>
      <c r="L374" s="223"/>
      <c r="M374" s="224"/>
    </row>
    <row r="375" spans="1:14" s="217" customFormat="1" x14ac:dyDescent="0.2">
      <c r="A375" s="225"/>
      <c r="B375" s="225"/>
      <c r="C375" s="225"/>
      <c r="D375" s="225"/>
      <c r="E375" s="225"/>
      <c r="F375" s="225"/>
      <c r="G375" s="225"/>
      <c r="H375" s="38"/>
      <c r="I375" s="38"/>
      <c r="J375" s="38"/>
      <c r="K375" s="226"/>
      <c r="L375" s="226"/>
      <c r="M375" s="54"/>
    </row>
    <row r="376" spans="1:14" s="216" customFormat="1" ht="30" customHeight="1" x14ac:dyDescent="0.2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532" t="s">
        <v>24</v>
      </c>
      <c r="L376" s="532"/>
      <c r="M376" s="363">
        <f>SUM(M352:M375)</f>
        <v>445216.03</v>
      </c>
    </row>
    <row r="377" spans="1:14" s="216" customFormat="1" ht="39.75" customHeight="1" x14ac:dyDescent="0.25">
      <c r="A377" s="545" t="s">
        <v>53</v>
      </c>
      <c r="B377" s="545"/>
      <c r="C377" s="545"/>
      <c r="D377" s="545"/>
      <c r="E377" s="545"/>
      <c r="F377" s="545"/>
      <c r="G377" s="545"/>
      <c r="H377" s="545"/>
      <c r="I377" s="545"/>
      <c r="J377" s="545"/>
      <c r="K377" s="545"/>
      <c r="L377" s="545"/>
      <c r="M377" s="227"/>
    </row>
    <row r="378" spans="1:14" s="216" customFormat="1" ht="15" customHeight="1" x14ac:dyDescent="0.2">
      <c r="A378" s="544" t="s">
        <v>51</v>
      </c>
      <c r="B378" s="544"/>
      <c r="C378" s="544"/>
      <c r="D378" s="544"/>
      <c r="E378" s="544"/>
      <c r="F378" s="544"/>
      <c r="G378" s="544"/>
      <c r="H378" s="544"/>
      <c r="I378" s="544"/>
      <c r="J378" s="544"/>
      <c r="K378" s="544"/>
      <c r="L378" s="544"/>
      <c r="M378" s="26"/>
    </row>
    <row r="379" spans="1:14" s="216" customFormat="1" x14ac:dyDescent="0.25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215"/>
    </row>
    <row r="380" spans="1:14" s="216" customFormat="1" ht="30.75" customHeight="1" x14ac:dyDescent="0.2">
      <c r="A380" s="36" t="s">
        <v>12</v>
      </c>
      <c r="B380" s="36" t="s">
        <v>8</v>
      </c>
      <c r="C380" s="36" t="s">
        <v>7</v>
      </c>
      <c r="D380" s="36" t="s">
        <v>0</v>
      </c>
      <c r="E380" s="36" t="s">
        <v>1</v>
      </c>
      <c r="F380" s="36" t="s">
        <v>2</v>
      </c>
      <c r="G380" s="36" t="s">
        <v>9</v>
      </c>
      <c r="H380" s="36" t="s">
        <v>3</v>
      </c>
      <c r="I380" s="36" t="s">
        <v>10</v>
      </c>
      <c r="J380" s="36" t="s">
        <v>4</v>
      </c>
      <c r="K380" s="533" t="s">
        <v>6</v>
      </c>
      <c r="L380" s="534"/>
      <c r="M380" s="36" t="s">
        <v>23</v>
      </c>
    </row>
    <row r="381" spans="1:14" s="217" customFormat="1" x14ac:dyDescent="0.2">
      <c r="A381" s="98">
        <v>1</v>
      </c>
      <c r="B381" s="98" t="s">
        <v>15202</v>
      </c>
      <c r="C381" s="98" t="s">
        <v>15201</v>
      </c>
      <c r="D381" s="98" t="s">
        <v>261</v>
      </c>
      <c r="E381" s="98"/>
      <c r="F381" s="98" t="s">
        <v>261</v>
      </c>
      <c r="G381" s="98" t="s">
        <v>440</v>
      </c>
      <c r="H381" s="98"/>
      <c r="I381" s="98" t="s">
        <v>183</v>
      </c>
      <c r="J381" s="98" t="s">
        <v>92</v>
      </c>
      <c r="K381" s="229">
        <v>5</v>
      </c>
      <c r="L381" s="230">
        <v>2025</v>
      </c>
      <c r="M381" s="444">
        <v>18096</v>
      </c>
    </row>
    <row r="382" spans="1:14" s="217" customFormat="1" x14ac:dyDescent="0.2">
      <c r="A382" s="98">
        <v>2</v>
      </c>
      <c r="B382" s="98" t="s">
        <v>15203</v>
      </c>
      <c r="C382" s="98" t="s">
        <v>15201</v>
      </c>
      <c r="D382" s="98" t="s">
        <v>261</v>
      </c>
      <c r="E382" s="98"/>
      <c r="F382" s="98" t="s">
        <v>261</v>
      </c>
      <c r="G382" s="98" t="s">
        <v>440</v>
      </c>
      <c r="H382" s="98"/>
      <c r="I382" s="98" t="s">
        <v>183</v>
      </c>
      <c r="J382" s="98" t="s">
        <v>92</v>
      </c>
      <c r="K382" s="229">
        <v>5</v>
      </c>
      <c r="L382" s="230">
        <v>2025</v>
      </c>
      <c r="M382" s="444">
        <v>18096</v>
      </c>
    </row>
    <row r="383" spans="1:14" s="217" customFormat="1" x14ac:dyDescent="0.2">
      <c r="A383" s="98">
        <v>3</v>
      </c>
      <c r="B383" s="98" t="s">
        <v>15204</v>
      </c>
      <c r="C383" s="98" t="s">
        <v>15205</v>
      </c>
      <c r="D383" s="98" t="s">
        <v>261</v>
      </c>
      <c r="E383" s="98"/>
      <c r="F383" s="98" t="s">
        <v>261</v>
      </c>
      <c r="G383" s="98" t="s">
        <v>440</v>
      </c>
      <c r="H383" s="98"/>
      <c r="I383" s="98" t="s">
        <v>183</v>
      </c>
      <c r="J383" s="98" t="s">
        <v>92</v>
      </c>
      <c r="K383" s="229">
        <v>5</v>
      </c>
      <c r="L383" s="230">
        <v>2025</v>
      </c>
      <c r="M383" s="444">
        <v>19140</v>
      </c>
    </row>
    <row r="384" spans="1:14" s="217" customFormat="1" x14ac:dyDescent="0.2">
      <c r="A384" s="98">
        <v>4</v>
      </c>
      <c r="B384" s="98" t="s">
        <v>15206</v>
      </c>
      <c r="C384" s="98" t="s">
        <v>15205</v>
      </c>
      <c r="D384" s="98" t="s">
        <v>261</v>
      </c>
      <c r="E384" s="98"/>
      <c r="F384" s="98" t="s">
        <v>261</v>
      </c>
      <c r="G384" s="98" t="s">
        <v>440</v>
      </c>
      <c r="H384" s="98"/>
      <c r="I384" s="98" t="s">
        <v>183</v>
      </c>
      <c r="J384" s="98" t="s">
        <v>92</v>
      </c>
      <c r="K384" s="229">
        <v>5</v>
      </c>
      <c r="L384" s="230">
        <v>2025</v>
      </c>
      <c r="M384" s="444">
        <v>19140</v>
      </c>
    </row>
    <row r="385" spans="1:13" s="217" customFormat="1" x14ac:dyDescent="0.2">
      <c r="A385" s="98">
        <v>5</v>
      </c>
      <c r="B385" s="98" t="s">
        <v>15207</v>
      </c>
      <c r="C385" s="98" t="s">
        <v>15208</v>
      </c>
      <c r="D385" s="98" t="s">
        <v>261</v>
      </c>
      <c r="E385" s="98"/>
      <c r="F385" s="98" t="s">
        <v>261</v>
      </c>
      <c r="G385" s="98" t="s">
        <v>440</v>
      </c>
      <c r="H385" s="98"/>
      <c r="I385" s="98" t="s">
        <v>183</v>
      </c>
      <c r="J385" s="98" t="s">
        <v>92</v>
      </c>
      <c r="K385" s="229">
        <v>5</v>
      </c>
      <c r="L385" s="230">
        <v>2025</v>
      </c>
      <c r="M385" s="444">
        <v>19488</v>
      </c>
    </row>
    <row r="386" spans="1:13" s="217" customFormat="1" x14ac:dyDescent="0.2">
      <c r="A386" s="98">
        <v>6</v>
      </c>
      <c r="B386" s="98" t="s">
        <v>15209</v>
      </c>
      <c r="C386" s="98" t="s">
        <v>15208</v>
      </c>
      <c r="D386" s="98" t="s">
        <v>261</v>
      </c>
      <c r="E386" s="98"/>
      <c r="F386" s="98" t="s">
        <v>261</v>
      </c>
      <c r="G386" s="98" t="s">
        <v>440</v>
      </c>
      <c r="H386" s="98"/>
      <c r="I386" s="98" t="s">
        <v>183</v>
      </c>
      <c r="J386" s="98" t="s">
        <v>92</v>
      </c>
      <c r="K386" s="229">
        <v>5</v>
      </c>
      <c r="L386" s="230">
        <v>2025</v>
      </c>
      <c r="M386" s="444">
        <v>19488</v>
      </c>
    </row>
    <row r="387" spans="1:13" s="217" customFormat="1" x14ac:dyDescent="0.2">
      <c r="A387" s="98">
        <v>7</v>
      </c>
      <c r="B387" s="98" t="s">
        <v>15210</v>
      </c>
      <c r="C387" s="98" t="s">
        <v>15211</v>
      </c>
      <c r="D387" s="98" t="s">
        <v>261</v>
      </c>
      <c r="E387" s="98"/>
      <c r="F387" s="98" t="s">
        <v>261</v>
      </c>
      <c r="G387" s="98" t="s">
        <v>440</v>
      </c>
      <c r="H387" s="98"/>
      <c r="I387" s="98" t="s">
        <v>183</v>
      </c>
      <c r="J387" s="98" t="s">
        <v>92</v>
      </c>
      <c r="K387" s="229">
        <v>5</v>
      </c>
      <c r="L387" s="230">
        <v>2025</v>
      </c>
      <c r="M387" s="444">
        <v>11020</v>
      </c>
    </row>
    <row r="388" spans="1:13" s="217" customFormat="1" x14ac:dyDescent="0.2">
      <c r="A388" s="98">
        <v>8</v>
      </c>
      <c r="B388" s="98" t="s">
        <v>15212</v>
      </c>
      <c r="C388" s="98" t="s">
        <v>15211</v>
      </c>
      <c r="D388" s="98" t="s">
        <v>261</v>
      </c>
      <c r="E388" s="98"/>
      <c r="F388" s="98" t="s">
        <v>261</v>
      </c>
      <c r="G388" s="98" t="s">
        <v>440</v>
      </c>
      <c r="H388" s="98"/>
      <c r="I388" s="98" t="s">
        <v>183</v>
      </c>
      <c r="J388" s="98" t="s">
        <v>92</v>
      </c>
      <c r="K388" s="229">
        <v>5</v>
      </c>
      <c r="L388" s="230">
        <v>2025</v>
      </c>
      <c r="M388" s="444">
        <v>11020</v>
      </c>
    </row>
    <row r="389" spans="1:13" s="217" customFormat="1" x14ac:dyDescent="0.2">
      <c r="A389" s="98"/>
      <c r="B389" s="98"/>
      <c r="C389" s="98"/>
      <c r="D389" s="98"/>
      <c r="E389" s="98"/>
      <c r="F389" s="98"/>
      <c r="G389" s="98"/>
      <c r="H389" s="98"/>
      <c r="I389" s="98"/>
      <c r="J389" s="98"/>
      <c r="K389" s="229"/>
      <c r="L389" s="230"/>
      <c r="M389" s="444"/>
    </row>
    <row r="390" spans="1:13" s="217" customFormat="1" x14ac:dyDescent="0.2">
      <c r="A390" s="98"/>
      <c r="B390" s="98"/>
      <c r="C390" s="98"/>
      <c r="D390" s="98"/>
      <c r="E390" s="98"/>
      <c r="F390" s="98"/>
      <c r="G390" s="98"/>
      <c r="H390" s="98"/>
      <c r="I390" s="98"/>
      <c r="J390" s="98"/>
      <c r="K390" s="229"/>
      <c r="L390" s="230"/>
      <c r="M390" s="444"/>
    </row>
    <row r="391" spans="1:13" s="217" customFormat="1" x14ac:dyDescent="0.2">
      <c r="A391" s="98"/>
      <c r="B391" s="98"/>
      <c r="C391" s="98"/>
      <c r="D391" s="98"/>
      <c r="E391" s="98"/>
      <c r="F391" s="98"/>
      <c r="G391" s="98"/>
      <c r="H391" s="98"/>
      <c r="I391" s="98"/>
      <c r="J391" s="98"/>
      <c r="K391" s="229"/>
      <c r="L391" s="230"/>
      <c r="M391" s="444"/>
    </row>
    <row r="392" spans="1:13" s="217" customFormat="1" x14ac:dyDescent="0.2">
      <c r="A392" s="98"/>
      <c r="B392" s="98"/>
      <c r="C392" s="98"/>
      <c r="D392" s="98"/>
      <c r="E392" s="98"/>
      <c r="F392" s="98"/>
      <c r="G392" s="98"/>
      <c r="H392" s="96"/>
      <c r="I392" s="96"/>
      <c r="J392" s="96"/>
      <c r="K392" s="229"/>
      <c r="L392" s="230"/>
      <c r="M392" s="279"/>
    </row>
    <row r="393" spans="1:13" s="217" customFormat="1" x14ac:dyDescent="0.2">
      <c r="A393" s="225"/>
      <c r="B393" s="225"/>
      <c r="C393" s="225"/>
      <c r="D393" s="225"/>
      <c r="E393" s="225"/>
      <c r="F393" s="225"/>
      <c r="G393" s="225"/>
      <c r="H393" s="38"/>
      <c r="I393" s="38"/>
      <c r="J393" s="38"/>
      <c r="K393" s="226"/>
      <c r="L393" s="226"/>
      <c r="M393" s="54"/>
    </row>
    <row r="394" spans="1:13" s="216" customFormat="1" x14ac:dyDescent="0.25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2" t="s">
        <v>24</v>
      </c>
      <c r="L394" s="63"/>
      <c r="M394" s="445">
        <f>SUM(M381:M393)</f>
        <v>135488</v>
      </c>
    </row>
    <row r="395" spans="1:13" s="216" customFormat="1" x14ac:dyDescent="0.25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2"/>
      <c r="L395" s="63"/>
      <c r="M395" s="228"/>
    </row>
    <row r="396" spans="1:13" s="216" customFormat="1" ht="35.25" customHeight="1" x14ac:dyDescent="0.25">
      <c r="A396" s="545" t="s">
        <v>54</v>
      </c>
      <c r="B396" s="545"/>
      <c r="C396" s="545"/>
      <c r="D396" s="545"/>
      <c r="E396" s="545"/>
      <c r="F396" s="545"/>
      <c r="G396" s="545"/>
      <c r="H396" s="545"/>
      <c r="I396" s="545"/>
      <c r="J396" s="545"/>
      <c r="K396" s="545"/>
      <c r="L396" s="545"/>
      <c r="M396" s="215"/>
    </row>
    <row r="399" spans="1:13" ht="22.5" x14ac:dyDescent="0.45">
      <c r="K399" s="546" t="s">
        <v>24</v>
      </c>
      <c r="L399" s="546"/>
      <c r="M399" s="364">
        <f>M336+M376+M394</f>
        <v>4308647.8849999998</v>
      </c>
    </row>
  </sheetData>
  <autoFilter ref="A351:M366" xr:uid="{00000000-0001-0000-0300-000000000000}">
    <filterColumn colId="10" showButton="0"/>
  </autoFilter>
  <mergeCells count="21">
    <mergeCell ref="K399:L399"/>
    <mergeCell ref="A2:L2"/>
    <mergeCell ref="A3:L3"/>
    <mergeCell ref="A5:L5"/>
    <mergeCell ref="K7:L7"/>
    <mergeCell ref="A337:L337"/>
    <mergeCell ref="K336:L336"/>
    <mergeCell ref="N367:N368"/>
    <mergeCell ref="A339:L339"/>
    <mergeCell ref="K341:L341"/>
    <mergeCell ref="K380:L380"/>
    <mergeCell ref="A396:L396"/>
    <mergeCell ref="A347:L347"/>
    <mergeCell ref="A349:L349"/>
    <mergeCell ref="K351:L351"/>
    <mergeCell ref="A377:L377"/>
    <mergeCell ref="A378:L378"/>
    <mergeCell ref="K346:L346"/>
    <mergeCell ref="K376:L376"/>
    <mergeCell ref="N369:N370"/>
    <mergeCell ref="N371:N372"/>
  </mergeCells>
  <printOptions horizontalCentered="1"/>
  <pageMargins left="0.51181102362204722" right="0.51181102362204722" top="0.55118110236220474" bottom="0.55118110236220474" header="0.31496062992125984" footer="0.31496062992125984"/>
  <pageSetup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FF0000"/>
    <pageSetUpPr fitToPage="1"/>
  </sheetPr>
  <dimension ref="A1:Q39"/>
  <sheetViews>
    <sheetView topLeftCell="A25" workbookViewId="0">
      <selection activeCell="L31" sqref="L31"/>
    </sheetView>
  </sheetViews>
  <sheetFormatPr baseColWidth="10" defaultRowHeight="12.75" x14ac:dyDescent="0.2"/>
  <cols>
    <col min="1" max="1" width="4" style="100" bestFit="1" customWidth="1"/>
    <col min="2" max="2" width="13.140625" style="100" customWidth="1"/>
    <col min="3" max="3" width="24.5703125" style="100" customWidth="1"/>
    <col min="4" max="7" width="11.42578125" style="100"/>
    <col min="8" max="8" width="15.5703125" style="100" customWidth="1"/>
    <col min="9" max="9" width="7.28515625" style="100" bestFit="1" customWidth="1"/>
    <col min="10" max="11" width="11.42578125" style="100"/>
    <col min="12" max="12" width="14.140625" style="100" bestFit="1" customWidth="1"/>
    <col min="13" max="16384" width="11.42578125" style="347"/>
  </cols>
  <sheetData>
    <row r="1" spans="1:13" x14ac:dyDescent="0.2">
      <c r="A1" s="550" t="s">
        <v>39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</row>
    <row r="2" spans="1:13" x14ac:dyDescent="0.2">
      <c r="A2" s="550" t="s">
        <v>15960</v>
      </c>
      <c r="B2" s="550"/>
      <c r="C2" s="550"/>
      <c r="D2" s="550"/>
      <c r="E2" s="550"/>
      <c r="F2" s="550"/>
      <c r="G2" s="550"/>
      <c r="H2" s="550"/>
      <c r="I2" s="550"/>
      <c r="J2" s="550"/>
      <c r="K2" s="550"/>
      <c r="L2" s="550"/>
    </row>
    <row r="3" spans="1:13" ht="8.25" customHeight="1" x14ac:dyDescent="0.2"/>
    <row r="4" spans="1:13" ht="15" customHeight="1" x14ac:dyDescent="0.2">
      <c r="A4" s="551" t="s">
        <v>36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372"/>
    </row>
    <row r="6" spans="1:13" ht="25.5" x14ac:dyDescent="0.2">
      <c r="A6" s="5" t="s">
        <v>12</v>
      </c>
      <c r="B6" s="5" t="s">
        <v>8</v>
      </c>
      <c r="C6" s="5" t="s">
        <v>7</v>
      </c>
      <c r="D6" s="5" t="s">
        <v>0</v>
      </c>
      <c r="E6" s="5" t="s">
        <v>1</v>
      </c>
      <c r="F6" s="5" t="s">
        <v>2</v>
      </c>
      <c r="G6" s="5" t="s">
        <v>3</v>
      </c>
      <c r="H6" s="5" t="s">
        <v>10</v>
      </c>
      <c r="I6" s="5" t="s">
        <v>4</v>
      </c>
      <c r="J6" s="548" t="s">
        <v>6</v>
      </c>
      <c r="K6" s="549"/>
      <c r="L6" s="5" t="s">
        <v>5</v>
      </c>
    </row>
    <row r="7" spans="1:13" s="314" customFormat="1" ht="25.5" x14ac:dyDescent="0.2">
      <c r="A7" s="102">
        <v>1</v>
      </c>
      <c r="B7" s="102" t="s">
        <v>7517</v>
      </c>
      <c r="C7" s="103" t="s">
        <v>7518</v>
      </c>
      <c r="D7" s="104" t="s">
        <v>7519</v>
      </c>
      <c r="E7" s="104" t="s">
        <v>7520</v>
      </c>
      <c r="F7" s="104" t="s">
        <v>261</v>
      </c>
      <c r="G7" s="104" t="s">
        <v>470</v>
      </c>
      <c r="H7" s="104" t="s">
        <v>7521</v>
      </c>
      <c r="I7" s="104" t="s">
        <v>92</v>
      </c>
      <c r="J7" s="140">
        <v>2</v>
      </c>
      <c r="K7" s="106">
        <v>2022</v>
      </c>
      <c r="L7" s="178">
        <v>11514</v>
      </c>
    </row>
    <row r="8" spans="1:13" s="314" customFormat="1" ht="25.5" x14ac:dyDescent="0.2">
      <c r="A8" s="102">
        <v>2</v>
      </c>
      <c r="B8" s="102" t="s">
        <v>7522</v>
      </c>
      <c r="C8" s="367" t="s">
        <v>7518</v>
      </c>
      <c r="D8" s="104" t="s">
        <v>7519</v>
      </c>
      <c r="E8" s="104" t="s">
        <v>7520</v>
      </c>
      <c r="F8" s="104" t="s">
        <v>261</v>
      </c>
      <c r="G8" s="104" t="s">
        <v>470</v>
      </c>
      <c r="H8" s="104" t="s">
        <v>7521</v>
      </c>
      <c r="I8" s="104" t="s">
        <v>92</v>
      </c>
      <c r="J8" s="140">
        <v>2</v>
      </c>
      <c r="K8" s="106">
        <v>2022</v>
      </c>
      <c r="L8" s="178">
        <v>11514</v>
      </c>
    </row>
    <row r="9" spans="1:13" s="314" customFormat="1" ht="25.5" x14ac:dyDescent="0.2">
      <c r="A9" s="99">
        <v>3</v>
      </c>
      <c r="B9" s="99" t="s">
        <v>7523</v>
      </c>
      <c r="C9" s="99" t="s">
        <v>7524</v>
      </c>
      <c r="D9" s="99" t="s">
        <v>1156</v>
      </c>
      <c r="E9" s="99" t="s">
        <v>7520</v>
      </c>
      <c r="F9" s="99" t="s">
        <v>261</v>
      </c>
      <c r="G9" s="99" t="s">
        <v>2885</v>
      </c>
      <c r="H9" s="99" t="s">
        <v>15329</v>
      </c>
      <c r="I9" s="99" t="s">
        <v>2856</v>
      </c>
      <c r="J9" s="99">
        <v>3</v>
      </c>
      <c r="K9" s="99">
        <v>2022</v>
      </c>
      <c r="L9" s="188">
        <v>18756.310000000001</v>
      </c>
    </row>
    <row r="10" spans="1:13" s="314" customFormat="1" ht="25.5" x14ac:dyDescent="0.2">
      <c r="A10" s="99">
        <v>4</v>
      </c>
      <c r="B10" s="99" t="s">
        <v>7525</v>
      </c>
      <c r="C10" s="99" t="s">
        <v>7526</v>
      </c>
      <c r="D10" s="99"/>
      <c r="E10" s="99" t="s">
        <v>7527</v>
      </c>
      <c r="F10" s="99" t="s">
        <v>261</v>
      </c>
      <c r="G10" s="99"/>
      <c r="H10" s="99" t="s">
        <v>15329</v>
      </c>
      <c r="I10" s="99" t="s">
        <v>2856</v>
      </c>
      <c r="J10" s="99">
        <v>3</v>
      </c>
      <c r="K10" s="99">
        <v>2022</v>
      </c>
      <c r="L10" s="188">
        <v>104400</v>
      </c>
    </row>
    <row r="11" spans="1:13" s="314" customFormat="1" x14ac:dyDescent="0.2">
      <c r="A11" s="99">
        <v>5</v>
      </c>
      <c r="B11" s="99" t="s">
        <v>7528</v>
      </c>
      <c r="C11" s="99" t="s">
        <v>7529</v>
      </c>
      <c r="D11" s="99" t="s">
        <v>7519</v>
      </c>
      <c r="E11" s="99" t="s">
        <v>7530</v>
      </c>
      <c r="F11" s="99" t="s">
        <v>7531</v>
      </c>
      <c r="G11" s="99" t="s">
        <v>2885</v>
      </c>
      <c r="H11" s="99" t="s">
        <v>7521</v>
      </c>
      <c r="I11" s="99" t="s">
        <v>2856</v>
      </c>
      <c r="J11" s="99">
        <v>4</v>
      </c>
      <c r="K11" s="99">
        <v>2022</v>
      </c>
      <c r="L11" s="188">
        <v>10999</v>
      </c>
    </row>
    <row r="12" spans="1:13" s="314" customFormat="1" ht="25.5" x14ac:dyDescent="0.2">
      <c r="A12" s="99">
        <v>6</v>
      </c>
      <c r="B12" s="99" t="s">
        <v>7532</v>
      </c>
      <c r="C12" s="99" t="s">
        <v>7533</v>
      </c>
      <c r="D12" s="99" t="s">
        <v>7534</v>
      </c>
      <c r="E12" s="99"/>
      <c r="F12" s="99"/>
      <c r="G12" s="99" t="s">
        <v>292</v>
      </c>
      <c r="H12" s="99" t="s">
        <v>7191</v>
      </c>
      <c r="I12" s="99" t="s">
        <v>2856</v>
      </c>
      <c r="J12" s="99">
        <v>7</v>
      </c>
      <c r="K12" s="99">
        <v>2022</v>
      </c>
      <c r="L12" s="188">
        <v>12934</v>
      </c>
    </row>
    <row r="13" spans="1:13" s="314" customFormat="1" ht="38.25" x14ac:dyDescent="0.2">
      <c r="A13" s="99">
        <v>7</v>
      </c>
      <c r="B13" s="99" t="s">
        <v>7535</v>
      </c>
      <c r="C13" s="99" t="s">
        <v>7536</v>
      </c>
      <c r="D13" s="99" t="s">
        <v>7537</v>
      </c>
      <c r="E13" s="99" t="s">
        <v>7538</v>
      </c>
      <c r="F13" s="99"/>
      <c r="G13" s="99"/>
      <c r="H13" s="99" t="s">
        <v>7539</v>
      </c>
      <c r="I13" s="99" t="s">
        <v>2856</v>
      </c>
      <c r="J13" s="99">
        <v>7</v>
      </c>
      <c r="K13" s="99">
        <v>2022</v>
      </c>
      <c r="L13" s="188">
        <v>16433.72</v>
      </c>
    </row>
    <row r="14" spans="1:13" s="314" customFormat="1" ht="38.25" x14ac:dyDescent="0.2">
      <c r="A14" s="99">
        <v>8</v>
      </c>
      <c r="B14" s="99" t="s">
        <v>7540</v>
      </c>
      <c r="C14" s="99" t="s">
        <v>7536</v>
      </c>
      <c r="D14" s="99" t="s">
        <v>7537</v>
      </c>
      <c r="E14" s="99" t="s">
        <v>7541</v>
      </c>
      <c r="F14" s="99"/>
      <c r="G14" s="99"/>
      <c r="H14" s="99" t="s">
        <v>7539</v>
      </c>
      <c r="I14" s="99" t="s">
        <v>2856</v>
      </c>
      <c r="J14" s="99">
        <v>7</v>
      </c>
      <c r="K14" s="99">
        <v>2022</v>
      </c>
      <c r="L14" s="188">
        <v>16433.72</v>
      </c>
    </row>
    <row r="15" spans="1:13" s="314" customFormat="1" ht="38.25" x14ac:dyDescent="0.2">
      <c r="A15" s="99">
        <v>9</v>
      </c>
      <c r="B15" s="99" t="s">
        <v>7542</v>
      </c>
      <c r="C15" s="99" t="s">
        <v>7536</v>
      </c>
      <c r="D15" s="99" t="s">
        <v>7537</v>
      </c>
      <c r="E15" s="99" t="s">
        <v>7543</v>
      </c>
      <c r="F15" s="99"/>
      <c r="G15" s="99"/>
      <c r="H15" s="99" t="s">
        <v>7539</v>
      </c>
      <c r="I15" s="99" t="s">
        <v>2856</v>
      </c>
      <c r="J15" s="99">
        <v>7</v>
      </c>
      <c r="K15" s="99">
        <v>2022</v>
      </c>
      <c r="L15" s="188">
        <v>16433.72</v>
      </c>
    </row>
    <row r="16" spans="1:13" s="314" customFormat="1" ht="38.25" x14ac:dyDescent="0.2">
      <c r="A16" s="99">
        <v>10</v>
      </c>
      <c r="B16" s="99" t="s">
        <v>7544</v>
      </c>
      <c r="C16" s="99" t="s">
        <v>7536</v>
      </c>
      <c r="D16" s="99" t="s">
        <v>7537</v>
      </c>
      <c r="E16" s="99">
        <v>21290168</v>
      </c>
      <c r="F16" s="99"/>
      <c r="G16" s="99"/>
      <c r="H16" s="99" t="s">
        <v>7539</v>
      </c>
      <c r="I16" s="99" t="s">
        <v>2856</v>
      </c>
      <c r="J16" s="99">
        <v>7</v>
      </c>
      <c r="K16" s="99">
        <v>2022</v>
      </c>
      <c r="L16" s="188">
        <v>93478.6</v>
      </c>
    </row>
    <row r="17" spans="1:13" s="314" customFormat="1" ht="25.5" x14ac:dyDescent="0.2">
      <c r="A17" s="99">
        <v>11</v>
      </c>
      <c r="B17" s="99" t="s">
        <v>7545</v>
      </c>
      <c r="C17" s="99" t="s">
        <v>7546</v>
      </c>
      <c r="D17" s="99" t="s">
        <v>7173</v>
      </c>
      <c r="E17" s="99" t="s">
        <v>1056</v>
      </c>
      <c r="F17" s="99" t="s">
        <v>7236</v>
      </c>
      <c r="G17" s="99" t="s">
        <v>2885</v>
      </c>
      <c r="H17" s="99" t="s">
        <v>7547</v>
      </c>
      <c r="I17" s="99" t="s">
        <v>2856</v>
      </c>
      <c r="J17" s="99">
        <v>10</v>
      </c>
      <c r="K17" s="99">
        <v>2022</v>
      </c>
      <c r="L17" s="188">
        <v>8352</v>
      </c>
    </row>
    <row r="18" spans="1:13" s="314" customFormat="1" ht="25.5" x14ac:dyDescent="0.2">
      <c r="A18" s="99">
        <v>12</v>
      </c>
      <c r="B18" s="99" t="s">
        <v>13965</v>
      </c>
      <c r="C18" s="99" t="s">
        <v>12084</v>
      </c>
      <c r="D18" s="99"/>
      <c r="E18" s="99"/>
      <c r="F18" s="99"/>
      <c r="G18" s="99"/>
      <c r="H18" s="99" t="s">
        <v>211</v>
      </c>
      <c r="I18" s="99" t="s">
        <v>2856</v>
      </c>
      <c r="J18" s="99">
        <v>6</v>
      </c>
      <c r="K18" s="99">
        <v>2023</v>
      </c>
      <c r="L18" s="188">
        <v>11998.02</v>
      </c>
    </row>
    <row r="19" spans="1:13" s="314" customFormat="1" ht="25.5" x14ac:dyDescent="0.2">
      <c r="A19" s="99">
        <v>13</v>
      </c>
      <c r="B19" s="99"/>
      <c r="C19" s="99" t="s">
        <v>14078</v>
      </c>
      <c r="D19" s="99"/>
      <c r="E19" s="99"/>
      <c r="F19" s="99"/>
      <c r="G19" s="99"/>
      <c r="H19" s="99" t="s">
        <v>202</v>
      </c>
      <c r="I19" s="99" t="s">
        <v>92</v>
      </c>
      <c r="J19" s="99">
        <v>12</v>
      </c>
      <c r="K19" s="99">
        <v>2023</v>
      </c>
      <c r="L19" s="188">
        <v>6740.99</v>
      </c>
    </row>
    <row r="20" spans="1:13" s="314" customFormat="1" ht="25.5" x14ac:dyDescent="0.2">
      <c r="A20" s="99">
        <v>14</v>
      </c>
      <c r="B20" s="99"/>
      <c r="C20" s="99" t="s">
        <v>14081</v>
      </c>
      <c r="D20" s="99"/>
      <c r="E20" s="99"/>
      <c r="F20" s="99"/>
      <c r="G20" s="99"/>
      <c r="H20" s="99" t="s">
        <v>202</v>
      </c>
      <c r="I20" s="99" t="s">
        <v>92</v>
      </c>
      <c r="J20" s="99">
        <v>12</v>
      </c>
      <c r="K20" s="99">
        <v>2023</v>
      </c>
      <c r="L20" s="188">
        <v>8091</v>
      </c>
    </row>
    <row r="21" spans="1:13" s="314" customFormat="1" ht="25.5" x14ac:dyDescent="0.2">
      <c r="A21" s="99">
        <v>15</v>
      </c>
      <c r="B21" s="99" t="s">
        <v>14108</v>
      </c>
      <c r="C21" s="99" t="s">
        <v>14109</v>
      </c>
      <c r="D21" s="99" t="s">
        <v>14110</v>
      </c>
      <c r="E21" s="99"/>
      <c r="F21" s="99" t="s">
        <v>14111</v>
      </c>
      <c r="G21" s="99" t="s">
        <v>14112</v>
      </c>
      <c r="H21" s="99" t="s">
        <v>211</v>
      </c>
      <c r="I21" s="99" t="s">
        <v>92</v>
      </c>
      <c r="J21" s="99">
        <v>12</v>
      </c>
      <c r="K21" s="99">
        <v>2023</v>
      </c>
      <c r="L21" s="188">
        <v>37343.879999999997</v>
      </c>
    </row>
    <row r="22" spans="1:13" ht="25.5" x14ac:dyDescent="0.2">
      <c r="A22" s="99">
        <v>16</v>
      </c>
      <c r="B22" s="99" t="s">
        <v>14207</v>
      </c>
      <c r="C22" s="99" t="s">
        <v>14206</v>
      </c>
      <c r="D22" s="99" t="s">
        <v>1136</v>
      </c>
      <c r="E22" s="99"/>
      <c r="F22" s="99" t="s">
        <v>14208</v>
      </c>
      <c r="G22" s="99" t="s">
        <v>14209</v>
      </c>
      <c r="H22" s="99" t="s">
        <v>448</v>
      </c>
      <c r="I22" s="99" t="s">
        <v>92</v>
      </c>
      <c r="J22" s="99">
        <v>2</v>
      </c>
      <c r="K22" s="99">
        <v>2024</v>
      </c>
      <c r="L22" s="179">
        <v>16499.02</v>
      </c>
    </row>
    <row r="23" spans="1:13" ht="25.5" x14ac:dyDescent="0.2">
      <c r="A23" s="99">
        <v>17</v>
      </c>
      <c r="B23" s="99" t="s">
        <v>14265</v>
      </c>
      <c r="C23" s="99" t="s">
        <v>14262</v>
      </c>
      <c r="D23" s="99"/>
      <c r="E23" s="99"/>
      <c r="F23" s="99"/>
      <c r="G23" s="99"/>
      <c r="H23" s="99" t="s">
        <v>14263</v>
      </c>
      <c r="I23" s="99" t="s">
        <v>92</v>
      </c>
      <c r="J23" s="99">
        <v>3</v>
      </c>
      <c r="K23" s="99">
        <v>2024</v>
      </c>
      <c r="L23" s="179">
        <v>7992.4</v>
      </c>
    </row>
    <row r="24" spans="1:13" ht="25.5" x14ac:dyDescent="0.2">
      <c r="A24" s="99">
        <v>18</v>
      </c>
      <c r="B24" s="99" t="s">
        <v>14264</v>
      </c>
      <c r="C24" s="99" t="s">
        <v>14262</v>
      </c>
      <c r="D24" s="99"/>
      <c r="E24" s="99"/>
      <c r="F24" s="99"/>
      <c r="G24" s="99"/>
      <c r="H24" s="99" t="s">
        <v>14263</v>
      </c>
      <c r="I24" s="99" t="s">
        <v>92</v>
      </c>
      <c r="J24" s="99">
        <v>3</v>
      </c>
      <c r="K24" s="99">
        <v>2024</v>
      </c>
      <c r="L24" s="179">
        <v>7992.4</v>
      </c>
    </row>
    <row r="25" spans="1:13" ht="38.25" x14ac:dyDescent="0.2">
      <c r="A25" s="99">
        <v>19</v>
      </c>
      <c r="B25" s="99" t="s">
        <v>7535</v>
      </c>
      <c r="C25" s="99" t="s">
        <v>14456</v>
      </c>
      <c r="D25" s="99" t="s">
        <v>14457</v>
      </c>
      <c r="E25" s="99"/>
      <c r="F25" s="99" t="s">
        <v>14458</v>
      </c>
      <c r="G25" s="99" t="s">
        <v>470</v>
      </c>
      <c r="H25" s="99" t="s">
        <v>7539</v>
      </c>
      <c r="I25" s="99" t="s">
        <v>92</v>
      </c>
      <c r="J25" s="99">
        <v>6</v>
      </c>
      <c r="K25" s="99">
        <v>2024</v>
      </c>
      <c r="L25" s="179">
        <v>15466.28</v>
      </c>
    </row>
    <row r="26" spans="1:13" ht="38.25" x14ac:dyDescent="0.2">
      <c r="A26" s="99">
        <v>20</v>
      </c>
      <c r="B26" s="99" t="s">
        <v>7540</v>
      </c>
      <c r="C26" s="99" t="s">
        <v>14456</v>
      </c>
      <c r="D26" s="99" t="s">
        <v>14457</v>
      </c>
      <c r="E26" s="99"/>
      <c r="F26" s="99" t="s">
        <v>14458</v>
      </c>
      <c r="G26" s="99" t="s">
        <v>470</v>
      </c>
      <c r="H26" s="99" t="s">
        <v>7539</v>
      </c>
      <c r="I26" s="99" t="s">
        <v>92</v>
      </c>
      <c r="J26" s="99">
        <v>6</v>
      </c>
      <c r="K26" s="99">
        <v>2024</v>
      </c>
      <c r="L26" s="179">
        <v>15466.28</v>
      </c>
    </row>
    <row r="27" spans="1:13" ht="38.25" x14ac:dyDescent="0.2">
      <c r="A27" s="99">
        <v>21</v>
      </c>
      <c r="B27" s="99" t="s">
        <v>7542</v>
      </c>
      <c r="C27" s="99" t="s">
        <v>14456</v>
      </c>
      <c r="D27" s="99" t="s">
        <v>14457</v>
      </c>
      <c r="E27" s="99"/>
      <c r="F27" s="99" t="s">
        <v>14458</v>
      </c>
      <c r="G27" s="99" t="s">
        <v>470</v>
      </c>
      <c r="H27" s="99" t="s">
        <v>7539</v>
      </c>
      <c r="I27" s="99" t="s">
        <v>92</v>
      </c>
      <c r="J27" s="99">
        <v>6</v>
      </c>
      <c r="K27" s="99">
        <v>2024</v>
      </c>
      <c r="L27" s="179">
        <v>15466.28</v>
      </c>
    </row>
    <row r="28" spans="1:13" s="314" customFormat="1" ht="25.5" x14ac:dyDescent="0.2">
      <c r="A28" s="446">
        <v>22</v>
      </c>
      <c r="B28" s="446" t="s">
        <v>14796</v>
      </c>
      <c r="C28" s="446" t="s">
        <v>14797</v>
      </c>
      <c r="D28" s="353" t="s">
        <v>14798</v>
      </c>
      <c r="E28" s="446" t="s">
        <v>14650</v>
      </c>
      <c r="F28" s="353" t="s">
        <v>14651</v>
      </c>
      <c r="G28" s="446" t="s">
        <v>470</v>
      </c>
      <c r="H28" s="446" t="s">
        <v>5317</v>
      </c>
      <c r="I28" s="446" t="s">
        <v>92</v>
      </c>
      <c r="J28" s="446">
        <v>10</v>
      </c>
      <c r="K28" s="446">
        <v>2024</v>
      </c>
      <c r="L28" s="447">
        <v>7858.54</v>
      </c>
    </row>
    <row r="29" spans="1:13" s="314" customFormat="1" ht="25.5" x14ac:dyDescent="0.2">
      <c r="A29" s="99">
        <v>23</v>
      </c>
      <c r="B29" s="99" t="s">
        <v>15214</v>
      </c>
      <c r="C29" s="99" t="s">
        <v>15213</v>
      </c>
      <c r="D29" s="448" t="s">
        <v>1530</v>
      </c>
      <c r="E29" s="99" t="s">
        <v>15215</v>
      </c>
      <c r="F29" s="448"/>
      <c r="G29" s="99" t="s">
        <v>470</v>
      </c>
      <c r="H29" s="99" t="s">
        <v>15216</v>
      </c>
      <c r="I29" s="99" t="s">
        <v>92</v>
      </c>
      <c r="J29" s="99">
        <v>5</v>
      </c>
      <c r="K29" s="99">
        <v>2025</v>
      </c>
      <c r="L29" s="188">
        <v>10999</v>
      </c>
    </row>
    <row r="30" spans="1:13" s="314" customFormat="1" ht="25.5" x14ac:dyDescent="0.2">
      <c r="A30" s="104">
        <v>24</v>
      </c>
      <c r="B30" s="104" t="s">
        <v>15367</v>
      </c>
      <c r="C30" s="104" t="s">
        <v>2287</v>
      </c>
      <c r="D30" s="452" t="s">
        <v>1055</v>
      </c>
      <c r="E30" s="104" t="s">
        <v>2413</v>
      </c>
      <c r="F30" s="452" t="s">
        <v>15368</v>
      </c>
      <c r="G30" s="104" t="s">
        <v>90</v>
      </c>
      <c r="H30" s="104" t="s">
        <v>7046</v>
      </c>
      <c r="I30" s="104" t="s">
        <v>92</v>
      </c>
      <c r="J30" s="104">
        <v>8</v>
      </c>
      <c r="K30" s="104">
        <v>2025</v>
      </c>
      <c r="L30" s="188">
        <v>88983.6</v>
      </c>
      <c r="M30" s="453" t="s">
        <v>15369</v>
      </c>
    </row>
    <row r="31" spans="1:13" s="314" customFormat="1" ht="25.5" x14ac:dyDescent="0.2">
      <c r="A31" s="446">
        <v>25</v>
      </c>
      <c r="B31" s="104" t="s">
        <v>15914</v>
      </c>
      <c r="C31" s="104" t="s">
        <v>14078</v>
      </c>
      <c r="D31" s="452"/>
      <c r="E31" s="104"/>
      <c r="F31" s="452"/>
      <c r="G31" s="104"/>
      <c r="H31" s="104" t="s">
        <v>448</v>
      </c>
      <c r="I31" s="104" t="s">
        <v>92</v>
      </c>
      <c r="J31" s="104">
        <v>6</v>
      </c>
      <c r="K31" s="104">
        <v>2026</v>
      </c>
      <c r="L31" s="188">
        <v>8999</v>
      </c>
      <c r="M31" s="453" t="s">
        <v>15913</v>
      </c>
    </row>
    <row r="32" spans="1:13" s="314" customFormat="1" x14ac:dyDescent="0.2">
      <c r="A32" s="99">
        <v>26</v>
      </c>
      <c r="B32" s="104"/>
      <c r="C32" s="104"/>
      <c r="D32" s="452"/>
      <c r="E32" s="104"/>
      <c r="F32" s="452"/>
      <c r="G32" s="104"/>
      <c r="H32" s="104"/>
      <c r="I32" s="104"/>
      <c r="J32" s="104"/>
      <c r="K32" s="104"/>
      <c r="L32" s="188"/>
      <c r="M32" s="453"/>
    </row>
    <row r="33" spans="1:17" s="314" customFormat="1" x14ac:dyDescent="0.2">
      <c r="A33" s="104">
        <v>27</v>
      </c>
      <c r="B33" s="104"/>
      <c r="C33" s="104"/>
      <c r="D33" s="452"/>
      <c r="E33" s="104"/>
      <c r="F33" s="452"/>
      <c r="G33" s="104"/>
      <c r="H33" s="104"/>
      <c r="I33" s="104"/>
      <c r="J33" s="104"/>
      <c r="K33" s="104"/>
      <c r="L33" s="188"/>
      <c r="M33" s="453"/>
    </row>
    <row r="34" spans="1:17" s="314" customFormat="1" x14ac:dyDescent="0.2">
      <c r="A34" s="446">
        <v>28</v>
      </c>
      <c r="B34" s="99"/>
      <c r="C34" s="99"/>
      <c r="D34" s="448"/>
      <c r="E34" s="99"/>
      <c r="F34" s="448"/>
      <c r="G34" s="99"/>
      <c r="H34" s="99"/>
      <c r="I34" s="99"/>
      <c r="J34" s="99"/>
      <c r="K34" s="99"/>
      <c r="L34" s="188"/>
    </row>
    <row r="35" spans="1:17" s="314" customFormat="1" x14ac:dyDescent="0.2">
      <c r="A35" s="99">
        <v>29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188"/>
    </row>
    <row r="36" spans="1:17" s="314" customFormat="1" x14ac:dyDescent="0.2">
      <c r="A36" s="67"/>
      <c r="B36" s="67"/>
      <c r="C36" s="67"/>
      <c r="D36" s="67"/>
      <c r="E36" s="67"/>
      <c r="F36" s="67"/>
      <c r="G36" s="67"/>
      <c r="H36" s="67"/>
      <c r="I36" s="67"/>
      <c r="J36" s="68"/>
      <c r="K36" s="68"/>
      <c r="L36" s="67"/>
    </row>
    <row r="37" spans="1:17" x14ac:dyDescent="0.2">
      <c r="K37" s="371" t="s">
        <v>24</v>
      </c>
      <c r="L37" s="370">
        <f>SUM(L7:L36)</f>
        <v>581145.76000000013</v>
      </c>
    </row>
    <row r="38" spans="1:17" x14ac:dyDescent="0.2">
      <c r="L38" s="196"/>
    </row>
    <row r="39" spans="1:17" ht="21.75" customHeight="1" x14ac:dyDescent="0.2">
      <c r="A39" s="368" t="s">
        <v>43</v>
      </c>
      <c r="B39" s="368"/>
      <c r="C39" s="368"/>
      <c r="D39" s="368"/>
      <c r="E39" s="368"/>
      <c r="F39" s="368"/>
      <c r="M39" s="198"/>
      <c r="N39" s="100"/>
      <c r="O39" s="100"/>
      <c r="P39" s="198"/>
      <c r="Q39" s="100"/>
    </row>
  </sheetData>
  <autoFilter ref="A6:L27" xr:uid="{00000000-0001-0000-0400-000000000000}">
    <filterColumn colId="9" showButton="0"/>
  </autoFilter>
  <mergeCells count="4">
    <mergeCell ref="J6:K6"/>
    <mergeCell ref="A1:L1"/>
    <mergeCell ref="A2:L2"/>
    <mergeCell ref="A4:L4"/>
  </mergeCells>
  <printOptions horizontalCentered="1"/>
  <pageMargins left="0.51181102362204722" right="0.51181102362204722" top="0.51181102362204722" bottom="0.51181102362204722" header="0.31496062992125984" footer="0.31496062992125984"/>
  <pageSetup scale="86" fitToHeight="64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FF0000"/>
    <pageSetUpPr fitToPage="1"/>
  </sheetPr>
  <dimension ref="A1:P82"/>
  <sheetViews>
    <sheetView zoomScaleNormal="100" zoomScaleSheetLayoutView="90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C6" sqref="C6"/>
    </sheetView>
  </sheetViews>
  <sheetFormatPr baseColWidth="10" defaultRowHeight="15" x14ac:dyDescent="0.25"/>
  <cols>
    <col min="1" max="1" width="3.28515625" style="38" bestFit="1" customWidth="1"/>
    <col min="2" max="2" width="20.140625" style="38" bestFit="1" customWidth="1"/>
    <col min="3" max="3" width="47.140625" style="38" bestFit="1" customWidth="1"/>
    <col min="4" max="4" width="17.42578125" style="38" customWidth="1"/>
    <col min="5" max="6" width="11.42578125" style="38"/>
    <col min="7" max="7" width="12.42578125" style="38" bestFit="1" customWidth="1"/>
    <col min="8" max="8" width="16.85546875" style="38" customWidth="1"/>
    <col min="9" max="10" width="11.42578125" style="38"/>
    <col min="11" max="12" width="6.5703125" style="38" customWidth="1"/>
    <col min="13" max="13" width="16.85546875" style="38" customWidth="1"/>
    <col min="14" max="16" width="11.42578125" style="38"/>
  </cols>
  <sheetData>
    <row r="1" spans="1:15" x14ac:dyDescent="0.25">
      <c r="A1" s="535" t="s">
        <v>39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</row>
    <row r="2" spans="1:15" x14ac:dyDescent="0.25">
      <c r="A2" s="535" t="s">
        <v>15960</v>
      </c>
      <c r="B2" s="535"/>
      <c r="C2" s="535"/>
      <c r="D2" s="535"/>
      <c r="E2" s="535"/>
      <c r="F2" s="535"/>
      <c r="G2" s="535"/>
      <c r="H2" s="535"/>
      <c r="I2" s="535"/>
      <c r="J2" s="535"/>
      <c r="K2" s="535"/>
      <c r="L2" s="535"/>
    </row>
    <row r="4" spans="1:15" ht="15" customHeight="1" x14ac:dyDescent="0.25">
      <c r="A4" s="554" t="s">
        <v>80</v>
      </c>
      <c r="B4" s="554"/>
      <c r="C4" s="554"/>
      <c r="D4" s="554"/>
      <c r="E4" s="554"/>
      <c r="F4" s="554"/>
      <c r="G4" s="554"/>
      <c r="H4" s="554"/>
      <c r="I4" s="554"/>
      <c r="J4" s="554"/>
      <c r="K4" s="554"/>
      <c r="L4" s="554"/>
      <c r="M4" s="301"/>
    </row>
    <row r="5" spans="1:15" ht="30" customHeight="1" x14ac:dyDescent="0.25">
      <c r="A5" s="302" t="s">
        <v>12</v>
      </c>
      <c r="B5" s="302" t="s">
        <v>8</v>
      </c>
      <c r="C5" s="302" t="s">
        <v>7</v>
      </c>
      <c r="D5" s="302" t="s">
        <v>0</v>
      </c>
      <c r="E5" s="302" t="s">
        <v>1</v>
      </c>
      <c r="F5" s="302" t="s">
        <v>2</v>
      </c>
      <c r="G5" s="302" t="s">
        <v>9</v>
      </c>
      <c r="H5" s="302" t="s">
        <v>3</v>
      </c>
      <c r="I5" s="302" t="s">
        <v>10</v>
      </c>
      <c r="J5" s="302" t="s">
        <v>4</v>
      </c>
      <c r="K5" s="555" t="s">
        <v>6</v>
      </c>
      <c r="L5" s="556"/>
      <c r="M5" s="302" t="s">
        <v>23</v>
      </c>
    </row>
    <row r="6" spans="1:15" ht="25.5" x14ac:dyDescent="0.25">
      <c r="A6" s="102">
        <v>1</v>
      </c>
      <c r="B6" s="102" t="s">
        <v>7548</v>
      </c>
      <c r="C6" s="103" t="s">
        <v>7549</v>
      </c>
      <c r="D6" s="104" t="s">
        <v>261</v>
      </c>
      <c r="E6" s="104" t="s">
        <v>391</v>
      </c>
      <c r="F6" s="105" t="s">
        <v>261</v>
      </c>
      <c r="G6" s="99"/>
      <c r="H6" s="104" t="s">
        <v>7550</v>
      </c>
      <c r="I6" s="104" t="s">
        <v>448</v>
      </c>
      <c r="J6" s="104" t="s">
        <v>92</v>
      </c>
      <c r="K6" s="140">
        <v>12</v>
      </c>
      <c r="L6" s="106">
        <v>2013</v>
      </c>
      <c r="M6" s="178">
        <v>2700</v>
      </c>
      <c r="O6" s="42"/>
    </row>
    <row r="7" spans="1:15" ht="25.5" x14ac:dyDescent="0.25">
      <c r="A7" s="102">
        <v>2</v>
      </c>
      <c r="B7" s="102" t="s">
        <v>7551</v>
      </c>
      <c r="C7" s="103" t="s">
        <v>7552</v>
      </c>
      <c r="D7" s="104" t="s">
        <v>261</v>
      </c>
      <c r="E7" s="104" t="s">
        <v>391</v>
      </c>
      <c r="F7" s="105" t="s">
        <v>261</v>
      </c>
      <c r="G7" s="99"/>
      <c r="H7" s="104" t="s">
        <v>90</v>
      </c>
      <c r="I7" s="104" t="s">
        <v>448</v>
      </c>
      <c r="J7" s="104" t="s">
        <v>92</v>
      </c>
      <c r="K7" s="140">
        <v>12</v>
      </c>
      <c r="L7" s="106">
        <v>2013</v>
      </c>
      <c r="M7" s="178">
        <v>2700</v>
      </c>
      <c r="O7" s="42"/>
    </row>
    <row r="8" spans="1:15" ht="25.5" x14ac:dyDescent="0.25">
      <c r="A8" s="102">
        <v>3</v>
      </c>
      <c r="B8" s="102" t="s">
        <v>7553</v>
      </c>
      <c r="C8" s="103" t="s">
        <v>7554</v>
      </c>
      <c r="D8" s="104" t="s">
        <v>261</v>
      </c>
      <c r="E8" s="104" t="s">
        <v>391</v>
      </c>
      <c r="F8" s="105" t="s">
        <v>261</v>
      </c>
      <c r="G8" s="99"/>
      <c r="H8" s="104" t="s">
        <v>90</v>
      </c>
      <c r="I8" s="104" t="s">
        <v>448</v>
      </c>
      <c r="J8" s="104" t="s">
        <v>92</v>
      </c>
      <c r="K8" s="140">
        <v>12</v>
      </c>
      <c r="L8" s="106">
        <v>2013</v>
      </c>
      <c r="M8" s="178">
        <v>2200</v>
      </c>
      <c r="O8" s="42"/>
    </row>
    <row r="9" spans="1:15" ht="25.5" x14ac:dyDescent="0.25">
      <c r="A9" s="102">
        <v>4</v>
      </c>
      <c r="B9" s="102" t="s">
        <v>7555</v>
      </c>
      <c r="C9" s="103" t="s">
        <v>7556</v>
      </c>
      <c r="D9" s="104" t="s">
        <v>261</v>
      </c>
      <c r="E9" s="104" t="s">
        <v>391</v>
      </c>
      <c r="F9" s="105" t="s">
        <v>261</v>
      </c>
      <c r="G9" s="99"/>
      <c r="H9" s="104" t="s">
        <v>292</v>
      </c>
      <c r="I9" s="104" t="s">
        <v>448</v>
      </c>
      <c r="J9" s="104" t="s">
        <v>92</v>
      </c>
      <c r="K9" s="140">
        <v>12</v>
      </c>
      <c r="L9" s="106">
        <v>2013</v>
      </c>
      <c r="M9" s="178">
        <v>2200</v>
      </c>
      <c r="O9" s="42"/>
    </row>
    <row r="10" spans="1:15" ht="25.5" x14ac:dyDescent="0.25">
      <c r="A10" s="102">
        <v>5</v>
      </c>
      <c r="B10" s="102" t="s">
        <v>7557</v>
      </c>
      <c r="C10" s="103" t="s">
        <v>7558</v>
      </c>
      <c r="D10" s="104" t="s">
        <v>261</v>
      </c>
      <c r="E10" s="104" t="s">
        <v>391</v>
      </c>
      <c r="F10" s="105" t="s">
        <v>261</v>
      </c>
      <c r="G10" s="99"/>
      <c r="H10" s="104" t="s">
        <v>890</v>
      </c>
      <c r="I10" s="104" t="s">
        <v>448</v>
      </c>
      <c r="J10" s="104" t="s">
        <v>92</v>
      </c>
      <c r="K10" s="140">
        <v>12</v>
      </c>
      <c r="L10" s="106">
        <v>2013</v>
      </c>
      <c r="M10" s="178">
        <v>2201</v>
      </c>
      <c r="O10" s="42"/>
    </row>
    <row r="11" spans="1:15" ht="25.5" x14ac:dyDescent="0.25">
      <c r="A11" s="102">
        <v>6</v>
      </c>
      <c r="B11" s="102" t="s">
        <v>7559</v>
      </c>
      <c r="C11" s="103" t="s">
        <v>7560</v>
      </c>
      <c r="D11" s="104" t="s">
        <v>261</v>
      </c>
      <c r="E11" s="104" t="s">
        <v>391</v>
      </c>
      <c r="F11" s="105" t="s">
        <v>261</v>
      </c>
      <c r="G11" s="99"/>
      <c r="H11" s="104" t="s">
        <v>890</v>
      </c>
      <c r="I11" s="104" t="s">
        <v>448</v>
      </c>
      <c r="J11" s="104" t="s">
        <v>92</v>
      </c>
      <c r="K11" s="140">
        <v>12</v>
      </c>
      <c r="L11" s="106">
        <v>2013</v>
      </c>
      <c r="M11" s="178">
        <v>2200</v>
      </c>
      <c r="O11" s="42"/>
    </row>
    <row r="12" spans="1:15" ht="25.5" x14ac:dyDescent="0.25">
      <c r="A12" s="102">
        <v>7</v>
      </c>
      <c r="B12" s="102" t="s">
        <v>7561</v>
      </c>
      <c r="C12" s="103" t="s">
        <v>7562</v>
      </c>
      <c r="D12" s="104" t="s">
        <v>261</v>
      </c>
      <c r="E12" s="104" t="s">
        <v>391</v>
      </c>
      <c r="F12" s="105" t="s">
        <v>261</v>
      </c>
      <c r="G12" s="99"/>
      <c r="H12" s="104" t="s">
        <v>890</v>
      </c>
      <c r="I12" s="104" t="s">
        <v>448</v>
      </c>
      <c r="J12" s="104" t="s">
        <v>92</v>
      </c>
      <c r="K12" s="140">
        <v>12</v>
      </c>
      <c r="L12" s="106">
        <v>2013</v>
      </c>
      <c r="M12" s="178">
        <v>2200</v>
      </c>
      <c r="O12" s="42"/>
    </row>
    <row r="13" spans="1:15" ht="25.5" x14ac:dyDescent="0.25">
      <c r="A13" s="102">
        <v>8</v>
      </c>
      <c r="B13" s="102" t="s">
        <v>7563</v>
      </c>
      <c r="C13" s="103" t="s">
        <v>1200</v>
      </c>
      <c r="D13" s="104" t="s">
        <v>7519</v>
      </c>
      <c r="E13" s="104" t="s">
        <v>391</v>
      </c>
      <c r="F13" s="105" t="s">
        <v>261</v>
      </c>
      <c r="G13" s="99"/>
      <c r="H13" s="104" t="s">
        <v>890</v>
      </c>
      <c r="I13" s="104" t="s">
        <v>448</v>
      </c>
      <c r="J13" s="104" t="s">
        <v>92</v>
      </c>
      <c r="K13" s="140">
        <v>12</v>
      </c>
      <c r="L13" s="106">
        <v>2013</v>
      </c>
      <c r="M13" s="178">
        <v>2300</v>
      </c>
      <c r="O13" s="42"/>
    </row>
    <row r="14" spans="1:15" ht="25.5" x14ac:dyDescent="0.25">
      <c r="A14" s="102">
        <v>9</v>
      </c>
      <c r="B14" s="102" t="s">
        <v>7564</v>
      </c>
      <c r="C14" s="103" t="s">
        <v>7565</v>
      </c>
      <c r="D14" s="104" t="s">
        <v>7566</v>
      </c>
      <c r="E14" s="104" t="s">
        <v>7567</v>
      </c>
      <c r="F14" s="105" t="s">
        <v>261</v>
      </c>
      <c r="G14" s="99"/>
      <c r="H14" s="104" t="s">
        <v>890</v>
      </c>
      <c r="I14" s="104" t="s">
        <v>448</v>
      </c>
      <c r="J14" s="104" t="s">
        <v>92</v>
      </c>
      <c r="K14" s="140">
        <v>12</v>
      </c>
      <c r="L14" s="106">
        <v>2013</v>
      </c>
      <c r="M14" s="178">
        <v>3250</v>
      </c>
      <c r="O14" s="42"/>
    </row>
    <row r="15" spans="1:15" ht="25.5" x14ac:dyDescent="0.25">
      <c r="A15" s="102">
        <v>10</v>
      </c>
      <c r="B15" s="102" t="s">
        <v>7568</v>
      </c>
      <c r="C15" s="103" t="s">
        <v>7569</v>
      </c>
      <c r="D15" s="104" t="s">
        <v>7566</v>
      </c>
      <c r="E15" s="104" t="s">
        <v>391</v>
      </c>
      <c r="F15" s="105" t="s">
        <v>7570</v>
      </c>
      <c r="G15" s="99"/>
      <c r="H15" s="104" t="s">
        <v>890</v>
      </c>
      <c r="I15" s="104" t="s">
        <v>448</v>
      </c>
      <c r="J15" s="104" t="s">
        <v>92</v>
      </c>
      <c r="K15" s="140">
        <v>12</v>
      </c>
      <c r="L15" s="106">
        <v>2013</v>
      </c>
      <c r="M15" s="178">
        <v>4320</v>
      </c>
      <c r="O15" s="42"/>
    </row>
    <row r="16" spans="1:15" ht="25.5" x14ac:dyDescent="0.25">
      <c r="A16" s="102">
        <v>11</v>
      </c>
      <c r="B16" s="102" t="s">
        <v>7571</v>
      </c>
      <c r="C16" s="103" t="s">
        <v>7572</v>
      </c>
      <c r="D16" s="104" t="s">
        <v>1034</v>
      </c>
      <c r="E16" s="104" t="s">
        <v>7567</v>
      </c>
      <c r="F16" s="105" t="s">
        <v>261</v>
      </c>
      <c r="G16" s="99"/>
      <c r="H16" s="104" t="s">
        <v>890</v>
      </c>
      <c r="I16" s="104" t="s">
        <v>448</v>
      </c>
      <c r="J16" s="104" t="s">
        <v>92</v>
      </c>
      <c r="K16" s="140">
        <v>12</v>
      </c>
      <c r="L16" s="106">
        <v>2013</v>
      </c>
      <c r="M16" s="178">
        <v>5900</v>
      </c>
      <c r="O16" s="42"/>
    </row>
    <row r="17" spans="1:15" ht="25.5" x14ac:dyDescent="0.25">
      <c r="A17" s="102">
        <v>12</v>
      </c>
      <c r="B17" s="102" t="s">
        <v>7573</v>
      </c>
      <c r="C17" s="103" t="s">
        <v>7574</v>
      </c>
      <c r="D17" s="104" t="s">
        <v>261</v>
      </c>
      <c r="E17" s="104" t="s">
        <v>391</v>
      </c>
      <c r="F17" s="105" t="s">
        <v>261</v>
      </c>
      <c r="G17" s="99"/>
      <c r="H17" s="104" t="s">
        <v>2490</v>
      </c>
      <c r="I17" s="104" t="s">
        <v>448</v>
      </c>
      <c r="J17" s="104" t="s">
        <v>92</v>
      </c>
      <c r="K17" s="140">
        <v>12</v>
      </c>
      <c r="L17" s="106">
        <v>2013</v>
      </c>
      <c r="M17" s="178">
        <v>2300</v>
      </c>
      <c r="O17" s="42"/>
    </row>
    <row r="18" spans="1:15" ht="25.5" x14ac:dyDescent="0.25">
      <c r="A18" s="102">
        <v>13</v>
      </c>
      <c r="B18" s="102" t="s">
        <v>7575</v>
      </c>
      <c r="C18" s="103" t="s">
        <v>7576</v>
      </c>
      <c r="D18" s="104" t="s">
        <v>261</v>
      </c>
      <c r="E18" s="104" t="s">
        <v>391</v>
      </c>
      <c r="F18" s="105" t="s">
        <v>261</v>
      </c>
      <c r="G18" s="99"/>
      <c r="H18" s="104" t="s">
        <v>2490</v>
      </c>
      <c r="I18" s="104" t="s">
        <v>448</v>
      </c>
      <c r="J18" s="104" t="s">
        <v>92</v>
      </c>
      <c r="K18" s="140">
        <v>12</v>
      </c>
      <c r="L18" s="106">
        <v>2013</v>
      </c>
      <c r="M18" s="178">
        <v>2200</v>
      </c>
      <c r="O18" s="42"/>
    </row>
    <row r="19" spans="1:15" ht="25.5" x14ac:dyDescent="0.25">
      <c r="A19" s="102">
        <v>14</v>
      </c>
      <c r="B19" s="102" t="s">
        <v>7577</v>
      </c>
      <c r="C19" s="103" t="s">
        <v>7578</v>
      </c>
      <c r="D19" s="104" t="s">
        <v>7579</v>
      </c>
      <c r="E19" s="104" t="s">
        <v>391</v>
      </c>
      <c r="F19" s="105" t="s">
        <v>7580</v>
      </c>
      <c r="G19" s="99"/>
      <c r="H19" s="104" t="s">
        <v>890</v>
      </c>
      <c r="I19" s="104" t="s">
        <v>448</v>
      </c>
      <c r="J19" s="104" t="s">
        <v>92</v>
      </c>
      <c r="K19" s="140">
        <v>12</v>
      </c>
      <c r="L19" s="106">
        <v>2013</v>
      </c>
      <c r="M19" s="178">
        <v>174000</v>
      </c>
      <c r="O19" s="42"/>
    </row>
    <row r="20" spans="1:15" ht="25.5" x14ac:dyDescent="0.25">
      <c r="A20" s="102">
        <v>15</v>
      </c>
      <c r="B20" s="102" t="s">
        <v>7581</v>
      </c>
      <c r="C20" s="103" t="s">
        <v>7582</v>
      </c>
      <c r="D20" s="104" t="s">
        <v>7583</v>
      </c>
      <c r="E20" s="104" t="s">
        <v>391</v>
      </c>
      <c r="F20" s="105" t="s">
        <v>7584</v>
      </c>
      <c r="G20" s="99"/>
      <c r="H20" s="104" t="s">
        <v>890</v>
      </c>
      <c r="I20" s="104" t="s">
        <v>448</v>
      </c>
      <c r="J20" s="104" t="s">
        <v>92</v>
      </c>
      <c r="K20" s="140">
        <v>12</v>
      </c>
      <c r="L20" s="106">
        <v>2013</v>
      </c>
      <c r="M20" s="178">
        <v>92800</v>
      </c>
      <c r="O20" s="42"/>
    </row>
    <row r="21" spans="1:15" ht="25.5" x14ac:dyDescent="0.25">
      <c r="A21" s="102">
        <v>16</v>
      </c>
      <c r="B21" s="102" t="s">
        <v>7585</v>
      </c>
      <c r="C21" s="103" t="s">
        <v>7586</v>
      </c>
      <c r="D21" s="104" t="s">
        <v>261</v>
      </c>
      <c r="E21" s="104" t="s">
        <v>391</v>
      </c>
      <c r="F21" s="105" t="s">
        <v>7587</v>
      </c>
      <c r="G21" s="99"/>
      <c r="H21" s="104" t="s">
        <v>890</v>
      </c>
      <c r="I21" s="104" t="s">
        <v>448</v>
      </c>
      <c r="J21" s="104" t="s">
        <v>92</v>
      </c>
      <c r="K21" s="140">
        <v>12</v>
      </c>
      <c r="L21" s="106">
        <v>2013</v>
      </c>
      <c r="M21" s="178">
        <v>54520</v>
      </c>
      <c r="O21" s="42"/>
    </row>
    <row r="22" spans="1:15" ht="25.5" x14ac:dyDescent="0.25">
      <c r="A22" s="102">
        <v>17</v>
      </c>
      <c r="B22" s="102" t="s">
        <v>7588</v>
      </c>
      <c r="C22" s="103" t="s">
        <v>7589</v>
      </c>
      <c r="D22" s="104" t="s">
        <v>7590</v>
      </c>
      <c r="E22" s="104" t="s">
        <v>391</v>
      </c>
      <c r="F22" s="105" t="s">
        <v>7591</v>
      </c>
      <c r="G22" s="99"/>
      <c r="H22" s="104" t="s">
        <v>890</v>
      </c>
      <c r="I22" s="104" t="s">
        <v>448</v>
      </c>
      <c r="J22" s="104" t="s">
        <v>92</v>
      </c>
      <c r="K22" s="140">
        <v>12</v>
      </c>
      <c r="L22" s="106">
        <v>2013</v>
      </c>
      <c r="M22" s="178">
        <v>40119.300000000003</v>
      </c>
      <c r="O22" s="42"/>
    </row>
    <row r="23" spans="1:15" ht="25.5" x14ac:dyDescent="0.25">
      <c r="A23" s="102">
        <v>18</v>
      </c>
      <c r="B23" s="102" t="s">
        <v>7592</v>
      </c>
      <c r="C23" s="103" t="s">
        <v>7593</v>
      </c>
      <c r="D23" s="104" t="s">
        <v>261</v>
      </c>
      <c r="E23" s="104" t="s">
        <v>391</v>
      </c>
      <c r="F23" s="105" t="s">
        <v>261</v>
      </c>
      <c r="G23" s="99"/>
      <c r="H23" s="104" t="s">
        <v>890</v>
      </c>
      <c r="I23" s="104" t="s">
        <v>448</v>
      </c>
      <c r="J23" s="104" t="s">
        <v>92</v>
      </c>
      <c r="K23" s="140">
        <v>6</v>
      </c>
      <c r="L23" s="106">
        <v>2015</v>
      </c>
      <c r="M23" s="178">
        <v>2978.5</v>
      </c>
      <c r="O23" s="42"/>
    </row>
    <row r="24" spans="1:15" ht="25.5" x14ac:dyDescent="0.25">
      <c r="A24" s="102">
        <v>19</v>
      </c>
      <c r="B24" s="102" t="s">
        <v>7594</v>
      </c>
      <c r="C24" s="103" t="s">
        <v>7595</v>
      </c>
      <c r="D24" s="104" t="s">
        <v>261</v>
      </c>
      <c r="E24" s="104" t="s">
        <v>391</v>
      </c>
      <c r="F24" s="105" t="s">
        <v>261</v>
      </c>
      <c r="G24" s="99"/>
      <c r="H24" s="104" t="s">
        <v>890</v>
      </c>
      <c r="I24" s="104" t="s">
        <v>448</v>
      </c>
      <c r="J24" s="104" t="s">
        <v>92</v>
      </c>
      <c r="K24" s="140">
        <v>1</v>
      </c>
      <c r="L24" s="106">
        <v>2015</v>
      </c>
      <c r="M24" s="178">
        <v>35264</v>
      </c>
      <c r="O24" s="42"/>
    </row>
    <row r="25" spans="1:15" ht="25.5" x14ac:dyDescent="0.25">
      <c r="A25" s="102">
        <v>20</v>
      </c>
      <c r="B25" s="102" t="s">
        <v>7596</v>
      </c>
      <c r="C25" s="103" t="s">
        <v>7595</v>
      </c>
      <c r="D25" s="104" t="s">
        <v>261</v>
      </c>
      <c r="E25" s="104" t="s">
        <v>391</v>
      </c>
      <c r="F25" s="105" t="s">
        <v>261</v>
      </c>
      <c r="G25" s="99"/>
      <c r="H25" s="104" t="s">
        <v>890</v>
      </c>
      <c r="I25" s="104" t="s">
        <v>448</v>
      </c>
      <c r="J25" s="104" t="s">
        <v>92</v>
      </c>
      <c r="K25" s="140">
        <v>1</v>
      </c>
      <c r="L25" s="106">
        <v>2015</v>
      </c>
      <c r="M25" s="178">
        <v>35264</v>
      </c>
      <c r="O25" s="42"/>
    </row>
    <row r="26" spans="1:15" ht="25.5" x14ac:dyDescent="0.25">
      <c r="A26" s="102">
        <v>21</v>
      </c>
      <c r="B26" s="102" t="s">
        <v>7597</v>
      </c>
      <c r="C26" s="103" t="s">
        <v>7598</v>
      </c>
      <c r="D26" s="104" t="s">
        <v>261</v>
      </c>
      <c r="E26" s="104" t="s">
        <v>391</v>
      </c>
      <c r="F26" s="105" t="s">
        <v>261</v>
      </c>
      <c r="G26" s="99"/>
      <c r="H26" s="104" t="s">
        <v>890</v>
      </c>
      <c r="I26" s="104" t="s">
        <v>448</v>
      </c>
      <c r="J26" s="104" t="s">
        <v>92</v>
      </c>
      <c r="K26" s="140">
        <v>11</v>
      </c>
      <c r="L26" s="106">
        <v>2015</v>
      </c>
      <c r="M26" s="178">
        <v>5250</v>
      </c>
      <c r="O26" s="42"/>
    </row>
    <row r="27" spans="1:15" ht="25.5" x14ac:dyDescent="0.25">
      <c r="A27" s="102">
        <v>22</v>
      </c>
      <c r="B27" s="102" t="s">
        <v>7597</v>
      </c>
      <c r="C27" s="103" t="s">
        <v>7598</v>
      </c>
      <c r="D27" s="104" t="s">
        <v>261</v>
      </c>
      <c r="E27" s="104" t="s">
        <v>391</v>
      </c>
      <c r="F27" s="105" t="s">
        <v>261</v>
      </c>
      <c r="G27" s="99"/>
      <c r="H27" s="104" t="s">
        <v>890</v>
      </c>
      <c r="I27" s="104" t="s">
        <v>448</v>
      </c>
      <c r="J27" s="104" t="s">
        <v>92</v>
      </c>
      <c r="K27" s="140">
        <v>11</v>
      </c>
      <c r="L27" s="106">
        <v>2015</v>
      </c>
      <c r="M27" s="178">
        <v>5250</v>
      </c>
      <c r="O27" s="42"/>
    </row>
    <row r="28" spans="1:15" ht="25.5" x14ac:dyDescent="0.25">
      <c r="A28" s="102">
        <v>23</v>
      </c>
      <c r="B28" s="102" t="s">
        <v>7599</v>
      </c>
      <c r="C28" s="103" t="s">
        <v>7600</v>
      </c>
      <c r="D28" s="104" t="s">
        <v>261</v>
      </c>
      <c r="E28" s="104" t="s">
        <v>391</v>
      </c>
      <c r="F28" s="105" t="s">
        <v>261</v>
      </c>
      <c r="G28" s="99"/>
      <c r="H28" s="104" t="s">
        <v>890</v>
      </c>
      <c r="I28" s="104" t="s">
        <v>448</v>
      </c>
      <c r="J28" s="104" t="s">
        <v>92</v>
      </c>
      <c r="K28" s="106">
        <v>4</v>
      </c>
      <c r="L28" s="106">
        <v>2016</v>
      </c>
      <c r="M28" s="178">
        <v>17576.32</v>
      </c>
      <c r="O28" s="42"/>
    </row>
    <row r="29" spans="1:15" ht="25.5" x14ac:dyDescent="0.25">
      <c r="A29" s="102">
        <v>24</v>
      </c>
      <c r="B29" s="102" t="s">
        <v>7601</v>
      </c>
      <c r="C29" s="103" t="s">
        <v>7602</v>
      </c>
      <c r="D29" s="105" t="s">
        <v>1156</v>
      </c>
      <c r="E29" s="105" t="s">
        <v>7603</v>
      </c>
      <c r="F29" s="105" t="s">
        <v>7604</v>
      </c>
      <c r="G29" s="99"/>
      <c r="H29" s="104" t="s">
        <v>890</v>
      </c>
      <c r="I29" s="104" t="s">
        <v>448</v>
      </c>
      <c r="J29" s="104" t="s">
        <v>92</v>
      </c>
      <c r="K29" s="106">
        <v>11</v>
      </c>
      <c r="L29" s="106">
        <v>2017</v>
      </c>
      <c r="M29" s="178">
        <v>517531.68</v>
      </c>
      <c r="O29" s="42"/>
    </row>
    <row r="30" spans="1:15" ht="25.5" x14ac:dyDescent="0.25">
      <c r="A30" s="102">
        <v>25</v>
      </c>
      <c r="B30" s="102" t="s">
        <v>7605</v>
      </c>
      <c r="C30" s="103" t="s">
        <v>7606</v>
      </c>
      <c r="D30" s="105" t="s">
        <v>261</v>
      </c>
      <c r="E30" s="105" t="s">
        <v>391</v>
      </c>
      <c r="F30" s="105" t="s">
        <v>261</v>
      </c>
      <c r="G30" s="99"/>
      <c r="H30" s="104" t="s">
        <v>90</v>
      </c>
      <c r="I30" s="104" t="s">
        <v>448</v>
      </c>
      <c r="J30" s="104" t="s">
        <v>92</v>
      </c>
      <c r="K30" s="106">
        <v>1</v>
      </c>
      <c r="L30" s="106">
        <v>2020</v>
      </c>
      <c r="M30" s="178">
        <v>24200</v>
      </c>
      <c r="O30" s="42"/>
    </row>
    <row r="31" spans="1:15" ht="25.5" x14ac:dyDescent="0.25">
      <c r="A31" s="102">
        <v>26</v>
      </c>
      <c r="B31" s="102" t="s">
        <v>7607</v>
      </c>
      <c r="C31" s="103" t="s">
        <v>7608</v>
      </c>
      <c r="D31" s="105" t="s">
        <v>261</v>
      </c>
      <c r="E31" s="105" t="s">
        <v>391</v>
      </c>
      <c r="F31" s="105" t="s">
        <v>261</v>
      </c>
      <c r="G31" s="99"/>
      <c r="H31" s="104" t="s">
        <v>890</v>
      </c>
      <c r="I31" s="104" t="s">
        <v>448</v>
      </c>
      <c r="J31" s="104" t="s">
        <v>92</v>
      </c>
      <c r="K31" s="106">
        <v>2</v>
      </c>
      <c r="L31" s="106">
        <v>2020</v>
      </c>
      <c r="M31" s="178">
        <v>44660</v>
      </c>
      <c r="O31" s="42"/>
    </row>
    <row r="32" spans="1:15" ht="25.5" x14ac:dyDescent="0.25">
      <c r="A32" s="102">
        <v>27</v>
      </c>
      <c r="B32" s="102" t="s">
        <v>7609</v>
      </c>
      <c r="C32" s="103" t="s">
        <v>7610</v>
      </c>
      <c r="D32" s="105" t="s">
        <v>261</v>
      </c>
      <c r="E32" s="105" t="s">
        <v>7611</v>
      </c>
      <c r="F32" s="105" t="s">
        <v>7612</v>
      </c>
      <c r="G32" s="99"/>
      <c r="H32" s="105" t="s">
        <v>292</v>
      </c>
      <c r="I32" s="104" t="s">
        <v>448</v>
      </c>
      <c r="J32" s="104" t="s">
        <v>92</v>
      </c>
      <c r="K32" s="106">
        <v>11</v>
      </c>
      <c r="L32" s="106">
        <v>2020</v>
      </c>
      <c r="M32" s="178">
        <v>18800</v>
      </c>
      <c r="O32" s="42"/>
    </row>
    <row r="33" spans="1:15" ht="25.5" x14ac:dyDescent="0.25">
      <c r="A33" s="102">
        <v>28</v>
      </c>
      <c r="B33" s="102" t="s">
        <v>7613</v>
      </c>
      <c r="C33" s="103" t="s">
        <v>7610</v>
      </c>
      <c r="D33" s="105" t="s">
        <v>261</v>
      </c>
      <c r="E33" s="105" t="s">
        <v>7611</v>
      </c>
      <c r="F33" s="105" t="s">
        <v>7612</v>
      </c>
      <c r="G33" s="99"/>
      <c r="H33" s="105" t="s">
        <v>292</v>
      </c>
      <c r="I33" s="104" t="s">
        <v>448</v>
      </c>
      <c r="J33" s="104" t="s">
        <v>92</v>
      </c>
      <c r="K33" s="140">
        <v>11</v>
      </c>
      <c r="L33" s="106">
        <v>2020</v>
      </c>
      <c r="M33" s="178">
        <v>18800</v>
      </c>
      <c r="O33" s="42"/>
    </row>
    <row r="34" spans="1:15" ht="25.5" x14ac:dyDescent="0.25">
      <c r="A34" s="102">
        <v>29</v>
      </c>
      <c r="B34" s="102" t="s">
        <v>7614</v>
      </c>
      <c r="C34" s="103" t="s">
        <v>7615</v>
      </c>
      <c r="D34" s="104" t="s">
        <v>261</v>
      </c>
      <c r="E34" s="104" t="s">
        <v>391</v>
      </c>
      <c r="F34" s="105" t="s">
        <v>261</v>
      </c>
      <c r="G34" s="99"/>
      <c r="H34" s="104" t="s">
        <v>90</v>
      </c>
      <c r="I34" s="104" t="s">
        <v>381</v>
      </c>
      <c r="J34" s="104" t="s">
        <v>92</v>
      </c>
      <c r="K34" s="140">
        <v>12</v>
      </c>
      <c r="L34" s="106">
        <v>2013</v>
      </c>
      <c r="M34" s="178">
        <v>2500</v>
      </c>
      <c r="O34" s="42"/>
    </row>
    <row r="35" spans="1:15" ht="25.5" x14ac:dyDescent="0.25">
      <c r="A35" s="102">
        <v>30</v>
      </c>
      <c r="B35" s="102" t="s">
        <v>7616</v>
      </c>
      <c r="C35" s="103" t="s">
        <v>7617</v>
      </c>
      <c r="D35" s="104" t="s">
        <v>261</v>
      </c>
      <c r="E35" s="104" t="s">
        <v>391</v>
      </c>
      <c r="F35" s="105" t="s">
        <v>261</v>
      </c>
      <c r="G35" s="99"/>
      <c r="H35" s="104" t="s">
        <v>90</v>
      </c>
      <c r="I35" s="104" t="s">
        <v>381</v>
      </c>
      <c r="J35" s="104" t="s">
        <v>92</v>
      </c>
      <c r="K35" s="140">
        <v>12</v>
      </c>
      <c r="L35" s="106">
        <v>2013</v>
      </c>
      <c r="M35" s="178">
        <v>2500</v>
      </c>
      <c r="O35" s="42"/>
    </row>
    <row r="36" spans="1:15" ht="25.5" x14ac:dyDescent="0.25">
      <c r="A36" s="102">
        <v>31</v>
      </c>
      <c r="B36" s="102" t="s">
        <v>7618</v>
      </c>
      <c r="C36" s="103" t="s">
        <v>7619</v>
      </c>
      <c r="D36" s="104" t="s">
        <v>261</v>
      </c>
      <c r="E36" s="104" t="s">
        <v>391</v>
      </c>
      <c r="F36" s="105" t="s">
        <v>261</v>
      </c>
      <c r="G36" s="99"/>
      <c r="H36" s="104" t="s">
        <v>292</v>
      </c>
      <c r="I36" s="104" t="s">
        <v>381</v>
      </c>
      <c r="J36" s="104" t="s">
        <v>92</v>
      </c>
      <c r="K36" s="140">
        <v>12</v>
      </c>
      <c r="L36" s="106">
        <v>2013</v>
      </c>
      <c r="M36" s="178">
        <v>2200</v>
      </c>
      <c r="O36" s="42"/>
    </row>
    <row r="37" spans="1:15" ht="25.5" x14ac:dyDescent="0.25">
      <c r="A37" s="102">
        <v>32</v>
      </c>
      <c r="B37" s="102" t="s">
        <v>7620</v>
      </c>
      <c r="C37" s="103" t="s">
        <v>7621</v>
      </c>
      <c r="D37" s="104" t="s">
        <v>261</v>
      </c>
      <c r="E37" s="104" t="s">
        <v>391</v>
      </c>
      <c r="F37" s="105" t="s">
        <v>261</v>
      </c>
      <c r="G37" s="99"/>
      <c r="H37" s="104" t="s">
        <v>292</v>
      </c>
      <c r="I37" s="104" t="s">
        <v>381</v>
      </c>
      <c r="J37" s="104" t="s">
        <v>92</v>
      </c>
      <c r="K37" s="140">
        <v>12</v>
      </c>
      <c r="L37" s="106">
        <v>2013</v>
      </c>
      <c r="M37" s="178">
        <v>2200</v>
      </c>
      <c r="O37" s="42"/>
    </row>
    <row r="38" spans="1:15" ht="25.5" x14ac:dyDescent="0.25">
      <c r="A38" s="102">
        <v>33</v>
      </c>
      <c r="B38" s="102" t="s">
        <v>7622</v>
      </c>
      <c r="C38" s="103" t="s">
        <v>7623</v>
      </c>
      <c r="D38" s="104" t="s">
        <v>261</v>
      </c>
      <c r="E38" s="104" t="s">
        <v>391</v>
      </c>
      <c r="F38" s="105" t="s">
        <v>261</v>
      </c>
      <c r="G38" s="99"/>
      <c r="H38" s="104" t="s">
        <v>292</v>
      </c>
      <c r="I38" s="104" t="s">
        <v>381</v>
      </c>
      <c r="J38" s="104" t="s">
        <v>92</v>
      </c>
      <c r="K38" s="140">
        <v>12</v>
      </c>
      <c r="L38" s="106">
        <v>2013</v>
      </c>
      <c r="M38" s="178">
        <v>3654.72</v>
      </c>
      <c r="O38" s="42"/>
    </row>
    <row r="39" spans="1:15" ht="25.5" x14ac:dyDescent="0.25">
      <c r="A39" s="102">
        <v>34</v>
      </c>
      <c r="B39" s="102" t="s">
        <v>7624</v>
      </c>
      <c r="C39" s="103" t="s">
        <v>7625</v>
      </c>
      <c r="D39" s="104" t="s">
        <v>261</v>
      </c>
      <c r="E39" s="104" t="s">
        <v>391</v>
      </c>
      <c r="F39" s="105" t="s">
        <v>261</v>
      </c>
      <c r="G39" s="99"/>
      <c r="H39" s="104" t="s">
        <v>292</v>
      </c>
      <c r="I39" s="104" t="s">
        <v>448</v>
      </c>
      <c r="J39" s="104" t="s">
        <v>92</v>
      </c>
      <c r="K39" s="140">
        <v>12</v>
      </c>
      <c r="L39" s="106">
        <v>2013</v>
      </c>
      <c r="M39" s="178">
        <v>2500</v>
      </c>
      <c r="O39" s="42"/>
    </row>
    <row r="40" spans="1:15" ht="25.5" x14ac:dyDescent="0.25">
      <c r="A40" s="102">
        <v>35</v>
      </c>
      <c r="B40" s="102" t="s">
        <v>7626</v>
      </c>
      <c r="C40" s="103" t="s">
        <v>7627</v>
      </c>
      <c r="D40" s="104" t="s">
        <v>261</v>
      </c>
      <c r="E40" s="104" t="s">
        <v>391</v>
      </c>
      <c r="F40" s="105" t="s">
        <v>261</v>
      </c>
      <c r="G40" s="99"/>
      <c r="H40" s="104" t="s">
        <v>292</v>
      </c>
      <c r="I40" s="104" t="s">
        <v>448</v>
      </c>
      <c r="J40" s="104" t="s">
        <v>92</v>
      </c>
      <c r="K40" s="140">
        <v>12</v>
      </c>
      <c r="L40" s="106">
        <v>2013</v>
      </c>
      <c r="M40" s="178">
        <v>3000</v>
      </c>
      <c r="O40" s="42"/>
    </row>
    <row r="41" spans="1:15" ht="25.5" x14ac:dyDescent="0.25">
      <c r="A41" s="102">
        <v>36</v>
      </c>
      <c r="B41" s="102" t="s">
        <v>7628</v>
      </c>
      <c r="C41" s="103" t="s">
        <v>7602</v>
      </c>
      <c r="D41" s="104" t="s">
        <v>261</v>
      </c>
      <c r="E41" s="104" t="s">
        <v>391</v>
      </c>
      <c r="F41" s="105" t="s">
        <v>261</v>
      </c>
      <c r="G41" s="99"/>
      <c r="H41" s="104" t="s">
        <v>292</v>
      </c>
      <c r="I41" s="104" t="s">
        <v>448</v>
      </c>
      <c r="J41" s="104" t="s">
        <v>92</v>
      </c>
      <c r="K41" s="140">
        <v>12</v>
      </c>
      <c r="L41" s="106">
        <v>2013</v>
      </c>
      <c r="M41" s="178">
        <v>17250</v>
      </c>
      <c r="O41" s="42"/>
    </row>
    <row r="42" spans="1:15" ht="25.5" x14ac:dyDescent="0.25">
      <c r="A42" s="102">
        <v>37</v>
      </c>
      <c r="B42" s="102" t="s">
        <v>7629</v>
      </c>
      <c r="C42" s="103" t="s">
        <v>7630</v>
      </c>
      <c r="D42" s="104" t="s">
        <v>7631</v>
      </c>
      <c r="E42" s="104" t="s">
        <v>391</v>
      </c>
      <c r="F42" s="105" t="s">
        <v>261</v>
      </c>
      <c r="G42" s="99"/>
      <c r="H42" s="104" t="s">
        <v>292</v>
      </c>
      <c r="I42" s="104" t="s">
        <v>448</v>
      </c>
      <c r="J42" s="104" t="s">
        <v>92</v>
      </c>
      <c r="K42" s="140">
        <v>12</v>
      </c>
      <c r="L42" s="106">
        <v>2013</v>
      </c>
      <c r="M42" s="178">
        <v>2200</v>
      </c>
      <c r="O42" s="42"/>
    </row>
    <row r="43" spans="1:15" ht="25.5" x14ac:dyDescent="0.25">
      <c r="A43" s="102">
        <v>38</v>
      </c>
      <c r="B43" s="102" t="s">
        <v>7632</v>
      </c>
      <c r="C43" s="103" t="s">
        <v>7633</v>
      </c>
      <c r="D43" s="104" t="s">
        <v>261</v>
      </c>
      <c r="E43" s="104" t="s">
        <v>7634</v>
      </c>
      <c r="F43" s="105" t="s">
        <v>261</v>
      </c>
      <c r="G43" s="99"/>
      <c r="H43" s="104" t="s">
        <v>292</v>
      </c>
      <c r="I43" s="104" t="s">
        <v>448</v>
      </c>
      <c r="J43" s="104" t="s">
        <v>92</v>
      </c>
      <c r="K43" s="140">
        <v>12</v>
      </c>
      <c r="L43" s="106">
        <v>2013</v>
      </c>
      <c r="M43" s="178">
        <v>3889.99</v>
      </c>
      <c r="O43" s="42"/>
    </row>
    <row r="44" spans="1:15" ht="25.5" x14ac:dyDescent="0.25">
      <c r="A44" s="102">
        <v>39</v>
      </c>
      <c r="B44" s="102" t="s">
        <v>7635</v>
      </c>
      <c r="C44" s="103" t="s">
        <v>7636</v>
      </c>
      <c r="D44" s="104" t="s">
        <v>261</v>
      </c>
      <c r="E44" s="104" t="s">
        <v>7637</v>
      </c>
      <c r="F44" s="105" t="s">
        <v>261</v>
      </c>
      <c r="G44" s="99"/>
      <c r="H44" s="104" t="s">
        <v>292</v>
      </c>
      <c r="I44" s="104" t="s">
        <v>448</v>
      </c>
      <c r="J44" s="104" t="s">
        <v>92</v>
      </c>
      <c r="K44" s="140">
        <v>12</v>
      </c>
      <c r="L44" s="106">
        <v>2013</v>
      </c>
      <c r="M44" s="178">
        <v>4140</v>
      </c>
      <c r="O44" s="42"/>
    </row>
    <row r="45" spans="1:15" ht="25.5" x14ac:dyDescent="0.25">
      <c r="A45" s="102">
        <v>40</v>
      </c>
      <c r="B45" s="102" t="s">
        <v>7638</v>
      </c>
      <c r="C45" s="103" t="s">
        <v>7639</v>
      </c>
      <c r="D45" s="104" t="s">
        <v>261</v>
      </c>
      <c r="E45" s="104" t="s">
        <v>391</v>
      </c>
      <c r="F45" s="105" t="s">
        <v>261</v>
      </c>
      <c r="G45" s="99"/>
      <c r="H45" s="104" t="s">
        <v>292</v>
      </c>
      <c r="I45" s="104" t="s">
        <v>448</v>
      </c>
      <c r="J45" s="104" t="s">
        <v>92</v>
      </c>
      <c r="K45" s="140">
        <v>12</v>
      </c>
      <c r="L45" s="106">
        <v>2013</v>
      </c>
      <c r="M45" s="178">
        <v>2446.44</v>
      </c>
      <c r="O45" s="42"/>
    </row>
    <row r="46" spans="1:15" ht="25.5" x14ac:dyDescent="0.25">
      <c r="A46" s="102">
        <v>41</v>
      </c>
      <c r="B46" s="102" t="s">
        <v>7640</v>
      </c>
      <c r="C46" s="103" t="s">
        <v>7641</v>
      </c>
      <c r="D46" s="104" t="s">
        <v>261</v>
      </c>
      <c r="E46" s="104" t="s">
        <v>391</v>
      </c>
      <c r="F46" s="105" t="s">
        <v>261</v>
      </c>
      <c r="G46" s="99"/>
      <c r="H46" s="104" t="s">
        <v>292</v>
      </c>
      <c r="I46" s="104" t="s">
        <v>448</v>
      </c>
      <c r="J46" s="104" t="s">
        <v>92</v>
      </c>
      <c r="K46" s="140">
        <v>12</v>
      </c>
      <c r="L46" s="106">
        <v>2013</v>
      </c>
      <c r="M46" s="178">
        <v>9002.76</v>
      </c>
      <c r="O46" s="42"/>
    </row>
    <row r="47" spans="1:15" ht="25.5" x14ac:dyDescent="0.25">
      <c r="A47" s="102">
        <v>42</v>
      </c>
      <c r="B47" s="102" t="s">
        <v>7642</v>
      </c>
      <c r="C47" s="103" t="s">
        <v>7643</v>
      </c>
      <c r="D47" s="104" t="s">
        <v>261</v>
      </c>
      <c r="E47" s="104" t="s">
        <v>391</v>
      </c>
      <c r="F47" s="105" t="s">
        <v>261</v>
      </c>
      <c r="G47" s="99"/>
      <c r="H47" s="104" t="s">
        <v>292</v>
      </c>
      <c r="I47" s="104" t="s">
        <v>448</v>
      </c>
      <c r="J47" s="104" t="s">
        <v>92</v>
      </c>
      <c r="K47" s="140">
        <v>12</v>
      </c>
      <c r="L47" s="106">
        <v>2013</v>
      </c>
      <c r="M47" s="178">
        <v>6598.08</v>
      </c>
      <c r="O47" s="42"/>
    </row>
    <row r="48" spans="1:15" ht="25.5" x14ac:dyDescent="0.25">
      <c r="A48" s="102">
        <v>43</v>
      </c>
      <c r="B48" s="102" t="s">
        <v>7644</v>
      </c>
      <c r="C48" s="103" t="s">
        <v>7645</v>
      </c>
      <c r="D48" s="104" t="s">
        <v>261</v>
      </c>
      <c r="E48" s="104" t="s">
        <v>391</v>
      </c>
      <c r="F48" s="105" t="s">
        <v>261</v>
      </c>
      <c r="G48" s="99"/>
      <c r="H48" s="104" t="s">
        <v>292</v>
      </c>
      <c r="I48" s="104" t="s">
        <v>448</v>
      </c>
      <c r="J48" s="104" t="s">
        <v>92</v>
      </c>
      <c r="K48" s="140">
        <v>12</v>
      </c>
      <c r="L48" s="106">
        <v>2013</v>
      </c>
      <c r="M48" s="178">
        <v>1827</v>
      </c>
      <c r="O48" s="42"/>
    </row>
    <row r="49" spans="1:15" ht="25.5" x14ac:dyDescent="0.25">
      <c r="A49" s="102">
        <v>44</v>
      </c>
      <c r="B49" s="102" t="s">
        <v>7646</v>
      </c>
      <c r="C49" s="103" t="s">
        <v>7647</v>
      </c>
      <c r="D49" s="104" t="s">
        <v>261</v>
      </c>
      <c r="E49" s="104" t="s">
        <v>391</v>
      </c>
      <c r="F49" s="105" t="s">
        <v>261</v>
      </c>
      <c r="G49" s="99"/>
      <c r="H49" s="104" t="s">
        <v>292</v>
      </c>
      <c r="I49" s="104" t="s">
        <v>448</v>
      </c>
      <c r="J49" s="104" t="s">
        <v>92</v>
      </c>
      <c r="K49" s="140">
        <v>12</v>
      </c>
      <c r="L49" s="106">
        <v>2013</v>
      </c>
      <c r="M49" s="178">
        <v>4598.24</v>
      </c>
      <c r="O49" s="42"/>
    </row>
    <row r="50" spans="1:15" ht="25.5" x14ac:dyDescent="0.25">
      <c r="A50" s="102">
        <v>45</v>
      </c>
      <c r="B50" s="102" t="s">
        <v>7648</v>
      </c>
      <c r="C50" s="103" t="s">
        <v>7649</v>
      </c>
      <c r="D50" s="104" t="s">
        <v>261</v>
      </c>
      <c r="E50" s="104" t="s">
        <v>391</v>
      </c>
      <c r="F50" s="105" t="s">
        <v>261</v>
      </c>
      <c r="G50" s="99"/>
      <c r="H50" s="104" t="s">
        <v>292</v>
      </c>
      <c r="I50" s="104" t="s">
        <v>448</v>
      </c>
      <c r="J50" s="104" t="s">
        <v>92</v>
      </c>
      <c r="K50" s="140">
        <v>12</v>
      </c>
      <c r="L50" s="106">
        <v>2013</v>
      </c>
      <c r="M50" s="178">
        <v>3297.88</v>
      </c>
      <c r="O50" s="42"/>
    </row>
    <row r="51" spans="1:15" ht="25.5" x14ac:dyDescent="0.25">
      <c r="A51" s="102">
        <v>46</v>
      </c>
      <c r="B51" s="102" t="s">
        <v>7650</v>
      </c>
      <c r="C51" s="103" t="s">
        <v>7651</v>
      </c>
      <c r="D51" s="104" t="s">
        <v>261</v>
      </c>
      <c r="E51" s="104" t="s">
        <v>391</v>
      </c>
      <c r="F51" s="105" t="s">
        <v>261</v>
      </c>
      <c r="G51" s="99"/>
      <c r="H51" s="104" t="s">
        <v>292</v>
      </c>
      <c r="I51" s="104" t="s">
        <v>448</v>
      </c>
      <c r="J51" s="104" t="s">
        <v>92</v>
      </c>
      <c r="K51" s="140">
        <v>12</v>
      </c>
      <c r="L51" s="106">
        <v>2013</v>
      </c>
      <c r="M51" s="178">
        <v>7666.44</v>
      </c>
      <c r="O51" s="42"/>
    </row>
    <row r="52" spans="1:15" ht="25.5" x14ac:dyDescent="0.25">
      <c r="A52" s="102">
        <v>47</v>
      </c>
      <c r="B52" s="102" t="s">
        <v>7652</v>
      </c>
      <c r="C52" s="103" t="s">
        <v>7653</v>
      </c>
      <c r="D52" s="104" t="s">
        <v>261</v>
      </c>
      <c r="E52" s="104" t="s">
        <v>391</v>
      </c>
      <c r="F52" s="105" t="s">
        <v>261</v>
      </c>
      <c r="G52" s="99"/>
      <c r="H52" s="104" t="s">
        <v>292</v>
      </c>
      <c r="I52" s="104" t="s">
        <v>448</v>
      </c>
      <c r="J52" s="104" t="s">
        <v>92</v>
      </c>
      <c r="K52" s="140">
        <v>11</v>
      </c>
      <c r="L52" s="106">
        <v>2015</v>
      </c>
      <c r="M52" s="178">
        <v>909</v>
      </c>
      <c r="O52" s="42"/>
    </row>
    <row r="53" spans="1:15" ht="25.5" x14ac:dyDescent="0.25">
      <c r="A53" s="102">
        <v>48</v>
      </c>
      <c r="B53" s="102" t="s">
        <v>7654</v>
      </c>
      <c r="C53" s="103" t="s">
        <v>7655</v>
      </c>
      <c r="D53" s="105" t="s">
        <v>7656</v>
      </c>
      <c r="E53" s="105" t="s">
        <v>7657</v>
      </c>
      <c r="F53" s="105" t="s">
        <v>7658</v>
      </c>
      <c r="G53" s="99"/>
      <c r="H53" s="105" t="s">
        <v>292</v>
      </c>
      <c r="I53" s="104" t="s">
        <v>448</v>
      </c>
      <c r="J53" s="104" t="s">
        <v>92</v>
      </c>
      <c r="K53" s="140">
        <v>12</v>
      </c>
      <c r="L53" s="106">
        <v>2020</v>
      </c>
      <c r="M53" s="178">
        <v>27455</v>
      </c>
      <c r="O53" s="42"/>
    </row>
    <row r="54" spans="1:15" ht="38.25" x14ac:dyDescent="0.25">
      <c r="A54" s="102">
        <v>49</v>
      </c>
      <c r="B54" s="102" t="s">
        <v>7659</v>
      </c>
      <c r="C54" s="141" t="s">
        <v>7660</v>
      </c>
      <c r="D54" s="104" t="s">
        <v>7661</v>
      </c>
      <c r="E54" s="104" t="s">
        <v>391</v>
      </c>
      <c r="F54" s="105" t="s">
        <v>261</v>
      </c>
      <c r="G54" s="99"/>
      <c r="H54" s="104" t="s">
        <v>292</v>
      </c>
      <c r="I54" s="104" t="s">
        <v>2147</v>
      </c>
      <c r="J54" s="104" t="s">
        <v>92</v>
      </c>
      <c r="K54" s="140">
        <v>12</v>
      </c>
      <c r="L54" s="106">
        <v>2013</v>
      </c>
      <c r="M54" s="188">
        <v>5656.2</v>
      </c>
      <c r="O54" s="42"/>
    </row>
    <row r="55" spans="1:15" ht="38.25" x14ac:dyDescent="0.25">
      <c r="A55" s="102">
        <v>50</v>
      </c>
      <c r="B55" s="102" t="s">
        <v>7662</v>
      </c>
      <c r="C55" s="141" t="s">
        <v>7663</v>
      </c>
      <c r="D55" s="104" t="s">
        <v>261</v>
      </c>
      <c r="E55" s="104" t="s">
        <v>391</v>
      </c>
      <c r="F55" s="105" t="s">
        <v>261</v>
      </c>
      <c r="G55" s="99"/>
      <c r="H55" s="104" t="s">
        <v>292</v>
      </c>
      <c r="I55" s="104" t="s">
        <v>2147</v>
      </c>
      <c r="J55" s="104" t="s">
        <v>92</v>
      </c>
      <c r="K55" s="140">
        <v>12</v>
      </c>
      <c r="L55" s="106">
        <v>2013</v>
      </c>
      <c r="M55" s="188">
        <v>3949.8</v>
      </c>
      <c r="O55" s="42"/>
    </row>
    <row r="56" spans="1:15" ht="38.25" x14ac:dyDescent="0.25">
      <c r="A56" s="102">
        <v>51</v>
      </c>
      <c r="B56" s="102" t="s">
        <v>7664</v>
      </c>
      <c r="C56" s="142" t="s">
        <v>7665</v>
      </c>
      <c r="D56" s="104" t="s">
        <v>261</v>
      </c>
      <c r="E56" s="104" t="s">
        <v>391</v>
      </c>
      <c r="F56" s="105" t="s">
        <v>261</v>
      </c>
      <c r="G56" s="99"/>
      <c r="H56" s="104" t="s">
        <v>292</v>
      </c>
      <c r="I56" s="104" t="s">
        <v>2147</v>
      </c>
      <c r="J56" s="104" t="s">
        <v>92</v>
      </c>
      <c r="K56" s="106">
        <v>12</v>
      </c>
      <c r="L56" s="106">
        <v>2013</v>
      </c>
      <c r="M56" s="188">
        <f>23200-3255</f>
        <v>19945</v>
      </c>
      <c r="O56" s="42"/>
    </row>
    <row r="57" spans="1:15" ht="25.5" x14ac:dyDescent="0.25">
      <c r="A57" s="102">
        <v>52</v>
      </c>
      <c r="B57" s="102" t="s">
        <v>7666</v>
      </c>
      <c r="C57" s="142" t="s">
        <v>7667</v>
      </c>
      <c r="D57" s="104" t="s">
        <v>261</v>
      </c>
      <c r="E57" s="104" t="s">
        <v>391</v>
      </c>
      <c r="F57" s="105" t="s">
        <v>261</v>
      </c>
      <c r="G57" s="99"/>
      <c r="H57" s="104"/>
      <c r="I57" s="104" t="s">
        <v>381</v>
      </c>
      <c r="J57" s="104" t="s">
        <v>2856</v>
      </c>
      <c r="K57" s="106">
        <v>9</v>
      </c>
      <c r="L57" s="106">
        <v>2021</v>
      </c>
      <c r="M57" s="188">
        <v>39329</v>
      </c>
      <c r="O57" s="42"/>
    </row>
    <row r="58" spans="1:15" ht="25.5" x14ac:dyDescent="0.25">
      <c r="A58" s="102">
        <v>53</v>
      </c>
      <c r="B58" s="102" t="s">
        <v>7668</v>
      </c>
      <c r="C58" s="142" t="s">
        <v>7669</v>
      </c>
      <c r="D58" s="104"/>
      <c r="E58" s="104"/>
      <c r="F58" s="105"/>
      <c r="G58" s="99"/>
      <c r="H58" s="104"/>
      <c r="I58" s="104" t="s">
        <v>381</v>
      </c>
      <c r="J58" s="104" t="s">
        <v>92</v>
      </c>
      <c r="K58" s="106">
        <v>5</v>
      </c>
      <c r="L58" s="106">
        <v>2023</v>
      </c>
      <c r="M58" s="188">
        <v>7109</v>
      </c>
      <c r="O58" s="42"/>
    </row>
    <row r="59" spans="1:15" ht="25.5" x14ac:dyDescent="0.25">
      <c r="A59" s="102">
        <v>54</v>
      </c>
      <c r="B59" s="102" t="s">
        <v>7670</v>
      </c>
      <c r="C59" s="142" t="s">
        <v>7669</v>
      </c>
      <c r="D59" s="104"/>
      <c r="E59" s="104"/>
      <c r="F59" s="105"/>
      <c r="G59" s="99"/>
      <c r="H59" s="104"/>
      <c r="I59" s="104" t="s">
        <v>381</v>
      </c>
      <c r="J59" s="104" t="s">
        <v>92</v>
      </c>
      <c r="K59" s="106">
        <v>5</v>
      </c>
      <c r="L59" s="106">
        <v>2023</v>
      </c>
      <c r="M59" s="188">
        <v>7109</v>
      </c>
      <c r="O59" s="42"/>
    </row>
    <row r="60" spans="1:15" ht="25.5" x14ac:dyDescent="0.25">
      <c r="A60" s="107">
        <v>55</v>
      </c>
      <c r="B60" s="107" t="s">
        <v>14153</v>
      </c>
      <c r="C60" s="113" t="s">
        <v>14151</v>
      </c>
      <c r="D60" s="99"/>
      <c r="E60" s="99" t="s">
        <v>14152</v>
      </c>
      <c r="F60" s="108"/>
      <c r="G60" s="99"/>
      <c r="H60" s="99" t="s">
        <v>90</v>
      </c>
      <c r="I60" s="99" t="s">
        <v>448</v>
      </c>
      <c r="J60" s="99" t="s">
        <v>2856</v>
      </c>
      <c r="K60" s="109">
        <v>1</v>
      </c>
      <c r="L60" s="112">
        <v>2024</v>
      </c>
      <c r="M60" s="179">
        <v>10405.200000000001</v>
      </c>
      <c r="O60" s="42"/>
    </row>
    <row r="61" spans="1:15" ht="24" customHeight="1" x14ac:dyDescent="0.25">
      <c r="A61" s="107">
        <v>56</v>
      </c>
      <c r="B61" s="107" t="s">
        <v>14154</v>
      </c>
      <c r="C61" s="113" t="s">
        <v>14155</v>
      </c>
      <c r="D61" s="99" t="s">
        <v>7631</v>
      </c>
      <c r="E61" s="99" t="s">
        <v>14156</v>
      </c>
      <c r="F61" s="108" t="s">
        <v>14227</v>
      </c>
      <c r="G61" s="99"/>
      <c r="H61" s="99" t="s">
        <v>890</v>
      </c>
      <c r="I61" s="99" t="s">
        <v>448</v>
      </c>
      <c r="J61" s="99" t="s">
        <v>92</v>
      </c>
      <c r="K61" s="109">
        <v>1</v>
      </c>
      <c r="L61" s="112">
        <v>2024</v>
      </c>
      <c r="M61" s="179">
        <v>10626.76</v>
      </c>
      <c r="O61" s="42"/>
    </row>
    <row r="62" spans="1:15" ht="25.5" x14ac:dyDescent="0.25">
      <c r="A62" s="107">
        <v>57</v>
      </c>
      <c r="B62" s="107" t="s">
        <v>14157</v>
      </c>
      <c r="C62" s="113" t="s">
        <v>14158</v>
      </c>
      <c r="D62" s="99" t="s">
        <v>14228</v>
      </c>
      <c r="E62" s="99" t="s">
        <v>14159</v>
      </c>
      <c r="F62" s="108" t="s">
        <v>14229</v>
      </c>
      <c r="G62" s="99" t="s">
        <v>14230</v>
      </c>
      <c r="H62" s="99" t="s">
        <v>14160</v>
      </c>
      <c r="I62" s="99" t="s">
        <v>448</v>
      </c>
      <c r="J62" s="99" t="s">
        <v>92</v>
      </c>
      <c r="K62" s="109">
        <v>1</v>
      </c>
      <c r="L62" s="112">
        <v>2024</v>
      </c>
      <c r="M62" s="179">
        <v>27592.92</v>
      </c>
      <c r="O62" s="42"/>
    </row>
    <row r="63" spans="1:15" ht="25.5" x14ac:dyDescent="0.25">
      <c r="A63" s="107">
        <v>58</v>
      </c>
      <c r="B63" s="107" t="s">
        <v>14161</v>
      </c>
      <c r="C63" s="113" t="s">
        <v>14162</v>
      </c>
      <c r="D63" s="99"/>
      <c r="E63" s="99" t="s">
        <v>2104</v>
      </c>
      <c r="F63" s="108"/>
      <c r="G63" s="99"/>
      <c r="H63" s="99" t="s">
        <v>890</v>
      </c>
      <c r="I63" s="99" t="s">
        <v>448</v>
      </c>
      <c r="J63" s="99" t="s">
        <v>92</v>
      </c>
      <c r="K63" s="109">
        <v>1</v>
      </c>
      <c r="L63" s="112">
        <v>2024</v>
      </c>
      <c r="M63" s="179">
        <v>9307.84</v>
      </c>
      <c r="O63" s="42"/>
    </row>
    <row r="64" spans="1:15" ht="25.5" x14ac:dyDescent="0.25">
      <c r="A64" s="107">
        <v>59</v>
      </c>
      <c r="B64" s="107" t="s">
        <v>14163</v>
      </c>
      <c r="C64" s="113" t="s">
        <v>14151</v>
      </c>
      <c r="D64" s="99"/>
      <c r="E64" s="99" t="s">
        <v>14152</v>
      </c>
      <c r="F64" s="108"/>
      <c r="G64" s="99"/>
      <c r="H64" s="99" t="s">
        <v>90</v>
      </c>
      <c r="I64" s="99" t="s">
        <v>448</v>
      </c>
      <c r="J64" s="99" t="s">
        <v>92</v>
      </c>
      <c r="K64" s="109">
        <v>1</v>
      </c>
      <c r="L64" s="112">
        <v>2024</v>
      </c>
      <c r="M64" s="179">
        <v>10405.200000000001</v>
      </c>
      <c r="O64" s="42"/>
    </row>
    <row r="65" spans="1:15" ht="25.5" x14ac:dyDescent="0.25">
      <c r="A65" s="107">
        <v>60</v>
      </c>
      <c r="B65" s="107" t="s">
        <v>14266</v>
      </c>
      <c r="C65" s="113" t="s">
        <v>14269</v>
      </c>
      <c r="D65" s="99" t="s">
        <v>14267</v>
      </c>
      <c r="E65" s="99"/>
      <c r="F65" s="108"/>
      <c r="G65" s="99"/>
      <c r="H65" s="99"/>
      <c r="I65" s="99" t="s">
        <v>277</v>
      </c>
      <c r="J65" s="99" t="s">
        <v>92</v>
      </c>
      <c r="K65" s="109">
        <v>3</v>
      </c>
      <c r="L65" s="112">
        <v>2024</v>
      </c>
      <c r="M65" s="179">
        <v>59004.1</v>
      </c>
      <c r="O65" s="42"/>
    </row>
    <row r="66" spans="1:15" ht="25.5" x14ac:dyDescent="0.25">
      <c r="A66" s="107">
        <v>61</v>
      </c>
      <c r="B66" s="107" t="s">
        <v>14268</v>
      </c>
      <c r="C66" s="113" t="s">
        <v>14269</v>
      </c>
      <c r="D66" s="99" t="s">
        <v>14267</v>
      </c>
      <c r="E66" s="99"/>
      <c r="F66" s="108"/>
      <c r="G66" s="99"/>
      <c r="H66" s="99"/>
      <c r="I66" s="99" t="s">
        <v>277</v>
      </c>
      <c r="J66" s="99" t="s">
        <v>92</v>
      </c>
      <c r="K66" s="109">
        <v>3</v>
      </c>
      <c r="L66" s="112">
        <v>2024</v>
      </c>
      <c r="M66" s="179">
        <v>59004.1</v>
      </c>
      <c r="O66" s="42"/>
    </row>
    <row r="67" spans="1:15" ht="25.5" x14ac:dyDescent="0.25">
      <c r="A67" s="107">
        <v>62</v>
      </c>
      <c r="B67" s="107" t="s">
        <v>14271</v>
      </c>
      <c r="C67" s="113" t="s">
        <v>14270</v>
      </c>
      <c r="D67" s="99"/>
      <c r="E67" s="99"/>
      <c r="F67" s="108"/>
      <c r="G67" s="99"/>
      <c r="H67" s="99"/>
      <c r="I67" s="99" t="s">
        <v>277</v>
      </c>
      <c r="J67" s="99" t="s">
        <v>92</v>
      </c>
      <c r="K67" s="109">
        <v>3</v>
      </c>
      <c r="L67" s="112">
        <v>2024</v>
      </c>
      <c r="M67" s="179">
        <v>19180.599999999999</v>
      </c>
      <c r="O67" s="42"/>
    </row>
    <row r="68" spans="1:15" ht="25.5" x14ac:dyDescent="0.25">
      <c r="A68" s="107">
        <v>63</v>
      </c>
      <c r="B68" s="107" t="s">
        <v>14272</v>
      </c>
      <c r="C68" s="113" t="s">
        <v>14270</v>
      </c>
      <c r="D68" s="99"/>
      <c r="E68" s="99"/>
      <c r="F68" s="108"/>
      <c r="G68" s="99"/>
      <c r="H68" s="99"/>
      <c r="I68" s="99" t="s">
        <v>277</v>
      </c>
      <c r="J68" s="99" t="s">
        <v>92</v>
      </c>
      <c r="K68" s="109">
        <v>3</v>
      </c>
      <c r="L68" s="112">
        <v>2024</v>
      </c>
      <c r="M68" s="179">
        <v>19180.599999999999</v>
      </c>
      <c r="O68" s="42"/>
    </row>
    <row r="69" spans="1:15" ht="25.5" x14ac:dyDescent="0.25">
      <c r="A69" s="102">
        <v>64</v>
      </c>
      <c r="B69" s="102" t="s">
        <v>14880</v>
      </c>
      <c r="C69" s="142" t="s">
        <v>14881</v>
      </c>
      <c r="D69" s="104"/>
      <c r="E69" s="104"/>
      <c r="F69" s="105"/>
      <c r="G69" s="99"/>
      <c r="H69" s="104"/>
      <c r="I69" s="104" t="s">
        <v>448</v>
      </c>
      <c r="J69" s="104" t="s">
        <v>92</v>
      </c>
      <c r="K69" s="106">
        <v>12</v>
      </c>
      <c r="L69" s="140">
        <v>2024</v>
      </c>
      <c r="M69" s="188">
        <v>10985.2</v>
      </c>
      <c r="O69" s="42"/>
    </row>
    <row r="70" spans="1:15" ht="25.5" x14ac:dyDescent="0.25">
      <c r="A70" s="107">
        <v>65</v>
      </c>
      <c r="B70" s="102" t="s">
        <v>14990</v>
      </c>
      <c r="C70" s="142" t="s">
        <v>14151</v>
      </c>
      <c r="D70" s="104"/>
      <c r="E70" s="104"/>
      <c r="F70" s="105"/>
      <c r="G70" s="99"/>
      <c r="H70" s="104"/>
      <c r="I70" s="104" t="s">
        <v>448</v>
      </c>
      <c r="J70" s="104" t="s">
        <v>92</v>
      </c>
      <c r="K70" s="106">
        <v>1</v>
      </c>
      <c r="L70" s="140">
        <v>2025</v>
      </c>
      <c r="M70" s="188">
        <v>10513.46</v>
      </c>
      <c r="O70" s="42"/>
    </row>
    <row r="71" spans="1:15" ht="25.5" x14ac:dyDescent="0.25">
      <c r="A71" s="107">
        <v>66</v>
      </c>
      <c r="B71" s="102" t="s">
        <v>14991</v>
      </c>
      <c r="C71" s="142" t="s">
        <v>14992</v>
      </c>
      <c r="D71" s="104"/>
      <c r="E71" s="104"/>
      <c r="F71" s="105"/>
      <c r="G71" s="99"/>
      <c r="H71" s="104"/>
      <c r="I71" s="104" t="s">
        <v>448</v>
      </c>
      <c r="J71" s="104" t="s">
        <v>92</v>
      </c>
      <c r="K71" s="106">
        <v>1</v>
      </c>
      <c r="L71" s="140">
        <v>2025</v>
      </c>
      <c r="M71" s="188">
        <v>30160</v>
      </c>
      <c r="O71" s="42"/>
    </row>
    <row r="72" spans="1:15" ht="25.5" x14ac:dyDescent="0.25">
      <c r="A72" s="102">
        <v>67</v>
      </c>
      <c r="B72" s="102" t="s">
        <v>15102</v>
      </c>
      <c r="C72" s="142" t="s">
        <v>15099</v>
      </c>
      <c r="D72" s="104"/>
      <c r="E72" s="104"/>
      <c r="F72" s="105"/>
      <c r="G72" s="99" t="s">
        <v>15104</v>
      </c>
      <c r="H72" s="104"/>
      <c r="I72" s="104" t="s">
        <v>277</v>
      </c>
      <c r="J72" s="104" t="s">
        <v>92</v>
      </c>
      <c r="K72" s="106">
        <v>3</v>
      </c>
      <c r="L72" s="140">
        <v>2025</v>
      </c>
      <c r="M72" s="188">
        <v>42750</v>
      </c>
      <c r="O72" s="42"/>
    </row>
    <row r="73" spans="1:15" ht="25.5" x14ac:dyDescent="0.25">
      <c r="A73" s="107">
        <v>68</v>
      </c>
      <c r="B73" s="102" t="s">
        <v>15103</v>
      </c>
      <c r="C73" s="142" t="s">
        <v>15100</v>
      </c>
      <c r="D73" s="104" t="s">
        <v>15105</v>
      </c>
      <c r="E73" s="104"/>
      <c r="F73" s="105"/>
      <c r="G73" s="99" t="s">
        <v>15107</v>
      </c>
      <c r="H73" s="104"/>
      <c r="I73" s="104" t="s">
        <v>277</v>
      </c>
      <c r="J73" s="104" t="s">
        <v>92</v>
      </c>
      <c r="K73" s="106">
        <v>3</v>
      </c>
      <c r="L73" s="140">
        <v>2025</v>
      </c>
      <c r="M73" s="188">
        <v>33999.99</v>
      </c>
      <c r="O73" s="42"/>
    </row>
    <row r="74" spans="1:15" ht="51" x14ac:dyDescent="0.25">
      <c r="A74" s="107">
        <v>69</v>
      </c>
      <c r="B74" s="102" t="s">
        <v>15217</v>
      </c>
      <c r="C74" s="142" t="s">
        <v>15219</v>
      </c>
      <c r="D74" s="104"/>
      <c r="E74" s="104"/>
      <c r="F74" s="105"/>
      <c r="G74" s="99"/>
      <c r="H74" s="104"/>
      <c r="I74" s="104" t="s">
        <v>15218</v>
      </c>
      <c r="J74" s="104" t="s">
        <v>92</v>
      </c>
      <c r="K74" s="106">
        <v>5</v>
      </c>
      <c r="L74" s="140">
        <v>2025</v>
      </c>
      <c r="M74" s="188">
        <v>97678.51</v>
      </c>
      <c r="O74" s="42"/>
    </row>
    <row r="75" spans="1:15" ht="30" x14ac:dyDescent="0.25">
      <c r="A75" s="107">
        <v>70</v>
      </c>
      <c r="B75" s="102" t="s">
        <v>15419</v>
      </c>
      <c r="C75" s="142" t="s">
        <v>15417</v>
      </c>
      <c r="D75" s="104" t="s">
        <v>7590</v>
      </c>
      <c r="E75" s="104"/>
      <c r="F75" s="105" t="s">
        <v>15418</v>
      </c>
      <c r="G75" s="99">
        <v>25010200026</v>
      </c>
      <c r="H75" s="104" t="s">
        <v>90</v>
      </c>
      <c r="I75" s="104" t="s">
        <v>381</v>
      </c>
      <c r="J75" s="104" t="s">
        <v>92</v>
      </c>
      <c r="K75" s="106">
        <v>10</v>
      </c>
      <c r="L75" s="140">
        <v>2025</v>
      </c>
      <c r="M75" s="188">
        <v>41758.839999999997</v>
      </c>
      <c r="N75" s="38" t="s">
        <v>15420</v>
      </c>
      <c r="O75" s="42"/>
    </row>
    <row r="76" spans="1:15" ht="30" customHeight="1" x14ac:dyDescent="0.25">
      <c r="A76" s="107">
        <v>71</v>
      </c>
      <c r="B76" s="102" t="s">
        <v>15421</v>
      </c>
      <c r="C76" s="142" t="s">
        <v>15425</v>
      </c>
      <c r="D76" s="104"/>
      <c r="E76" s="104"/>
      <c r="F76" s="105"/>
      <c r="G76" s="105" t="s">
        <v>15423</v>
      </c>
      <c r="H76" s="104" t="s">
        <v>15426</v>
      </c>
      <c r="I76" s="104" t="s">
        <v>381</v>
      </c>
      <c r="J76" s="104" t="s">
        <v>92</v>
      </c>
      <c r="K76" s="106">
        <v>10</v>
      </c>
      <c r="L76" s="140">
        <v>2025</v>
      </c>
      <c r="M76" s="188">
        <v>9023.64</v>
      </c>
      <c r="N76" s="531" t="s">
        <v>15445</v>
      </c>
    </row>
    <row r="77" spans="1:15" ht="25.5" x14ac:dyDescent="0.25">
      <c r="A77" s="107">
        <v>72</v>
      </c>
      <c r="B77" s="102" t="s">
        <v>15422</v>
      </c>
      <c r="C77" s="142" t="s">
        <v>15425</v>
      </c>
      <c r="D77" s="104"/>
      <c r="E77" s="104"/>
      <c r="F77" s="105"/>
      <c r="G77" s="105" t="s">
        <v>15424</v>
      </c>
      <c r="H77" s="104" t="s">
        <v>15426</v>
      </c>
      <c r="I77" s="104" t="s">
        <v>381</v>
      </c>
      <c r="J77" s="104" t="s">
        <v>92</v>
      </c>
      <c r="K77" s="106">
        <v>10</v>
      </c>
      <c r="L77" s="140">
        <v>2025</v>
      </c>
      <c r="M77" s="188">
        <v>9023.64</v>
      </c>
      <c r="N77" s="531"/>
    </row>
    <row r="78" spans="1:15" ht="25.5" x14ac:dyDescent="0.25">
      <c r="A78" s="107">
        <v>73</v>
      </c>
      <c r="B78" s="102" t="s">
        <v>15446</v>
      </c>
      <c r="C78" s="142" t="s">
        <v>15447</v>
      </c>
      <c r="D78" s="104" t="s">
        <v>261</v>
      </c>
      <c r="E78" s="104" t="s">
        <v>391</v>
      </c>
      <c r="F78" s="105" t="s">
        <v>261</v>
      </c>
      <c r="G78" s="105"/>
      <c r="H78" s="104" t="s">
        <v>1449</v>
      </c>
      <c r="I78" s="104" t="s">
        <v>381</v>
      </c>
      <c r="J78" s="104" t="s">
        <v>92</v>
      </c>
      <c r="K78" s="106">
        <v>10</v>
      </c>
      <c r="L78" s="140">
        <v>2025</v>
      </c>
      <c r="M78" s="188">
        <v>15608.96</v>
      </c>
    </row>
    <row r="79" spans="1:15" ht="25.5" x14ac:dyDescent="0.25">
      <c r="A79" s="107">
        <v>74</v>
      </c>
      <c r="B79" s="102" t="s">
        <v>15448</v>
      </c>
      <c r="C79" s="142" t="s">
        <v>15449</v>
      </c>
      <c r="D79" s="104" t="s">
        <v>261</v>
      </c>
      <c r="E79" s="104" t="s">
        <v>391</v>
      </c>
      <c r="F79" s="105" t="s">
        <v>261</v>
      </c>
      <c r="G79" s="105"/>
      <c r="H79" s="104" t="s">
        <v>14489</v>
      </c>
      <c r="I79" s="104" t="s">
        <v>381</v>
      </c>
      <c r="J79" s="104" t="s">
        <v>92</v>
      </c>
      <c r="K79" s="106">
        <v>10</v>
      </c>
      <c r="L79" s="140">
        <v>2025</v>
      </c>
      <c r="M79" s="188">
        <v>33640</v>
      </c>
      <c r="N79" s="305"/>
    </row>
    <row r="80" spans="1:15" x14ac:dyDescent="0.25">
      <c r="A80" s="301"/>
      <c r="B80" s="301"/>
      <c r="C80" s="301"/>
      <c r="D80" s="301"/>
      <c r="E80" s="301"/>
      <c r="F80" s="301"/>
      <c r="G80" s="303"/>
      <c r="H80" s="301"/>
      <c r="I80" s="301"/>
      <c r="J80" s="301"/>
      <c r="K80" s="304"/>
      <c r="L80" s="304"/>
      <c r="M80" s="305"/>
    </row>
    <row r="81" spans="1:13" x14ac:dyDescent="0.25">
      <c r="A81" s="301"/>
      <c r="B81" s="301"/>
      <c r="C81" s="301"/>
      <c r="D81" s="301"/>
      <c r="E81" s="301"/>
      <c r="F81" s="301"/>
      <c r="G81" s="301"/>
      <c r="H81" s="301"/>
      <c r="I81" s="301"/>
      <c r="J81" s="301"/>
      <c r="K81" s="557" t="s">
        <v>24</v>
      </c>
      <c r="L81" s="557"/>
      <c r="M81" s="373">
        <f>SUM(M6:M80)</f>
        <v>1876467.91</v>
      </c>
    </row>
    <row r="82" spans="1:13" x14ac:dyDescent="0.25">
      <c r="A82" s="552" t="s">
        <v>46</v>
      </c>
      <c r="B82" s="553"/>
      <c r="C82" s="553"/>
      <c r="D82" s="553"/>
      <c r="E82" s="553"/>
      <c r="F82" s="553"/>
      <c r="G82" s="553"/>
      <c r="H82" s="553"/>
      <c r="I82" s="553"/>
      <c r="J82" s="553"/>
      <c r="K82" s="553"/>
      <c r="L82" s="553"/>
      <c r="M82" s="306"/>
    </row>
  </sheetData>
  <autoFilter ref="A5:M5" xr:uid="{00000000-0001-0000-0500-000000000000}">
    <filterColumn colId="10" showButton="0"/>
  </autoFilter>
  <mergeCells count="7">
    <mergeCell ref="N76:N77"/>
    <mergeCell ref="A82:L82"/>
    <mergeCell ref="A1:L1"/>
    <mergeCell ref="A2:L2"/>
    <mergeCell ref="A4:L4"/>
    <mergeCell ref="K5:L5"/>
    <mergeCell ref="K81:L81"/>
  </mergeCells>
  <printOptions horizontalCentered="1"/>
  <pageMargins left="0.51181102362204722" right="0.51181102362204722" top="0.51181102362204722" bottom="0.51181102362204722" header="0.31496062992125984" footer="0.31496062992125984"/>
  <pageSetup scale="65" fitToHeight="0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5301D-D3C9-4761-8C3F-2436A7D9E0AB}">
  <sheetPr>
    <tabColor rgb="FF00B050"/>
    <pageSetUpPr fitToPage="1"/>
  </sheetPr>
  <dimension ref="A1:XFD566"/>
  <sheetViews>
    <sheetView zoomScale="90" zoomScaleNormal="90" workbookViewId="0">
      <pane xSplit="6" ySplit="9" topLeftCell="G333" activePane="bottomRight" state="frozen"/>
      <selection pane="topRight" activeCell="G1" sqref="G1"/>
      <selection pane="bottomLeft" activeCell="A10" sqref="A10"/>
      <selection pane="bottomRight" activeCell="M341" sqref="M341:N341"/>
    </sheetView>
  </sheetViews>
  <sheetFormatPr baseColWidth="10" defaultColWidth="11.42578125" defaultRowHeight="12.75" x14ac:dyDescent="0.25"/>
  <cols>
    <col min="1" max="1" width="7.140625" style="118" customWidth="1"/>
    <col min="2" max="2" width="25.140625" style="118" customWidth="1"/>
    <col min="3" max="3" width="28" style="118" customWidth="1"/>
    <col min="4" max="4" width="11.140625" style="118" customWidth="1"/>
    <col min="5" max="5" width="15.5703125" style="118" customWidth="1"/>
    <col min="6" max="6" width="11.140625" style="118" customWidth="1"/>
    <col min="7" max="7" width="25.7109375" style="118" customWidth="1"/>
    <col min="8" max="8" width="9" style="118" customWidth="1"/>
    <col min="9" max="9" width="18.7109375" style="118" customWidth="1"/>
    <col min="10" max="10" width="10.28515625" style="118" customWidth="1"/>
    <col min="11" max="11" width="8.85546875" style="118" customWidth="1"/>
    <col min="12" max="12" width="8.85546875" style="169" customWidth="1"/>
    <col min="13" max="13" width="15" style="118" customWidth="1"/>
    <col min="14" max="14" width="15.28515625" style="118" customWidth="1"/>
    <col min="15" max="15" width="49.85546875" style="100" customWidth="1"/>
    <col min="16" max="16" width="28.42578125" style="118" customWidth="1"/>
    <col min="17" max="17" width="42.28515625" style="118" customWidth="1"/>
    <col min="18" max="18" width="21.42578125" style="118" bestFit="1" customWidth="1"/>
    <col min="19" max="19" width="30.7109375" style="118" bestFit="1" customWidth="1"/>
    <col min="20" max="20" width="42.85546875" style="118" customWidth="1"/>
    <col min="21" max="21" width="36.85546875" style="118" customWidth="1"/>
    <col min="22" max="22" width="33" style="118" customWidth="1"/>
    <col min="23" max="16384" width="11.42578125" style="118"/>
  </cols>
  <sheetData>
    <row r="1" spans="1:16384" s="100" customFormat="1" ht="15" customHeight="1" x14ac:dyDescent="0.25">
      <c r="A1" s="550" t="s">
        <v>39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</row>
    <row r="2" spans="1:16384" s="100" customFormat="1" ht="15" customHeight="1" x14ac:dyDescent="0.25">
      <c r="A2" s="550" t="s">
        <v>15960</v>
      </c>
      <c r="B2" s="550"/>
      <c r="C2" s="550"/>
      <c r="D2" s="550"/>
      <c r="E2" s="550"/>
      <c r="F2" s="550"/>
      <c r="G2" s="550"/>
      <c r="H2" s="550"/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50"/>
      <c r="AC2" s="550"/>
      <c r="AD2" s="550"/>
      <c r="AE2" s="550"/>
      <c r="AF2" s="550"/>
      <c r="AG2" s="550"/>
      <c r="AH2" s="550"/>
      <c r="AI2" s="550"/>
      <c r="AJ2" s="550"/>
      <c r="AK2" s="550"/>
      <c r="AL2" s="550"/>
      <c r="AM2" s="550"/>
      <c r="AN2" s="550"/>
      <c r="AO2" s="550"/>
      <c r="AP2" s="550"/>
      <c r="AQ2" s="550"/>
      <c r="AR2" s="550"/>
      <c r="AS2" s="550"/>
      <c r="AT2" s="550"/>
      <c r="AU2" s="550"/>
      <c r="AV2" s="550"/>
      <c r="AW2" s="550"/>
      <c r="AX2" s="550"/>
      <c r="AY2" s="550"/>
      <c r="AZ2" s="550"/>
      <c r="BA2" s="550"/>
      <c r="BB2" s="550"/>
      <c r="BC2" s="550"/>
      <c r="BD2" s="550"/>
      <c r="BE2" s="550"/>
      <c r="BF2" s="550"/>
      <c r="BG2" s="550"/>
      <c r="BH2" s="550"/>
      <c r="BI2" s="550"/>
      <c r="BJ2" s="550"/>
      <c r="BK2" s="550"/>
      <c r="BL2" s="550"/>
      <c r="BM2" s="550"/>
      <c r="BN2" s="550"/>
      <c r="BO2" s="550"/>
      <c r="BP2" s="550"/>
      <c r="BQ2" s="550"/>
      <c r="BR2" s="550"/>
      <c r="BS2" s="550"/>
      <c r="BT2" s="550"/>
      <c r="BU2" s="550"/>
      <c r="BV2" s="550"/>
      <c r="BW2" s="550"/>
      <c r="BX2" s="550"/>
      <c r="BY2" s="550"/>
      <c r="BZ2" s="550"/>
      <c r="CA2" s="550"/>
      <c r="CB2" s="550"/>
      <c r="CC2" s="550"/>
      <c r="CD2" s="550"/>
      <c r="CE2" s="550"/>
      <c r="CF2" s="550"/>
      <c r="CG2" s="550"/>
      <c r="CH2" s="550"/>
      <c r="CI2" s="550"/>
      <c r="CJ2" s="550"/>
      <c r="CK2" s="550"/>
      <c r="CL2" s="550"/>
      <c r="CM2" s="550"/>
      <c r="CN2" s="550"/>
      <c r="CO2" s="550"/>
      <c r="CP2" s="550"/>
      <c r="CQ2" s="550"/>
      <c r="CR2" s="550"/>
      <c r="CS2" s="550"/>
      <c r="CT2" s="550"/>
      <c r="CU2" s="550"/>
      <c r="CV2" s="550"/>
      <c r="CW2" s="550"/>
      <c r="CX2" s="550"/>
      <c r="CY2" s="550"/>
      <c r="CZ2" s="550"/>
      <c r="DA2" s="550"/>
      <c r="DB2" s="550"/>
      <c r="DC2" s="550"/>
      <c r="DD2" s="550"/>
      <c r="DE2" s="550"/>
      <c r="DF2" s="550"/>
      <c r="DG2" s="550"/>
      <c r="DH2" s="550"/>
      <c r="DI2" s="550"/>
      <c r="DJ2" s="550"/>
      <c r="DK2" s="550"/>
      <c r="DL2" s="550"/>
      <c r="DM2" s="550"/>
      <c r="DN2" s="550"/>
      <c r="DO2" s="550"/>
      <c r="DP2" s="550"/>
      <c r="DQ2" s="550"/>
      <c r="DR2" s="550"/>
      <c r="DS2" s="550"/>
      <c r="DT2" s="550"/>
      <c r="DU2" s="550"/>
      <c r="DV2" s="550"/>
      <c r="DW2" s="550"/>
      <c r="DX2" s="550"/>
      <c r="DY2" s="550"/>
      <c r="DZ2" s="550"/>
      <c r="EA2" s="550"/>
      <c r="EB2" s="550"/>
      <c r="EC2" s="550"/>
      <c r="ED2" s="550"/>
      <c r="EE2" s="550"/>
      <c r="EF2" s="550"/>
      <c r="EG2" s="550"/>
      <c r="EH2" s="550"/>
      <c r="EI2" s="550"/>
      <c r="EJ2" s="550"/>
      <c r="EK2" s="550"/>
      <c r="EL2" s="550"/>
      <c r="EM2" s="550"/>
      <c r="EN2" s="550"/>
      <c r="EO2" s="550"/>
      <c r="EP2" s="550"/>
      <c r="EQ2" s="550"/>
      <c r="ER2" s="550"/>
      <c r="ES2" s="550"/>
      <c r="ET2" s="550"/>
      <c r="EU2" s="550"/>
      <c r="EV2" s="550"/>
      <c r="EW2" s="550"/>
      <c r="EX2" s="550"/>
      <c r="EY2" s="550"/>
      <c r="EZ2" s="550"/>
      <c r="FA2" s="550"/>
      <c r="FB2" s="550"/>
      <c r="FC2" s="550"/>
      <c r="FD2" s="550"/>
      <c r="FE2" s="550"/>
      <c r="FF2" s="550"/>
      <c r="FG2" s="550"/>
      <c r="FH2" s="550"/>
      <c r="FI2" s="550"/>
      <c r="FJ2" s="550"/>
      <c r="FK2" s="550"/>
      <c r="FL2" s="550"/>
      <c r="FM2" s="550"/>
      <c r="FN2" s="550"/>
      <c r="FO2" s="550"/>
      <c r="FP2" s="550"/>
      <c r="FQ2" s="550"/>
      <c r="FR2" s="550"/>
      <c r="FS2" s="550"/>
      <c r="FT2" s="550"/>
      <c r="FU2" s="550"/>
      <c r="FV2" s="550"/>
      <c r="FW2" s="550"/>
      <c r="FX2" s="550"/>
      <c r="FY2" s="550"/>
      <c r="FZ2" s="550"/>
      <c r="GA2" s="550"/>
      <c r="GB2" s="550"/>
      <c r="GC2" s="550"/>
      <c r="GD2" s="550"/>
      <c r="GE2" s="550"/>
      <c r="GF2" s="550"/>
      <c r="GG2" s="550"/>
      <c r="GH2" s="550"/>
      <c r="GI2" s="550"/>
      <c r="GJ2" s="550"/>
      <c r="GK2" s="550"/>
      <c r="GL2" s="550"/>
      <c r="GM2" s="550"/>
      <c r="GN2" s="550"/>
      <c r="GO2" s="550"/>
      <c r="GP2" s="550"/>
      <c r="GQ2" s="550"/>
      <c r="GR2" s="550"/>
      <c r="GS2" s="550"/>
      <c r="GT2" s="550"/>
      <c r="GU2" s="550"/>
      <c r="GV2" s="550"/>
      <c r="GW2" s="550"/>
      <c r="GX2" s="550"/>
      <c r="GY2" s="550"/>
      <c r="GZ2" s="550"/>
      <c r="HA2" s="550"/>
      <c r="HB2" s="550"/>
      <c r="HC2" s="550"/>
      <c r="HD2" s="550"/>
      <c r="HE2" s="550"/>
      <c r="HF2" s="550"/>
      <c r="HG2" s="550"/>
      <c r="HH2" s="550"/>
      <c r="HI2" s="550"/>
      <c r="HJ2" s="550"/>
      <c r="HK2" s="550"/>
      <c r="HL2" s="550"/>
      <c r="HM2" s="550"/>
      <c r="HN2" s="550"/>
      <c r="HO2" s="550"/>
      <c r="HP2" s="550"/>
      <c r="HQ2" s="550"/>
      <c r="HR2" s="550"/>
      <c r="HS2" s="550"/>
      <c r="HT2" s="550"/>
      <c r="HU2" s="550"/>
      <c r="HV2" s="550"/>
      <c r="HW2" s="550"/>
      <c r="HX2" s="550"/>
      <c r="HY2" s="550"/>
      <c r="HZ2" s="550"/>
      <c r="IA2" s="550"/>
      <c r="IB2" s="550"/>
      <c r="IC2" s="550"/>
      <c r="ID2" s="550"/>
      <c r="IE2" s="550"/>
      <c r="IF2" s="550"/>
      <c r="IG2" s="550"/>
      <c r="IH2" s="550"/>
      <c r="II2" s="550"/>
      <c r="IJ2" s="550"/>
      <c r="IK2" s="550"/>
      <c r="IL2" s="550"/>
      <c r="IM2" s="550"/>
      <c r="IN2" s="550"/>
      <c r="IO2" s="550"/>
      <c r="IP2" s="550"/>
      <c r="IQ2" s="550"/>
      <c r="IR2" s="550"/>
      <c r="IS2" s="550"/>
      <c r="IT2" s="550"/>
      <c r="IU2" s="550"/>
      <c r="IV2" s="550"/>
      <c r="IW2" s="550"/>
      <c r="IX2" s="550"/>
      <c r="IY2" s="550"/>
      <c r="IZ2" s="550"/>
      <c r="JA2" s="550"/>
      <c r="JB2" s="550"/>
      <c r="JC2" s="550"/>
      <c r="JD2" s="550"/>
      <c r="JE2" s="550"/>
      <c r="JF2" s="550"/>
      <c r="JG2" s="550"/>
      <c r="JH2" s="550"/>
      <c r="JI2" s="550"/>
      <c r="JJ2" s="550"/>
      <c r="JK2" s="550"/>
      <c r="JL2" s="550"/>
      <c r="JM2" s="550"/>
      <c r="JN2" s="550"/>
      <c r="JO2" s="550"/>
      <c r="JP2" s="550"/>
      <c r="JQ2" s="550"/>
      <c r="JR2" s="550"/>
      <c r="JS2" s="550"/>
      <c r="JT2" s="550"/>
      <c r="JU2" s="550"/>
      <c r="JV2" s="550"/>
      <c r="JW2" s="550"/>
      <c r="JX2" s="550"/>
      <c r="JY2" s="550"/>
      <c r="JZ2" s="550"/>
      <c r="KA2" s="550"/>
      <c r="KB2" s="550"/>
      <c r="KC2" s="550"/>
      <c r="KD2" s="550"/>
      <c r="KE2" s="550"/>
      <c r="KF2" s="550"/>
      <c r="KG2" s="550"/>
      <c r="KH2" s="550"/>
      <c r="KI2" s="550"/>
      <c r="KJ2" s="550"/>
      <c r="KK2" s="550"/>
      <c r="KL2" s="550"/>
      <c r="KM2" s="550"/>
      <c r="KN2" s="550"/>
      <c r="KO2" s="550"/>
      <c r="KP2" s="550"/>
      <c r="KQ2" s="550"/>
      <c r="KR2" s="550"/>
      <c r="KS2" s="550"/>
      <c r="KT2" s="550"/>
      <c r="KU2" s="550"/>
      <c r="KV2" s="550"/>
      <c r="KW2" s="550"/>
      <c r="KX2" s="550"/>
      <c r="KY2" s="550"/>
      <c r="KZ2" s="550"/>
      <c r="LA2" s="550"/>
      <c r="LB2" s="550"/>
      <c r="LC2" s="550"/>
      <c r="LD2" s="550"/>
      <c r="LE2" s="550"/>
      <c r="LF2" s="550"/>
      <c r="LG2" s="550"/>
      <c r="LH2" s="550"/>
      <c r="LI2" s="550"/>
      <c r="LJ2" s="550"/>
      <c r="LK2" s="550"/>
      <c r="LL2" s="550"/>
      <c r="LM2" s="550"/>
      <c r="LN2" s="550"/>
      <c r="LO2" s="550"/>
      <c r="LP2" s="550"/>
      <c r="LQ2" s="550"/>
      <c r="LR2" s="550"/>
      <c r="LS2" s="550"/>
      <c r="LT2" s="550"/>
      <c r="LU2" s="550"/>
      <c r="LV2" s="550"/>
      <c r="LW2" s="550"/>
      <c r="LX2" s="550"/>
      <c r="LY2" s="550"/>
      <c r="LZ2" s="550"/>
      <c r="MA2" s="550"/>
      <c r="MB2" s="550"/>
      <c r="MC2" s="550"/>
      <c r="MD2" s="550"/>
      <c r="ME2" s="550"/>
      <c r="MF2" s="550"/>
      <c r="MG2" s="550"/>
      <c r="MH2" s="550"/>
      <c r="MI2" s="550"/>
      <c r="MJ2" s="550"/>
      <c r="MK2" s="550"/>
      <c r="ML2" s="550"/>
      <c r="MM2" s="550"/>
      <c r="MN2" s="550"/>
      <c r="MO2" s="550"/>
      <c r="MP2" s="550"/>
      <c r="MQ2" s="550"/>
      <c r="MR2" s="550"/>
      <c r="MS2" s="550"/>
      <c r="MT2" s="550"/>
      <c r="MU2" s="550"/>
      <c r="MV2" s="550"/>
      <c r="MW2" s="550"/>
      <c r="MX2" s="550"/>
      <c r="MY2" s="550"/>
      <c r="MZ2" s="550"/>
      <c r="NA2" s="550"/>
      <c r="NB2" s="550"/>
      <c r="NC2" s="550"/>
      <c r="ND2" s="550"/>
      <c r="NE2" s="550"/>
      <c r="NF2" s="550"/>
      <c r="NG2" s="550"/>
      <c r="NH2" s="550"/>
      <c r="NI2" s="550"/>
      <c r="NJ2" s="550"/>
      <c r="NK2" s="550"/>
      <c r="NL2" s="550"/>
      <c r="NM2" s="550"/>
      <c r="NN2" s="550"/>
      <c r="NO2" s="550"/>
      <c r="NP2" s="550"/>
      <c r="NQ2" s="550"/>
      <c r="NR2" s="550"/>
      <c r="NS2" s="550"/>
      <c r="NT2" s="550"/>
      <c r="NU2" s="550"/>
      <c r="NV2" s="550"/>
      <c r="NW2" s="550"/>
      <c r="NX2" s="550"/>
      <c r="NY2" s="550"/>
      <c r="NZ2" s="550"/>
      <c r="OA2" s="550"/>
      <c r="OB2" s="550"/>
      <c r="OC2" s="550"/>
      <c r="OD2" s="550"/>
      <c r="OE2" s="550"/>
      <c r="OF2" s="550"/>
      <c r="OG2" s="550"/>
      <c r="OH2" s="550"/>
      <c r="OI2" s="550"/>
      <c r="OJ2" s="550"/>
      <c r="OK2" s="550"/>
      <c r="OL2" s="550"/>
      <c r="OM2" s="550"/>
      <c r="ON2" s="550"/>
      <c r="OO2" s="550"/>
      <c r="OP2" s="550"/>
      <c r="OQ2" s="550"/>
      <c r="OR2" s="550"/>
      <c r="OS2" s="550"/>
      <c r="OT2" s="550"/>
      <c r="OU2" s="550"/>
      <c r="OV2" s="550"/>
      <c r="OW2" s="550"/>
      <c r="OX2" s="550"/>
      <c r="OY2" s="550"/>
      <c r="OZ2" s="550"/>
      <c r="PA2" s="550"/>
      <c r="PB2" s="550"/>
      <c r="PC2" s="550"/>
      <c r="PD2" s="550"/>
      <c r="PE2" s="550"/>
      <c r="PF2" s="550"/>
      <c r="PG2" s="550"/>
      <c r="PH2" s="550"/>
      <c r="PI2" s="550"/>
      <c r="PJ2" s="550"/>
      <c r="PK2" s="550"/>
      <c r="PL2" s="550"/>
      <c r="PM2" s="550"/>
      <c r="PN2" s="550"/>
      <c r="PO2" s="550"/>
      <c r="PP2" s="550"/>
      <c r="PQ2" s="550"/>
      <c r="PR2" s="550"/>
      <c r="PS2" s="550"/>
      <c r="PT2" s="550"/>
      <c r="PU2" s="550"/>
      <c r="PV2" s="550"/>
      <c r="PW2" s="550"/>
      <c r="PX2" s="550"/>
      <c r="PY2" s="550"/>
      <c r="PZ2" s="550"/>
      <c r="QA2" s="550"/>
      <c r="QB2" s="550"/>
      <c r="QC2" s="550"/>
      <c r="QD2" s="550"/>
      <c r="QE2" s="550"/>
      <c r="QF2" s="550"/>
      <c r="QG2" s="550"/>
      <c r="QH2" s="550"/>
      <c r="QI2" s="550"/>
      <c r="QJ2" s="550"/>
      <c r="QK2" s="550"/>
      <c r="QL2" s="550"/>
      <c r="QM2" s="550"/>
      <c r="QN2" s="550"/>
      <c r="QO2" s="550"/>
      <c r="QP2" s="550"/>
      <c r="QQ2" s="550"/>
      <c r="QR2" s="550"/>
      <c r="QS2" s="550"/>
      <c r="QT2" s="550"/>
      <c r="QU2" s="550"/>
      <c r="QV2" s="550"/>
      <c r="QW2" s="550"/>
      <c r="QX2" s="550"/>
      <c r="QY2" s="550"/>
      <c r="QZ2" s="550"/>
      <c r="RA2" s="550"/>
      <c r="RB2" s="550"/>
      <c r="RC2" s="550"/>
      <c r="RD2" s="550"/>
      <c r="RE2" s="550"/>
      <c r="RF2" s="550"/>
      <c r="RG2" s="550"/>
      <c r="RH2" s="550"/>
      <c r="RI2" s="550"/>
      <c r="RJ2" s="550"/>
      <c r="RK2" s="550"/>
      <c r="RL2" s="550"/>
      <c r="RM2" s="550"/>
      <c r="RN2" s="550"/>
      <c r="RO2" s="550"/>
      <c r="RP2" s="550"/>
      <c r="RQ2" s="550"/>
      <c r="RR2" s="550"/>
      <c r="RS2" s="550"/>
      <c r="RT2" s="550"/>
      <c r="RU2" s="550"/>
      <c r="RV2" s="550"/>
      <c r="RW2" s="550"/>
      <c r="RX2" s="550"/>
      <c r="RY2" s="550"/>
      <c r="RZ2" s="550"/>
      <c r="SA2" s="550"/>
      <c r="SB2" s="550"/>
      <c r="SC2" s="550"/>
      <c r="SD2" s="550"/>
      <c r="SE2" s="550"/>
      <c r="SF2" s="550"/>
      <c r="SG2" s="550"/>
      <c r="SH2" s="550"/>
      <c r="SI2" s="550"/>
      <c r="SJ2" s="550"/>
      <c r="SK2" s="550"/>
      <c r="SL2" s="550"/>
      <c r="SM2" s="550"/>
      <c r="SN2" s="550"/>
      <c r="SO2" s="550"/>
      <c r="SP2" s="550"/>
      <c r="SQ2" s="550"/>
      <c r="SR2" s="550"/>
      <c r="SS2" s="550"/>
      <c r="ST2" s="550"/>
      <c r="SU2" s="550"/>
      <c r="SV2" s="550"/>
      <c r="SW2" s="550"/>
      <c r="SX2" s="550"/>
      <c r="SY2" s="550"/>
      <c r="SZ2" s="550"/>
      <c r="TA2" s="550"/>
      <c r="TB2" s="550"/>
      <c r="TC2" s="550"/>
      <c r="TD2" s="550"/>
      <c r="TE2" s="550"/>
      <c r="TF2" s="550"/>
      <c r="TG2" s="550"/>
      <c r="TH2" s="550"/>
      <c r="TI2" s="550"/>
      <c r="TJ2" s="550"/>
      <c r="TK2" s="550"/>
      <c r="TL2" s="550"/>
      <c r="TM2" s="550"/>
      <c r="TN2" s="550"/>
      <c r="TO2" s="550"/>
      <c r="TP2" s="550"/>
      <c r="TQ2" s="550"/>
      <c r="TR2" s="550"/>
      <c r="TS2" s="550"/>
      <c r="TT2" s="550"/>
      <c r="TU2" s="550"/>
      <c r="TV2" s="550"/>
      <c r="TW2" s="550"/>
      <c r="TX2" s="550"/>
      <c r="TY2" s="550"/>
      <c r="TZ2" s="550"/>
      <c r="UA2" s="550"/>
      <c r="UB2" s="550"/>
      <c r="UC2" s="550"/>
      <c r="UD2" s="550"/>
      <c r="UE2" s="550"/>
      <c r="UF2" s="550"/>
      <c r="UG2" s="550"/>
      <c r="UH2" s="550"/>
      <c r="UI2" s="550"/>
      <c r="UJ2" s="550"/>
      <c r="UK2" s="550"/>
      <c r="UL2" s="550"/>
      <c r="UM2" s="550"/>
      <c r="UN2" s="550"/>
      <c r="UO2" s="550"/>
      <c r="UP2" s="550"/>
      <c r="UQ2" s="550"/>
      <c r="UR2" s="550"/>
      <c r="US2" s="550"/>
      <c r="UT2" s="550"/>
      <c r="UU2" s="550"/>
      <c r="UV2" s="550"/>
      <c r="UW2" s="550"/>
      <c r="UX2" s="550"/>
      <c r="UY2" s="550"/>
      <c r="UZ2" s="550"/>
      <c r="VA2" s="550"/>
      <c r="VB2" s="550"/>
      <c r="VC2" s="550"/>
      <c r="VD2" s="550"/>
      <c r="VE2" s="550"/>
      <c r="VF2" s="550"/>
      <c r="VG2" s="550"/>
      <c r="VH2" s="550"/>
      <c r="VI2" s="550"/>
      <c r="VJ2" s="550"/>
      <c r="VK2" s="550"/>
      <c r="VL2" s="550"/>
      <c r="VM2" s="550"/>
      <c r="VN2" s="550"/>
      <c r="VO2" s="550"/>
      <c r="VP2" s="550"/>
      <c r="VQ2" s="550"/>
      <c r="VR2" s="550"/>
      <c r="VS2" s="550"/>
      <c r="VT2" s="550"/>
      <c r="VU2" s="550"/>
      <c r="VV2" s="550"/>
      <c r="VW2" s="550"/>
      <c r="VX2" s="550"/>
      <c r="VY2" s="550"/>
      <c r="VZ2" s="550"/>
      <c r="WA2" s="550"/>
      <c r="WB2" s="550"/>
      <c r="WC2" s="550"/>
      <c r="WD2" s="550"/>
      <c r="WE2" s="550"/>
      <c r="WF2" s="550"/>
      <c r="WG2" s="550"/>
      <c r="WH2" s="550"/>
      <c r="WI2" s="550"/>
      <c r="WJ2" s="550"/>
      <c r="WK2" s="550"/>
      <c r="WL2" s="550"/>
      <c r="WM2" s="550"/>
      <c r="WN2" s="550"/>
      <c r="WO2" s="550"/>
      <c r="WP2" s="550"/>
      <c r="WQ2" s="550"/>
      <c r="WR2" s="550"/>
      <c r="WS2" s="550"/>
      <c r="WT2" s="550"/>
      <c r="WU2" s="550"/>
      <c r="WV2" s="550"/>
      <c r="WW2" s="550"/>
      <c r="WX2" s="550"/>
      <c r="WY2" s="550"/>
      <c r="WZ2" s="550"/>
      <c r="XA2" s="550"/>
      <c r="XB2" s="550"/>
      <c r="XC2" s="550"/>
      <c r="XD2" s="550"/>
      <c r="XE2" s="550"/>
      <c r="XF2" s="550"/>
      <c r="XG2" s="550"/>
      <c r="XH2" s="550"/>
      <c r="XI2" s="550"/>
      <c r="XJ2" s="550"/>
      <c r="XK2" s="550"/>
      <c r="XL2" s="550"/>
      <c r="XM2" s="550"/>
      <c r="XN2" s="550"/>
      <c r="XO2" s="550"/>
      <c r="XP2" s="550"/>
      <c r="XQ2" s="550"/>
      <c r="XR2" s="550"/>
      <c r="XS2" s="550"/>
      <c r="XT2" s="550"/>
      <c r="XU2" s="550"/>
      <c r="XV2" s="550"/>
      <c r="XW2" s="550"/>
      <c r="XX2" s="550"/>
      <c r="XY2" s="550"/>
      <c r="XZ2" s="550"/>
      <c r="YA2" s="550"/>
      <c r="YB2" s="550"/>
      <c r="YC2" s="550"/>
      <c r="YD2" s="550"/>
      <c r="YE2" s="550"/>
      <c r="YF2" s="550"/>
      <c r="YG2" s="550"/>
      <c r="YH2" s="550"/>
      <c r="YI2" s="550"/>
      <c r="YJ2" s="550"/>
      <c r="YK2" s="550"/>
      <c r="YL2" s="550"/>
      <c r="YM2" s="550"/>
      <c r="YN2" s="550"/>
      <c r="YO2" s="550"/>
      <c r="YP2" s="550"/>
      <c r="YQ2" s="550"/>
      <c r="YR2" s="550"/>
      <c r="YS2" s="550"/>
      <c r="YT2" s="550"/>
      <c r="YU2" s="550"/>
      <c r="YV2" s="550"/>
      <c r="YW2" s="550"/>
      <c r="YX2" s="550"/>
      <c r="YY2" s="550"/>
      <c r="YZ2" s="550"/>
      <c r="ZA2" s="550"/>
      <c r="ZB2" s="550"/>
      <c r="ZC2" s="550"/>
      <c r="ZD2" s="550"/>
      <c r="ZE2" s="550"/>
      <c r="ZF2" s="550"/>
      <c r="ZG2" s="550"/>
      <c r="ZH2" s="550"/>
      <c r="ZI2" s="550"/>
      <c r="ZJ2" s="550"/>
      <c r="ZK2" s="550"/>
      <c r="ZL2" s="550"/>
      <c r="ZM2" s="550"/>
      <c r="ZN2" s="550"/>
      <c r="ZO2" s="550"/>
      <c r="ZP2" s="550"/>
      <c r="ZQ2" s="550"/>
      <c r="ZR2" s="550"/>
      <c r="ZS2" s="550"/>
      <c r="ZT2" s="550"/>
      <c r="ZU2" s="550"/>
      <c r="ZV2" s="550"/>
      <c r="ZW2" s="550"/>
      <c r="ZX2" s="550"/>
      <c r="ZY2" s="550"/>
      <c r="ZZ2" s="550"/>
      <c r="AAA2" s="550"/>
      <c r="AAB2" s="550"/>
      <c r="AAC2" s="550"/>
      <c r="AAD2" s="550"/>
      <c r="AAE2" s="550"/>
      <c r="AAF2" s="550"/>
      <c r="AAG2" s="550"/>
      <c r="AAH2" s="550"/>
      <c r="AAI2" s="550"/>
      <c r="AAJ2" s="550"/>
      <c r="AAK2" s="550"/>
      <c r="AAL2" s="550"/>
      <c r="AAM2" s="550"/>
      <c r="AAN2" s="550"/>
      <c r="AAO2" s="550"/>
      <c r="AAP2" s="550"/>
      <c r="AAQ2" s="550"/>
      <c r="AAR2" s="550"/>
      <c r="AAS2" s="550"/>
      <c r="AAT2" s="550"/>
      <c r="AAU2" s="550"/>
      <c r="AAV2" s="550"/>
      <c r="AAW2" s="550"/>
      <c r="AAX2" s="550"/>
      <c r="AAY2" s="550"/>
      <c r="AAZ2" s="550"/>
      <c r="ABA2" s="550"/>
      <c r="ABB2" s="550"/>
      <c r="ABC2" s="550"/>
      <c r="ABD2" s="550"/>
      <c r="ABE2" s="550"/>
      <c r="ABF2" s="550"/>
      <c r="ABG2" s="550"/>
      <c r="ABH2" s="550"/>
      <c r="ABI2" s="550"/>
      <c r="ABJ2" s="550"/>
      <c r="ABK2" s="550"/>
      <c r="ABL2" s="550"/>
      <c r="ABM2" s="550"/>
      <c r="ABN2" s="550"/>
      <c r="ABO2" s="550"/>
      <c r="ABP2" s="550"/>
      <c r="ABQ2" s="550"/>
      <c r="ABR2" s="550"/>
      <c r="ABS2" s="550"/>
      <c r="ABT2" s="550"/>
      <c r="ABU2" s="550"/>
      <c r="ABV2" s="550"/>
      <c r="ABW2" s="550"/>
      <c r="ABX2" s="550"/>
      <c r="ABY2" s="550"/>
      <c r="ABZ2" s="550"/>
      <c r="ACA2" s="550"/>
      <c r="ACB2" s="550"/>
      <c r="ACC2" s="550"/>
      <c r="ACD2" s="550"/>
      <c r="ACE2" s="550"/>
      <c r="ACF2" s="550"/>
      <c r="ACG2" s="550"/>
      <c r="ACH2" s="550"/>
      <c r="ACI2" s="550"/>
      <c r="ACJ2" s="550"/>
      <c r="ACK2" s="550"/>
      <c r="ACL2" s="550"/>
      <c r="ACM2" s="550"/>
      <c r="ACN2" s="550"/>
      <c r="ACO2" s="550"/>
      <c r="ACP2" s="550"/>
      <c r="ACQ2" s="550"/>
      <c r="ACR2" s="550"/>
      <c r="ACS2" s="550"/>
      <c r="ACT2" s="550"/>
      <c r="ACU2" s="550"/>
      <c r="ACV2" s="550"/>
      <c r="ACW2" s="550"/>
      <c r="ACX2" s="550"/>
      <c r="ACY2" s="550"/>
      <c r="ACZ2" s="550"/>
      <c r="ADA2" s="550"/>
      <c r="ADB2" s="550"/>
      <c r="ADC2" s="550"/>
      <c r="ADD2" s="550"/>
      <c r="ADE2" s="550"/>
      <c r="ADF2" s="550"/>
      <c r="ADG2" s="550"/>
      <c r="ADH2" s="550"/>
      <c r="ADI2" s="550"/>
      <c r="ADJ2" s="550"/>
      <c r="ADK2" s="550"/>
      <c r="ADL2" s="550"/>
      <c r="ADM2" s="550"/>
      <c r="ADN2" s="550"/>
      <c r="ADO2" s="550"/>
      <c r="ADP2" s="550"/>
      <c r="ADQ2" s="550"/>
      <c r="ADR2" s="550"/>
      <c r="ADS2" s="550"/>
      <c r="ADT2" s="550"/>
      <c r="ADU2" s="550"/>
      <c r="ADV2" s="550"/>
      <c r="ADW2" s="550"/>
      <c r="ADX2" s="550"/>
      <c r="ADY2" s="550"/>
      <c r="ADZ2" s="550"/>
      <c r="AEA2" s="550"/>
      <c r="AEB2" s="550"/>
      <c r="AEC2" s="550"/>
      <c r="AED2" s="550"/>
      <c r="AEE2" s="550"/>
      <c r="AEF2" s="550"/>
      <c r="AEG2" s="550"/>
      <c r="AEH2" s="550"/>
      <c r="AEI2" s="550"/>
      <c r="AEJ2" s="550"/>
      <c r="AEK2" s="550"/>
      <c r="AEL2" s="550"/>
      <c r="AEM2" s="550"/>
      <c r="AEN2" s="550"/>
      <c r="AEO2" s="550"/>
      <c r="AEP2" s="550"/>
      <c r="AEQ2" s="550"/>
      <c r="AER2" s="550"/>
      <c r="AES2" s="550"/>
      <c r="AET2" s="550"/>
      <c r="AEU2" s="550"/>
      <c r="AEV2" s="550"/>
      <c r="AEW2" s="550"/>
      <c r="AEX2" s="550"/>
      <c r="AEY2" s="550"/>
      <c r="AEZ2" s="550"/>
      <c r="AFA2" s="550"/>
      <c r="AFB2" s="550"/>
      <c r="AFC2" s="550"/>
      <c r="AFD2" s="550"/>
      <c r="AFE2" s="550"/>
      <c r="AFF2" s="550"/>
      <c r="AFG2" s="550"/>
      <c r="AFH2" s="550"/>
      <c r="AFI2" s="550"/>
      <c r="AFJ2" s="550"/>
      <c r="AFK2" s="550"/>
      <c r="AFL2" s="550"/>
      <c r="AFM2" s="550"/>
      <c r="AFN2" s="550"/>
      <c r="AFO2" s="550"/>
      <c r="AFP2" s="550"/>
      <c r="AFQ2" s="550"/>
      <c r="AFR2" s="550"/>
      <c r="AFS2" s="550"/>
      <c r="AFT2" s="550"/>
      <c r="AFU2" s="550"/>
      <c r="AFV2" s="550"/>
      <c r="AFW2" s="550"/>
      <c r="AFX2" s="550"/>
      <c r="AFY2" s="550"/>
      <c r="AFZ2" s="550"/>
      <c r="AGA2" s="550"/>
      <c r="AGB2" s="550"/>
      <c r="AGC2" s="550"/>
      <c r="AGD2" s="550"/>
      <c r="AGE2" s="550"/>
      <c r="AGF2" s="550"/>
      <c r="AGG2" s="550"/>
      <c r="AGH2" s="550"/>
      <c r="AGI2" s="550"/>
      <c r="AGJ2" s="550"/>
      <c r="AGK2" s="550"/>
      <c r="AGL2" s="550"/>
      <c r="AGM2" s="550"/>
      <c r="AGN2" s="550"/>
      <c r="AGO2" s="550"/>
      <c r="AGP2" s="550"/>
      <c r="AGQ2" s="550"/>
      <c r="AGR2" s="550"/>
      <c r="AGS2" s="550"/>
      <c r="AGT2" s="550"/>
      <c r="AGU2" s="550"/>
      <c r="AGV2" s="550"/>
      <c r="AGW2" s="550"/>
      <c r="AGX2" s="550"/>
      <c r="AGY2" s="550"/>
      <c r="AGZ2" s="550"/>
      <c r="AHA2" s="550"/>
      <c r="AHB2" s="550"/>
      <c r="AHC2" s="550"/>
      <c r="AHD2" s="550"/>
      <c r="AHE2" s="550"/>
      <c r="AHF2" s="550"/>
      <c r="AHG2" s="550"/>
      <c r="AHH2" s="550"/>
      <c r="AHI2" s="550"/>
      <c r="AHJ2" s="550"/>
      <c r="AHK2" s="550"/>
      <c r="AHL2" s="550"/>
      <c r="AHM2" s="550"/>
      <c r="AHN2" s="550"/>
      <c r="AHO2" s="550"/>
      <c r="AHP2" s="550"/>
      <c r="AHQ2" s="550"/>
      <c r="AHR2" s="550"/>
      <c r="AHS2" s="550"/>
      <c r="AHT2" s="550"/>
      <c r="AHU2" s="550"/>
      <c r="AHV2" s="550"/>
      <c r="AHW2" s="550"/>
      <c r="AHX2" s="550"/>
      <c r="AHY2" s="550"/>
      <c r="AHZ2" s="550"/>
      <c r="AIA2" s="550"/>
      <c r="AIB2" s="550"/>
      <c r="AIC2" s="550"/>
      <c r="AID2" s="550"/>
      <c r="AIE2" s="550"/>
      <c r="AIF2" s="550"/>
      <c r="AIG2" s="550"/>
      <c r="AIH2" s="550"/>
      <c r="AII2" s="550"/>
      <c r="AIJ2" s="550"/>
      <c r="AIK2" s="550"/>
      <c r="AIL2" s="550"/>
      <c r="AIM2" s="550"/>
      <c r="AIN2" s="550"/>
      <c r="AIO2" s="550"/>
      <c r="AIP2" s="550"/>
      <c r="AIQ2" s="550"/>
      <c r="AIR2" s="550"/>
      <c r="AIS2" s="550"/>
      <c r="AIT2" s="550"/>
      <c r="AIU2" s="550"/>
      <c r="AIV2" s="550"/>
      <c r="AIW2" s="550"/>
      <c r="AIX2" s="550"/>
      <c r="AIY2" s="550"/>
      <c r="AIZ2" s="550"/>
      <c r="AJA2" s="550"/>
      <c r="AJB2" s="550"/>
      <c r="AJC2" s="550"/>
      <c r="AJD2" s="550"/>
      <c r="AJE2" s="550"/>
      <c r="AJF2" s="550"/>
      <c r="AJG2" s="550"/>
      <c r="AJH2" s="550"/>
      <c r="AJI2" s="550"/>
      <c r="AJJ2" s="550"/>
      <c r="AJK2" s="550"/>
      <c r="AJL2" s="550"/>
      <c r="AJM2" s="550"/>
      <c r="AJN2" s="550"/>
      <c r="AJO2" s="550"/>
      <c r="AJP2" s="550"/>
      <c r="AJQ2" s="550"/>
      <c r="AJR2" s="550"/>
      <c r="AJS2" s="550"/>
      <c r="AJT2" s="550"/>
      <c r="AJU2" s="550"/>
      <c r="AJV2" s="550"/>
      <c r="AJW2" s="550"/>
      <c r="AJX2" s="550"/>
      <c r="AJY2" s="550"/>
      <c r="AJZ2" s="550"/>
      <c r="AKA2" s="550"/>
      <c r="AKB2" s="550"/>
      <c r="AKC2" s="550"/>
      <c r="AKD2" s="550"/>
      <c r="AKE2" s="550"/>
      <c r="AKF2" s="550"/>
      <c r="AKG2" s="550"/>
      <c r="AKH2" s="550"/>
      <c r="AKI2" s="550"/>
      <c r="AKJ2" s="550"/>
      <c r="AKK2" s="550"/>
      <c r="AKL2" s="550"/>
      <c r="AKM2" s="550"/>
      <c r="AKN2" s="550"/>
      <c r="AKO2" s="550"/>
      <c r="AKP2" s="550"/>
      <c r="AKQ2" s="550"/>
      <c r="AKR2" s="550"/>
      <c r="AKS2" s="550"/>
      <c r="AKT2" s="550"/>
      <c r="AKU2" s="550"/>
      <c r="AKV2" s="550"/>
      <c r="AKW2" s="550"/>
      <c r="AKX2" s="550"/>
      <c r="AKY2" s="550"/>
      <c r="AKZ2" s="550"/>
      <c r="ALA2" s="550"/>
      <c r="ALB2" s="550"/>
      <c r="ALC2" s="550"/>
      <c r="ALD2" s="550"/>
      <c r="ALE2" s="550"/>
      <c r="ALF2" s="550"/>
      <c r="ALG2" s="550"/>
      <c r="ALH2" s="550"/>
      <c r="ALI2" s="550"/>
      <c r="ALJ2" s="550"/>
      <c r="ALK2" s="550"/>
      <c r="ALL2" s="550"/>
      <c r="ALM2" s="550"/>
      <c r="ALN2" s="550"/>
      <c r="ALO2" s="550"/>
      <c r="ALP2" s="550"/>
      <c r="ALQ2" s="550"/>
      <c r="ALR2" s="550"/>
      <c r="ALS2" s="550"/>
      <c r="ALT2" s="550"/>
      <c r="ALU2" s="550"/>
      <c r="ALV2" s="550"/>
      <c r="ALW2" s="550"/>
      <c r="ALX2" s="550"/>
      <c r="ALY2" s="550"/>
      <c r="ALZ2" s="550"/>
      <c r="AMA2" s="550"/>
      <c r="AMB2" s="550"/>
      <c r="AMC2" s="550"/>
      <c r="AMD2" s="550"/>
      <c r="AME2" s="550"/>
      <c r="AMF2" s="550"/>
      <c r="AMG2" s="550"/>
      <c r="AMH2" s="550"/>
      <c r="AMI2" s="550"/>
      <c r="AMJ2" s="550"/>
      <c r="AMK2" s="550"/>
      <c r="AML2" s="550"/>
      <c r="AMM2" s="550"/>
      <c r="AMN2" s="550"/>
      <c r="AMO2" s="550"/>
      <c r="AMP2" s="550"/>
      <c r="AMQ2" s="550"/>
      <c r="AMR2" s="550"/>
      <c r="AMS2" s="550"/>
      <c r="AMT2" s="550"/>
      <c r="AMU2" s="550"/>
      <c r="AMV2" s="550"/>
      <c r="AMW2" s="550"/>
      <c r="AMX2" s="550"/>
      <c r="AMY2" s="550"/>
      <c r="AMZ2" s="550"/>
      <c r="ANA2" s="550"/>
      <c r="ANB2" s="550"/>
      <c r="ANC2" s="550"/>
      <c r="AND2" s="550"/>
      <c r="ANE2" s="550"/>
      <c r="ANF2" s="550"/>
      <c r="ANG2" s="550"/>
      <c r="ANH2" s="550"/>
      <c r="ANI2" s="550"/>
      <c r="ANJ2" s="550"/>
      <c r="ANK2" s="550"/>
      <c r="ANL2" s="550"/>
      <c r="ANM2" s="550"/>
      <c r="ANN2" s="550"/>
      <c r="ANO2" s="550"/>
      <c r="ANP2" s="550"/>
      <c r="ANQ2" s="550"/>
      <c r="ANR2" s="550"/>
      <c r="ANS2" s="550"/>
      <c r="ANT2" s="550"/>
      <c r="ANU2" s="550"/>
      <c r="ANV2" s="550"/>
      <c r="ANW2" s="550"/>
      <c r="ANX2" s="550"/>
      <c r="ANY2" s="550"/>
      <c r="ANZ2" s="550"/>
      <c r="AOA2" s="550"/>
      <c r="AOB2" s="550"/>
      <c r="AOC2" s="550"/>
      <c r="AOD2" s="550"/>
      <c r="AOE2" s="550"/>
      <c r="AOF2" s="550"/>
      <c r="AOG2" s="550"/>
      <c r="AOH2" s="550"/>
      <c r="AOI2" s="550"/>
      <c r="AOJ2" s="550"/>
      <c r="AOK2" s="550"/>
      <c r="AOL2" s="550"/>
      <c r="AOM2" s="550"/>
      <c r="AON2" s="550"/>
      <c r="AOO2" s="550"/>
      <c r="AOP2" s="550"/>
      <c r="AOQ2" s="550"/>
      <c r="AOR2" s="550"/>
      <c r="AOS2" s="550"/>
      <c r="AOT2" s="550"/>
      <c r="AOU2" s="550"/>
      <c r="AOV2" s="550"/>
      <c r="AOW2" s="550"/>
      <c r="AOX2" s="550"/>
      <c r="AOY2" s="550"/>
      <c r="AOZ2" s="550"/>
      <c r="APA2" s="550"/>
      <c r="APB2" s="550"/>
      <c r="APC2" s="550"/>
      <c r="APD2" s="550"/>
      <c r="APE2" s="550"/>
      <c r="APF2" s="550"/>
      <c r="APG2" s="550"/>
      <c r="APH2" s="550"/>
      <c r="API2" s="550"/>
      <c r="APJ2" s="550"/>
      <c r="APK2" s="550"/>
      <c r="APL2" s="550"/>
      <c r="APM2" s="550"/>
      <c r="APN2" s="550"/>
      <c r="APO2" s="550"/>
      <c r="APP2" s="550"/>
      <c r="APQ2" s="550"/>
      <c r="APR2" s="550"/>
      <c r="APS2" s="550"/>
      <c r="APT2" s="550"/>
      <c r="APU2" s="550"/>
      <c r="APV2" s="550"/>
      <c r="APW2" s="550"/>
      <c r="APX2" s="550"/>
      <c r="APY2" s="550"/>
      <c r="APZ2" s="550"/>
      <c r="AQA2" s="550"/>
      <c r="AQB2" s="550"/>
      <c r="AQC2" s="550"/>
      <c r="AQD2" s="550"/>
      <c r="AQE2" s="550"/>
      <c r="AQF2" s="550"/>
      <c r="AQG2" s="550"/>
      <c r="AQH2" s="550"/>
      <c r="AQI2" s="550"/>
      <c r="AQJ2" s="550"/>
      <c r="AQK2" s="550"/>
      <c r="AQL2" s="550"/>
      <c r="AQM2" s="550"/>
      <c r="AQN2" s="550"/>
      <c r="AQO2" s="550"/>
      <c r="AQP2" s="550"/>
      <c r="AQQ2" s="550"/>
      <c r="AQR2" s="550"/>
      <c r="AQS2" s="550"/>
      <c r="AQT2" s="550"/>
      <c r="AQU2" s="550"/>
      <c r="AQV2" s="550"/>
      <c r="AQW2" s="550"/>
      <c r="AQX2" s="550"/>
      <c r="AQY2" s="550"/>
      <c r="AQZ2" s="550"/>
      <c r="ARA2" s="550"/>
      <c r="ARB2" s="550"/>
      <c r="ARC2" s="550"/>
      <c r="ARD2" s="550"/>
      <c r="ARE2" s="550"/>
      <c r="ARF2" s="550"/>
      <c r="ARG2" s="550"/>
      <c r="ARH2" s="550"/>
      <c r="ARI2" s="550"/>
      <c r="ARJ2" s="550"/>
      <c r="ARK2" s="550"/>
      <c r="ARL2" s="550"/>
      <c r="ARM2" s="550"/>
      <c r="ARN2" s="550"/>
      <c r="ARO2" s="550"/>
      <c r="ARP2" s="550"/>
      <c r="ARQ2" s="550"/>
      <c r="ARR2" s="550"/>
      <c r="ARS2" s="550"/>
      <c r="ART2" s="550"/>
      <c r="ARU2" s="550"/>
      <c r="ARV2" s="550"/>
      <c r="ARW2" s="550"/>
      <c r="ARX2" s="550"/>
      <c r="ARY2" s="550"/>
      <c r="ARZ2" s="550"/>
      <c r="ASA2" s="550"/>
      <c r="ASB2" s="550"/>
      <c r="ASC2" s="550"/>
      <c r="ASD2" s="550"/>
      <c r="ASE2" s="550"/>
      <c r="ASF2" s="550"/>
      <c r="ASG2" s="550"/>
      <c r="ASH2" s="550"/>
      <c r="ASI2" s="550"/>
      <c r="ASJ2" s="550"/>
      <c r="ASK2" s="550"/>
      <c r="ASL2" s="550"/>
      <c r="ASM2" s="550"/>
      <c r="ASN2" s="550"/>
      <c r="ASO2" s="550"/>
      <c r="ASP2" s="550"/>
      <c r="ASQ2" s="550"/>
      <c r="ASR2" s="550"/>
      <c r="ASS2" s="550"/>
      <c r="AST2" s="550"/>
      <c r="ASU2" s="550"/>
      <c r="ASV2" s="550"/>
      <c r="ASW2" s="550"/>
      <c r="ASX2" s="550"/>
      <c r="ASY2" s="550"/>
      <c r="ASZ2" s="550"/>
      <c r="ATA2" s="550"/>
      <c r="ATB2" s="550"/>
      <c r="ATC2" s="550"/>
      <c r="ATD2" s="550"/>
      <c r="ATE2" s="550"/>
      <c r="ATF2" s="550"/>
      <c r="ATG2" s="550"/>
      <c r="ATH2" s="550"/>
      <c r="ATI2" s="550"/>
      <c r="ATJ2" s="550"/>
      <c r="ATK2" s="550"/>
      <c r="ATL2" s="550"/>
      <c r="ATM2" s="550"/>
      <c r="ATN2" s="550"/>
      <c r="ATO2" s="550"/>
      <c r="ATP2" s="550"/>
      <c r="ATQ2" s="550"/>
      <c r="ATR2" s="550"/>
      <c r="ATS2" s="550"/>
      <c r="ATT2" s="550"/>
      <c r="ATU2" s="550"/>
      <c r="ATV2" s="550"/>
      <c r="ATW2" s="550"/>
      <c r="ATX2" s="550"/>
      <c r="ATY2" s="550"/>
      <c r="ATZ2" s="550"/>
      <c r="AUA2" s="550"/>
      <c r="AUB2" s="550"/>
      <c r="AUC2" s="550"/>
      <c r="AUD2" s="550"/>
      <c r="AUE2" s="550"/>
      <c r="AUF2" s="550"/>
      <c r="AUG2" s="550"/>
      <c r="AUH2" s="550"/>
      <c r="AUI2" s="550"/>
      <c r="AUJ2" s="550"/>
      <c r="AUK2" s="550"/>
      <c r="AUL2" s="550"/>
      <c r="AUM2" s="550"/>
      <c r="AUN2" s="550"/>
      <c r="AUO2" s="550"/>
      <c r="AUP2" s="550"/>
      <c r="AUQ2" s="550"/>
      <c r="AUR2" s="550"/>
      <c r="AUS2" s="550"/>
      <c r="AUT2" s="550"/>
      <c r="AUU2" s="550"/>
      <c r="AUV2" s="550"/>
      <c r="AUW2" s="550"/>
      <c r="AUX2" s="550"/>
      <c r="AUY2" s="550"/>
      <c r="AUZ2" s="550"/>
      <c r="AVA2" s="550"/>
      <c r="AVB2" s="550"/>
      <c r="AVC2" s="550"/>
      <c r="AVD2" s="550"/>
      <c r="AVE2" s="550"/>
      <c r="AVF2" s="550"/>
      <c r="AVG2" s="550"/>
      <c r="AVH2" s="550"/>
      <c r="AVI2" s="550"/>
      <c r="AVJ2" s="550"/>
      <c r="AVK2" s="550"/>
      <c r="AVL2" s="550"/>
      <c r="AVM2" s="550"/>
      <c r="AVN2" s="550"/>
      <c r="AVO2" s="550"/>
      <c r="AVP2" s="550"/>
      <c r="AVQ2" s="550"/>
      <c r="AVR2" s="550"/>
      <c r="AVS2" s="550"/>
      <c r="AVT2" s="550"/>
      <c r="AVU2" s="550"/>
      <c r="AVV2" s="550"/>
      <c r="AVW2" s="550"/>
      <c r="AVX2" s="550"/>
      <c r="AVY2" s="550"/>
      <c r="AVZ2" s="550"/>
      <c r="AWA2" s="550"/>
      <c r="AWB2" s="550"/>
      <c r="AWC2" s="550"/>
      <c r="AWD2" s="550"/>
      <c r="AWE2" s="550"/>
      <c r="AWF2" s="550"/>
      <c r="AWG2" s="550"/>
      <c r="AWH2" s="550"/>
      <c r="AWI2" s="550"/>
      <c r="AWJ2" s="550"/>
      <c r="AWK2" s="550"/>
      <c r="AWL2" s="550"/>
      <c r="AWM2" s="550"/>
      <c r="AWN2" s="550"/>
      <c r="AWO2" s="550"/>
      <c r="AWP2" s="550"/>
      <c r="AWQ2" s="550"/>
      <c r="AWR2" s="550"/>
      <c r="AWS2" s="550"/>
      <c r="AWT2" s="550"/>
      <c r="AWU2" s="550"/>
      <c r="AWV2" s="550"/>
      <c r="AWW2" s="550"/>
      <c r="AWX2" s="550"/>
      <c r="AWY2" s="550"/>
      <c r="AWZ2" s="550"/>
      <c r="AXA2" s="550"/>
      <c r="AXB2" s="550"/>
      <c r="AXC2" s="550"/>
      <c r="AXD2" s="550"/>
      <c r="AXE2" s="550"/>
      <c r="AXF2" s="550"/>
      <c r="AXG2" s="550"/>
      <c r="AXH2" s="550"/>
      <c r="AXI2" s="550"/>
      <c r="AXJ2" s="550"/>
      <c r="AXK2" s="550"/>
      <c r="AXL2" s="550"/>
      <c r="AXM2" s="550"/>
      <c r="AXN2" s="550"/>
      <c r="AXO2" s="550"/>
      <c r="AXP2" s="550"/>
      <c r="AXQ2" s="550"/>
      <c r="AXR2" s="550"/>
      <c r="AXS2" s="550"/>
      <c r="AXT2" s="550"/>
      <c r="AXU2" s="550"/>
      <c r="AXV2" s="550"/>
      <c r="AXW2" s="550"/>
      <c r="AXX2" s="550"/>
      <c r="AXY2" s="550"/>
      <c r="AXZ2" s="550"/>
      <c r="AYA2" s="550"/>
      <c r="AYB2" s="550"/>
      <c r="AYC2" s="550"/>
      <c r="AYD2" s="550"/>
      <c r="AYE2" s="550"/>
      <c r="AYF2" s="550"/>
      <c r="AYG2" s="550"/>
      <c r="AYH2" s="550"/>
      <c r="AYI2" s="550"/>
      <c r="AYJ2" s="550"/>
      <c r="AYK2" s="550"/>
      <c r="AYL2" s="550"/>
      <c r="AYM2" s="550"/>
      <c r="AYN2" s="550"/>
      <c r="AYO2" s="550"/>
      <c r="AYP2" s="550"/>
      <c r="AYQ2" s="550"/>
      <c r="AYR2" s="550"/>
      <c r="AYS2" s="550"/>
      <c r="AYT2" s="550"/>
      <c r="AYU2" s="550"/>
      <c r="AYV2" s="550"/>
      <c r="AYW2" s="550"/>
      <c r="AYX2" s="550"/>
      <c r="AYY2" s="550"/>
      <c r="AYZ2" s="550"/>
      <c r="AZA2" s="550"/>
      <c r="AZB2" s="550"/>
      <c r="AZC2" s="550"/>
      <c r="AZD2" s="550"/>
      <c r="AZE2" s="550"/>
      <c r="AZF2" s="550"/>
      <c r="AZG2" s="550"/>
      <c r="AZH2" s="550"/>
      <c r="AZI2" s="550"/>
      <c r="AZJ2" s="550"/>
      <c r="AZK2" s="550"/>
      <c r="AZL2" s="550"/>
      <c r="AZM2" s="550"/>
      <c r="AZN2" s="550"/>
      <c r="AZO2" s="550"/>
      <c r="AZP2" s="550"/>
      <c r="AZQ2" s="550"/>
      <c r="AZR2" s="550"/>
      <c r="AZS2" s="550"/>
      <c r="AZT2" s="550"/>
      <c r="AZU2" s="550"/>
      <c r="AZV2" s="550"/>
      <c r="AZW2" s="550"/>
      <c r="AZX2" s="550"/>
      <c r="AZY2" s="550"/>
      <c r="AZZ2" s="550"/>
      <c r="BAA2" s="550"/>
      <c r="BAB2" s="550"/>
      <c r="BAC2" s="550"/>
      <c r="BAD2" s="550"/>
      <c r="BAE2" s="550"/>
      <c r="BAF2" s="550"/>
      <c r="BAG2" s="550"/>
      <c r="BAH2" s="550"/>
      <c r="BAI2" s="550"/>
      <c r="BAJ2" s="550"/>
      <c r="BAK2" s="550"/>
      <c r="BAL2" s="550"/>
      <c r="BAM2" s="550"/>
      <c r="BAN2" s="550"/>
      <c r="BAO2" s="550"/>
      <c r="BAP2" s="550"/>
      <c r="BAQ2" s="550"/>
      <c r="BAR2" s="550"/>
      <c r="BAS2" s="550"/>
      <c r="BAT2" s="550"/>
      <c r="BAU2" s="550"/>
      <c r="BAV2" s="550"/>
      <c r="BAW2" s="550"/>
      <c r="BAX2" s="550"/>
      <c r="BAY2" s="550"/>
      <c r="BAZ2" s="550"/>
      <c r="BBA2" s="550"/>
      <c r="BBB2" s="550"/>
      <c r="BBC2" s="550"/>
      <c r="BBD2" s="550"/>
      <c r="BBE2" s="550"/>
      <c r="BBF2" s="550"/>
      <c r="BBG2" s="550"/>
      <c r="BBH2" s="550"/>
      <c r="BBI2" s="550"/>
      <c r="BBJ2" s="550"/>
      <c r="BBK2" s="550"/>
      <c r="BBL2" s="550"/>
      <c r="BBM2" s="550"/>
      <c r="BBN2" s="550"/>
      <c r="BBO2" s="550"/>
      <c r="BBP2" s="550"/>
      <c r="BBQ2" s="550"/>
      <c r="BBR2" s="550"/>
      <c r="BBS2" s="550"/>
      <c r="BBT2" s="550"/>
      <c r="BBU2" s="550"/>
      <c r="BBV2" s="550"/>
      <c r="BBW2" s="550"/>
      <c r="BBX2" s="550"/>
      <c r="BBY2" s="550"/>
      <c r="BBZ2" s="550"/>
      <c r="BCA2" s="550"/>
      <c r="BCB2" s="550"/>
      <c r="BCC2" s="550"/>
      <c r="BCD2" s="550"/>
      <c r="BCE2" s="550"/>
      <c r="BCF2" s="550"/>
      <c r="BCG2" s="550"/>
      <c r="BCH2" s="550"/>
      <c r="BCI2" s="550"/>
      <c r="BCJ2" s="550"/>
      <c r="BCK2" s="550"/>
      <c r="BCL2" s="550"/>
      <c r="BCM2" s="550"/>
      <c r="BCN2" s="550"/>
      <c r="BCO2" s="550"/>
      <c r="BCP2" s="550"/>
      <c r="BCQ2" s="550"/>
      <c r="BCR2" s="550"/>
      <c r="BCS2" s="550"/>
      <c r="BCT2" s="550"/>
      <c r="BCU2" s="550"/>
      <c r="BCV2" s="550"/>
      <c r="BCW2" s="550"/>
      <c r="BCX2" s="550"/>
      <c r="BCY2" s="550"/>
      <c r="BCZ2" s="550"/>
      <c r="BDA2" s="550"/>
      <c r="BDB2" s="550"/>
      <c r="BDC2" s="550"/>
      <c r="BDD2" s="550"/>
      <c r="BDE2" s="550"/>
      <c r="BDF2" s="550"/>
      <c r="BDG2" s="550"/>
      <c r="BDH2" s="550"/>
      <c r="BDI2" s="550"/>
      <c r="BDJ2" s="550"/>
      <c r="BDK2" s="550"/>
      <c r="BDL2" s="550"/>
      <c r="BDM2" s="550"/>
      <c r="BDN2" s="550"/>
      <c r="BDO2" s="550"/>
      <c r="BDP2" s="550"/>
      <c r="BDQ2" s="550"/>
      <c r="BDR2" s="550"/>
      <c r="BDS2" s="550"/>
      <c r="BDT2" s="550"/>
      <c r="BDU2" s="550"/>
      <c r="BDV2" s="550"/>
      <c r="BDW2" s="550"/>
      <c r="BDX2" s="550"/>
      <c r="BDY2" s="550"/>
      <c r="BDZ2" s="550"/>
      <c r="BEA2" s="550"/>
      <c r="BEB2" s="550"/>
      <c r="BEC2" s="550"/>
      <c r="BED2" s="550"/>
      <c r="BEE2" s="550"/>
      <c r="BEF2" s="550"/>
      <c r="BEG2" s="550"/>
      <c r="BEH2" s="550"/>
      <c r="BEI2" s="550"/>
      <c r="BEJ2" s="550"/>
      <c r="BEK2" s="550"/>
      <c r="BEL2" s="550"/>
      <c r="BEM2" s="550"/>
      <c r="BEN2" s="550"/>
      <c r="BEO2" s="550"/>
      <c r="BEP2" s="550"/>
      <c r="BEQ2" s="550"/>
      <c r="BER2" s="550"/>
      <c r="BES2" s="550"/>
      <c r="BET2" s="550"/>
      <c r="BEU2" s="550"/>
      <c r="BEV2" s="550"/>
      <c r="BEW2" s="550"/>
      <c r="BEX2" s="550"/>
      <c r="BEY2" s="550"/>
      <c r="BEZ2" s="550"/>
      <c r="BFA2" s="550"/>
      <c r="BFB2" s="550"/>
      <c r="BFC2" s="550"/>
      <c r="BFD2" s="550"/>
      <c r="BFE2" s="550"/>
      <c r="BFF2" s="550"/>
      <c r="BFG2" s="550"/>
      <c r="BFH2" s="550"/>
      <c r="BFI2" s="550"/>
      <c r="BFJ2" s="550"/>
      <c r="BFK2" s="550"/>
      <c r="BFL2" s="550"/>
      <c r="BFM2" s="550"/>
      <c r="BFN2" s="550"/>
      <c r="BFO2" s="550"/>
      <c r="BFP2" s="550"/>
      <c r="BFQ2" s="550"/>
      <c r="BFR2" s="550"/>
      <c r="BFS2" s="550"/>
      <c r="BFT2" s="550"/>
      <c r="BFU2" s="550"/>
      <c r="BFV2" s="550"/>
      <c r="BFW2" s="550"/>
      <c r="BFX2" s="550"/>
      <c r="BFY2" s="550"/>
      <c r="BFZ2" s="550"/>
      <c r="BGA2" s="550"/>
      <c r="BGB2" s="550"/>
      <c r="BGC2" s="550"/>
      <c r="BGD2" s="550"/>
      <c r="BGE2" s="550"/>
      <c r="BGF2" s="550"/>
      <c r="BGG2" s="550"/>
      <c r="BGH2" s="550"/>
      <c r="BGI2" s="550"/>
      <c r="BGJ2" s="550"/>
      <c r="BGK2" s="550"/>
      <c r="BGL2" s="550"/>
      <c r="BGM2" s="550"/>
      <c r="BGN2" s="550"/>
      <c r="BGO2" s="550"/>
      <c r="BGP2" s="550"/>
      <c r="BGQ2" s="550"/>
      <c r="BGR2" s="550"/>
      <c r="BGS2" s="550"/>
      <c r="BGT2" s="550"/>
      <c r="BGU2" s="550"/>
      <c r="BGV2" s="550"/>
      <c r="BGW2" s="550"/>
      <c r="BGX2" s="550"/>
      <c r="BGY2" s="550"/>
      <c r="BGZ2" s="550"/>
      <c r="BHA2" s="550"/>
      <c r="BHB2" s="550"/>
      <c r="BHC2" s="550"/>
      <c r="BHD2" s="550"/>
      <c r="BHE2" s="550"/>
      <c r="BHF2" s="550"/>
      <c r="BHG2" s="550"/>
      <c r="BHH2" s="550"/>
      <c r="BHI2" s="550"/>
      <c r="BHJ2" s="550"/>
      <c r="BHK2" s="550"/>
      <c r="BHL2" s="550"/>
      <c r="BHM2" s="550"/>
      <c r="BHN2" s="550"/>
      <c r="BHO2" s="550"/>
      <c r="BHP2" s="550"/>
      <c r="BHQ2" s="550"/>
      <c r="BHR2" s="550"/>
      <c r="BHS2" s="550"/>
      <c r="BHT2" s="550"/>
      <c r="BHU2" s="550"/>
      <c r="BHV2" s="550"/>
      <c r="BHW2" s="550"/>
      <c r="BHX2" s="550"/>
      <c r="BHY2" s="550"/>
      <c r="BHZ2" s="550"/>
      <c r="BIA2" s="550"/>
      <c r="BIB2" s="550"/>
      <c r="BIC2" s="550"/>
      <c r="BID2" s="550"/>
      <c r="BIE2" s="550"/>
      <c r="BIF2" s="550"/>
      <c r="BIG2" s="550"/>
      <c r="BIH2" s="550"/>
      <c r="BII2" s="550"/>
      <c r="BIJ2" s="550"/>
      <c r="BIK2" s="550"/>
      <c r="BIL2" s="550"/>
      <c r="BIM2" s="550"/>
      <c r="BIN2" s="550"/>
      <c r="BIO2" s="550"/>
      <c r="BIP2" s="550"/>
      <c r="BIQ2" s="550"/>
      <c r="BIR2" s="550"/>
      <c r="BIS2" s="550"/>
      <c r="BIT2" s="550"/>
      <c r="BIU2" s="550"/>
      <c r="BIV2" s="550"/>
      <c r="BIW2" s="550"/>
      <c r="BIX2" s="550"/>
      <c r="BIY2" s="550"/>
      <c r="BIZ2" s="550"/>
      <c r="BJA2" s="550"/>
      <c r="BJB2" s="550"/>
      <c r="BJC2" s="550"/>
      <c r="BJD2" s="550"/>
      <c r="BJE2" s="550"/>
      <c r="BJF2" s="550"/>
      <c r="BJG2" s="550"/>
      <c r="BJH2" s="550"/>
      <c r="BJI2" s="550"/>
      <c r="BJJ2" s="550"/>
      <c r="BJK2" s="550"/>
      <c r="BJL2" s="550"/>
      <c r="BJM2" s="550"/>
      <c r="BJN2" s="550"/>
      <c r="BJO2" s="550"/>
      <c r="BJP2" s="550"/>
      <c r="BJQ2" s="550"/>
      <c r="BJR2" s="550"/>
      <c r="BJS2" s="550"/>
      <c r="BJT2" s="550"/>
      <c r="BJU2" s="550"/>
      <c r="BJV2" s="550"/>
      <c r="BJW2" s="550"/>
      <c r="BJX2" s="550"/>
      <c r="BJY2" s="550"/>
      <c r="BJZ2" s="550"/>
      <c r="BKA2" s="550"/>
      <c r="BKB2" s="550"/>
      <c r="BKC2" s="550"/>
      <c r="BKD2" s="550"/>
      <c r="BKE2" s="550"/>
      <c r="BKF2" s="550"/>
      <c r="BKG2" s="550"/>
      <c r="BKH2" s="550"/>
      <c r="BKI2" s="550"/>
      <c r="BKJ2" s="550"/>
      <c r="BKK2" s="550"/>
      <c r="BKL2" s="550"/>
      <c r="BKM2" s="550"/>
      <c r="BKN2" s="550"/>
      <c r="BKO2" s="550"/>
      <c r="BKP2" s="550"/>
      <c r="BKQ2" s="550"/>
      <c r="BKR2" s="550"/>
      <c r="BKS2" s="550"/>
      <c r="BKT2" s="550"/>
      <c r="BKU2" s="550"/>
      <c r="BKV2" s="550"/>
      <c r="BKW2" s="550"/>
      <c r="BKX2" s="550"/>
      <c r="BKY2" s="550"/>
      <c r="BKZ2" s="550"/>
      <c r="BLA2" s="550"/>
      <c r="BLB2" s="550"/>
      <c r="BLC2" s="550"/>
      <c r="BLD2" s="550"/>
      <c r="BLE2" s="550"/>
      <c r="BLF2" s="550"/>
      <c r="BLG2" s="550"/>
      <c r="BLH2" s="550"/>
      <c r="BLI2" s="550"/>
      <c r="BLJ2" s="550"/>
      <c r="BLK2" s="550"/>
      <c r="BLL2" s="550"/>
      <c r="BLM2" s="550"/>
      <c r="BLN2" s="550"/>
      <c r="BLO2" s="550"/>
      <c r="BLP2" s="550"/>
      <c r="BLQ2" s="550"/>
      <c r="BLR2" s="550"/>
      <c r="BLS2" s="550"/>
      <c r="BLT2" s="550"/>
      <c r="BLU2" s="550"/>
      <c r="BLV2" s="550"/>
      <c r="BLW2" s="550"/>
      <c r="BLX2" s="550"/>
      <c r="BLY2" s="550"/>
      <c r="BLZ2" s="550"/>
      <c r="BMA2" s="550"/>
      <c r="BMB2" s="550"/>
      <c r="BMC2" s="550"/>
      <c r="BMD2" s="550"/>
      <c r="BME2" s="550"/>
      <c r="BMF2" s="550"/>
      <c r="BMG2" s="550"/>
      <c r="BMH2" s="550"/>
      <c r="BMI2" s="550"/>
      <c r="BMJ2" s="550"/>
      <c r="BMK2" s="550"/>
      <c r="BML2" s="550"/>
      <c r="BMM2" s="550"/>
      <c r="BMN2" s="550"/>
      <c r="BMO2" s="550"/>
      <c r="BMP2" s="550"/>
      <c r="BMQ2" s="550"/>
      <c r="BMR2" s="550"/>
      <c r="BMS2" s="550"/>
      <c r="BMT2" s="550"/>
      <c r="BMU2" s="550"/>
      <c r="BMV2" s="550"/>
      <c r="BMW2" s="550"/>
      <c r="BMX2" s="550"/>
      <c r="BMY2" s="550"/>
      <c r="BMZ2" s="550"/>
      <c r="BNA2" s="550"/>
      <c r="BNB2" s="550"/>
      <c r="BNC2" s="550"/>
      <c r="BND2" s="550"/>
      <c r="BNE2" s="550"/>
      <c r="BNF2" s="550"/>
      <c r="BNG2" s="550"/>
      <c r="BNH2" s="550"/>
      <c r="BNI2" s="550"/>
      <c r="BNJ2" s="550"/>
      <c r="BNK2" s="550"/>
      <c r="BNL2" s="550"/>
      <c r="BNM2" s="550"/>
      <c r="BNN2" s="550"/>
      <c r="BNO2" s="550"/>
      <c r="BNP2" s="550"/>
      <c r="BNQ2" s="550"/>
      <c r="BNR2" s="550"/>
      <c r="BNS2" s="550"/>
      <c r="BNT2" s="550"/>
      <c r="BNU2" s="550"/>
      <c r="BNV2" s="550"/>
      <c r="BNW2" s="550"/>
      <c r="BNX2" s="550"/>
      <c r="BNY2" s="550"/>
      <c r="BNZ2" s="550"/>
      <c r="BOA2" s="550"/>
      <c r="BOB2" s="550"/>
      <c r="BOC2" s="550"/>
      <c r="BOD2" s="550"/>
      <c r="BOE2" s="550"/>
      <c r="BOF2" s="550"/>
      <c r="BOG2" s="550"/>
      <c r="BOH2" s="550"/>
      <c r="BOI2" s="550"/>
      <c r="BOJ2" s="550"/>
      <c r="BOK2" s="550"/>
      <c r="BOL2" s="550"/>
      <c r="BOM2" s="550"/>
      <c r="BON2" s="550"/>
      <c r="BOO2" s="550"/>
      <c r="BOP2" s="550"/>
      <c r="BOQ2" s="550"/>
      <c r="BOR2" s="550"/>
      <c r="BOS2" s="550"/>
      <c r="BOT2" s="550"/>
      <c r="BOU2" s="550"/>
      <c r="BOV2" s="550"/>
      <c r="BOW2" s="550"/>
      <c r="BOX2" s="550"/>
      <c r="BOY2" s="550"/>
      <c r="BOZ2" s="550"/>
      <c r="BPA2" s="550"/>
      <c r="BPB2" s="550"/>
      <c r="BPC2" s="550"/>
      <c r="BPD2" s="550"/>
      <c r="BPE2" s="550"/>
      <c r="BPF2" s="550"/>
      <c r="BPG2" s="550"/>
      <c r="BPH2" s="550"/>
      <c r="BPI2" s="550"/>
      <c r="BPJ2" s="550"/>
      <c r="BPK2" s="550"/>
      <c r="BPL2" s="550"/>
      <c r="BPM2" s="550"/>
      <c r="BPN2" s="550"/>
      <c r="BPO2" s="550"/>
      <c r="BPP2" s="550"/>
      <c r="BPQ2" s="550"/>
      <c r="BPR2" s="550"/>
      <c r="BPS2" s="550"/>
      <c r="BPT2" s="550"/>
      <c r="BPU2" s="550"/>
      <c r="BPV2" s="550"/>
      <c r="BPW2" s="550"/>
      <c r="BPX2" s="550"/>
      <c r="BPY2" s="550"/>
      <c r="BPZ2" s="550"/>
      <c r="BQA2" s="550"/>
      <c r="BQB2" s="550"/>
      <c r="BQC2" s="550"/>
      <c r="BQD2" s="550"/>
      <c r="BQE2" s="550"/>
      <c r="BQF2" s="550"/>
      <c r="BQG2" s="550"/>
      <c r="BQH2" s="550"/>
      <c r="BQI2" s="550"/>
      <c r="BQJ2" s="550"/>
      <c r="BQK2" s="550"/>
      <c r="BQL2" s="550"/>
      <c r="BQM2" s="550"/>
      <c r="BQN2" s="550"/>
      <c r="BQO2" s="550"/>
      <c r="BQP2" s="550"/>
      <c r="BQQ2" s="550"/>
      <c r="BQR2" s="550"/>
      <c r="BQS2" s="550"/>
      <c r="BQT2" s="550"/>
      <c r="BQU2" s="550"/>
      <c r="BQV2" s="550"/>
      <c r="BQW2" s="550"/>
      <c r="BQX2" s="550"/>
      <c r="BQY2" s="550"/>
      <c r="BQZ2" s="550"/>
      <c r="BRA2" s="550"/>
      <c r="BRB2" s="550"/>
      <c r="BRC2" s="550"/>
      <c r="BRD2" s="550"/>
      <c r="BRE2" s="550"/>
      <c r="BRF2" s="550"/>
      <c r="BRG2" s="550"/>
      <c r="BRH2" s="550"/>
      <c r="BRI2" s="550"/>
      <c r="BRJ2" s="550"/>
      <c r="BRK2" s="550"/>
      <c r="BRL2" s="550"/>
      <c r="BRM2" s="550"/>
      <c r="BRN2" s="550"/>
      <c r="BRO2" s="550"/>
      <c r="BRP2" s="550"/>
      <c r="BRQ2" s="550"/>
      <c r="BRR2" s="550"/>
      <c r="BRS2" s="550"/>
      <c r="BRT2" s="550"/>
      <c r="BRU2" s="550"/>
      <c r="BRV2" s="550"/>
      <c r="BRW2" s="550"/>
      <c r="BRX2" s="550"/>
      <c r="BRY2" s="550"/>
      <c r="BRZ2" s="550"/>
      <c r="BSA2" s="550"/>
      <c r="BSB2" s="550"/>
      <c r="BSC2" s="550"/>
      <c r="BSD2" s="550"/>
      <c r="BSE2" s="550"/>
      <c r="BSF2" s="550"/>
      <c r="BSG2" s="550"/>
      <c r="BSH2" s="550"/>
      <c r="BSI2" s="550"/>
      <c r="BSJ2" s="550"/>
      <c r="BSK2" s="550"/>
      <c r="BSL2" s="550"/>
      <c r="BSM2" s="550"/>
      <c r="BSN2" s="550"/>
      <c r="BSO2" s="550"/>
      <c r="BSP2" s="550"/>
      <c r="BSQ2" s="550"/>
      <c r="BSR2" s="550"/>
      <c r="BSS2" s="550"/>
      <c r="BST2" s="550"/>
      <c r="BSU2" s="550"/>
      <c r="BSV2" s="550"/>
      <c r="BSW2" s="550"/>
      <c r="BSX2" s="550"/>
      <c r="BSY2" s="550"/>
      <c r="BSZ2" s="550"/>
      <c r="BTA2" s="550"/>
      <c r="BTB2" s="550"/>
      <c r="BTC2" s="550"/>
      <c r="BTD2" s="550"/>
      <c r="BTE2" s="550"/>
      <c r="BTF2" s="550"/>
      <c r="BTG2" s="550"/>
      <c r="BTH2" s="550"/>
      <c r="BTI2" s="550"/>
      <c r="BTJ2" s="550"/>
      <c r="BTK2" s="550"/>
      <c r="BTL2" s="550"/>
      <c r="BTM2" s="550"/>
      <c r="BTN2" s="550"/>
      <c r="BTO2" s="550"/>
      <c r="BTP2" s="550"/>
      <c r="BTQ2" s="550"/>
      <c r="BTR2" s="550"/>
      <c r="BTS2" s="550"/>
      <c r="BTT2" s="550"/>
      <c r="BTU2" s="550"/>
      <c r="BTV2" s="550"/>
      <c r="BTW2" s="550"/>
      <c r="BTX2" s="550"/>
      <c r="BTY2" s="550"/>
      <c r="BTZ2" s="550"/>
      <c r="BUA2" s="550"/>
      <c r="BUB2" s="550"/>
      <c r="BUC2" s="550"/>
      <c r="BUD2" s="550"/>
      <c r="BUE2" s="550"/>
      <c r="BUF2" s="550"/>
      <c r="BUG2" s="550"/>
      <c r="BUH2" s="550"/>
      <c r="BUI2" s="550"/>
      <c r="BUJ2" s="550"/>
      <c r="BUK2" s="550"/>
      <c r="BUL2" s="550"/>
      <c r="BUM2" s="550"/>
      <c r="BUN2" s="550"/>
      <c r="BUO2" s="550"/>
      <c r="BUP2" s="550"/>
      <c r="BUQ2" s="550"/>
      <c r="BUR2" s="550"/>
      <c r="BUS2" s="550"/>
      <c r="BUT2" s="550"/>
      <c r="BUU2" s="550"/>
      <c r="BUV2" s="550"/>
      <c r="BUW2" s="550"/>
      <c r="BUX2" s="550"/>
      <c r="BUY2" s="550"/>
      <c r="BUZ2" s="550"/>
      <c r="BVA2" s="550"/>
      <c r="BVB2" s="550"/>
      <c r="BVC2" s="550"/>
      <c r="BVD2" s="550"/>
      <c r="BVE2" s="550"/>
      <c r="BVF2" s="550"/>
      <c r="BVG2" s="550"/>
      <c r="BVH2" s="550"/>
      <c r="BVI2" s="550"/>
      <c r="BVJ2" s="550"/>
      <c r="BVK2" s="550"/>
      <c r="BVL2" s="550"/>
      <c r="BVM2" s="550"/>
      <c r="BVN2" s="550"/>
      <c r="BVO2" s="550"/>
      <c r="BVP2" s="550"/>
      <c r="BVQ2" s="550"/>
      <c r="BVR2" s="550"/>
      <c r="BVS2" s="550"/>
      <c r="BVT2" s="550"/>
      <c r="BVU2" s="550"/>
      <c r="BVV2" s="550"/>
      <c r="BVW2" s="550"/>
      <c r="BVX2" s="550"/>
      <c r="BVY2" s="550"/>
      <c r="BVZ2" s="550"/>
      <c r="BWA2" s="550"/>
      <c r="BWB2" s="550"/>
      <c r="BWC2" s="550"/>
      <c r="BWD2" s="550"/>
      <c r="BWE2" s="550"/>
      <c r="BWF2" s="550"/>
      <c r="BWG2" s="550"/>
      <c r="BWH2" s="550"/>
      <c r="BWI2" s="550"/>
      <c r="BWJ2" s="550"/>
      <c r="BWK2" s="550"/>
      <c r="BWL2" s="550"/>
      <c r="BWM2" s="550"/>
      <c r="BWN2" s="550"/>
      <c r="BWO2" s="550"/>
      <c r="BWP2" s="550"/>
      <c r="BWQ2" s="550"/>
      <c r="BWR2" s="550"/>
      <c r="BWS2" s="550"/>
      <c r="BWT2" s="550"/>
      <c r="BWU2" s="550"/>
      <c r="BWV2" s="550"/>
      <c r="BWW2" s="550"/>
      <c r="BWX2" s="550"/>
      <c r="BWY2" s="550"/>
      <c r="BWZ2" s="550"/>
      <c r="BXA2" s="550"/>
      <c r="BXB2" s="550"/>
      <c r="BXC2" s="550"/>
      <c r="BXD2" s="550"/>
      <c r="BXE2" s="550"/>
      <c r="BXF2" s="550"/>
      <c r="BXG2" s="550"/>
      <c r="BXH2" s="550"/>
      <c r="BXI2" s="550"/>
      <c r="BXJ2" s="550"/>
      <c r="BXK2" s="550"/>
      <c r="BXL2" s="550"/>
      <c r="BXM2" s="550"/>
      <c r="BXN2" s="550"/>
      <c r="BXO2" s="550"/>
      <c r="BXP2" s="550"/>
      <c r="BXQ2" s="550"/>
      <c r="BXR2" s="550"/>
      <c r="BXS2" s="550"/>
      <c r="BXT2" s="550"/>
      <c r="BXU2" s="550"/>
      <c r="BXV2" s="550"/>
      <c r="BXW2" s="550"/>
      <c r="BXX2" s="550"/>
      <c r="BXY2" s="550"/>
      <c r="BXZ2" s="550"/>
      <c r="BYA2" s="550"/>
      <c r="BYB2" s="550"/>
      <c r="BYC2" s="550"/>
      <c r="BYD2" s="550"/>
      <c r="BYE2" s="550"/>
      <c r="BYF2" s="550"/>
      <c r="BYG2" s="550"/>
      <c r="BYH2" s="550"/>
      <c r="BYI2" s="550"/>
      <c r="BYJ2" s="550"/>
      <c r="BYK2" s="550"/>
      <c r="BYL2" s="550"/>
      <c r="BYM2" s="550"/>
      <c r="BYN2" s="550"/>
      <c r="BYO2" s="550"/>
      <c r="BYP2" s="550"/>
      <c r="BYQ2" s="550"/>
      <c r="BYR2" s="550"/>
      <c r="BYS2" s="550"/>
      <c r="BYT2" s="550"/>
      <c r="BYU2" s="550"/>
      <c r="BYV2" s="550"/>
      <c r="BYW2" s="550"/>
      <c r="BYX2" s="550"/>
      <c r="BYY2" s="550"/>
      <c r="BYZ2" s="550"/>
      <c r="BZA2" s="550"/>
      <c r="BZB2" s="550"/>
      <c r="BZC2" s="550"/>
      <c r="BZD2" s="550"/>
      <c r="BZE2" s="550"/>
      <c r="BZF2" s="550"/>
      <c r="BZG2" s="550"/>
      <c r="BZH2" s="550"/>
      <c r="BZI2" s="550"/>
      <c r="BZJ2" s="550"/>
      <c r="BZK2" s="550"/>
      <c r="BZL2" s="550"/>
      <c r="BZM2" s="550"/>
      <c r="BZN2" s="550"/>
      <c r="BZO2" s="550"/>
      <c r="BZP2" s="550"/>
      <c r="BZQ2" s="550"/>
      <c r="BZR2" s="550"/>
      <c r="BZS2" s="550"/>
      <c r="BZT2" s="550"/>
      <c r="BZU2" s="550"/>
      <c r="BZV2" s="550"/>
      <c r="BZW2" s="550"/>
      <c r="BZX2" s="550"/>
      <c r="BZY2" s="550"/>
      <c r="BZZ2" s="550"/>
      <c r="CAA2" s="550"/>
      <c r="CAB2" s="550"/>
      <c r="CAC2" s="550"/>
      <c r="CAD2" s="550"/>
      <c r="CAE2" s="550"/>
      <c r="CAF2" s="550"/>
      <c r="CAG2" s="550"/>
      <c r="CAH2" s="550"/>
      <c r="CAI2" s="550"/>
      <c r="CAJ2" s="550"/>
      <c r="CAK2" s="550"/>
      <c r="CAL2" s="550"/>
      <c r="CAM2" s="550"/>
      <c r="CAN2" s="550"/>
      <c r="CAO2" s="550"/>
      <c r="CAP2" s="550"/>
      <c r="CAQ2" s="550"/>
      <c r="CAR2" s="550"/>
      <c r="CAS2" s="550"/>
      <c r="CAT2" s="550"/>
      <c r="CAU2" s="550"/>
      <c r="CAV2" s="550"/>
      <c r="CAW2" s="550"/>
      <c r="CAX2" s="550"/>
      <c r="CAY2" s="550"/>
      <c r="CAZ2" s="550"/>
      <c r="CBA2" s="550"/>
      <c r="CBB2" s="550"/>
      <c r="CBC2" s="550"/>
      <c r="CBD2" s="550"/>
      <c r="CBE2" s="550"/>
      <c r="CBF2" s="550"/>
      <c r="CBG2" s="550"/>
      <c r="CBH2" s="550"/>
      <c r="CBI2" s="550"/>
      <c r="CBJ2" s="550"/>
      <c r="CBK2" s="550"/>
      <c r="CBL2" s="550"/>
      <c r="CBM2" s="550"/>
      <c r="CBN2" s="550"/>
      <c r="CBO2" s="550"/>
      <c r="CBP2" s="550"/>
      <c r="CBQ2" s="550"/>
      <c r="CBR2" s="550"/>
      <c r="CBS2" s="550"/>
      <c r="CBT2" s="550"/>
      <c r="CBU2" s="550"/>
      <c r="CBV2" s="550"/>
      <c r="CBW2" s="550"/>
      <c r="CBX2" s="550"/>
      <c r="CBY2" s="550"/>
      <c r="CBZ2" s="550"/>
      <c r="CCA2" s="550"/>
      <c r="CCB2" s="550"/>
      <c r="CCC2" s="550"/>
      <c r="CCD2" s="550"/>
      <c r="CCE2" s="550"/>
      <c r="CCF2" s="550"/>
      <c r="CCG2" s="550"/>
      <c r="CCH2" s="550"/>
      <c r="CCI2" s="550"/>
      <c r="CCJ2" s="550"/>
      <c r="CCK2" s="550"/>
      <c r="CCL2" s="550"/>
      <c r="CCM2" s="550"/>
      <c r="CCN2" s="550"/>
      <c r="CCO2" s="550"/>
      <c r="CCP2" s="550"/>
      <c r="CCQ2" s="550"/>
      <c r="CCR2" s="550"/>
      <c r="CCS2" s="550"/>
      <c r="CCT2" s="550"/>
      <c r="CCU2" s="550"/>
      <c r="CCV2" s="550"/>
      <c r="CCW2" s="550"/>
      <c r="CCX2" s="550"/>
      <c r="CCY2" s="550"/>
      <c r="CCZ2" s="550"/>
      <c r="CDA2" s="550"/>
      <c r="CDB2" s="550"/>
      <c r="CDC2" s="550"/>
      <c r="CDD2" s="550"/>
      <c r="CDE2" s="550"/>
      <c r="CDF2" s="550"/>
      <c r="CDG2" s="550"/>
      <c r="CDH2" s="550"/>
      <c r="CDI2" s="550"/>
      <c r="CDJ2" s="550"/>
      <c r="CDK2" s="550"/>
      <c r="CDL2" s="550"/>
      <c r="CDM2" s="550"/>
      <c r="CDN2" s="550"/>
      <c r="CDO2" s="550"/>
      <c r="CDP2" s="550"/>
      <c r="CDQ2" s="550"/>
      <c r="CDR2" s="550"/>
      <c r="CDS2" s="550"/>
      <c r="CDT2" s="550"/>
      <c r="CDU2" s="550"/>
      <c r="CDV2" s="550"/>
      <c r="CDW2" s="550"/>
      <c r="CDX2" s="550"/>
      <c r="CDY2" s="550"/>
      <c r="CDZ2" s="550"/>
      <c r="CEA2" s="550"/>
      <c r="CEB2" s="550"/>
      <c r="CEC2" s="550"/>
      <c r="CED2" s="550"/>
      <c r="CEE2" s="550"/>
      <c r="CEF2" s="550"/>
      <c r="CEG2" s="550"/>
      <c r="CEH2" s="550"/>
      <c r="CEI2" s="550"/>
      <c r="CEJ2" s="550"/>
      <c r="CEK2" s="550"/>
      <c r="CEL2" s="550"/>
      <c r="CEM2" s="550"/>
      <c r="CEN2" s="550"/>
      <c r="CEO2" s="550"/>
      <c r="CEP2" s="550"/>
      <c r="CEQ2" s="550"/>
      <c r="CER2" s="550"/>
      <c r="CES2" s="550"/>
      <c r="CET2" s="550"/>
      <c r="CEU2" s="550"/>
      <c r="CEV2" s="550"/>
      <c r="CEW2" s="550"/>
      <c r="CEX2" s="550"/>
      <c r="CEY2" s="550"/>
      <c r="CEZ2" s="550"/>
      <c r="CFA2" s="550"/>
      <c r="CFB2" s="550"/>
      <c r="CFC2" s="550"/>
      <c r="CFD2" s="550"/>
      <c r="CFE2" s="550"/>
      <c r="CFF2" s="550"/>
      <c r="CFG2" s="550"/>
      <c r="CFH2" s="550"/>
      <c r="CFI2" s="550"/>
      <c r="CFJ2" s="550"/>
      <c r="CFK2" s="550"/>
      <c r="CFL2" s="550"/>
      <c r="CFM2" s="550"/>
      <c r="CFN2" s="550"/>
      <c r="CFO2" s="550"/>
      <c r="CFP2" s="550"/>
      <c r="CFQ2" s="550"/>
      <c r="CFR2" s="550"/>
      <c r="CFS2" s="550"/>
      <c r="CFT2" s="550"/>
      <c r="CFU2" s="550"/>
      <c r="CFV2" s="550"/>
      <c r="CFW2" s="550"/>
      <c r="CFX2" s="550"/>
      <c r="CFY2" s="550"/>
      <c r="CFZ2" s="550"/>
      <c r="CGA2" s="550"/>
      <c r="CGB2" s="550"/>
      <c r="CGC2" s="550"/>
      <c r="CGD2" s="550"/>
      <c r="CGE2" s="550"/>
      <c r="CGF2" s="550"/>
      <c r="CGG2" s="550"/>
      <c r="CGH2" s="550"/>
      <c r="CGI2" s="550"/>
      <c r="CGJ2" s="550"/>
      <c r="CGK2" s="550"/>
      <c r="CGL2" s="550"/>
      <c r="CGM2" s="550"/>
      <c r="CGN2" s="550"/>
      <c r="CGO2" s="550"/>
      <c r="CGP2" s="550"/>
      <c r="CGQ2" s="550"/>
      <c r="CGR2" s="550"/>
      <c r="CGS2" s="550"/>
      <c r="CGT2" s="550"/>
      <c r="CGU2" s="550"/>
      <c r="CGV2" s="550"/>
      <c r="CGW2" s="550"/>
      <c r="CGX2" s="550"/>
      <c r="CGY2" s="550"/>
      <c r="CGZ2" s="550"/>
      <c r="CHA2" s="550"/>
      <c r="CHB2" s="550"/>
      <c r="CHC2" s="550"/>
      <c r="CHD2" s="550"/>
      <c r="CHE2" s="550"/>
      <c r="CHF2" s="550"/>
      <c r="CHG2" s="550"/>
      <c r="CHH2" s="550"/>
      <c r="CHI2" s="550"/>
      <c r="CHJ2" s="550"/>
      <c r="CHK2" s="550"/>
      <c r="CHL2" s="550"/>
      <c r="CHM2" s="550"/>
      <c r="CHN2" s="550"/>
      <c r="CHO2" s="550"/>
      <c r="CHP2" s="550"/>
      <c r="CHQ2" s="550"/>
      <c r="CHR2" s="550"/>
      <c r="CHS2" s="550"/>
      <c r="CHT2" s="550"/>
      <c r="CHU2" s="550"/>
      <c r="CHV2" s="550"/>
      <c r="CHW2" s="550"/>
      <c r="CHX2" s="550"/>
      <c r="CHY2" s="550"/>
      <c r="CHZ2" s="550"/>
      <c r="CIA2" s="550"/>
      <c r="CIB2" s="550"/>
      <c r="CIC2" s="550"/>
      <c r="CID2" s="550"/>
      <c r="CIE2" s="550"/>
      <c r="CIF2" s="550"/>
      <c r="CIG2" s="550"/>
      <c r="CIH2" s="550"/>
      <c r="CII2" s="550"/>
      <c r="CIJ2" s="550"/>
      <c r="CIK2" s="550"/>
      <c r="CIL2" s="550"/>
      <c r="CIM2" s="550"/>
      <c r="CIN2" s="550"/>
      <c r="CIO2" s="550"/>
      <c r="CIP2" s="550"/>
      <c r="CIQ2" s="550"/>
      <c r="CIR2" s="550"/>
      <c r="CIS2" s="550"/>
      <c r="CIT2" s="550"/>
      <c r="CIU2" s="550"/>
      <c r="CIV2" s="550"/>
      <c r="CIW2" s="550"/>
      <c r="CIX2" s="550"/>
      <c r="CIY2" s="550"/>
      <c r="CIZ2" s="550"/>
      <c r="CJA2" s="550"/>
      <c r="CJB2" s="550"/>
      <c r="CJC2" s="550"/>
      <c r="CJD2" s="550"/>
      <c r="CJE2" s="550"/>
      <c r="CJF2" s="550"/>
      <c r="CJG2" s="550"/>
      <c r="CJH2" s="550"/>
      <c r="CJI2" s="550"/>
      <c r="CJJ2" s="550"/>
      <c r="CJK2" s="550"/>
      <c r="CJL2" s="550"/>
      <c r="CJM2" s="550"/>
      <c r="CJN2" s="550"/>
      <c r="CJO2" s="550"/>
      <c r="CJP2" s="550"/>
      <c r="CJQ2" s="550"/>
      <c r="CJR2" s="550"/>
      <c r="CJS2" s="550"/>
      <c r="CJT2" s="550"/>
      <c r="CJU2" s="550"/>
      <c r="CJV2" s="550"/>
      <c r="CJW2" s="550"/>
      <c r="CJX2" s="550"/>
      <c r="CJY2" s="550"/>
      <c r="CJZ2" s="550"/>
      <c r="CKA2" s="550"/>
      <c r="CKB2" s="550"/>
      <c r="CKC2" s="550"/>
      <c r="CKD2" s="550"/>
      <c r="CKE2" s="550"/>
      <c r="CKF2" s="550"/>
      <c r="CKG2" s="550"/>
      <c r="CKH2" s="550"/>
      <c r="CKI2" s="550"/>
      <c r="CKJ2" s="550"/>
      <c r="CKK2" s="550"/>
      <c r="CKL2" s="550"/>
      <c r="CKM2" s="550"/>
      <c r="CKN2" s="550"/>
      <c r="CKO2" s="550"/>
      <c r="CKP2" s="550"/>
      <c r="CKQ2" s="550"/>
      <c r="CKR2" s="550"/>
      <c r="CKS2" s="550"/>
      <c r="CKT2" s="550"/>
      <c r="CKU2" s="550"/>
      <c r="CKV2" s="550"/>
      <c r="CKW2" s="550"/>
      <c r="CKX2" s="550"/>
      <c r="CKY2" s="550"/>
      <c r="CKZ2" s="550"/>
      <c r="CLA2" s="550"/>
      <c r="CLB2" s="550"/>
      <c r="CLC2" s="550"/>
      <c r="CLD2" s="550"/>
      <c r="CLE2" s="550"/>
      <c r="CLF2" s="550"/>
      <c r="CLG2" s="550"/>
      <c r="CLH2" s="550"/>
      <c r="CLI2" s="550"/>
      <c r="CLJ2" s="550"/>
      <c r="CLK2" s="550"/>
      <c r="CLL2" s="550"/>
      <c r="CLM2" s="550"/>
      <c r="CLN2" s="550"/>
      <c r="CLO2" s="550"/>
      <c r="CLP2" s="550"/>
      <c r="CLQ2" s="550"/>
      <c r="CLR2" s="550"/>
      <c r="CLS2" s="550"/>
      <c r="CLT2" s="550"/>
      <c r="CLU2" s="550"/>
      <c r="CLV2" s="550"/>
      <c r="CLW2" s="550"/>
      <c r="CLX2" s="550"/>
      <c r="CLY2" s="550"/>
      <c r="CLZ2" s="550"/>
      <c r="CMA2" s="550"/>
      <c r="CMB2" s="550"/>
      <c r="CMC2" s="550"/>
      <c r="CMD2" s="550"/>
      <c r="CME2" s="550"/>
      <c r="CMF2" s="550"/>
      <c r="CMG2" s="550"/>
      <c r="CMH2" s="550"/>
      <c r="CMI2" s="550"/>
      <c r="CMJ2" s="550"/>
      <c r="CMK2" s="550"/>
      <c r="CML2" s="550"/>
      <c r="CMM2" s="550"/>
      <c r="CMN2" s="550"/>
      <c r="CMO2" s="550"/>
      <c r="CMP2" s="550"/>
      <c r="CMQ2" s="550"/>
      <c r="CMR2" s="550"/>
      <c r="CMS2" s="550"/>
      <c r="CMT2" s="550"/>
      <c r="CMU2" s="550"/>
      <c r="CMV2" s="550"/>
      <c r="CMW2" s="550"/>
      <c r="CMX2" s="550"/>
      <c r="CMY2" s="550"/>
      <c r="CMZ2" s="550"/>
      <c r="CNA2" s="550"/>
      <c r="CNB2" s="550"/>
      <c r="CNC2" s="550"/>
      <c r="CND2" s="550"/>
      <c r="CNE2" s="550"/>
      <c r="CNF2" s="550"/>
      <c r="CNG2" s="550"/>
      <c r="CNH2" s="550"/>
      <c r="CNI2" s="550"/>
      <c r="CNJ2" s="550"/>
      <c r="CNK2" s="550"/>
      <c r="CNL2" s="550"/>
      <c r="CNM2" s="550"/>
      <c r="CNN2" s="550"/>
      <c r="CNO2" s="550"/>
      <c r="CNP2" s="550"/>
      <c r="CNQ2" s="550"/>
      <c r="CNR2" s="550"/>
      <c r="CNS2" s="550"/>
      <c r="CNT2" s="550"/>
      <c r="CNU2" s="550"/>
      <c r="CNV2" s="550"/>
      <c r="CNW2" s="550"/>
      <c r="CNX2" s="550"/>
      <c r="CNY2" s="550"/>
      <c r="CNZ2" s="550"/>
      <c r="COA2" s="550"/>
      <c r="COB2" s="550"/>
      <c r="COC2" s="550"/>
      <c r="COD2" s="550"/>
      <c r="COE2" s="550"/>
      <c r="COF2" s="550"/>
      <c r="COG2" s="550"/>
      <c r="COH2" s="550"/>
      <c r="COI2" s="550"/>
      <c r="COJ2" s="550"/>
      <c r="COK2" s="550"/>
      <c r="COL2" s="550"/>
      <c r="COM2" s="550"/>
      <c r="CON2" s="550"/>
      <c r="COO2" s="550"/>
      <c r="COP2" s="550"/>
      <c r="COQ2" s="550"/>
      <c r="COR2" s="550"/>
      <c r="COS2" s="550"/>
      <c r="COT2" s="550"/>
      <c r="COU2" s="550"/>
      <c r="COV2" s="550"/>
      <c r="COW2" s="550"/>
      <c r="COX2" s="550"/>
      <c r="COY2" s="550"/>
      <c r="COZ2" s="550"/>
      <c r="CPA2" s="550"/>
      <c r="CPB2" s="550"/>
      <c r="CPC2" s="550"/>
      <c r="CPD2" s="550"/>
      <c r="CPE2" s="550"/>
      <c r="CPF2" s="550"/>
      <c r="CPG2" s="550"/>
      <c r="CPH2" s="550"/>
      <c r="CPI2" s="550"/>
      <c r="CPJ2" s="550"/>
      <c r="CPK2" s="550"/>
      <c r="CPL2" s="550"/>
      <c r="CPM2" s="550"/>
      <c r="CPN2" s="550"/>
      <c r="CPO2" s="550"/>
      <c r="CPP2" s="550"/>
      <c r="CPQ2" s="550"/>
      <c r="CPR2" s="550"/>
      <c r="CPS2" s="550"/>
      <c r="CPT2" s="550"/>
      <c r="CPU2" s="550"/>
      <c r="CPV2" s="550"/>
      <c r="CPW2" s="550"/>
      <c r="CPX2" s="550"/>
      <c r="CPY2" s="550"/>
      <c r="CPZ2" s="550"/>
      <c r="CQA2" s="550"/>
      <c r="CQB2" s="550"/>
      <c r="CQC2" s="550"/>
      <c r="CQD2" s="550"/>
      <c r="CQE2" s="550"/>
      <c r="CQF2" s="550"/>
      <c r="CQG2" s="550"/>
      <c r="CQH2" s="550"/>
      <c r="CQI2" s="550"/>
      <c r="CQJ2" s="550"/>
      <c r="CQK2" s="550"/>
      <c r="CQL2" s="550"/>
      <c r="CQM2" s="550"/>
      <c r="CQN2" s="550"/>
      <c r="CQO2" s="550"/>
      <c r="CQP2" s="550"/>
      <c r="CQQ2" s="550"/>
      <c r="CQR2" s="550"/>
      <c r="CQS2" s="550"/>
      <c r="CQT2" s="550"/>
      <c r="CQU2" s="550"/>
      <c r="CQV2" s="550"/>
      <c r="CQW2" s="550"/>
      <c r="CQX2" s="550"/>
      <c r="CQY2" s="550"/>
      <c r="CQZ2" s="550"/>
      <c r="CRA2" s="550"/>
      <c r="CRB2" s="550"/>
      <c r="CRC2" s="550"/>
      <c r="CRD2" s="550"/>
      <c r="CRE2" s="550"/>
      <c r="CRF2" s="550"/>
      <c r="CRG2" s="550"/>
      <c r="CRH2" s="550"/>
      <c r="CRI2" s="550"/>
      <c r="CRJ2" s="550"/>
      <c r="CRK2" s="550"/>
      <c r="CRL2" s="550"/>
      <c r="CRM2" s="550"/>
      <c r="CRN2" s="550"/>
      <c r="CRO2" s="550"/>
      <c r="CRP2" s="550"/>
      <c r="CRQ2" s="550"/>
      <c r="CRR2" s="550"/>
      <c r="CRS2" s="550"/>
      <c r="CRT2" s="550"/>
      <c r="CRU2" s="550"/>
      <c r="CRV2" s="550"/>
      <c r="CRW2" s="550"/>
      <c r="CRX2" s="550"/>
      <c r="CRY2" s="550"/>
      <c r="CRZ2" s="550"/>
      <c r="CSA2" s="550"/>
      <c r="CSB2" s="550"/>
      <c r="CSC2" s="550"/>
      <c r="CSD2" s="550"/>
      <c r="CSE2" s="550"/>
      <c r="CSF2" s="550"/>
      <c r="CSG2" s="550"/>
      <c r="CSH2" s="550"/>
      <c r="CSI2" s="550"/>
      <c r="CSJ2" s="550"/>
      <c r="CSK2" s="550"/>
      <c r="CSL2" s="550"/>
      <c r="CSM2" s="550"/>
      <c r="CSN2" s="550"/>
      <c r="CSO2" s="550"/>
      <c r="CSP2" s="550"/>
      <c r="CSQ2" s="550"/>
      <c r="CSR2" s="550"/>
      <c r="CSS2" s="550"/>
      <c r="CST2" s="550"/>
      <c r="CSU2" s="550"/>
      <c r="CSV2" s="550"/>
      <c r="CSW2" s="550"/>
      <c r="CSX2" s="550"/>
      <c r="CSY2" s="550"/>
      <c r="CSZ2" s="550"/>
      <c r="CTA2" s="550"/>
      <c r="CTB2" s="550"/>
      <c r="CTC2" s="550"/>
      <c r="CTD2" s="550"/>
      <c r="CTE2" s="550"/>
      <c r="CTF2" s="550"/>
      <c r="CTG2" s="550"/>
      <c r="CTH2" s="550"/>
      <c r="CTI2" s="550"/>
      <c r="CTJ2" s="550"/>
      <c r="CTK2" s="550"/>
      <c r="CTL2" s="550"/>
      <c r="CTM2" s="550"/>
      <c r="CTN2" s="550"/>
      <c r="CTO2" s="550"/>
      <c r="CTP2" s="550"/>
      <c r="CTQ2" s="550"/>
      <c r="CTR2" s="550"/>
      <c r="CTS2" s="550"/>
      <c r="CTT2" s="550"/>
      <c r="CTU2" s="550"/>
      <c r="CTV2" s="550"/>
      <c r="CTW2" s="550"/>
      <c r="CTX2" s="550"/>
      <c r="CTY2" s="550"/>
      <c r="CTZ2" s="550"/>
      <c r="CUA2" s="550"/>
      <c r="CUB2" s="550"/>
      <c r="CUC2" s="550"/>
      <c r="CUD2" s="550"/>
      <c r="CUE2" s="550"/>
      <c r="CUF2" s="550"/>
      <c r="CUG2" s="550"/>
      <c r="CUH2" s="550"/>
      <c r="CUI2" s="550"/>
      <c r="CUJ2" s="550"/>
      <c r="CUK2" s="550"/>
      <c r="CUL2" s="550"/>
      <c r="CUM2" s="550"/>
      <c r="CUN2" s="550"/>
      <c r="CUO2" s="550"/>
      <c r="CUP2" s="550"/>
      <c r="CUQ2" s="550"/>
      <c r="CUR2" s="550"/>
      <c r="CUS2" s="550"/>
      <c r="CUT2" s="550"/>
      <c r="CUU2" s="550"/>
      <c r="CUV2" s="550"/>
      <c r="CUW2" s="550"/>
      <c r="CUX2" s="550"/>
      <c r="CUY2" s="550"/>
      <c r="CUZ2" s="550"/>
      <c r="CVA2" s="550"/>
      <c r="CVB2" s="550"/>
      <c r="CVC2" s="550"/>
      <c r="CVD2" s="550"/>
      <c r="CVE2" s="550"/>
      <c r="CVF2" s="550"/>
      <c r="CVG2" s="550"/>
      <c r="CVH2" s="550"/>
      <c r="CVI2" s="550"/>
      <c r="CVJ2" s="550"/>
      <c r="CVK2" s="550"/>
      <c r="CVL2" s="550"/>
      <c r="CVM2" s="550"/>
      <c r="CVN2" s="550"/>
      <c r="CVO2" s="550"/>
      <c r="CVP2" s="550"/>
      <c r="CVQ2" s="550"/>
      <c r="CVR2" s="550"/>
      <c r="CVS2" s="550"/>
      <c r="CVT2" s="550"/>
      <c r="CVU2" s="550"/>
      <c r="CVV2" s="550"/>
      <c r="CVW2" s="550"/>
      <c r="CVX2" s="550"/>
      <c r="CVY2" s="550"/>
      <c r="CVZ2" s="550"/>
      <c r="CWA2" s="550"/>
      <c r="CWB2" s="550"/>
      <c r="CWC2" s="550"/>
      <c r="CWD2" s="550"/>
      <c r="CWE2" s="550"/>
      <c r="CWF2" s="550"/>
      <c r="CWG2" s="550"/>
      <c r="CWH2" s="550"/>
      <c r="CWI2" s="550"/>
      <c r="CWJ2" s="550"/>
      <c r="CWK2" s="550"/>
      <c r="CWL2" s="550"/>
      <c r="CWM2" s="550"/>
      <c r="CWN2" s="550"/>
      <c r="CWO2" s="550"/>
      <c r="CWP2" s="550"/>
      <c r="CWQ2" s="550"/>
      <c r="CWR2" s="550"/>
      <c r="CWS2" s="550"/>
      <c r="CWT2" s="550"/>
      <c r="CWU2" s="550"/>
      <c r="CWV2" s="550"/>
      <c r="CWW2" s="550"/>
      <c r="CWX2" s="550"/>
      <c r="CWY2" s="550"/>
      <c r="CWZ2" s="550"/>
      <c r="CXA2" s="550"/>
      <c r="CXB2" s="550"/>
      <c r="CXC2" s="550"/>
      <c r="CXD2" s="550"/>
      <c r="CXE2" s="550"/>
      <c r="CXF2" s="550"/>
      <c r="CXG2" s="550"/>
      <c r="CXH2" s="550"/>
      <c r="CXI2" s="550"/>
      <c r="CXJ2" s="550"/>
      <c r="CXK2" s="550"/>
      <c r="CXL2" s="550"/>
      <c r="CXM2" s="550"/>
      <c r="CXN2" s="550"/>
      <c r="CXO2" s="550"/>
      <c r="CXP2" s="550"/>
      <c r="CXQ2" s="550"/>
      <c r="CXR2" s="550"/>
      <c r="CXS2" s="550"/>
      <c r="CXT2" s="550"/>
      <c r="CXU2" s="550"/>
      <c r="CXV2" s="550"/>
      <c r="CXW2" s="550"/>
      <c r="CXX2" s="550"/>
      <c r="CXY2" s="550"/>
      <c r="CXZ2" s="550"/>
      <c r="CYA2" s="550"/>
      <c r="CYB2" s="550"/>
      <c r="CYC2" s="550"/>
      <c r="CYD2" s="550"/>
      <c r="CYE2" s="550"/>
      <c r="CYF2" s="550"/>
      <c r="CYG2" s="550"/>
      <c r="CYH2" s="550"/>
      <c r="CYI2" s="550"/>
      <c r="CYJ2" s="550"/>
      <c r="CYK2" s="550"/>
      <c r="CYL2" s="550"/>
      <c r="CYM2" s="550"/>
      <c r="CYN2" s="550"/>
      <c r="CYO2" s="550"/>
      <c r="CYP2" s="550"/>
      <c r="CYQ2" s="550"/>
      <c r="CYR2" s="550"/>
      <c r="CYS2" s="550"/>
      <c r="CYT2" s="550"/>
      <c r="CYU2" s="550"/>
      <c r="CYV2" s="550"/>
      <c r="CYW2" s="550"/>
      <c r="CYX2" s="550"/>
      <c r="CYY2" s="550"/>
      <c r="CYZ2" s="550"/>
      <c r="CZA2" s="550"/>
      <c r="CZB2" s="550"/>
      <c r="CZC2" s="550"/>
      <c r="CZD2" s="550"/>
      <c r="CZE2" s="550"/>
      <c r="CZF2" s="550"/>
      <c r="CZG2" s="550"/>
      <c r="CZH2" s="550"/>
      <c r="CZI2" s="550"/>
      <c r="CZJ2" s="550"/>
      <c r="CZK2" s="550"/>
      <c r="CZL2" s="550"/>
      <c r="CZM2" s="550"/>
      <c r="CZN2" s="550"/>
      <c r="CZO2" s="550"/>
      <c r="CZP2" s="550"/>
      <c r="CZQ2" s="550"/>
      <c r="CZR2" s="550"/>
      <c r="CZS2" s="550"/>
      <c r="CZT2" s="550"/>
      <c r="CZU2" s="550"/>
      <c r="CZV2" s="550"/>
      <c r="CZW2" s="550"/>
      <c r="CZX2" s="550"/>
      <c r="CZY2" s="550"/>
      <c r="CZZ2" s="550"/>
      <c r="DAA2" s="550"/>
      <c r="DAB2" s="550"/>
      <c r="DAC2" s="550"/>
      <c r="DAD2" s="550"/>
      <c r="DAE2" s="550"/>
      <c r="DAF2" s="550"/>
      <c r="DAG2" s="550"/>
      <c r="DAH2" s="550"/>
      <c r="DAI2" s="550"/>
      <c r="DAJ2" s="550"/>
      <c r="DAK2" s="550"/>
      <c r="DAL2" s="550"/>
      <c r="DAM2" s="550"/>
      <c r="DAN2" s="550"/>
      <c r="DAO2" s="550"/>
      <c r="DAP2" s="550"/>
      <c r="DAQ2" s="550"/>
      <c r="DAR2" s="550"/>
      <c r="DAS2" s="550"/>
      <c r="DAT2" s="550"/>
      <c r="DAU2" s="550"/>
      <c r="DAV2" s="550"/>
      <c r="DAW2" s="550"/>
      <c r="DAX2" s="550"/>
      <c r="DAY2" s="550"/>
      <c r="DAZ2" s="550"/>
      <c r="DBA2" s="550"/>
      <c r="DBB2" s="550"/>
      <c r="DBC2" s="550"/>
      <c r="DBD2" s="550"/>
      <c r="DBE2" s="550"/>
      <c r="DBF2" s="550"/>
      <c r="DBG2" s="550"/>
      <c r="DBH2" s="550"/>
      <c r="DBI2" s="550"/>
      <c r="DBJ2" s="550"/>
      <c r="DBK2" s="550"/>
      <c r="DBL2" s="550"/>
      <c r="DBM2" s="550"/>
      <c r="DBN2" s="550"/>
      <c r="DBO2" s="550"/>
      <c r="DBP2" s="550"/>
      <c r="DBQ2" s="550"/>
      <c r="DBR2" s="550"/>
      <c r="DBS2" s="550"/>
      <c r="DBT2" s="550"/>
      <c r="DBU2" s="550"/>
      <c r="DBV2" s="550"/>
      <c r="DBW2" s="550"/>
      <c r="DBX2" s="550"/>
      <c r="DBY2" s="550"/>
      <c r="DBZ2" s="550"/>
      <c r="DCA2" s="550"/>
      <c r="DCB2" s="550"/>
      <c r="DCC2" s="550"/>
      <c r="DCD2" s="550"/>
      <c r="DCE2" s="550"/>
      <c r="DCF2" s="550"/>
      <c r="DCG2" s="550"/>
      <c r="DCH2" s="550"/>
      <c r="DCI2" s="550"/>
      <c r="DCJ2" s="550"/>
      <c r="DCK2" s="550"/>
      <c r="DCL2" s="550"/>
      <c r="DCM2" s="550"/>
      <c r="DCN2" s="550"/>
      <c r="DCO2" s="550"/>
      <c r="DCP2" s="550"/>
      <c r="DCQ2" s="550"/>
      <c r="DCR2" s="550"/>
      <c r="DCS2" s="550"/>
      <c r="DCT2" s="550"/>
      <c r="DCU2" s="550"/>
      <c r="DCV2" s="550"/>
      <c r="DCW2" s="550"/>
      <c r="DCX2" s="550"/>
      <c r="DCY2" s="550"/>
      <c r="DCZ2" s="550"/>
      <c r="DDA2" s="550"/>
      <c r="DDB2" s="550"/>
      <c r="DDC2" s="550"/>
      <c r="DDD2" s="550"/>
      <c r="DDE2" s="550"/>
      <c r="DDF2" s="550"/>
      <c r="DDG2" s="550"/>
      <c r="DDH2" s="550"/>
      <c r="DDI2" s="550"/>
      <c r="DDJ2" s="550"/>
      <c r="DDK2" s="550"/>
      <c r="DDL2" s="550"/>
      <c r="DDM2" s="550"/>
      <c r="DDN2" s="550"/>
      <c r="DDO2" s="550"/>
      <c r="DDP2" s="550"/>
      <c r="DDQ2" s="550"/>
      <c r="DDR2" s="550"/>
      <c r="DDS2" s="550"/>
      <c r="DDT2" s="550"/>
      <c r="DDU2" s="550"/>
      <c r="DDV2" s="550"/>
      <c r="DDW2" s="550"/>
      <c r="DDX2" s="550"/>
      <c r="DDY2" s="550"/>
      <c r="DDZ2" s="550"/>
      <c r="DEA2" s="550"/>
      <c r="DEB2" s="550"/>
      <c r="DEC2" s="550"/>
      <c r="DED2" s="550"/>
      <c r="DEE2" s="550"/>
      <c r="DEF2" s="550"/>
      <c r="DEG2" s="550"/>
      <c r="DEH2" s="550"/>
      <c r="DEI2" s="550"/>
      <c r="DEJ2" s="550"/>
      <c r="DEK2" s="550"/>
      <c r="DEL2" s="550"/>
      <c r="DEM2" s="550"/>
      <c r="DEN2" s="550"/>
      <c r="DEO2" s="550"/>
      <c r="DEP2" s="550"/>
      <c r="DEQ2" s="550"/>
      <c r="DER2" s="550"/>
      <c r="DES2" s="550"/>
      <c r="DET2" s="550"/>
      <c r="DEU2" s="550"/>
      <c r="DEV2" s="550"/>
      <c r="DEW2" s="550"/>
      <c r="DEX2" s="550"/>
      <c r="DEY2" s="550"/>
      <c r="DEZ2" s="550"/>
      <c r="DFA2" s="550"/>
      <c r="DFB2" s="550"/>
      <c r="DFC2" s="550"/>
      <c r="DFD2" s="550"/>
      <c r="DFE2" s="550"/>
      <c r="DFF2" s="550"/>
      <c r="DFG2" s="550"/>
      <c r="DFH2" s="550"/>
      <c r="DFI2" s="550"/>
      <c r="DFJ2" s="550"/>
      <c r="DFK2" s="550"/>
      <c r="DFL2" s="550"/>
      <c r="DFM2" s="550"/>
      <c r="DFN2" s="550"/>
      <c r="DFO2" s="550"/>
      <c r="DFP2" s="550"/>
      <c r="DFQ2" s="550"/>
      <c r="DFR2" s="550"/>
      <c r="DFS2" s="550"/>
      <c r="DFT2" s="550"/>
      <c r="DFU2" s="550"/>
      <c r="DFV2" s="550"/>
      <c r="DFW2" s="550"/>
      <c r="DFX2" s="550"/>
      <c r="DFY2" s="550"/>
      <c r="DFZ2" s="550"/>
      <c r="DGA2" s="550"/>
      <c r="DGB2" s="550"/>
      <c r="DGC2" s="550"/>
      <c r="DGD2" s="550"/>
      <c r="DGE2" s="550"/>
      <c r="DGF2" s="550"/>
      <c r="DGG2" s="550"/>
      <c r="DGH2" s="550"/>
      <c r="DGI2" s="550"/>
      <c r="DGJ2" s="550"/>
      <c r="DGK2" s="550"/>
      <c r="DGL2" s="550"/>
      <c r="DGM2" s="550"/>
      <c r="DGN2" s="550"/>
      <c r="DGO2" s="550"/>
      <c r="DGP2" s="550"/>
      <c r="DGQ2" s="550"/>
      <c r="DGR2" s="550"/>
      <c r="DGS2" s="550"/>
      <c r="DGT2" s="550"/>
      <c r="DGU2" s="550"/>
      <c r="DGV2" s="550"/>
      <c r="DGW2" s="550"/>
      <c r="DGX2" s="550"/>
      <c r="DGY2" s="550"/>
      <c r="DGZ2" s="550"/>
      <c r="DHA2" s="550"/>
      <c r="DHB2" s="550"/>
      <c r="DHC2" s="550"/>
      <c r="DHD2" s="550"/>
      <c r="DHE2" s="550"/>
      <c r="DHF2" s="550"/>
      <c r="DHG2" s="550"/>
      <c r="DHH2" s="550"/>
      <c r="DHI2" s="550"/>
      <c r="DHJ2" s="550"/>
      <c r="DHK2" s="550"/>
      <c r="DHL2" s="550"/>
      <c r="DHM2" s="550"/>
      <c r="DHN2" s="550"/>
      <c r="DHO2" s="550"/>
      <c r="DHP2" s="550"/>
      <c r="DHQ2" s="550"/>
      <c r="DHR2" s="550"/>
      <c r="DHS2" s="550"/>
      <c r="DHT2" s="550"/>
      <c r="DHU2" s="550"/>
      <c r="DHV2" s="550"/>
      <c r="DHW2" s="550"/>
      <c r="DHX2" s="550"/>
      <c r="DHY2" s="550"/>
      <c r="DHZ2" s="550"/>
      <c r="DIA2" s="550"/>
      <c r="DIB2" s="550"/>
      <c r="DIC2" s="550"/>
      <c r="DID2" s="550"/>
      <c r="DIE2" s="550"/>
      <c r="DIF2" s="550"/>
      <c r="DIG2" s="550"/>
      <c r="DIH2" s="550"/>
      <c r="DII2" s="550"/>
      <c r="DIJ2" s="550"/>
      <c r="DIK2" s="550"/>
      <c r="DIL2" s="550"/>
      <c r="DIM2" s="550"/>
      <c r="DIN2" s="550"/>
      <c r="DIO2" s="550"/>
      <c r="DIP2" s="550"/>
      <c r="DIQ2" s="550"/>
      <c r="DIR2" s="550"/>
      <c r="DIS2" s="550"/>
      <c r="DIT2" s="550"/>
      <c r="DIU2" s="550"/>
      <c r="DIV2" s="550"/>
      <c r="DIW2" s="550"/>
      <c r="DIX2" s="550"/>
      <c r="DIY2" s="550"/>
      <c r="DIZ2" s="550"/>
      <c r="DJA2" s="550"/>
      <c r="DJB2" s="550"/>
      <c r="DJC2" s="550"/>
      <c r="DJD2" s="550"/>
      <c r="DJE2" s="550"/>
      <c r="DJF2" s="550"/>
      <c r="DJG2" s="550"/>
      <c r="DJH2" s="550"/>
      <c r="DJI2" s="550"/>
      <c r="DJJ2" s="550"/>
      <c r="DJK2" s="550"/>
      <c r="DJL2" s="550"/>
      <c r="DJM2" s="550"/>
      <c r="DJN2" s="550"/>
      <c r="DJO2" s="550"/>
      <c r="DJP2" s="550"/>
      <c r="DJQ2" s="550"/>
      <c r="DJR2" s="550"/>
      <c r="DJS2" s="550"/>
      <c r="DJT2" s="550"/>
      <c r="DJU2" s="550"/>
      <c r="DJV2" s="550"/>
      <c r="DJW2" s="550"/>
      <c r="DJX2" s="550"/>
      <c r="DJY2" s="550"/>
      <c r="DJZ2" s="550"/>
      <c r="DKA2" s="550"/>
      <c r="DKB2" s="550"/>
      <c r="DKC2" s="550"/>
      <c r="DKD2" s="550"/>
      <c r="DKE2" s="550"/>
      <c r="DKF2" s="550"/>
      <c r="DKG2" s="550"/>
      <c r="DKH2" s="550"/>
      <c r="DKI2" s="550"/>
      <c r="DKJ2" s="550"/>
      <c r="DKK2" s="550"/>
      <c r="DKL2" s="550"/>
      <c r="DKM2" s="550"/>
      <c r="DKN2" s="550"/>
      <c r="DKO2" s="550"/>
      <c r="DKP2" s="550"/>
      <c r="DKQ2" s="550"/>
      <c r="DKR2" s="550"/>
      <c r="DKS2" s="550"/>
      <c r="DKT2" s="550"/>
      <c r="DKU2" s="550"/>
      <c r="DKV2" s="550"/>
      <c r="DKW2" s="550"/>
      <c r="DKX2" s="550"/>
      <c r="DKY2" s="550"/>
      <c r="DKZ2" s="550"/>
      <c r="DLA2" s="550"/>
      <c r="DLB2" s="550"/>
      <c r="DLC2" s="550"/>
      <c r="DLD2" s="550"/>
      <c r="DLE2" s="550"/>
      <c r="DLF2" s="550"/>
      <c r="DLG2" s="550"/>
      <c r="DLH2" s="550"/>
      <c r="DLI2" s="550"/>
      <c r="DLJ2" s="550"/>
      <c r="DLK2" s="550"/>
      <c r="DLL2" s="550"/>
      <c r="DLM2" s="550"/>
      <c r="DLN2" s="550"/>
      <c r="DLO2" s="550"/>
      <c r="DLP2" s="550"/>
      <c r="DLQ2" s="550"/>
      <c r="DLR2" s="550"/>
      <c r="DLS2" s="550"/>
      <c r="DLT2" s="550"/>
      <c r="DLU2" s="550"/>
      <c r="DLV2" s="550"/>
      <c r="DLW2" s="550"/>
      <c r="DLX2" s="550"/>
      <c r="DLY2" s="550"/>
      <c r="DLZ2" s="550"/>
      <c r="DMA2" s="550"/>
      <c r="DMB2" s="550"/>
      <c r="DMC2" s="550"/>
      <c r="DMD2" s="550"/>
      <c r="DME2" s="550"/>
      <c r="DMF2" s="550"/>
      <c r="DMG2" s="550"/>
      <c r="DMH2" s="550"/>
      <c r="DMI2" s="550"/>
      <c r="DMJ2" s="550"/>
      <c r="DMK2" s="550"/>
      <c r="DML2" s="550"/>
      <c r="DMM2" s="550"/>
      <c r="DMN2" s="550"/>
      <c r="DMO2" s="550"/>
      <c r="DMP2" s="550"/>
      <c r="DMQ2" s="550"/>
      <c r="DMR2" s="550"/>
      <c r="DMS2" s="550"/>
      <c r="DMT2" s="550"/>
      <c r="DMU2" s="550"/>
      <c r="DMV2" s="550"/>
      <c r="DMW2" s="550"/>
      <c r="DMX2" s="550"/>
      <c r="DMY2" s="550"/>
      <c r="DMZ2" s="550"/>
      <c r="DNA2" s="550"/>
      <c r="DNB2" s="550"/>
      <c r="DNC2" s="550"/>
      <c r="DND2" s="550"/>
      <c r="DNE2" s="550"/>
      <c r="DNF2" s="550"/>
      <c r="DNG2" s="550"/>
      <c r="DNH2" s="550"/>
      <c r="DNI2" s="550"/>
      <c r="DNJ2" s="550"/>
      <c r="DNK2" s="550"/>
      <c r="DNL2" s="550"/>
      <c r="DNM2" s="550"/>
      <c r="DNN2" s="550"/>
      <c r="DNO2" s="550"/>
      <c r="DNP2" s="550"/>
      <c r="DNQ2" s="550"/>
      <c r="DNR2" s="550"/>
      <c r="DNS2" s="550"/>
      <c r="DNT2" s="550"/>
      <c r="DNU2" s="550"/>
      <c r="DNV2" s="550"/>
      <c r="DNW2" s="550"/>
      <c r="DNX2" s="550"/>
      <c r="DNY2" s="550"/>
      <c r="DNZ2" s="550"/>
      <c r="DOA2" s="550"/>
      <c r="DOB2" s="550"/>
      <c r="DOC2" s="550"/>
      <c r="DOD2" s="550"/>
      <c r="DOE2" s="550"/>
      <c r="DOF2" s="550"/>
      <c r="DOG2" s="550"/>
      <c r="DOH2" s="550"/>
      <c r="DOI2" s="550"/>
      <c r="DOJ2" s="550"/>
      <c r="DOK2" s="550"/>
      <c r="DOL2" s="550"/>
      <c r="DOM2" s="550"/>
      <c r="DON2" s="550"/>
      <c r="DOO2" s="550"/>
      <c r="DOP2" s="550"/>
      <c r="DOQ2" s="550"/>
      <c r="DOR2" s="550"/>
      <c r="DOS2" s="550"/>
      <c r="DOT2" s="550"/>
      <c r="DOU2" s="550"/>
      <c r="DOV2" s="550"/>
      <c r="DOW2" s="550"/>
      <c r="DOX2" s="550"/>
      <c r="DOY2" s="550"/>
      <c r="DOZ2" s="550"/>
      <c r="DPA2" s="550"/>
      <c r="DPB2" s="550"/>
      <c r="DPC2" s="550"/>
      <c r="DPD2" s="550"/>
      <c r="DPE2" s="550"/>
      <c r="DPF2" s="550"/>
      <c r="DPG2" s="550"/>
      <c r="DPH2" s="550"/>
      <c r="DPI2" s="550"/>
      <c r="DPJ2" s="550"/>
      <c r="DPK2" s="550"/>
      <c r="DPL2" s="550"/>
      <c r="DPM2" s="550"/>
      <c r="DPN2" s="550"/>
      <c r="DPO2" s="550"/>
      <c r="DPP2" s="550"/>
      <c r="DPQ2" s="550"/>
      <c r="DPR2" s="550"/>
      <c r="DPS2" s="550"/>
      <c r="DPT2" s="550"/>
      <c r="DPU2" s="550"/>
      <c r="DPV2" s="550"/>
      <c r="DPW2" s="550"/>
      <c r="DPX2" s="550"/>
      <c r="DPY2" s="550"/>
      <c r="DPZ2" s="550"/>
      <c r="DQA2" s="550"/>
      <c r="DQB2" s="550"/>
      <c r="DQC2" s="550"/>
      <c r="DQD2" s="550"/>
      <c r="DQE2" s="550"/>
      <c r="DQF2" s="550"/>
      <c r="DQG2" s="550"/>
      <c r="DQH2" s="550"/>
      <c r="DQI2" s="550"/>
      <c r="DQJ2" s="550"/>
      <c r="DQK2" s="550"/>
      <c r="DQL2" s="550"/>
      <c r="DQM2" s="550"/>
      <c r="DQN2" s="550"/>
      <c r="DQO2" s="550"/>
      <c r="DQP2" s="550"/>
      <c r="DQQ2" s="550"/>
      <c r="DQR2" s="550"/>
      <c r="DQS2" s="550"/>
      <c r="DQT2" s="550"/>
      <c r="DQU2" s="550"/>
      <c r="DQV2" s="550"/>
      <c r="DQW2" s="550"/>
      <c r="DQX2" s="550"/>
      <c r="DQY2" s="550"/>
      <c r="DQZ2" s="550"/>
      <c r="DRA2" s="550"/>
      <c r="DRB2" s="550"/>
      <c r="DRC2" s="550"/>
      <c r="DRD2" s="550"/>
      <c r="DRE2" s="550"/>
      <c r="DRF2" s="550"/>
      <c r="DRG2" s="550"/>
      <c r="DRH2" s="550"/>
      <c r="DRI2" s="550"/>
      <c r="DRJ2" s="550"/>
      <c r="DRK2" s="550"/>
      <c r="DRL2" s="550"/>
      <c r="DRM2" s="550"/>
      <c r="DRN2" s="550"/>
      <c r="DRO2" s="550"/>
      <c r="DRP2" s="550"/>
      <c r="DRQ2" s="550"/>
      <c r="DRR2" s="550"/>
      <c r="DRS2" s="550"/>
      <c r="DRT2" s="550"/>
      <c r="DRU2" s="550"/>
      <c r="DRV2" s="550"/>
      <c r="DRW2" s="550"/>
      <c r="DRX2" s="550"/>
      <c r="DRY2" s="550"/>
      <c r="DRZ2" s="550"/>
      <c r="DSA2" s="550"/>
      <c r="DSB2" s="550"/>
      <c r="DSC2" s="550"/>
      <c r="DSD2" s="550"/>
      <c r="DSE2" s="550"/>
      <c r="DSF2" s="550"/>
      <c r="DSG2" s="550"/>
      <c r="DSH2" s="550"/>
      <c r="DSI2" s="550"/>
      <c r="DSJ2" s="550"/>
      <c r="DSK2" s="550"/>
      <c r="DSL2" s="550"/>
      <c r="DSM2" s="550"/>
      <c r="DSN2" s="550"/>
      <c r="DSO2" s="550"/>
      <c r="DSP2" s="550"/>
      <c r="DSQ2" s="550"/>
      <c r="DSR2" s="550"/>
      <c r="DSS2" s="550"/>
      <c r="DST2" s="550"/>
      <c r="DSU2" s="550"/>
      <c r="DSV2" s="550"/>
      <c r="DSW2" s="550"/>
      <c r="DSX2" s="550"/>
      <c r="DSY2" s="550"/>
      <c r="DSZ2" s="550"/>
      <c r="DTA2" s="550"/>
      <c r="DTB2" s="550"/>
      <c r="DTC2" s="550"/>
      <c r="DTD2" s="550"/>
      <c r="DTE2" s="550"/>
      <c r="DTF2" s="550"/>
      <c r="DTG2" s="550"/>
      <c r="DTH2" s="550"/>
      <c r="DTI2" s="550"/>
      <c r="DTJ2" s="550"/>
      <c r="DTK2" s="550"/>
      <c r="DTL2" s="550"/>
      <c r="DTM2" s="550"/>
      <c r="DTN2" s="550"/>
      <c r="DTO2" s="550"/>
      <c r="DTP2" s="550"/>
      <c r="DTQ2" s="550"/>
      <c r="DTR2" s="550"/>
      <c r="DTS2" s="550"/>
      <c r="DTT2" s="550"/>
      <c r="DTU2" s="550"/>
      <c r="DTV2" s="550"/>
      <c r="DTW2" s="550"/>
      <c r="DTX2" s="550"/>
      <c r="DTY2" s="550"/>
      <c r="DTZ2" s="550"/>
      <c r="DUA2" s="550"/>
      <c r="DUB2" s="550"/>
      <c r="DUC2" s="550"/>
      <c r="DUD2" s="550"/>
      <c r="DUE2" s="550"/>
      <c r="DUF2" s="550"/>
      <c r="DUG2" s="550"/>
      <c r="DUH2" s="550"/>
      <c r="DUI2" s="550"/>
      <c r="DUJ2" s="550"/>
      <c r="DUK2" s="550"/>
      <c r="DUL2" s="550"/>
      <c r="DUM2" s="550"/>
      <c r="DUN2" s="550"/>
      <c r="DUO2" s="550"/>
      <c r="DUP2" s="550"/>
      <c r="DUQ2" s="550"/>
      <c r="DUR2" s="550"/>
      <c r="DUS2" s="550"/>
      <c r="DUT2" s="550"/>
      <c r="DUU2" s="550"/>
      <c r="DUV2" s="550"/>
      <c r="DUW2" s="550"/>
      <c r="DUX2" s="550"/>
      <c r="DUY2" s="550"/>
      <c r="DUZ2" s="550"/>
      <c r="DVA2" s="550"/>
      <c r="DVB2" s="550"/>
      <c r="DVC2" s="550"/>
      <c r="DVD2" s="550"/>
      <c r="DVE2" s="550"/>
      <c r="DVF2" s="550"/>
      <c r="DVG2" s="550"/>
      <c r="DVH2" s="550"/>
      <c r="DVI2" s="550"/>
      <c r="DVJ2" s="550"/>
      <c r="DVK2" s="550"/>
      <c r="DVL2" s="550"/>
      <c r="DVM2" s="550"/>
      <c r="DVN2" s="550"/>
      <c r="DVO2" s="550"/>
      <c r="DVP2" s="550"/>
      <c r="DVQ2" s="550"/>
      <c r="DVR2" s="550"/>
      <c r="DVS2" s="550"/>
      <c r="DVT2" s="550"/>
      <c r="DVU2" s="550"/>
      <c r="DVV2" s="550"/>
      <c r="DVW2" s="550"/>
      <c r="DVX2" s="550"/>
      <c r="DVY2" s="550"/>
      <c r="DVZ2" s="550"/>
      <c r="DWA2" s="550"/>
      <c r="DWB2" s="550"/>
      <c r="DWC2" s="550"/>
      <c r="DWD2" s="550"/>
      <c r="DWE2" s="550"/>
      <c r="DWF2" s="550"/>
      <c r="DWG2" s="550"/>
      <c r="DWH2" s="550"/>
      <c r="DWI2" s="550"/>
      <c r="DWJ2" s="550"/>
      <c r="DWK2" s="550"/>
      <c r="DWL2" s="550"/>
      <c r="DWM2" s="550"/>
      <c r="DWN2" s="550"/>
      <c r="DWO2" s="550"/>
      <c r="DWP2" s="550"/>
      <c r="DWQ2" s="550"/>
      <c r="DWR2" s="550"/>
      <c r="DWS2" s="550"/>
      <c r="DWT2" s="550"/>
      <c r="DWU2" s="550"/>
      <c r="DWV2" s="550"/>
      <c r="DWW2" s="550"/>
      <c r="DWX2" s="550"/>
      <c r="DWY2" s="550"/>
      <c r="DWZ2" s="550"/>
      <c r="DXA2" s="550"/>
      <c r="DXB2" s="550"/>
      <c r="DXC2" s="550"/>
      <c r="DXD2" s="550"/>
      <c r="DXE2" s="550"/>
      <c r="DXF2" s="550"/>
      <c r="DXG2" s="550"/>
      <c r="DXH2" s="550"/>
      <c r="DXI2" s="550"/>
      <c r="DXJ2" s="550"/>
      <c r="DXK2" s="550"/>
      <c r="DXL2" s="550"/>
      <c r="DXM2" s="550"/>
      <c r="DXN2" s="550"/>
      <c r="DXO2" s="550"/>
      <c r="DXP2" s="550"/>
      <c r="DXQ2" s="550"/>
      <c r="DXR2" s="550"/>
      <c r="DXS2" s="550"/>
      <c r="DXT2" s="550"/>
      <c r="DXU2" s="550"/>
      <c r="DXV2" s="550"/>
      <c r="DXW2" s="550"/>
      <c r="DXX2" s="550"/>
      <c r="DXY2" s="550"/>
      <c r="DXZ2" s="550"/>
      <c r="DYA2" s="550"/>
      <c r="DYB2" s="550"/>
      <c r="DYC2" s="550"/>
      <c r="DYD2" s="550"/>
      <c r="DYE2" s="550"/>
      <c r="DYF2" s="550"/>
      <c r="DYG2" s="550"/>
      <c r="DYH2" s="550"/>
      <c r="DYI2" s="550"/>
      <c r="DYJ2" s="550"/>
      <c r="DYK2" s="550"/>
      <c r="DYL2" s="550"/>
      <c r="DYM2" s="550"/>
      <c r="DYN2" s="550"/>
      <c r="DYO2" s="550"/>
      <c r="DYP2" s="550"/>
      <c r="DYQ2" s="550"/>
      <c r="DYR2" s="550"/>
      <c r="DYS2" s="550"/>
      <c r="DYT2" s="550"/>
      <c r="DYU2" s="550"/>
      <c r="DYV2" s="550"/>
      <c r="DYW2" s="550"/>
      <c r="DYX2" s="550"/>
      <c r="DYY2" s="550"/>
      <c r="DYZ2" s="550"/>
      <c r="DZA2" s="550"/>
      <c r="DZB2" s="550"/>
      <c r="DZC2" s="550"/>
      <c r="DZD2" s="550"/>
      <c r="DZE2" s="550"/>
      <c r="DZF2" s="550"/>
      <c r="DZG2" s="550"/>
      <c r="DZH2" s="550"/>
      <c r="DZI2" s="550"/>
      <c r="DZJ2" s="550"/>
      <c r="DZK2" s="550"/>
      <c r="DZL2" s="550"/>
      <c r="DZM2" s="550"/>
      <c r="DZN2" s="550"/>
      <c r="DZO2" s="550"/>
      <c r="DZP2" s="550"/>
      <c r="DZQ2" s="550"/>
      <c r="DZR2" s="550"/>
      <c r="DZS2" s="550"/>
      <c r="DZT2" s="550"/>
      <c r="DZU2" s="550"/>
      <c r="DZV2" s="550"/>
      <c r="DZW2" s="550"/>
      <c r="DZX2" s="550"/>
      <c r="DZY2" s="550"/>
      <c r="DZZ2" s="550"/>
      <c r="EAA2" s="550"/>
      <c r="EAB2" s="550"/>
      <c r="EAC2" s="550"/>
      <c r="EAD2" s="550"/>
      <c r="EAE2" s="550"/>
      <c r="EAF2" s="550"/>
      <c r="EAG2" s="550"/>
      <c r="EAH2" s="550"/>
      <c r="EAI2" s="550"/>
      <c r="EAJ2" s="550"/>
      <c r="EAK2" s="550"/>
      <c r="EAL2" s="550"/>
      <c r="EAM2" s="550"/>
      <c r="EAN2" s="550"/>
      <c r="EAO2" s="550"/>
      <c r="EAP2" s="550"/>
      <c r="EAQ2" s="550"/>
      <c r="EAR2" s="550"/>
      <c r="EAS2" s="550"/>
      <c r="EAT2" s="550"/>
      <c r="EAU2" s="550"/>
      <c r="EAV2" s="550"/>
      <c r="EAW2" s="550"/>
      <c r="EAX2" s="550"/>
      <c r="EAY2" s="550"/>
      <c r="EAZ2" s="550"/>
      <c r="EBA2" s="550"/>
      <c r="EBB2" s="550"/>
      <c r="EBC2" s="550"/>
      <c r="EBD2" s="550"/>
      <c r="EBE2" s="550"/>
      <c r="EBF2" s="550"/>
      <c r="EBG2" s="550"/>
      <c r="EBH2" s="550"/>
      <c r="EBI2" s="550"/>
      <c r="EBJ2" s="550"/>
      <c r="EBK2" s="550"/>
      <c r="EBL2" s="550"/>
      <c r="EBM2" s="550"/>
      <c r="EBN2" s="550"/>
      <c r="EBO2" s="550"/>
      <c r="EBP2" s="550"/>
      <c r="EBQ2" s="550"/>
      <c r="EBR2" s="550"/>
      <c r="EBS2" s="550"/>
      <c r="EBT2" s="550"/>
      <c r="EBU2" s="550"/>
      <c r="EBV2" s="550"/>
      <c r="EBW2" s="550"/>
      <c r="EBX2" s="550"/>
      <c r="EBY2" s="550"/>
      <c r="EBZ2" s="550"/>
      <c r="ECA2" s="550"/>
      <c r="ECB2" s="550"/>
      <c r="ECC2" s="550"/>
      <c r="ECD2" s="550"/>
      <c r="ECE2" s="550"/>
      <c r="ECF2" s="550"/>
      <c r="ECG2" s="550"/>
      <c r="ECH2" s="550"/>
      <c r="ECI2" s="550"/>
      <c r="ECJ2" s="550"/>
      <c r="ECK2" s="550"/>
      <c r="ECL2" s="550"/>
      <c r="ECM2" s="550"/>
      <c r="ECN2" s="550"/>
      <c r="ECO2" s="550"/>
      <c r="ECP2" s="550"/>
      <c r="ECQ2" s="550"/>
      <c r="ECR2" s="550"/>
      <c r="ECS2" s="550"/>
      <c r="ECT2" s="550"/>
      <c r="ECU2" s="550"/>
      <c r="ECV2" s="550"/>
      <c r="ECW2" s="550"/>
      <c r="ECX2" s="550"/>
      <c r="ECY2" s="550"/>
      <c r="ECZ2" s="550"/>
      <c r="EDA2" s="550"/>
      <c r="EDB2" s="550"/>
      <c r="EDC2" s="550"/>
      <c r="EDD2" s="550"/>
      <c r="EDE2" s="550"/>
      <c r="EDF2" s="550"/>
      <c r="EDG2" s="550"/>
      <c r="EDH2" s="550"/>
      <c r="EDI2" s="550"/>
      <c r="EDJ2" s="550"/>
      <c r="EDK2" s="550"/>
      <c r="EDL2" s="550"/>
      <c r="EDM2" s="550"/>
      <c r="EDN2" s="550"/>
      <c r="EDO2" s="550"/>
      <c r="EDP2" s="550"/>
      <c r="EDQ2" s="550"/>
      <c r="EDR2" s="550"/>
      <c r="EDS2" s="550"/>
      <c r="EDT2" s="550"/>
      <c r="EDU2" s="550"/>
      <c r="EDV2" s="550"/>
      <c r="EDW2" s="550"/>
      <c r="EDX2" s="550"/>
      <c r="EDY2" s="550"/>
      <c r="EDZ2" s="550"/>
      <c r="EEA2" s="550"/>
      <c r="EEB2" s="550"/>
      <c r="EEC2" s="550"/>
      <c r="EED2" s="550"/>
      <c r="EEE2" s="550"/>
      <c r="EEF2" s="550"/>
      <c r="EEG2" s="550"/>
      <c r="EEH2" s="550"/>
      <c r="EEI2" s="550"/>
      <c r="EEJ2" s="550"/>
      <c r="EEK2" s="550"/>
      <c r="EEL2" s="550"/>
      <c r="EEM2" s="550"/>
      <c r="EEN2" s="550"/>
      <c r="EEO2" s="550"/>
      <c r="EEP2" s="550"/>
      <c r="EEQ2" s="550"/>
      <c r="EER2" s="550"/>
      <c r="EES2" s="550"/>
      <c r="EET2" s="550"/>
      <c r="EEU2" s="550"/>
      <c r="EEV2" s="550"/>
      <c r="EEW2" s="550"/>
      <c r="EEX2" s="550"/>
      <c r="EEY2" s="550"/>
      <c r="EEZ2" s="550"/>
      <c r="EFA2" s="550"/>
      <c r="EFB2" s="550"/>
      <c r="EFC2" s="550"/>
      <c r="EFD2" s="550"/>
      <c r="EFE2" s="550"/>
      <c r="EFF2" s="550"/>
      <c r="EFG2" s="550"/>
      <c r="EFH2" s="550"/>
      <c r="EFI2" s="550"/>
      <c r="EFJ2" s="550"/>
      <c r="EFK2" s="550"/>
      <c r="EFL2" s="550"/>
      <c r="EFM2" s="550"/>
      <c r="EFN2" s="550"/>
      <c r="EFO2" s="550"/>
      <c r="EFP2" s="550"/>
      <c r="EFQ2" s="550"/>
      <c r="EFR2" s="550"/>
      <c r="EFS2" s="550"/>
      <c r="EFT2" s="550"/>
      <c r="EFU2" s="550"/>
      <c r="EFV2" s="550"/>
      <c r="EFW2" s="550"/>
      <c r="EFX2" s="550"/>
      <c r="EFY2" s="550"/>
      <c r="EFZ2" s="550"/>
      <c r="EGA2" s="550"/>
      <c r="EGB2" s="550"/>
      <c r="EGC2" s="550"/>
      <c r="EGD2" s="550"/>
      <c r="EGE2" s="550"/>
      <c r="EGF2" s="550"/>
      <c r="EGG2" s="550"/>
      <c r="EGH2" s="550"/>
      <c r="EGI2" s="550"/>
      <c r="EGJ2" s="550"/>
      <c r="EGK2" s="550"/>
      <c r="EGL2" s="550"/>
      <c r="EGM2" s="550"/>
      <c r="EGN2" s="550"/>
      <c r="EGO2" s="550"/>
      <c r="EGP2" s="550"/>
      <c r="EGQ2" s="550"/>
      <c r="EGR2" s="550"/>
      <c r="EGS2" s="550"/>
      <c r="EGT2" s="550"/>
      <c r="EGU2" s="550"/>
      <c r="EGV2" s="550"/>
      <c r="EGW2" s="550"/>
      <c r="EGX2" s="550"/>
      <c r="EGY2" s="550"/>
      <c r="EGZ2" s="550"/>
      <c r="EHA2" s="550"/>
      <c r="EHB2" s="550"/>
      <c r="EHC2" s="550"/>
      <c r="EHD2" s="550"/>
      <c r="EHE2" s="550"/>
      <c r="EHF2" s="550"/>
      <c r="EHG2" s="550"/>
      <c r="EHH2" s="550"/>
      <c r="EHI2" s="550"/>
      <c r="EHJ2" s="550"/>
      <c r="EHK2" s="550"/>
      <c r="EHL2" s="550"/>
      <c r="EHM2" s="550"/>
      <c r="EHN2" s="550"/>
      <c r="EHO2" s="550"/>
      <c r="EHP2" s="550"/>
      <c r="EHQ2" s="550"/>
      <c r="EHR2" s="550"/>
      <c r="EHS2" s="550"/>
      <c r="EHT2" s="550"/>
      <c r="EHU2" s="550"/>
      <c r="EHV2" s="550"/>
      <c r="EHW2" s="550"/>
      <c r="EHX2" s="550"/>
      <c r="EHY2" s="550"/>
      <c r="EHZ2" s="550"/>
      <c r="EIA2" s="550"/>
      <c r="EIB2" s="550"/>
      <c r="EIC2" s="550"/>
      <c r="EID2" s="550"/>
      <c r="EIE2" s="550"/>
      <c r="EIF2" s="550"/>
      <c r="EIG2" s="550"/>
      <c r="EIH2" s="550"/>
      <c r="EII2" s="550"/>
      <c r="EIJ2" s="550"/>
      <c r="EIK2" s="550"/>
      <c r="EIL2" s="550"/>
      <c r="EIM2" s="550"/>
      <c r="EIN2" s="550"/>
      <c r="EIO2" s="550"/>
      <c r="EIP2" s="550"/>
      <c r="EIQ2" s="550"/>
      <c r="EIR2" s="550"/>
      <c r="EIS2" s="550"/>
      <c r="EIT2" s="550"/>
      <c r="EIU2" s="550"/>
      <c r="EIV2" s="550"/>
      <c r="EIW2" s="550"/>
      <c r="EIX2" s="550"/>
      <c r="EIY2" s="550"/>
      <c r="EIZ2" s="550"/>
      <c r="EJA2" s="550"/>
      <c r="EJB2" s="550"/>
      <c r="EJC2" s="550"/>
      <c r="EJD2" s="550"/>
      <c r="EJE2" s="550"/>
      <c r="EJF2" s="550"/>
      <c r="EJG2" s="550"/>
      <c r="EJH2" s="550"/>
      <c r="EJI2" s="550"/>
      <c r="EJJ2" s="550"/>
      <c r="EJK2" s="550"/>
      <c r="EJL2" s="550"/>
      <c r="EJM2" s="550"/>
      <c r="EJN2" s="550"/>
      <c r="EJO2" s="550"/>
      <c r="EJP2" s="550"/>
      <c r="EJQ2" s="550"/>
      <c r="EJR2" s="550"/>
      <c r="EJS2" s="550"/>
      <c r="EJT2" s="550"/>
      <c r="EJU2" s="550"/>
      <c r="EJV2" s="550"/>
      <c r="EJW2" s="550"/>
      <c r="EJX2" s="550"/>
      <c r="EJY2" s="550"/>
      <c r="EJZ2" s="550"/>
      <c r="EKA2" s="550"/>
      <c r="EKB2" s="550"/>
      <c r="EKC2" s="550"/>
      <c r="EKD2" s="550"/>
      <c r="EKE2" s="550"/>
      <c r="EKF2" s="550"/>
      <c r="EKG2" s="550"/>
      <c r="EKH2" s="550"/>
      <c r="EKI2" s="550"/>
      <c r="EKJ2" s="550"/>
      <c r="EKK2" s="550"/>
      <c r="EKL2" s="550"/>
      <c r="EKM2" s="550"/>
      <c r="EKN2" s="550"/>
      <c r="EKO2" s="550"/>
      <c r="EKP2" s="550"/>
      <c r="EKQ2" s="550"/>
      <c r="EKR2" s="550"/>
      <c r="EKS2" s="550"/>
      <c r="EKT2" s="550"/>
      <c r="EKU2" s="550"/>
      <c r="EKV2" s="550"/>
      <c r="EKW2" s="550"/>
      <c r="EKX2" s="550"/>
      <c r="EKY2" s="550"/>
      <c r="EKZ2" s="550"/>
      <c r="ELA2" s="550"/>
      <c r="ELB2" s="550"/>
      <c r="ELC2" s="550"/>
      <c r="ELD2" s="550"/>
      <c r="ELE2" s="550"/>
      <c r="ELF2" s="550"/>
      <c r="ELG2" s="550"/>
      <c r="ELH2" s="550"/>
      <c r="ELI2" s="550"/>
      <c r="ELJ2" s="550"/>
      <c r="ELK2" s="550"/>
      <c r="ELL2" s="550"/>
      <c r="ELM2" s="550"/>
      <c r="ELN2" s="550"/>
      <c r="ELO2" s="550"/>
      <c r="ELP2" s="550"/>
      <c r="ELQ2" s="550"/>
      <c r="ELR2" s="550"/>
      <c r="ELS2" s="550"/>
      <c r="ELT2" s="550"/>
      <c r="ELU2" s="550"/>
      <c r="ELV2" s="550"/>
      <c r="ELW2" s="550"/>
      <c r="ELX2" s="550"/>
      <c r="ELY2" s="550"/>
      <c r="ELZ2" s="550"/>
      <c r="EMA2" s="550"/>
      <c r="EMB2" s="550"/>
      <c r="EMC2" s="550"/>
      <c r="EMD2" s="550"/>
      <c r="EME2" s="550"/>
      <c r="EMF2" s="550"/>
      <c r="EMG2" s="550"/>
      <c r="EMH2" s="550"/>
      <c r="EMI2" s="550"/>
      <c r="EMJ2" s="550"/>
      <c r="EMK2" s="550"/>
      <c r="EML2" s="550"/>
      <c r="EMM2" s="550"/>
      <c r="EMN2" s="550"/>
      <c r="EMO2" s="550"/>
      <c r="EMP2" s="550"/>
      <c r="EMQ2" s="550"/>
      <c r="EMR2" s="550"/>
      <c r="EMS2" s="550"/>
      <c r="EMT2" s="550"/>
      <c r="EMU2" s="550"/>
      <c r="EMV2" s="550"/>
      <c r="EMW2" s="550"/>
      <c r="EMX2" s="550"/>
      <c r="EMY2" s="550"/>
      <c r="EMZ2" s="550"/>
      <c r="ENA2" s="550"/>
      <c r="ENB2" s="550"/>
      <c r="ENC2" s="550"/>
      <c r="END2" s="550"/>
      <c r="ENE2" s="550"/>
      <c r="ENF2" s="550"/>
      <c r="ENG2" s="550"/>
      <c r="ENH2" s="550"/>
      <c r="ENI2" s="550"/>
      <c r="ENJ2" s="550"/>
      <c r="ENK2" s="550"/>
      <c r="ENL2" s="550"/>
      <c r="ENM2" s="550"/>
      <c r="ENN2" s="550"/>
      <c r="ENO2" s="550"/>
      <c r="ENP2" s="550"/>
      <c r="ENQ2" s="550"/>
      <c r="ENR2" s="550"/>
      <c r="ENS2" s="550"/>
      <c r="ENT2" s="550"/>
      <c r="ENU2" s="550"/>
      <c r="ENV2" s="550"/>
      <c r="ENW2" s="550"/>
      <c r="ENX2" s="550"/>
      <c r="ENY2" s="550"/>
      <c r="ENZ2" s="550"/>
      <c r="EOA2" s="550"/>
      <c r="EOB2" s="550"/>
      <c r="EOC2" s="550"/>
      <c r="EOD2" s="550"/>
      <c r="EOE2" s="550"/>
      <c r="EOF2" s="550"/>
      <c r="EOG2" s="550"/>
      <c r="EOH2" s="550"/>
      <c r="EOI2" s="550"/>
      <c r="EOJ2" s="550"/>
      <c r="EOK2" s="550"/>
      <c r="EOL2" s="550"/>
      <c r="EOM2" s="550"/>
      <c r="EON2" s="550"/>
      <c r="EOO2" s="550"/>
      <c r="EOP2" s="550"/>
      <c r="EOQ2" s="550"/>
      <c r="EOR2" s="550"/>
      <c r="EOS2" s="550"/>
      <c r="EOT2" s="550"/>
      <c r="EOU2" s="550"/>
      <c r="EOV2" s="550"/>
      <c r="EOW2" s="550"/>
      <c r="EOX2" s="550"/>
      <c r="EOY2" s="550"/>
      <c r="EOZ2" s="550"/>
      <c r="EPA2" s="550"/>
      <c r="EPB2" s="550"/>
      <c r="EPC2" s="550"/>
      <c r="EPD2" s="550"/>
      <c r="EPE2" s="550"/>
      <c r="EPF2" s="550"/>
      <c r="EPG2" s="550"/>
      <c r="EPH2" s="550"/>
      <c r="EPI2" s="550"/>
      <c r="EPJ2" s="550"/>
      <c r="EPK2" s="550"/>
      <c r="EPL2" s="550"/>
      <c r="EPM2" s="550"/>
      <c r="EPN2" s="550"/>
      <c r="EPO2" s="550"/>
      <c r="EPP2" s="550"/>
      <c r="EPQ2" s="550"/>
      <c r="EPR2" s="550"/>
      <c r="EPS2" s="550"/>
      <c r="EPT2" s="550"/>
      <c r="EPU2" s="550"/>
      <c r="EPV2" s="550"/>
      <c r="EPW2" s="550"/>
      <c r="EPX2" s="550"/>
      <c r="EPY2" s="550"/>
      <c r="EPZ2" s="550"/>
      <c r="EQA2" s="550"/>
      <c r="EQB2" s="550"/>
      <c r="EQC2" s="550"/>
      <c r="EQD2" s="550"/>
      <c r="EQE2" s="550"/>
      <c r="EQF2" s="550"/>
      <c r="EQG2" s="550"/>
      <c r="EQH2" s="550"/>
      <c r="EQI2" s="550"/>
      <c r="EQJ2" s="550"/>
      <c r="EQK2" s="550"/>
      <c r="EQL2" s="550"/>
      <c r="EQM2" s="550"/>
      <c r="EQN2" s="550"/>
      <c r="EQO2" s="550"/>
      <c r="EQP2" s="550"/>
      <c r="EQQ2" s="550"/>
      <c r="EQR2" s="550"/>
      <c r="EQS2" s="550"/>
      <c r="EQT2" s="550"/>
      <c r="EQU2" s="550"/>
      <c r="EQV2" s="550"/>
      <c r="EQW2" s="550"/>
      <c r="EQX2" s="550"/>
      <c r="EQY2" s="550"/>
      <c r="EQZ2" s="550"/>
      <c r="ERA2" s="550"/>
      <c r="ERB2" s="550"/>
      <c r="ERC2" s="550"/>
      <c r="ERD2" s="550"/>
      <c r="ERE2" s="550"/>
      <c r="ERF2" s="550"/>
      <c r="ERG2" s="550"/>
      <c r="ERH2" s="550"/>
      <c r="ERI2" s="550"/>
      <c r="ERJ2" s="550"/>
      <c r="ERK2" s="550"/>
      <c r="ERL2" s="550"/>
      <c r="ERM2" s="550"/>
      <c r="ERN2" s="550"/>
      <c r="ERO2" s="550"/>
      <c r="ERP2" s="550"/>
      <c r="ERQ2" s="550"/>
      <c r="ERR2" s="550"/>
      <c r="ERS2" s="550"/>
      <c r="ERT2" s="550"/>
      <c r="ERU2" s="550"/>
      <c r="ERV2" s="550"/>
      <c r="ERW2" s="550"/>
      <c r="ERX2" s="550"/>
      <c r="ERY2" s="550"/>
      <c r="ERZ2" s="550"/>
      <c r="ESA2" s="550"/>
      <c r="ESB2" s="550"/>
      <c r="ESC2" s="550"/>
      <c r="ESD2" s="550"/>
      <c r="ESE2" s="550"/>
      <c r="ESF2" s="550"/>
      <c r="ESG2" s="550"/>
      <c r="ESH2" s="550"/>
      <c r="ESI2" s="550"/>
      <c r="ESJ2" s="550"/>
      <c r="ESK2" s="550"/>
      <c r="ESL2" s="550"/>
      <c r="ESM2" s="550"/>
      <c r="ESN2" s="550"/>
      <c r="ESO2" s="550"/>
      <c r="ESP2" s="550"/>
      <c r="ESQ2" s="550"/>
      <c r="ESR2" s="550"/>
      <c r="ESS2" s="550"/>
      <c r="EST2" s="550"/>
      <c r="ESU2" s="550"/>
      <c r="ESV2" s="550"/>
      <c r="ESW2" s="550"/>
      <c r="ESX2" s="550"/>
      <c r="ESY2" s="550"/>
      <c r="ESZ2" s="550"/>
      <c r="ETA2" s="550"/>
      <c r="ETB2" s="550"/>
      <c r="ETC2" s="550"/>
      <c r="ETD2" s="550"/>
      <c r="ETE2" s="550"/>
      <c r="ETF2" s="550"/>
      <c r="ETG2" s="550"/>
      <c r="ETH2" s="550"/>
      <c r="ETI2" s="550"/>
      <c r="ETJ2" s="550"/>
      <c r="ETK2" s="550"/>
      <c r="ETL2" s="550"/>
      <c r="ETM2" s="550"/>
      <c r="ETN2" s="550"/>
      <c r="ETO2" s="550"/>
      <c r="ETP2" s="550"/>
      <c r="ETQ2" s="550"/>
      <c r="ETR2" s="550"/>
      <c r="ETS2" s="550"/>
      <c r="ETT2" s="550"/>
      <c r="ETU2" s="550"/>
      <c r="ETV2" s="550"/>
      <c r="ETW2" s="550"/>
      <c r="ETX2" s="550"/>
      <c r="ETY2" s="550"/>
      <c r="ETZ2" s="550"/>
      <c r="EUA2" s="550"/>
      <c r="EUB2" s="550"/>
      <c r="EUC2" s="550"/>
      <c r="EUD2" s="550"/>
      <c r="EUE2" s="550"/>
      <c r="EUF2" s="550"/>
      <c r="EUG2" s="550"/>
      <c r="EUH2" s="550"/>
      <c r="EUI2" s="550"/>
      <c r="EUJ2" s="550"/>
      <c r="EUK2" s="550"/>
      <c r="EUL2" s="550"/>
      <c r="EUM2" s="550"/>
      <c r="EUN2" s="550"/>
      <c r="EUO2" s="550"/>
      <c r="EUP2" s="550"/>
      <c r="EUQ2" s="550"/>
      <c r="EUR2" s="550"/>
      <c r="EUS2" s="550"/>
      <c r="EUT2" s="550"/>
      <c r="EUU2" s="550"/>
      <c r="EUV2" s="550"/>
      <c r="EUW2" s="550"/>
      <c r="EUX2" s="550"/>
      <c r="EUY2" s="550"/>
      <c r="EUZ2" s="550"/>
      <c r="EVA2" s="550"/>
      <c r="EVB2" s="550"/>
      <c r="EVC2" s="550"/>
      <c r="EVD2" s="550"/>
      <c r="EVE2" s="550"/>
      <c r="EVF2" s="550"/>
      <c r="EVG2" s="550"/>
      <c r="EVH2" s="550"/>
      <c r="EVI2" s="550"/>
      <c r="EVJ2" s="550"/>
      <c r="EVK2" s="550"/>
      <c r="EVL2" s="550"/>
      <c r="EVM2" s="550"/>
      <c r="EVN2" s="550"/>
      <c r="EVO2" s="550"/>
      <c r="EVP2" s="550"/>
      <c r="EVQ2" s="550"/>
      <c r="EVR2" s="550"/>
      <c r="EVS2" s="550"/>
      <c r="EVT2" s="550"/>
      <c r="EVU2" s="550"/>
      <c r="EVV2" s="550"/>
      <c r="EVW2" s="550"/>
      <c r="EVX2" s="550"/>
      <c r="EVY2" s="550"/>
      <c r="EVZ2" s="550"/>
      <c r="EWA2" s="550"/>
      <c r="EWB2" s="550"/>
      <c r="EWC2" s="550"/>
      <c r="EWD2" s="550"/>
      <c r="EWE2" s="550"/>
      <c r="EWF2" s="550"/>
      <c r="EWG2" s="550"/>
      <c r="EWH2" s="550"/>
      <c r="EWI2" s="550"/>
      <c r="EWJ2" s="550"/>
      <c r="EWK2" s="550"/>
      <c r="EWL2" s="550"/>
      <c r="EWM2" s="550"/>
      <c r="EWN2" s="550"/>
      <c r="EWO2" s="550"/>
      <c r="EWP2" s="550"/>
      <c r="EWQ2" s="550"/>
      <c r="EWR2" s="550"/>
      <c r="EWS2" s="550"/>
      <c r="EWT2" s="550"/>
      <c r="EWU2" s="550"/>
      <c r="EWV2" s="550"/>
      <c r="EWW2" s="550"/>
      <c r="EWX2" s="550"/>
      <c r="EWY2" s="550"/>
      <c r="EWZ2" s="550"/>
      <c r="EXA2" s="550"/>
      <c r="EXB2" s="550"/>
      <c r="EXC2" s="550"/>
      <c r="EXD2" s="550"/>
      <c r="EXE2" s="550"/>
      <c r="EXF2" s="550"/>
      <c r="EXG2" s="550"/>
      <c r="EXH2" s="550"/>
      <c r="EXI2" s="550"/>
      <c r="EXJ2" s="550"/>
      <c r="EXK2" s="550"/>
      <c r="EXL2" s="550"/>
      <c r="EXM2" s="550"/>
      <c r="EXN2" s="550"/>
      <c r="EXO2" s="550"/>
      <c r="EXP2" s="550"/>
      <c r="EXQ2" s="550"/>
      <c r="EXR2" s="550"/>
      <c r="EXS2" s="550"/>
      <c r="EXT2" s="550"/>
      <c r="EXU2" s="550"/>
      <c r="EXV2" s="550"/>
      <c r="EXW2" s="550"/>
      <c r="EXX2" s="550"/>
      <c r="EXY2" s="550"/>
      <c r="EXZ2" s="550"/>
      <c r="EYA2" s="550"/>
      <c r="EYB2" s="550"/>
      <c r="EYC2" s="550"/>
      <c r="EYD2" s="550"/>
      <c r="EYE2" s="550"/>
      <c r="EYF2" s="550"/>
      <c r="EYG2" s="550"/>
      <c r="EYH2" s="550"/>
      <c r="EYI2" s="550"/>
      <c r="EYJ2" s="550"/>
      <c r="EYK2" s="550"/>
      <c r="EYL2" s="550"/>
      <c r="EYM2" s="550"/>
      <c r="EYN2" s="550"/>
      <c r="EYO2" s="550"/>
      <c r="EYP2" s="550"/>
      <c r="EYQ2" s="550"/>
      <c r="EYR2" s="550"/>
      <c r="EYS2" s="550"/>
      <c r="EYT2" s="550"/>
      <c r="EYU2" s="550"/>
      <c r="EYV2" s="550"/>
      <c r="EYW2" s="550"/>
      <c r="EYX2" s="550"/>
      <c r="EYY2" s="550"/>
      <c r="EYZ2" s="550"/>
      <c r="EZA2" s="550"/>
      <c r="EZB2" s="550"/>
      <c r="EZC2" s="550"/>
      <c r="EZD2" s="550"/>
      <c r="EZE2" s="550"/>
      <c r="EZF2" s="550"/>
      <c r="EZG2" s="550"/>
      <c r="EZH2" s="550"/>
      <c r="EZI2" s="550"/>
      <c r="EZJ2" s="550"/>
      <c r="EZK2" s="550"/>
      <c r="EZL2" s="550"/>
      <c r="EZM2" s="550"/>
      <c r="EZN2" s="550"/>
      <c r="EZO2" s="550"/>
      <c r="EZP2" s="550"/>
      <c r="EZQ2" s="550"/>
      <c r="EZR2" s="550"/>
      <c r="EZS2" s="550"/>
      <c r="EZT2" s="550"/>
      <c r="EZU2" s="550"/>
      <c r="EZV2" s="550"/>
      <c r="EZW2" s="550"/>
      <c r="EZX2" s="550"/>
      <c r="EZY2" s="550"/>
      <c r="EZZ2" s="550"/>
      <c r="FAA2" s="550"/>
      <c r="FAB2" s="550"/>
      <c r="FAC2" s="550"/>
      <c r="FAD2" s="550"/>
      <c r="FAE2" s="550"/>
      <c r="FAF2" s="550"/>
      <c r="FAG2" s="550"/>
      <c r="FAH2" s="550"/>
      <c r="FAI2" s="550"/>
      <c r="FAJ2" s="550"/>
      <c r="FAK2" s="550"/>
      <c r="FAL2" s="550"/>
      <c r="FAM2" s="550"/>
      <c r="FAN2" s="550"/>
      <c r="FAO2" s="550"/>
      <c r="FAP2" s="550"/>
      <c r="FAQ2" s="550"/>
      <c r="FAR2" s="550"/>
      <c r="FAS2" s="550"/>
      <c r="FAT2" s="550"/>
      <c r="FAU2" s="550"/>
      <c r="FAV2" s="550"/>
      <c r="FAW2" s="550"/>
      <c r="FAX2" s="550"/>
      <c r="FAY2" s="550"/>
      <c r="FAZ2" s="550"/>
      <c r="FBA2" s="550"/>
      <c r="FBB2" s="550"/>
      <c r="FBC2" s="550"/>
      <c r="FBD2" s="550"/>
      <c r="FBE2" s="550"/>
      <c r="FBF2" s="550"/>
      <c r="FBG2" s="550"/>
      <c r="FBH2" s="550"/>
      <c r="FBI2" s="550"/>
      <c r="FBJ2" s="550"/>
      <c r="FBK2" s="550"/>
      <c r="FBL2" s="550"/>
      <c r="FBM2" s="550"/>
      <c r="FBN2" s="550"/>
      <c r="FBO2" s="550"/>
      <c r="FBP2" s="550"/>
      <c r="FBQ2" s="550"/>
      <c r="FBR2" s="550"/>
      <c r="FBS2" s="550"/>
      <c r="FBT2" s="550"/>
      <c r="FBU2" s="550"/>
      <c r="FBV2" s="550"/>
      <c r="FBW2" s="550"/>
      <c r="FBX2" s="550"/>
      <c r="FBY2" s="550"/>
      <c r="FBZ2" s="550"/>
      <c r="FCA2" s="550"/>
      <c r="FCB2" s="550"/>
      <c r="FCC2" s="550"/>
      <c r="FCD2" s="550"/>
      <c r="FCE2" s="550"/>
      <c r="FCF2" s="550"/>
      <c r="FCG2" s="550"/>
      <c r="FCH2" s="550"/>
      <c r="FCI2" s="550"/>
      <c r="FCJ2" s="550"/>
      <c r="FCK2" s="550"/>
      <c r="FCL2" s="550"/>
      <c r="FCM2" s="550"/>
      <c r="FCN2" s="550"/>
      <c r="FCO2" s="550"/>
      <c r="FCP2" s="550"/>
      <c r="FCQ2" s="550"/>
      <c r="FCR2" s="550"/>
      <c r="FCS2" s="550"/>
      <c r="FCT2" s="550"/>
      <c r="FCU2" s="550"/>
      <c r="FCV2" s="550"/>
      <c r="FCW2" s="550"/>
      <c r="FCX2" s="550"/>
      <c r="FCY2" s="550"/>
      <c r="FCZ2" s="550"/>
      <c r="FDA2" s="550"/>
      <c r="FDB2" s="550"/>
      <c r="FDC2" s="550"/>
      <c r="FDD2" s="550"/>
      <c r="FDE2" s="550"/>
      <c r="FDF2" s="550"/>
      <c r="FDG2" s="550"/>
      <c r="FDH2" s="550"/>
      <c r="FDI2" s="550"/>
      <c r="FDJ2" s="550"/>
      <c r="FDK2" s="550"/>
      <c r="FDL2" s="550"/>
      <c r="FDM2" s="550"/>
      <c r="FDN2" s="550"/>
      <c r="FDO2" s="550"/>
      <c r="FDP2" s="550"/>
      <c r="FDQ2" s="550"/>
      <c r="FDR2" s="550"/>
      <c r="FDS2" s="550"/>
      <c r="FDT2" s="550"/>
      <c r="FDU2" s="550"/>
      <c r="FDV2" s="550"/>
      <c r="FDW2" s="550"/>
      <c r="FDX2" s="550"/>
      <c r="FDY2" s="550"/>
      <c r="FDZ2" s="550"/>
      <c r="FEA2" s="550"/>
      <c r="FEB2" s="550"/>
      <c r="FEC2" s="550"/>
      <c r="FED2" s="550"/>
      <c r="FEE2" s="550"/>
      <c r="FEF2" s="550"/>
      <c r="FEG2" s="550"/>
      <c r="FEH2" s="550"/>
      <c r="FEI2" s="550"/>
      <c r="FEJ2" s="550"/>
      <c r="FEK2" s="550"/>
      <c r="FEL2" s="550"/>
      <c r="FEM2" s="550"/>
      <c r="FEN2" s="550"/>
      <c r="FEO2" s="550"/>
      <c r="FEP2" s="550"/>
      <c r="FEQ2" s="550"/>
      <c r="FER2" s="550"/>
      <c r="FES2" s="550"/>
      <c r="FET2" s="550"/>
      <c r="FEU2" s="550"/>
      <c r="FEV2" s="550"/>
      <c r="FEW2" s="550"/>
      <c r="FEX2" s="550"/>
      <c r="FEY2" s="550"/>
      <c r="FEZ2" s="550"/>
      <c r="FFA2" s="550"/>
      <c r="FFB2" s="550"/>
      <c r="FFC2" s="550"/>
      <c r="FFD2" s="550"/>
      <c r="FFE2" s="550"/>
      <c r="FFF2" s="550"/>
      <c r="FFG2" s="550"/>
      <c r="FFH2" s="550"/>
      <c r="FFI2" s="550"/>
      <c r="FFJ2" s="550"/>
      <c r="FFK2" s="550"/>
      <c r="FFL2" s="550"/>
      <c r="FFM2" s="550"/>
      <c r="FFN2" s="550"/>
      <c r="FFO2" s="550"/>
      <c r="FFP2" s="550"/>
      <c r="FFQ2" s="550"/>
      <c r="FFR2" s="550"/>
      <c r="FFS2" s="550"/>
      <c r="FFT2" s="550"/>
      <c r="FFU2" s="550"/>
      <c r="FFV2" s="550"/>
      <c r="FFW2" s="550"/>
      <c r="FFX2" s="550"/>
      <c r="FFY2" s="550"/>
      <c r="FFZ2" s="550"/>
      <c r="FGA2" s="550"/>
      <c r="FGB2" s="550"/>
      <c r="FGC2" s="550"/>
      <c r="FGD2" s="550"/>
      <c r="FGE2" s="550"/>
      <c r="FGF2" s="550"/>
      <c r="FGG2" s="550"/>
      <c r="FGH2" s="550"/>
      <c r="FGI2" s="550"/>
      <c r="FGJ2" s="550"/>
      <c r="FGK2" s="550"/>
      <c r="FGL2" s="550"/>
      <c r="FGM2" s="550"/>
      <c r="FGN2" s="550"/>
      <c r="FGO2" s="550"/>
      <c r="FGP2" s="550"/>
      <c r="FGQ2" s="550"/>
      <c r="FGR2" s="550"/>
      <c r="FGS2" s="550"/>
      <c r="FGT2" s="550"/>
      <c r="FGU2" s="550"/>
      <c r="FGV2" s="550"/>
      <c r="FGW2" s="550"/>
      <c r="FGX2" s="550"/>
      <c r="FGY2" s="550"/>
      <c r="FGZ2" s="550"/>
      <c r="FHA2" s="550"/>
      <c r="FHB2" s="550"/>
      <c r="FHC2" s="550"/>
      <c r="FHD2" s="550"/>
      <c r="FHE2" s="550"/>
      <c r="FHF2" s="550"/>
      <c r="FHG2" s="550"/>
      <c r="FHH2" s="550"/>
      <c r="FHI2" s="550"/>
      <c r="FHJ2" s="550"/>
      <c r="FHK2" s="550"/>
      <c r="FHL2" s="550"/>
      <c r="FHM2" s="550"/>
      <c r="FHN2" s="550"/>
      <c r="FHO2" s="550"/>
      <c r="FHP2" s="550"/>
      <c r="FHQ2" s="550"/>
      <c r="FHR2" s="550"/>
      <c r="FHS2" s="550"/>
      <c r="FHT2" s="550"/>
      <c r="FHU2" s="550"/>
      <c r="FHV2" s="550"/>
      <c r="FHW2" s="550"/>
      <c r="FHX2" s="550"/>
      <c r="FHY2" s="550"/>
      <c r="FHZ2" s="550"/>
      <c r="FIA2" s="550"/>
      <c r="FIB2" s="550"/>
      <c r="FIC2" s="550"/>
      <c r="FID2" s="550"/>
      <c r="FIE2" s="550"/>
      <c r="FIF2" s="550"/>
      <c r="FIG2" s="550"/>
      <c r="FIH2" s="550"/>
      <c r="FII2" s="550"/>
      <c r="FIJ2" s="550"/>
      <c r="FIK2" s="550"/>
      <c r="FIL2" s="550"/>
      <c r="FIM2" s="550"/>
      <c r="FIN2" s="550"/>
      <c r="FIO2" s="550"/>
      <c r="FIP2" s="550"/>
      <c r="FIQ2" s="550"/>
      <c r="FIR2" s="550"/>
      <c r="FIS2" s="550"/>
      <c r="FIT2" s="550"/>
      <c r="FIU2" s="550"/>
      <c r="FIV2" s="550"/>
      <c r="FIW2" s="550"/>
      <c r="FIX2" s="550"/>
      <c r="FIY2" s="550"/>
      <c r="FIZ2" s="550"/>
      <c r="FJA2" s="550"/>
      <c r="FJB2" s="550"/>
      <c r="FJC2" s="550"/>
      <c r="FJD2" s="550"/>
      <c r="FJE2" s="550"/>
      <c r="FJF2" s="550"/>
      <c r="FJG2" s="550"/>
      <c r="FJH2" s="550"/>
      <c r="FJI2" s="550"/>
      <c r="FJJ2" s="550"/>
      <c r="FJK2" s="550"/>
      <c r="FJL2" s="550"/>
      <c r="FJM2" s="550"/>
      <c r="FJN2" s="550"/>
      <c r="FJO2" s="550"/>
      <c r="FJP2" s="550"/>
      <c r="FJQ2" s="550"/>
      <c r="FJR2" s="550"/>
      <c r="FJS2" s="550"/>
      <c r="FJT2" s="550"/>
      <c r="FJU2" s="550"/>
      <c r="FJV2" s="550"/>
      <c r="FJW2" s="550"/>
      <c r="FJX2" s="550"/>
      <c r="FJY2" s="550"/>
      <c r="FJZ2" s="550"/>
      <c r="FKA2" s="550"/>
      <c r="FKB2" s="550"/>
      <c r="FKC2" s="550"/>
      <c r="FKD2" s="550"/>
      <c r="FKE2" s="550"/>
      <c r="FKF2" s="550"/>
      <c r="FKG2" s="550"/>
      <c r="FKH2" s="550"/>
      <c r="FKI2" s="550"/>
      <c r="FKJ2" s="550"/>
      <c r="FKK2" s="550"/>
      <c r="FKL2" s="550"/>
      <c r="FKM2" s="550"/>
      <c r="FKN2" s="550"/>
      <c r="FKO2" s="550"/>
      <c r="FKP2" s="550"/>
      <c r="FKQ2" s="550"/>
      <c r="FKR2" s="550"/>
      <c r="FKS2" s="550"/>
      <c r="FKT2" s="550"/>
      <c r="FKU2" s="550"/>
      <c r="FKV2" s="550"/>
      <c r="FKW2" s="550"/>
      <c r="FKX2" s="550"/>
      <c r="FKY2" s="550"/>
      <c r="FKZ2" s="550"/>
      <c r="FLA2" s="550"/>
      <c r="FLB2" s="550"/>
      <c r="FLC2" s="550"/>
      <c r="FLD2" s="550"/>
      <c r="FLE2" s="550"/>
      <c r="FLF2" s="550"/>
      <c r="FLG2" s="550"/>
      <c r="FLH2" s="550"/>
      <c r="FLI2" s="550"/>
      <c r="FLJ2" s="550"/>
      <c r="FLK2" s="550"/>
      <c r="FLL2" s="550"/>
      <c r="FLM2" s="550"/>
      <c r="FLN2" s="550"/>
      <c r="FLO2" s="550"/>
      <c r="FLP2" s="550"/>
      <c r="FLQ2" s="550"/>
      <c r="FLR2" s="550"/>
      <c r="FLS2" s="550"/>
      <c r="FLT2" s="550"/>
      <c r="FLU2" s="550"/>
      <c r="FLV2" s="550"/>
      <c r="FLW2" s="550"/>
      <c r="FLX2" s="550"/>
      <c r="FLY2" s="550"/>
      <c r="FLZ2" s="550"/>
      <c r="FMA2" s="550"/>
      <c r="FMB2" s="550"/>
      <c r="FMC2" s="550"/>
      <c r="FMD2" s="550"/>
      <c r="FME2" s="550"/>
      <c r="FMF2" s="550"/>
      <c r="FMG2" s="550"/>
      <c r="FMH2" s="550"/>
      <c r="FMI2" s="550"/>
      <c r="FMJ2" s="550"/>
      <c r="FMK2" s="550"/>
      <c r="FML2" s="550"/>
      <c r="FMM2" s="550"/>
      <c r="FMN2" s="550"/>
      <c r="FMO2" s="550"/>
      <c r="FMP2" s="550"/>
      <c r="FMQ2" s="550"/>
      <c r="FMR2" s="550"/>
      <c r="FMS2" s="550"/>
      <c r="FMT2" s="550"/>
      <c r="FMU2" s="550"/>
      <c r="FMV2" s="550"/>
      <c r="FMW2" s="550"/>
      <c r="FMX2" s="550"/>
      <c r="FMY2" s="550"/>
      <c r="FMZ2" s="550"/>
      <c r="FNA2" s="550"/>
      <c r="FNB2" s="550"/>
      <c r="FNC2" s="550"/>
      <c r="FND2" s="550"/>
      <c r="FNE2" s="550"/>
      <c r="FNF2" s="550"/>
      <c r="FNG2" s="550"/>
      <c r="FNH2" s="550"/>
      <c r="FNI2" s="550"/>
      <c r="FNJ2" s="550"/>
      <c r="FNK2" s="550"/>
      <c r="FNL2" s="550"/>
      <c r="FNM2" s="550"/>
      <c r="FNN2" s="550"/>
      <c r="FNO2" s="550"/>
      <c r="FNP2" s="550"/>
      <c r="FNQ2" s="550"/>
      <c r="FNR2" s="550"/>
      <c r="FNS2" s="550"/>
      <c r="FNT2" s="550"/>
      <c r="FNU2" s="550"/>
      <c r="FNV2" s="550"/>
      <c r="FNW2" s="550"/>
      <c r="FNX2" s="550"/>
      <c r="FNY2" s="550"/>
      <c r="FNZ2" s="550"/>
      <c r="FOA2" s="550"/>
      <c r="FOB2" s="550"/>
      <c r="FOC2" s="550"/>
      <c r="FOD2" s="550"/>
      <c r="FOE2" s="550"/>
      <c r="FOF2" s="550"/>
      <c r="FOG2" s="550"/>
      <c r="FOH2" s="550"/>
      <c r="FOI2" s="550"/>
      <c r="FOJ2" s="550"/>
      <c r="FOK2" s="550"/>
      <c r="FOL2" s="550"/>
      <c r="FOM2" s="550"/>
      <c r="FON2" s="550"/>
      <c r="FOO2" s="550"/>
      <c r="FOP2" s="550"/>
      <c r="FOQ2" s="550"/>
      <c r="FOR2" s="550"/>
      <c r="FOS2" s="550"/>
      <c r="FOT2" s="550"/>
      <c r="FOU2" s="550"/>
      <c r="FOV2" s="550"/>
      <c r="FOW2" s="550"/>
      <c r="FOX2" s="550"/>
      <c r="FOY2" s="550"/>
      <c r="FOZ2" s="550"/>
      <c r="FPA2" s="550"/>
      <c r="FPB2" s="550"/>
      <c r="FPC2" s="550"/>
      <c r="FPD2" s="550"/>
      <c r="FPE2" s="550"/>
      <c r="FPF2" s="550"/>
      <c r="FPG2" s="550"/>
      <c r="FPH2" s="550"/>
      <c r="FPI2" s="550"/>
      <c r="FPJ2" s="550"/>
      <c r="FPK2" s="550"/>
      <c r="FPL2" s="550"/>
      <c r="FPM2" s="550"/>
      <c r="FPN2" s="550"/>
      <c r="FPO2" s="550"/>
      <c r="FPP2" s="550"/>
      <c r="FPQ2" s="550"/>
      <c r="FPR2" s="550"/>
      <c r="FPS2" s="550"/>
      <c r="FPT2" s="550"/>
      <c r="FPU2" s="550"/>
      <c r="FPV2" s="550"/>
      <c r="FPW2" s="550"/>
      <c r="FPX2" s="550"/>
      <c r="FPY2" s="550"/>
      <c r="FPZ2" s="550"/>
      <c r="FQA2" s="550"/>
      <c r="FQB2" s="550"/>
      <c r="FQC2" s="550"/>
      <c r="FQD2" s="550"/>
      <c r="FQE2" s="550"/>
      <c r="FQF2" s="550"/>
      <c r="FQG2" s="550"/>
      <c r="FQH2" s="550"/>
      <c r="FQI2" s="550"/>
      <c r="FQJ2" s="550"/>
      <c r="FQK2" s="550"/>
      <c r="FQL2" s="550"/>
      <c r="FQM2" s="550"/>
      <c r="FQN2" s="550"/>
      <c r="FQO2" s="550"/>
      <c r="FQP2" s="550"/>
      <c r="FQQ2" s="550"/>
      <c r="FQR2" s="550"/>
      <c r="FQS2" s="550"/>
      <c r="FQT2" s="550"/>
      <c r="FQU2" s="550"/>
      <c r="FQV2" s="550"/>
      <c r="FQW2" s="550"/>
      <c r="FQX2" s="550"/>
      <c r="FQY2" s="550"/>
      <c r="FQZ2" s="550"/>
      <c r="FRA2" s="550"/>
      <c r="FRB2" s="550"/>
      <c r="FRC2" s="550"/>
      <c r="FRD2" s="550"/>
      <c r="FRE2" s="550"/>
      <c r="FRF2" s="550"/>
      <c r="FRG2" s="550"/>
      <c r="FRH2" s="550"/>
      <c r="FRI2" s="550"/>
      <c r="FRJ2" s="550"/>
      <c r="FRK2" s="550"/>
      <c r="FRL2" s="550"/>
      <c r="FRM2" s="550"/>
      <c r="FRN2" s="550"/>
      <c r="FRO2" s="550"/>
      <c r="FRP2" s="550"/>
      <c r="FRQ2" s="550"/>
      <c r="FRR2" s="550"/>
      <c r="FRS2" s="550"/>
      <c r="FRT2" s="550"/>
      <c r="FRU2" s="550"/>
      <c r="FRV2" s="550"/>
      <c r="FRW2" s="550"/>
      <c r="FRX2" s="550"/>
      <c r="FRY2" s="550"/>
      <c r="FRZ2" s="550"/>
      <c r="FSA2" s="550"/>
      <c r="FSB2" s="550"/>
      <c r="FSC2" s="550"/>
      <c r="FSD2" s="550"/>
      <c r="FSE2" s="550"/>
      <c r="FSF2" s="550"/>
      <c r="FSG2" s="550"/>
      <c r="FSH2" s="550"/>
      <c r="FSI2" s="550"/>
      <c r="FSJ2" s="550"/>
      <c r="FSK2" s="550"/>
      <c r="FSL2" s="550"/>
      <c r="FSM2" s="550"/>
      <c r="FSN2" s="550"/>
      <c r="FSO2" s="550"/>
      <c r="FSP2" s="550"/>
      <c r="FSQ2" s="550"/>
      <c r="FSR2" s="550"/>
      <c r="FSS2" s="550"/>
      <c r="FST2" s="550"/>
      <c r="FSU2" s="550"/>
      <c r="FSV2" s="550"/>
      <c r="FSW2" s="550"/>
      <c r="FSX2" s="550"/>
      <c r="FSY2" s="550"/>
      <c r="FSZ2" s="550"/>
      <c r="FTA2" s="550"/>
      <c r="FTB2" s="550"/>
      <c r="FTC2" s="550"/>
      <c r="FTD2" s="550"/>
      <c r="FTE2" s="550"/>
      <c r="FTF2" s="550"/>
      <c r="FTG2" s="550"/>
      <c r="FTH2" s="550"/>
      <c r="FTI2" s="550"/>
      <c r="FTJ2" s="550"/>
      <c r="FTK2" s="550"/>
      <c r="FTL2" s="550"/>
      <c r="FTM2" s="550"/>
      <c r="FTN2" s="550"/>
      <c r="FTO2" s="550"/>
      <c r="FTP2" s="550"/>
      <c r="FTQ2" s="550"/>
      <c r="FTR2" s="550"/>
      <c r="FTS2" s="550"/>
      <c r="FTT2" s="550"/>
      <c r="FTU2" s="550"/>
      <c r="FTV2" s="550"/>
      <c r="FTW2" s="550"/>
      <c r="FTX2" s="550"/>
      <c r="FTY2" s="550"/>
      <c r="FTZ2" s="550"/>
      <c r="FUA2" s="550"/>
      <c r="FUB2" s="550"/>
      <c r="FUC2" s="550"/>
      <c r="FUD2" s="550"/>
      <c r="FUE2" s="550"/>
      <c r="FUF2" s="550"/>
      <c r="FUG2" s="550"/>
      <c r="FUH2" s="550"/>
      <c r="FUI2" s="550"/>
      <c r="FUJ2" s="550"/>
      <c r="FUK2" s="550"/>
      <c r="FUL2" s="550"/>
      <c r="FUM2" s="550"/>
      <c r="FUN2" s="550"/>
      <c r="FUO2" s="550"/>
      <c r="FUP2" s="550"/>
      <c r="FUQ2" s="550"/>
      <c r="FUR2" s="550"/>
      <c r="FUS2" s="550"/>
      <c r="FUT2" s="550"/>
      <c r="FUU2" s="550"/>
      <c r="FUV2" s="550"/>
      <c r="FUW2" s="550"/>
      <c r="FUX2" s="550"/>
      <c r="FUY2" s="550"/>
      <c r="FUZ2" s="550"/>
      <c r="FVA2" s="550"/>
      <c r="FVB2" s="550"/>
      <c r="FVC2" s="550"/>
      <c r="FVD2" s="550"/>
      <c r="FVE2" s="550"/>
      <c r="FVF2" s="550"/>
      <c r="FVG2" s="550"/>
      <c r="FVH2" s="550"/>
      <c r="FVI2" s="550"/>
      <c r="FVJ2" s="550"/>
      <c r="FVK2" s="550"/>
      <c r="FVL2" s="550"/>
      <c r="FVM2" s="550"/>
      <c r="FVN2" s="550"/>
      <c r="FVO2" s="550"/>
      <c r="FVP2" s="550"/>
      <c r="FVQ2" s="550"/>
      <c r="FVR2" s="550"/>
      <c r="FVS2" s="550"/>
      <c r="FVT2" s="550"/>
      <c r="FVU2" s="550"/>
      <c r="FVV2" s="550"/>
      <c r="FVW2" s="550"/>
      <c r="FVX2" s="550"/>
      <c r="FVY2" s="550"/>
      <c r="FVZ2" s="550"/>
      <c r="FWA2" s="550"/>
      <c r="FWB2" s="550"/>
      <c r="FWC2" s="550"/>
      <c r="FWD2" s="550"/>
      <c r="FWE2" s="550"/>
      <c r="FWF2" s="550"/>
      <c r="FWG2" s="550"/>
      <c r="FWH2" s="550"/>
      <c r="FWI2" s="550"/>
      <c r="FWJ2" s="550"/>
      <c r="FWK2" s="550"/>
      <c r="FWL2" s="550"/>
      <c r="FWM2" s="550"/>
      <c r="FWN2" s="550"/>
      <c r="FWO2" s="550"/>
      <c r="FWP2" s="550"/>
      <c r="FWQ2" s="550"/>
      <c r="FWR2" s="550"/>
      <c r="FWS2" s="550"/>
      <c r="FWT2" s="550"/>
      <c r="FWU2" s="550"/>
      <c r="FWV2" s="550"/>
      <c r="FWW2" s="550"/>
      <c r="FWX2" s="550"/>
      <c r="FWY2" s="550"/>
      <c r="FWZ2" s="550"/>
      <c r="FXA2" s="550"/>
      <c r="FXB2" s="550"/>
      <c r="FXC2" s="550"/>
      <c r="FXD2" s="550"/>
      <c r="FXE2" s="550"/>
      <c r="FXF2" s="550"/>
      <c r="FXG2" s="550"/>
      <c r="FXH2" s="550"/>
      <c r="FXI2" s="550"/>
      <c r="FXJ2" s="550"/>
      <c r="FXK2" s="550"/>
      <c r="FXL2" s="550"/>
      <c r="FXM2" s="550"/>
      <c r="FXN2" s="550"/>
      <c r="FXO2" s="550"/>
      <c r="FXP2" s="550"/>
      <c r="FXQ2" s="550"/>
      <c r="FXR2" s="550"/>
      <c r="FXS2" s="550"/>
      <c r="FXT2" s="550"/>
      <c r="FXU2" s="550"/>
      <c r="FXV2" s="550"/>
      <c r="FXW2" s="550"/>
      <c r="FXX2" s="550"/>
      <c r="FXY2" s="550"/>
      <c r="FXZ2" s="550"/>
      <c r="FYA2" s="550"/>
      <c r="FYB2" s="550"/>
      <c r="FYC2" s="550"/>
      <c r="FYD2" s="550"/>
      <c r="FYE2" s="550"/>
      <c r="FYF2" s="550"/>
      <c r="FYG2" s="550"/>
      <c r="FYH2" s="550"/>
      <c r="FYI2" s="550"/>
      <c r="FYJ2" s="550"/>
      <c r="FYK2" s="550"/>
      <c r="FYL2" s="550"/>
      <c r="FYM2" s="550"/>
      <c r="FYN2" s="550"/>
      <c r="FYO2" s="550"/>
      <c r="FYP2" s="550"/>
      <c r="FYQ2" s="550"/>
      <c r="FYR2" s="550"/>
      <c r="FYS2" s="550"/>
      <c r="FYT2" s="550"/>
      <c r="FYU2" s="550"/>
      <c r="FYV2" s="550"/>
      <c r="FYW2" s="550"/>
      <c r="FYX2" s="550"/>
      <c r="FYY2" s="550"/>
      <c r="FYZ2" s="550"/>
      <c r="FZA2" s="550"/>
      <c r="FZB2" s="550"/>
      <c r="FZC2" s="550"/>
      <c r="FZD2" s="550"/>
      <c r="FZE2" s="550"/>
      <c r="FZF2" s="550"/>
      <c r="FZG2" s="550"/>
      <c r="FZH2" s="550"/>
      <c r="FZI2" s="550"/>
      <c r="FZJ2" s="550"/>
      <c r="FZK2" s="550"/>
      <c r="FZL2" s="550"/>
      <c r="FZM2" s="550"/>
      <c r="FZN2" s="550"/>
      <c r="FZO2" s="550"/>
      <c r="FZP2" s="550"/>
      <c r="FZQ2" s="550"/>
      <c r="FZR2" s="550"/>
      <c r="FZS2" s="550"/>
      <c r="FZT2" s="550"/>
      <c r="FZU2" s="550"/>
      <c r="FZV2" s="550"/>
      <c r="FZW2" s="550"/>
      <c r="FZX2" s="550"/>
      <c r="FZY2" s="550"/>
      <c r="FZZ2" s="550"/>
      <c r="GAA2" s="550"/>
      <c r="GAB2" s="550"/>
      <c r="GAC2" s="550"/>
      <c r="GAD2" s="550"/>
      <c r="GAE2" s="550"/>
      <c r="GAF2" s="550"/>
      <c r="GAG2" s="550"/>
      <c r="GAH2" s="550"/>
      <c r="GAI2" s="550"/>
      <c r="GAJ2" s="550"/>
      <c r="GAK2" s="550"/>
      <c r="GAL2" s="550"/>
      <c r="GAM2" s="550"/>
      <c r="GAN2" s="550"/>
      <c r="GAO2" s="550"/>
      <c r="GAP2" s="550"/>
      <c r="GAQ2" s="550"/>
      <c r="GAR2" s="550"/>
      <c r="GAS2" s="550"/>
      <c r="GAT2" s="550"/>
      <c r="GAU2" s="550"/>
      <c r="GAV2" s="550"/>
      <c r="GAW2" s="550"/>
      <c r="GAX2" s="550"/>
      <c r="GAY2" s="550"/>
      <c r="GAZ2" s="550"/>
      <c r="GBA2" s="550"/>
      <c r="GBB2" s="550"/>
      <c r="GBC2" s="550"/>
      <c r="GBD2" s="550"/>
      <c r="GBE2" s="550"/>
      <c r="GBF2" s="550"/>
      <c r="GBG2" s="550"/>
      <c r="GBH2" s="550"/>
      <c r="GBI2" s="550"/>
      <c r="GBJ2" s="550"/>
      <c r="GBK2" s="550"/>
      <c r="GBL2" s="550"/>
      <c r="GBM2" s="550"/>
      <c r="GBN2" s="550"/>
      <c r="GBO2" s="550"/>
      <c r="GBP2" s="550"/>
      <c r="GBQ2" s="550"/>
      <c r="GBR2" s="550"/>
      <c r="GBS2" s="550"/>
      <c r="GBT2" s="550"/>
      <c r="GBU2" s="550"/>
      <c r="GBV2" s="550"/>
      <c r="GBW2" s="550"/>
      <c r="GBX2" s="550"/>
      <c r="GBY2" s="550"/>
      <c r="GBZ2" s="550"/>
      <c r="GCA2" s="550"/>
      <c r="GCB2" s="550"/>
      <c r="GCC2" s="550"/>
      <c r="GCD2" s="550"/>
      <c r="GCE2" s="550"/>
      <c r="GCF2" s="550"/>
      <c r="GCG2" s="550"/>
      <c r="GCH2" s="550"/>
      <c r="GCI2" s="550"/>
      <c r="GCJ2" s="550"/>
      <c r="GCK2" s="550"/>
      <c r="GCL2" s="550"/>
      <c r="GCM2" s="550"/>
      <c r="GCN2" s="550"/>
      <c r="GCO2" s="550"/>
      <c r="GCP2" s="550"/>
      <c r="GCQ2" s="550"/>
      <c r="GCR2" s="550"/>
      <c r="GCS2" s="550"/>
      <c r="GCT2" s="550"/>
      <c r="GCU2" s="550"/>
      <c r="GCV2" s="550"/>
      <c r="GCW2" s="550"/>
      <c r="GCX2" s="550"/>
      <c r="GCY2" s="550"/>
      <c r="GCZ2" s="550"/>
      <c r="GDA2" s="550"/>
      <c r="GDB2" s="550"/>
      <c r="GDC2" s="550"/>
      <c r="GDD2" s="550"/>
      <c r="GDE2" s="550"/>
      <c r="GDF2" s="550"/>
      <c r="GDG2" s="550"/>
      <c r="GDH2" s="550"/>
      <c r="GDI2" s="550"/>
      <c r="GDJ2" s="550"/>
      <c r="GDK2" s="550"/>
      <c r="GDL2" s="550"/>
      <c r="GDM2" s="550"/>
      <c r="GDN2" s="550"/>
      <c r="GDO2" s="550"/>
      <c r="GDP2" s="550"/>
      <c r="GDQ2" s="550"/>
      <c r="GDR2" s="550"/>
      <c r="GDS2" s="550"/>
      <c r="GDT2" s="550"/>
      <c r="GDU2" s="550"/>
      <c r="GDV2" s="550"/>
      <c r="GDW2" s="550"/>
      <c r="GDX2" s="550"/>
      <c r="GDY2" s="550"/>
      <c r="GDZ2" s="550"/>
      <c r="GEA2" s="550"/>
      <c r="GEB2" s="550"/>
      <c r="GEC2" s="550"/>
      <c r="GED2" s="550"/>
      <c r="GEE2" s="550"/>
      <c r="GEF2" s="550"/>
      <c r="GEG2" s="550"/>
      <c r="GEH2" s="550"/>
      <c r="GEI2" s="550"/>
      <c r="GEJ2" s="550"/>
      <c r="GEK2" s="550"/>
      <c r="GEL2" s="550"/>
      <c r="GEM2" s="550"/>
      <c r="GEN2" s="550"/>
      <c r="GEO2" s="550"/>
      <c r="GEP2" s="550"/>
      <c r="GEQ2" s="550"/>
      <c r="GER2" s="550"/>
      <c r="GES2" s="550"/>
      <c r="GET2" s="550"/>
      <c r="GEU2" s="550"/>
      <c r="GEV2" s="550"/>
      <c r="GEW2" s="550"/>
      <c r="GEX2" s="550"/>
      <c r="GEY2" s="550"/>
      <c r="GEZ2" s="550"/>
      <c r="GFA2" s="550"/>
      <c r="GFB2" s="550"/>
      <c r="GFC2" s="550"/>
      <c r="GFD2" s="550"/>
      <c r="GFE2" s="550"/>
      <c r="GFF2" s="550"/>
      <c r="GFG2" s="550"/>
      <c r="GFH2" s="550"/>
      <c r="GFI2" s="550"/>
      <c r="GFJ2" s="550"/>
      <c r="GFK2" s="550"/>
      <c r="GFL2" s="550"/>
      <c r="GFM2" s="550"/>
      <c r="GFN2" s="550"/>
      <c r="GFO2" s="550"/>
      <c r="GFP2" s="550"/>
      <c r="GFQ2" s="550"/>
      <c r="GFR2" s="550"/>
      <c r="GFS2" s="550"/>
      <c r="GFT2" s="550"/>
      <c r="GFU2" s="550"/>
      <c r="GFV2" s="550"/>
      <c r="GFW2" s="550"/>
      <c r="GFX2" s="550"/>
      <c r="GFY2" s="550"/>
      <c r="GFZ2" s="550"/>
      <c r="GGA2" s="550"/>
      <c r="GGB2" s="550"/>
      <c r="GGC2" s="550"/>
      <c r="GGD2" s="550"/>
      <c r="GGE2" s="550"/>
      <c r="GGF2" s="550"/>
      <c r="GGG2" s="550"/>
      <c r="GGH2" s="550"/>
      <c r="GGI2" s="550"/>
      <c r="GGJ2" s="550"/>
      <c r="GGK2" s="550"/>
      <c r="GGL2" s="550"/>
      <c r="GGM2" s="550"/>
      <c r="GGN2" s="550"/>
      <c r="GGO2" s="550"/>
      <c r="GGP2" s="550"/>
      <c r="GGQ2" s="550"/>
      <c r="GGR2" s="550"/>
      <c r="GGS2" s="550"/>
      <c r="GGT2" s="550"/>
      <c r="GGU2" s="550"/>
      <c r="GGV2" s="550"/>
      <c r="GGW2" s="550"/>
      <c r="GGX2" s="550"/>
      <c r="GGY2" s="550"/>
      <c r="GGZ2" s="550"/>
      <c r="GHA2" s="550"/>
      <c r="GHB2" s="550"/>
      <c r="GHC2" s="550"/>
      <c r="GHD2" s="550"/>
      <c r="GHE2" s="550"/>
      <c r="GHF2" s="550"/>
      <c r="GHG2" s="550"/>
      <c r="GHH2" s="550"/>
      <c r="GHI2" s="550"/>
      <c r="GHJ2" s="550"/>
      <c r="GHK2" s="550"/>
      <c r="GHL2" s="550"/>
      <c r="GHM2" s="550"/>
      <c r="GHN2" s="550"/>
      <c r="GHO2" s="550"/>
      <c r="GHP2" s="550"/>
      <c r="GHQ2" s="550"/>
      <c r="GHR2" s="550"/>
      <c r="GHS2" s="550"/>
      <c r="GHT2" s="550"/>
      <c r="GHU2" s="550"/>
      <c r="GHV2" s="550"/>
      <c r="GHW2" s="550"/>
      <c r="GHX2" s="550"/>
      <c r="GHY2" s="550"/>
      <c r="GHZ2" s="550"/>
      <c r="GIA2" s="550"/>
      <c r="GIB2" s="550"/>
      <c r="GIC2" s="550"/>
      <c r="GID2" s="550"/>
      <c r="GIE2" s="550"/>
      <c r="GIF2" s="550"/>
      <c r="GIG2" s="550"/>
      <c r="GIH2" s="550"/>
      <c r="GII2" s="550"/>
      <c r="GIJ2" s="550"/>
      <c r="GIK2" s="550"/>
      <c r="GIL2" s="550"/>
      <c r="GIM2" s="550"/>
      <c r="GIN2" s="550"/>
      <c r="GIO2" s="550"/>
      <c r="GIP2" s="550"/>
      <c r="GIQ2" s="550"/>
      <c r="GIR2" s="550"/>
      <c r="GIS2" s="550"/>
      <c r="GIT2" s="550"/>
      <c r="GIU2" s="550"/>
      <c r="GIV2" s="550"/>
      <c r="GIW2" s="550"/>
      <c r="GIX2" s="550"/>
      <c r="GIY2" s="550"/>
      <c r="GIZ2" s="550"/>
      <c r="GJA2" s="550"/>
      <c r="GJB2" s="550"/>
      <c r="GJC2" s="550"/>
      <c r="GJD2" s="550"/>
      <c r="GJE2" s="550"/>
      <c r="GJF2" s="550"/>
      <c r="GJG2" s="550"/>
      <c r="GJH2" s="550"/>
      <c r="GJI2" s="550"/>
      <c r="GJJ2" s="550"/>
      <c r="GJK2" s="550"/>
      <c r="GJL2" s="550"/>
      <c r="GJM2" s="550"/>
      <c r="GJN2" s="550"/>
      <c r="GJO2" s="550"/>
      <c r="GJP2" s="550"/>
      <c r="GJQ2" s="550"/>
      <c r="GJR2" s="550"/>
      <c r="GJS2" s="550"/>
      <c r="GJT2" s="550"/>
      <c r="GJU2" s="550"/>
      <c r="GJV2" s="550"/>
      <c r="GJW2" s="550"/>
      <c r="GJX2" s="550"/>
      <c r="GJY2" s="550"/>
      <c r="GJZ2" s="550"/>
      <c r="GKA2" s="550"/>
      <c r="GKB2" s="550"/>
      <c r="GKC2" s="550"/>
      <c r="GKD2" s="550"/>
      <c r="GKE2" s="550"/>
      <c r="GKF2" s="550"/>
      <c r="GKG2" s="550"/>
      <c r="GKH2" s="550"/>
      <c r="GKI2" s="550"/>
      <c r="GKJ2" s="550"/>
      <c r="GKK2" s="550"/>
      <c r="GKL2" s="550"/>
      <c r="GKM2" s="550"/>
      <c r="GKN2" s="550"/>
      <c r="GKO2" s="550"/>
      <c r="GKP2" s="550"/>
      <c r="GKQ2" s="550"/>
      <c r="GKR2" s="550"/>
      <c r="GKS2" s="550"/>
      <c r="GKT2" s="550"/>
      <c r="GKU2" s="550"/>
      <c r="GKV2" s="550"/>
      <c r="GKW2" s="550"/>
      <c r="GKX2" s="550"/>
      <c r="GKY2" s="550"/>
      <c r="GKZ2" s="550"/>
      <c r="GLA2" s="550"/>
      <c r="GLB2" s="550"/>
      <c r="GLC2" s="550"/>
      <c r="GLD2" s="550"/>
      <c r="GLE2" s="550"/>
      <c r="GLF2" s="550"/>
      <c r="GLG2" s="550"/>
      <c r="GLH2" s="550"/>
      <c r="GLI2" s="550"/>
      <c r="GLJ2" s="550"/>
      <c r="GLK2" s="550"/>
      <c r="GLL2" s="550"/>
      <c r="GLM2" s="550"/>
      <c r="GLN2" s="550"/>
      <c r="GLO2" s="550"/>
      <c r="GLP2" s="550"/>
      <c r="GLQ2" s="550"/>
      <c r="GLR2" s="550"/>
      <c r="GLS2" s="550"/>
      <c r="GLT2" s="550"/>
      <c r="GLU2" s="550"/>
      <c r="GLV2" s="550"/>
      <c r="GLW2" s="550"/>
      <c r="GLX2" s="550"/>
      <c r="GLY2" s="550"/>
      <c r="GLZ2" s="550"/>
      <c r="GMA2" s="550"/>
      <c r="GMB2" s="550"/>
      <c r="GMC2" s="550"/>
      <c r="GMD2" s="550"/>
      <c r="GME2" s="550"/>
      <c r="GMF2" s="550"/>
      <c r="GMG2" s="550"/>
      <c r="GMH2" s="550"/>
      <c r="GMI2" s="550"/>
      <c r="GMJ2" s="550"/>
      <c r="GMK2" s="550"/>
      <c r="GML2" s="550"/>
      <c r="GMM2" s="550"/>
      <c r="GMN2" s="550"/>
      <c r="GMO2" s="550"/>
      <c r="GMP2" s="550"/>
      <c r="GMQ2" s="550"/>
      <c r="GMR2" s="550"/>
      <c r="GMS2" s="550"/>
      <c r="GMT2" s="550"/>
      <c r="GMU2" s="550"/>
      <c r="GMV2" s="550"/>
      <c r="GMW2" s="550"/>
      <c r="GMX2" s="550"/>
      <c r="GMY2" s="550"/>
      <c r="GMZ2" s="550"/>
      <c r="GNA2" s="550"/>
      <c r="GNB2" s="550"/>
      <c r="GNC2" s="550"/>
      <c r="GND2" s="550"/>
      <c r="GNE2" s="550"/>
      <c r="GNF2" s="550"/>
      <c r="GNG2" s="550"/>
      <c r="GNH2" s="550"/>
      <c r="GNI2" s="550"/>
      <c r="GNJ2" s="550"/>
      <c r="GNK2" s="550"/>
      <c r="GNL2" s="550"/>
      <c r="GNM2" s="550"/>
      <c r="GNN2" s="550"/>
      <c r="GNO2" s="550"/>
      <c r="GNP2" s="550"/>
      <c r="GNQ2" s="550"/>
      <c r="GNR2" s="550"/>
      <c r="GNS2" s="550"/>
      <c r="GNT2" s="550"/>
      <c r="GNU2" s="550"/>
      <c r="GNV2" s="550"/>
      <c r="GNW2" s="550"/>
      <c r="GNX2" s="550"/>
      <c r="GNY2" s="550"/>
      <c r="GNZ2" s="550"/>
      <c r="GOA2" s="550"/>
      <c r="GOB2" s="550"/>
      <c r="GOC2" s="550"/>
      <c r="GOD2" s="550"/>
      <c r="GOE2" s="550"/>
      <c r="GOF2" s="550"/>
      <c r="GOG2" s="550"/>
      <c r="GOH2" s="550"/>
      <c r="GOI2" s="550"/>
      <c r="GOJ2" s="550"/>
      <c r="GOK2" s="550"/>
      <c r="GOL2" s="550"/>
      <c r="GOM2" s="550"/>
      <c r="GON2" s="550"/>
      <c r="GOO2" s="550"/>
      <c r="GOP2" s="550"/>
      <c r="GOQ2" s="550"/>
      <c r="GOR2" s="550"/>
      <c r="GOS2" s="550"/>
      <c r="GOT2" s="550"/>
      <c r="GOU2" s="550"/>
      <c r="GOV2" s="550"/>
      <c r="GOW2" s="550"/>
      <c r="GOX2" s="550"/>
      <c r="GOY2" s="550"/>
      <c r="GOZ2" s="550"/>
      <c r="GPA2" s="550"/>
      <c r="GPB2" s="550"/>
      <c r="GPC2" s="550"/>
      <c r="GPD2" s="550"/>
      <c r="GPE2" s="550"/>
      <c r="GPF2" s="550"/>
      <c r="GPG2" s="550"/>
      <c r="GPH2" s="550"/>
      <c r="GPI2" s="550"/>
      <c r="GPJ2" s="550"/>
      <c r="GPK2" s="550"/>
      <c r="GPL2" s="550"/>
      <c r="GPM2" s="550"/>
      <c r="GPN2" s="550"/>
      <c r="GPO2" s="550"/>
      <c r="GPP2" s="550"/>
      <c r="GPQ2" s="550"/>
      <c r="GPR2" s="550"/>
      <c r="GPS2" s="550"/>
      <c r="GPT2" s="550"/>
      <c r="GPU2" s="550"/>
      <c r="GPV2" s="550"/>
      <c r="GPW2" s="550"/>
      <c r="GPX2" s="550"/>
      <c r="GPY2" s="550"/>
      <c r="GPZ2" s="550"/>
      <c r="GQA2" s="550"/>
      <c r="GQB2" s="550"/>
      <c r="GQC2" s="550"/>
      <c r="GQD2" s="550"/>
      <c r="GQE2" s="550"/>
      <c r="GQF2" s="550"/>
      <c r="GQG2" s="550"/>
      <c r="GQH2" s="550"/>
      <c r="GQI2" s="550"/>
      <c r="GQJ2" s="550"/>
      <c r="GQK2" s="550"/>
      <c r="GQL2" s="550"/>
      <c r="GQM2" s="550"/>
      <c r="GQN2" s="550"/>
      <c r="GQO2" s="550"/>
      <c r="GQP2" s="550"/>
      <c r="GQQ2" s="550"/>
      <c r="GQR2" s="550"/>
      <c r="GQS2" s="550"/>
      <c r="GQT2" s="550"/>
      <c r="GQU2" s="550"/>
      <c r="GQV2" s="550"/>
      <c r="GQW2" s="550"/>
      <c r="GQX2" s="550"/>
      <c r="GQY2" s="550"/>
      <c r="GQZ2" s="550"/>
      <c r="GRA2" s="550"/>
      <c r="GRB2" s="550"/>
      <c r="GRC2" s="550"/>
      <c r="GRD2" s="550"/>
      <c r="GRE2" s="550"/>
      <c r="GRF2" s="550"/>
      <c r="GRG2" s="550"/>
      <c r="GRH2" s="550"/>
      <c r="GRI2" s="550"/>
      <c r="GRJ2" s="550"/>
      <c r="GRK2" s="550"/>
      <c r="GRL2" s="550"/>
      <c r="GRM2" s="550"/>
      <c r="GRN2" s="550"/>
      <c r="GRO2" s="550"/>
      <c r="GRP2" s="550"/>
      <c r="GRQ2" s="550"/>
      <c r="GRR2" s="550"/>
      <c r="GRS2" s="550"/>
      <c r="GRT2" s="550"/>
      <c r="GRU2" s="550"/>
      <c r="GRV2" s="550"/>
      <c r="GRW2" s="550"/>
      <c r="GRX2" s="550"/>
      <c r="GRY2" s="550"/>
      <c r="GRZ2" s="550"/>
      <c r="GSA2" s="550"/>
      <c r="GSB2" s="550"/>
      <c r="GSC2" s="550"/>
      <c r="GSD2" s="550"/>
      <c r="GSE2" s="550"/>
      <c r="GSF2" s="550"/>
      <c r="GSG2" s="550"/>
      <c r="GSH2" s="550"/>
      <c r="GSI2" s="550"/>
      <c r="GSJ2" s="550"/>
      <c r="GSK2" s="550"/>
      <c r="GSL2" s="550"/>
      <c r="GSM2" s="550"/>
      <c r="GSN2" s="550"/>
      <c r="GSO2" s="550"/>
      <c r="GSP2" s="550"/>
      <c r="GSQ2" s="550"/>
      <c r="GSR2" s="550"/>
      <c r="GSS2" s="550"/>
      <c r="GST2" s="550"/>
      <c r="GSU2" s="550"/>
      <c r="GSV2" s="550"/>
      <c r="GSW2" s="550"/>
      <c r="GSX2" s="550"/>
      <c r="GSY2" s="550"/>
      <c r="GSZ2" s="550"/>
      <c r="GTA2" s="550"/>
      <c r="GTB2" s="550"/>
      <c r="GTC2" s="550"/>
      <c r="GTD2" s="550"/>
      <c r="GTE2" s="550"/>
      <c r="GTF2" s="550"/>
      <c r="GTG2" s="550"/>
      <c r="GTH2" s="550"/>
      <c r="GTI2" s="550"/>
      <c r="GTJ2" s="550"/>
      <c r="GTK2" s="550"/>
      <c r="GTL2" s="550"/>
      <c r="GTM2" s="550"/>
      <c r="GTN2" s="550"/>
      <c r="GTO2" s="550"/>
      <c r="GTP2" s="550"/>
      <c r="GTQ2" s="550"/>
      <c r="GTR2" s="550"/>
      <c r="GTS2" s="550"/>
      <c r="GTT2" s="550"/>
      <c r="GTU2" s="550"/>
      <c r="GTV2" s="550"/>
      <c r="GTW2" s="550"/>
      <c r="GTX2" s="550"/>
      <c r="GTY2" s="550"/>
      <c r="GTZ2" s="550"/>
      <c r="GUA2" s="550"/>
      <c r="GUB2" s="550"/>
      <c r="GUC2" s="550"/>
      <c r="GUD2" s="550"/>
      <c r="GUE2" s="550"/>
      <c r="GUF2" s="550"/>
      <c r="GUG2" s="550"/>
      <c r="GUH2" s="550"/>
      <c r="GUI2" s="550"/>
      <c r="GUJ2" s="550"/>
      <c r="GUK2" s="550"/>
      <c r="GUL2" s="550"/>
      <c r="GUM2" s="550"/>
      <c r="GUN2" s="550"/>
      <c r="GUO2" s="550"/>
      <c r="GUP2" s="550"/>
      <c r="GUQ2" s="550"/>
      <c r="GUR2" s="550"/>
      <c r="GUS2" s="550"/>
      <c r="GUT2" s="550"/>
      <c r="GUU2" s="550"/>
      <c r="GUV2" s="550"/>
      <c r="GUW2" s="550"/>
      <c r="GUX2" s="550"/>
      <c r="GUY2" s="550"/>
      <c r="GUZ2" s="550"/>
      <c r="GVA2" s="550"/>
      <c r="GVB2" s="550"/>
      <c r="GVC2" s="550"/>
      <c r="GVD2" s="550"/>
      <c r="GVE2" s="550"/>
      <c r="GVF2" s="550"/>
      <c r="GVG2" s="550"/>
      <c r="GVH2" s="550"/>
      <c r="GVI2" s="550"/>
      <c r="GVJ2" s="550"/>
      <c r="GVK2" s="550"/>
      <c r="GVL2" s="550"/>
      <c r="GVM2" s="550"/>
      <c r="GVN2" s="550"/>
      <c r="GVO2" s="550"/>
      <c r="GVP2" s="550"/>
      <c r="GVQ2" s="550"/>
      <c r="GVR2" s="550"/>
      <c r="GVS2" s="550"/>
      <c r="GVT2" s="550"/>
      <c r="GVU2" s="550"/>
      <c r="GVV2" s="550"/>
      <c r="GVW2" s="550"/>
      <c r="GVX2" s="550"/>
      <c r="GVY2" s="550"/>
      <c r="GVZ2" s="550"/>
      <c r="GWA2" s="550"/>
      <c r="GWB2" s="550"/>
      <c r="GWC2" s="550"/>
      <c r="GWD2" s="550"/>
      <c r="GWE2" s="550"/>
      <c r="GWF2" s="550"/>
      <c r="GWG2" s="550"/>
      <c r="GWH2" s="550"/>
      <c r="GWI2" s="550"/>
      <c r="GWJ2" s="550"/>
      <c r="GWK2" s="550"/>
      <c r="GWL2" s="550"/>
      <c r="GWM2" s="550"/>
      <c r="GWN2" s="550"/>
      <c r="GWO2" s="550"/>
      <c r="GWP2" s="550"/>
      <c r="GWQ2" s="550"/>
      <c r="GWR2" s="550"/>
      <c r="GWS2" s="550"/>
      <c r="GWT2" s="550"/>
      <c r="GWU2" s="550"/>
      <c r="GWV2" s="550"/>
      <c r="GWW2" s="550"/>
      <c r="GWX2" s="550"/>
      <c r="GWY2" s="550"/>
      <c r="GWZ2" s="550"/>
      <c r="GXA2" s="550"/>
      <c r="GXB2" s="550"/>
      <c r="GXC2" s="550"/>
      <c r="GXD2" s="550"/>
      <c r="GXE2" s="550"/>
      <c r="GXF2" s="550"/>
      <c r="GXG2" s="550"/>
      <c r="GXH2" s="550"/>
      <c r="GXI2" s="550"/>
      <c r="GXJ2" s="550"/>
      <c r="GXK2" s="550"/>
      <c r="GXL2" s="550"/>
      <c r="GXM2" s="550"/>
      <c r="GXN2" s="550"/>
      <c r="GXO2" s="550"/>
      <c r="GXP2" s="550"/>
      <c r="GXQ2" s="550"/>
      <c r="GXR2" s="550"/>
      <c r="GXS2" s="550"/>
      <c r="GXT2" s="550"/>
      <c r="GXU2" s="550"/>
      <c r="GXV2" s="550"/>
      <c r="GXW2" s="550"/>
      <c r="GXX2" s="550"/>
      <c r="GXY2" s="550"/>
      <c r="GXZ2" s="550"/>
      <c r="GYA2" s="550"/>
      <c r="GYB2" s="550"/>
      <c r="GYC2" s="550"/>
      <c r="GYD2" s="550"/>
      <c r="GYE2" s="550"/>
      <c r="GYF2" s="550"/>
      <c r="GYG2" s="550"/>
      <c r="GYH2" s="550"/>
      <c r="GYI2" s="550"/>
      <c r="GYJ2" s="550"/>
      <c r="GYK2" s="550"/>
      <c r="GYL2" s="550"/>
      <c r="GYM2" s="550"/>
      <c r="GYN2" s="550"/>
      <c r="GYO2" s="550"/>
      <c r="GYP2" s="550"/>
      <c r="GYQ2" s="550"/>
      <c r="GYR2" s="550"/>
      <c r="GYS2" s="550"/>
      <c r="GYT2" s="550"/>
      <c r="GYU2" s="550"/>
      <c r="GYV2" s="550"/>
      <c r="GYW2" s="550"/>
      <c r="GYX2" s="550"/>
      <c r="GYY2" s="550"/>
      <c r="GYZ2" s="550"/>
      <c r="GZA2" s="550"/>
      <c r="GZB2" s="550"/>
      <c r="GZC2" s="550"/>
      <c r="GZD2" s="550"/>
      <c r="GZE2" s="550"/>
      <c r="GZF2" s="550"/>
      <c r="GZG2" s="550"/>
      <c r="GZH2" s="550"/>
      <c r="GZI2" s="550"/>
      <c r="GZJ2" s="550"/>
      <c r="GZK2" s="550"/>
      <c r="GZL2" s="550"/>
      <c r="GZM2" s="550"/>
      <c r="GZN2" s="550"/>
      <c r="GZO2" s="550"/>
      <c r="GZP2" s="550"/>
      <c r="GZQ2" s="550"/>
      <c r="GZR2" s="550"/>
      <c r="GZS2" s="550"/>
      <c r="GZT2" s="550"/>
      <c r="GZU2" s="550"/>
      <c r="GZV2" s="550"/>
      <c r="GZW2" s="550"/>
      <c r="GZX2" s="550"/>
      <c r="GZY2" s="550"/>
      <c r="GZZ2" s="550"/>
      <c r="HAA2" s="550"/>
      <c r="HAB2" s="550"/>
      <c r="HAC2" s="550"/>
      <c r="HAD2" s="550"/>
      <c r="HAE2" s="550"/>
      <c r="HAF2" s="550"/>
      <c r="HAG2" s="550"/>
      <c r="HAH2" s="550"/>
      <c r="HAI2" s="550"/>
      <c r="HAJ2" s="550"/>
      <c r="HAK2" s="550"/>
      <c r="HAL2" s="550"/>
      <c r="HAM2" s="550"/>
      <c r="HAN2" s="550"/>
      <c r="HAO2" s="550"/>
      <c r="HAP2" s="550"/>
      <c r="HAQ2" s="550"/>
      <c r="HAR2" s="550"/>
      <c r="HAS2" s="550"/>
      <c r="HAT2" s="550"/>
      <c r="HAU2" s="550"/>
      <c r="HAV2" s="550"/>
      <c r="HAW2" s="550"/>
      <c r="HAX2" s="550"/>
      <c r="HAY2" s="550"/>
      <c r="HAZ2" s="550"/>
      <c r="HBA2" s="550"/>
      <c r="HBB2" s="550"/>
      <c r="HBC2" s="550"/>
      <c r="HBD2" s="550"/>
      <c r="HBE2" s="550"/>
      <c r="HBF2" s="550"/>
      <c r="HBG2" s="550"/>
      <c r="HBH2" s="550"/>
      <c r="HBI2" s="550"/>
      <c r="HBJ2" s="550"/>
      <c r="HBK2" s="550"/>
      <c r="HBL2" s="550"/>
      <c r="HBM2" s="550"/>
      <c r="HBN2" s="550"/>
      <c r="HBO2" s="550"/>
      <c r="HBP2" s="550"/>
      <c r="HBQ2" s="550"/>
      <c r="HBR2" s="550"/>
      <c r="HBS2" s="550"/>
      <c r="HBT2" s="550"/>
      <c r="HBU2" s="550"/>
      <c r="HBV2" s="550"/>
      <c r="HBW2" s="550"/>
      <c r="HBX2" s="550"/>
      <c r="HBY2" s="550"/>
      <c r="HBZ2" s="550"/>
      <c r="HCA2" s="550"/>
      <c r="HCB2" s="550"/>
      <c r="HCC2" s="550"/>
      <c r="HCD2" s="550"/>
      <c r="HCE2" s="550"/>
      <c r="HCF2" s="550"/>
      <c r="HCG2" s="550"/>
      <c r="HCH2" s="550"/>
      <c r="HCI2" s="550"/>
      <c r="HCJ2" s="550"/>
      <c r="HCK2" s="550"/>
      <c r="HCL2" s="550"/>
      <c r="HCM2" s="550"/>
      <c r="HCN2" s="550"/>
      <c r="HCO2" s="550"/>
      <c r="HCP2" s="550"/>
      <c r="HCQ2" s="550"/>
      <c r="HCR2" s="550"/>
      <c r="HCS2" s="550"/>
      <c r="HCT2" s="550"/>
      <c r="HCU2" s="550"/>
      <c r="HCV2" s="550"/>
      <c r="HCW2" s="550"/>
      <c r="HCX2" s="550"/>
      <c r="HCY2" s="550"/>
      <c r="HCZ2" s="550"/>
      <c r="HDA2" s="550"/>
      <c r="HDB2" s="550"/>
      <c r="HDC2" s="550"/>
      <c r="HDD2" s="550"/>
      <c r="HDE2" s="550"/>
      <c r="HDF2" s="550"/>
      <c r="HDG2" s="550"/>
      <c r="HDH2" s="550"/>
      <c r="HDI2" s="550"/>
      <c r="HDJ2" s="550"/>
      <c r="HDK2" s="550"/>
      <c r="HDL2" s="550"/>
      <c r="HDM2" s="550"/>
      <c r="HDN2" s="550"/>
      <c r="HDO2" s="550"/>
      <c r="HDP2" s="550"/>
      <c r="HDQ2" s="550"/>
      <c r="HDR2" s="550"/>
      <c r="HDS2" s="550"/>
      <c r="HDT2" s="550"/>
      <c r="HDU2" s="550"/>
      <c r="HDV2" s="550"/>
      <c r="HDW2" s="550"/>
      <c r="HDX2" s="550"/>
      <c r="HDY2" s="550"/>
      <c r="HDZ2" s="550"/>
      <c r="HEA2" s="550"/>
      <c r="HEB2" s="550"/>
      <c r="HEC2" s="550"/>
      <c r="HED2" s="550"/>
      <c r="HEE2" s="550"/>
      <c r="HEF2" s="550"/>
      <c r="HEG2" s="550"/>
      <c r="HEH2" s="550"/>
      <c r="HEI2" s="550"/>
      <c r="HEJ2" s="550"/>
      <c r="HEK2" s="550"/>
      <c r="HEL2" s="550"/>
      <c r="HEM2" s="550"/>
      <c r="HEN2" s="550"/>
      <c r="HEO2" s="550"/>
      <c r="HEP2" s="550"/>
      <c r="HEQ2" s="550"/>
      <c r="HER2" s="550"/>
      <c r="HES2" s="550"/>
      <c r="HET2" s="550"/>
      <c r="HEU2" s="550"/>
      <c r="HEV2" s="550"/>
      <c r="HEW2" s="550"/>
      <c r="HEX2" s="550"/>
      <c r="HEY2" s="550"/>
      <c r="HEZ2" s="550"/>
      <c r="HFA2" s="550"/>
      <c r="HFB2" s="550"/>
      <c r="HFC2" s="550"/>
      <c r="HFD2" s="550"/>
      <c r="HFE2" s="550"/>
      <c r="HFF2" s="550"/>
      <c r="HFG2" s="550"/>
      <c r="HFH2" s="550"/>
      <c r="HFI2" s="550"/>
      <c r="HFJ2" s="550"/>
      <c r="HFK2" s="550"/>
      <c r="HFL2" s="550"/>
      <c r="HFM2" s="550"/>
      <c r="HFN2" s="550"/>
      <c r="HFO2" s="550"/>
      <c r="HFP2" s="550"/>
      <c r="HFQ2" s="550"/>
      <c r="HFR2" s="550"/>
      <c r="HFS2" s="550"/>
      <c r="HFT2" s="550"/>
      <c r="HFU2" s="550"/>
      <c r="HFV2" s="550"/>
      <c r="HFW2" s="550"/>
      <c r="HFX2" s="550"/>
      <c r="HFY2" s="550"/>
      <c r="HFZ2" s="550"/>
      <c r="HGA2" s="550"/>
      <c r="HGB2" s="550"/>
      <c r="HGC2" s="550"/>
      <c r="HGD2" s="550"/>
      <c r="HGE2" s="550"/>
      <c r="HGF2" s="550"/>
      <c r="HGG2" s="550"/>
      <c r="HGH2" s="550"/>
      <c r="HGI2" s="550"/>
      <c r="HGJ2" s="550"/>
      <c r="HGK2" s="550"/>
      <c r="HGL2" s="550"/>
      <c r="HGM2" s="550"/>
      <c r="HGN2" s="550"/>
      <c r="HGO2" s="550"/>
      <c r="HGP2" s="550"/>
      <c r="HGQ2" s="550"/>
      <c r="HGR2" s="550"/>
      <c r="HGS2" s="550"/>
      <c r="HGT2" s="550"/>
      <c r="HGU2" s="550"/>
      <c r="HGV2" s="550"/>
      <c r="HGW2" s="550"/>
      <c r="HGX2" s="550"/>
      <c r="HGY2" s="550"/>
      <c r="HGZ2" s="550"/>
      <c r="HHA2" s="550"/>
      <c r="HHB2" s="550"/>
      <c r="HHC2" s="550"/>
      <c r="HHD2" s="550"/>
      <c r="HHE2" s="550"/>
      <c r="HHF2" s="550"/>
      <c r="HHG2" s="550"/>
      <c r="HHH2" s="550"/>
      <c r="HHI2" s="550"/>
      <c r="HHJ2" s="550"/>
      <c r="HHK2" s="550"/>
      <c r="HHL2" s="550"/>
      <c r="HHM2" s="550"/>
      <c r="HHN2" s="550"/>
      <c r="HHO2" s="550"/>
      <c r="HHP2" s="550"/>
      <c r="HHQ2" s="550"/>
      <c r="HHR2" s="550"/>
      <c r="HHS2" s="550"/>
      <c r="HHT2" s="550"/>
      <c r="HHU2" s="550"/>
      <c r="HHV2" s="550"/>
      <c r="HHW2" s="550"/>
      <c r="HHX2" s="550"/>
      <c r="HHY2" s="550"/>
      <c r="HHZ2" s="550"/>
      <c r="HIA2" s="550"/>
      <c r="HIB2" s="550"/>
      <c r="HIC2" s="550"/>
      <c r="HID2" s="550"/>
      <c r="HIE2" s="550"/>
      <c r="HIF2" s="550"/>
      <c r="HIG2" s="550"/>
      <c r="HIH2" s="550"/>
      <c r="HII2" s="550"/>
      <c r="HIJ2" s="550"/>
      <c r="HIK2" s="550"/>
      <c r="HIL2" s="550"/>
      <c r="HIM2" s="550"/>
      <c r="HIN2" s="550"/>
      <c r="HIO2" s="550"/>
      <c r="HIP2" s="550"/>
      <c r="HIQ2" s="550"/>
      <c r="HIR2" s="550"/>
      <c r="HIS2" s="550"/>
      <c r="HIT2" s="550"/>
      <c r="HIU2" s="550"/>
      <c r="HIV2" s="550"/>
      <c r="HIW2" s="550"/>
      <c r="HIX2" s="550"/>
      <c r="HIY2" s="550"/>
      <c r="HIZ2" s="550"/>
      <c r="HJA2" s="550"/>
      <c r="HJB2" s="550"/>
      <c r="HJC2" s="550"/>
      <c r="HJD2" s="550"/>
      <c r="HJE2" s="550"/>
      <c r="HJF2" s="550"/>
      <c r="HJG2" s="550"/>
      <c r="HJH2" s="550"/>
      <c r="HJI2" s="550"/>
      <c r="HJJ2" s="550"/>
      <c r="HJK2" s="550"/>
      <c r="HJL2" s="550"/>
      <c r="HJM2" s="550"/>
      <c r="HJN2" s="550"/>
      <c r="HJO2" s="550"/>
      <c r="HJP2" s="550"/>
      <c r="HJQ2" s="550"/>
      <c r="HJR2" s="550"/>
      <c r="HJS2" s="550"/>
      <c r="HJT2" s="550"/>
      <c r="HJU2" s="550"/>
      <c r="HJV2" s="550"/>
      <c r="HJW2" s="550"/>
      <c r="HJX2" s="550"/>
      <c r="HJY2" s="550"/>
      <c r="HJZ2" s="550"/>
      <c r="HKA2" s="550"/>
      <c r="HKB2" s="550"/>
      <c r="HKC2" s="550"/>
      <c r="HKD2" s="550"/>
      <c r="HKE2" s="550"/>
      <c r="HKF2" s="550"/>
      <c r="HKG2" s="550"/>
      <c r="HKH2" s="550"/>
      <c r="HKI2" s="550"/>
      <c r="HKJ2" s="550"/>
      <c r="HKK2" s="550"/>
      <c r="HKL2" s="550"/>
      <c r="HKM2" s="550"/>
      <c r="HKN2" s="550"/>
      <c r="HKO2" s="550"/>
      <c r="HKP2" s="550"/>
      <c r="HKQ2" s="550"/>
      <c r="HKR2" s="550"/>
      <c r="HKS2" s="550"/>
      <c r="HKT2" s="550"/>
      <c r="HKU2" s="550"/>
      <c r="HKV2" s="550"/>
      <c r="HKW2" s="550"/>
      <c r="HKX2" s="550"/>
      <c r="HKY2" s="550"/>
      <c r="HKZ2" s="550"/>
      <c r="HLA2" s="550"/>
      <c r="HLB2" s="550"/>
      <c r="HLC2" s="550"/>
      <c r="HLD2" s="550"/>
      <c r="HLE2" s="550"/>
      <c r="HLF2" s="550"/>
      <c r="HLG2" s="550"/>
      <c r="HLH2" s="550"/>
      <c r="HLI2" s="550"/>
      <c r="HLJ2" s="550"/>
      <c r="HLK2" s="550"/>
      <c r="HLL2" s="550"/>
      <c r="HLM2" s="550"/>
      <c r="HLN2" s="550"/>
      <c r="HLO2" s="550"/>
      <c r="HLP2" s="550"/>
      <c r="HLQ2" s="550"/>
      <c r="HLR2" s="550"/>
      <c r="HLS2" s="550"/>
      <c r="HLT2" s="550"/>
      <c r="HLU2" s="550"/>
      <c r="HLV2" s="550"/>
      <c r="HLW2" s="550"/>
      <c r="HLX2" s="550"/>
      <c r="HLY2" s="550"/>
      <c r="HLZ2" s="550"/>
      <c r="HMA2" s="550"/>
      <c r="HMB2" s="550"/>
      <c r="HMC2" s="550"/>
      <c r="HMD2" s="550"/>
      <c r="HME2" s="550"/>
      <c r="HMF2" s="550"/>
      <c r="HMG2" s="550"/>
      <c r="HMH2" s="550"/>
      <c r="HMI2" s="550"/>
      <c r="HMJ2" s="550"/>
      <c r="HMK2" s="550"/>
      <c r="HML2" s="550"/>
      <c r="HMM2" s="550"/>
      <c r="HMN2" s="550"/>
      <c r="HMO2" s="550"/>
      <c r="HMP2" s="550"/>
      <c r="HMQ2" s="550"/>
      <c r="HMR2" s="550"/>
      <c r="HMS2" s="550"/>
      <c r="HMT2" s="550"/>
      <c r="HMU2" s="550"/>
      <c r="HMV2" s="550"/>
      <c r="HMW2" s="550"/>
      <c r="HMX2" s="550"/>
      <c r="HMY2" s="550"/>
      <c r="HMZ2" s="550"/>
      <c r="HNA2" s="550"/>
      <c r="HNB2" s="550"/>
      <c r="HNC2" s="550"/>
      <c r="HND2" s="550"/>
      <c r="HNE2" s="550"/>
      <c r="HNF2" s="550"/>
      <c r="HNG2" s="550"/>
      <c r="HNH2" s="550"/>
      <c r="HNI2" s="550"/>
      <c r="HNJ2" s="550"/>
      <c r="HNK2" s="550"/>
      <c r="HNL2" s="550"/>
      <c r="HNM2" s="550"/>
      <c r="HNN2" s="550"/>
      <c r="HNO2" s="550"/>
      <c r="HNP2" s="550"/>
      <c r="HNQ2" s="550"/>
      <c r="HNR2" s="550"/>
      <c r="HNS2" s="550"/>
      <c r="HNT2" s="550"/>
      <c r="HNU2" s="550"/>
      <c r="HNV2" s="550"/>
      <c r="HNW2" s="550"/>
      <c r="HNX2" s="550"/>
      <c r="HNY2" s="550"/>
      <c r="HNZ2" s="550"/>
      <c r="HOA2" s="550"/>
      <c r="HOB2" s="550"/>
      <c r="HOC2" s="550"/>
      <c r="HOD2" s="550"/>
      <c r="HOE2" s="550"/>
      <c r="HOF2" s="550"/>
      <c r="HOG2" s="550"/>
      <c r="HOH2" s="550"/>
      <c r="HOI2" s="550"/>
      <c r="HOJ2" s="550"/>
      <c r="HOK2" s="550"/>
      <c r="HOL2" s="550"/>
      <c r="HOM2" s="550"/>
      <c r="HON2" s="550"/>
      <c r="HOO2" s="550"/>
      <c r="HOP2" s="550"/>
      <c r="HOQ2" s="550"/>
      <c r="HOR2" s="550"/>
      <c r="HOS2" s="550"/>
      <c r="HOT2" s="550"/>
      <c r="HOU2" s="550"/>
      <c r="HOV2" s="550"/>
      <c r="HOW2" s="550"/>
      <c r="HOX2" s="550"/>
      <c r="HOY2" s="550"/>
      <c r="HOZ2" s="550"/>
      <c r="HPA2" s="550"/>
      <c r="HPB2" s="550"/>
      <c r="HPC2" s="550"/>
      <c r="HPD2" s="550"/>
      <c r="HPE2" s="550"/>
      <c r="HPF2" s="550"/>
      <c r="HPG2" s="550"/>
      <c r="HPH2" s="550"/>
      <c r="HPI2" s="550"/>
      <c r="HPJ2" s="550"/>
      <c r="HPK2" s="550"/>
      <c r="HPL2" s="550"/>
      <c r="HPM2" s="550"/>
      <c r="HPN2" s="550"/>
      <c r="HPO2" s="550"/>
      <c r="HPP2" s="550"/>
      <c r="HPQ2" s="550"/>
      <c r="HPR2" s="550"/>
      <c r="HPS2" s="550"/>
      <c r="HPT2" s="550"/>
      <c r="HPU2" s="550"/>
      <c r="HPV2" s="550"/>
      <c r="HPW2" s="550"/>
      <c r="HPX2" s="550"/>
      <c r="HPY2" s="550"/>
      <c r="HPZ2" s="550"/>
      <c r="HQA2" s="550"/>
      <c r="HQB2" s="550"/>
      <c r="HQC2" s="550"/>
      <c r="HQD2" s="550"/>
      <c r="HQE2" s="550"/>
      <c r="HQF2" s="550"/>
      <c r="HQG2" s="550"/>
      <c r="HQH2" s="550"/>
      <c r="HQI2" s="550"/>
      <c r="HQJ2" s="550"/>
      <c r="HQK2" s="550"/>
      <c r="HQL2" s="550"/>
      <c r="HQM2" s="550"/>
      <c r="HQN2" s="550"/>
      <c r="HQO2" s="550"/>
      <c r="HQP2" s="550"/>
      <c r="HQQ2" s="550"/>
      <c r="HQR2" s="550"/>
      <c r="HQS2" s="550"/>
      <c r="HQT2" s="550"/>
      <c r="HQU2" s="550"/>
      <c r="HQV2" s="550"/>
      <c r="HQW2" s="550"/>
      <c r="HQX2" s="550"/>
      <c r="HQY2" s="550"/>
      <c r="HQZ2" s="550"/>
      <c r="HRA2" s="550"/>
      <c r="HRB2" s="550"/>
      <c r="HRC2" s="550"/>
      <c r="HRD2" s="550"/>
      <c r="HRE2" s="550"/>
      <c r="HRF2" s="550"/>
      <c r="HRG2" s="550"/>
      <c r="HRH2" s="550"/>
      <c r="HRI2" s="550"/>
      <c r="HRJ2" s="550"/>
      <c r="HRK2" s="550"/>
      <c r="HRL2" s="550"/>
      <c r="HRM2" s="550"/>
      <c r="HRN2" s="550"/>
      <c r="HRO2" s="550"/>
      <c r="HRP2" s="550"/>
      <c r="HRQ2" s="550"/>
      <c r="HRR2" s="550"/>
      <c r="HRS2" s="550"/>
      <c r="HRT2" s="550"/>
      <c r="HRU2" s="550"/>
      <c r="HRV2" s="550"/>
      <c r="HRW2" s="550"/>
      <c r="HRX2" s="550"/>
      <c r="HRY2" s="550"/>
      <c r="HRZ2" s="550"/>
      <c r="HSA2" s="550"/>
      <c r="HSB2" s="550"/>
      <c r="HSC2" s="550"/>
      <c r="HSD2" s="550"/>
      <c r="HSE2" s="550"/>
      <c r="HSF2" s="550"/>
      <c r="HSG2" s="550"/>
      <c r="HSH2" s="550"/>
      <c r="HSI2" s="550"/>
      <c r="HSJ2" s="550"/>
      <c r="HSK2" s="550"/>
      <c r="HSL2" s="550"/>
      <c r="HSM2" s="550"/>
      <c r="HSN2" s="550"/>
      <c r="HSO2" s="550"/>
      <c r="HSP2" s="550"/>
      <c r="HSQ2" s="550"/>
      <c r="HSR2" s="550"/>
      <c r="HSS2" s="550"/>
      <c r="HST2" s="550"/>
      <c r="HSU2" s="550"/>
      <c r="HSV2" s="550"/>
      <c r="HSW2" s="550"/>
      <c r="HSX2" s="550"/>
      <c r="HSY2" s="550"/>
      <c r="HSZ2" s="550"/>
      <c r="HTA2" s="550"/>
      <c r="HTB2" s="550"/>
      <c r="HTC2" s="550"/>
      <c r="HTD2" s="550"/>
      <c r="HTE2" s="550"/>
      <c r="HTF2" s="550"/>
      <c r="HTG2" s="550"/>
      <c r="HTH2" s="550"/>
      <c r="HTI2" s="550"/>
      <c r="HTJ2" s="550"/>
      <c r="HTK2" s="550"/>
      <c r="HTL2" s="550"/>
      <c r="HTM2" s="550"/>
      <c r="HTN2" s="550"/>
      <c r="HTO2" s="550"/>
      <c r="HTP2" s="550"/>
      <c r="HTQ2" s="550"/>
      <c r="HTR2" s="550"/>
      <c r="HTS2" s="550"/>
      <c r="HTT2" s="550"/>
      <c r="HTU2" s="550"/>
      <c r="HTV2" s="550"/>
      <c r="HTW2" s="550"/>
      <c r="HTX2" s="550"/>
      <c r="HTY2" s="550"/>
      <c r="HTZ2" s="550"/>
      <c r="HUA2" s="550"/>
      <c r="HUB2" s="550"/>
      <c r="HUC2" s="550"/>
      <c r="HUD2" s="550"/>
      <c r="HUE2" s="550"/>
      <c r="HUF2" s="550"/>
      <c r="HUG2" s="550"/>
      <c r="HUH2" s="550"/>
      <c r="HUI2" s="550"/>
      <c r="HUJ2" s="550"/>
      <c r="HUK2" s="550"/>
      <c r="HUL2" s="550"/>
      <c r="HUM2" s="550"/>
      <c r="HUN2" s="550"/>
      <c r="HUO2" s="550"/>
      <c r="HUP2" s="550"/>
      <c r="HUQ2" s="550"/>
      <c r="HUR2" s="550"/>
      <c r="HUS2" s="550"/>
      <c r="HUT2" s="550"/>
      <c r="HUU2" s="550"/>
      <c r="HUV2" s="550"/>
      <c r="HUW2" s="550"/>
      <c r="HUX2" s="550"/>
      <c r="HUY2" s="550"/>
      <c r="HUZ2" s="550"/>
      <c r="HVA2" s="550"/>
      <c r="HVB2" s="550"/>
      <c r="HVC2" s="550"/>
      <c r="HVD2" s="550"/>
      <c r="HVE2" s="550"/>
      <c r="HVF2" s="550"/>
      <c r="HVG2" s="550"/>
      <c r="HVH2" s="550"/>
      <c r="HVI2" s="550"/>
      <c r="HVJ2" s="550"/>
      <c r="HVK2" s="550"/>
      <c r="HVL2" s="550"/>
      <c r="HVM2" s="550"/>
      <c r="HVN2" s="550"/>
      <c r="HVO2" s="550"/>
      <c r="HVP2" s="550"/>
      <c r="HVQ2" s="550"/>
      <c r="HVR2" s="550"/>
      <c r="HVS2" s="550"/>
      <c r="HVT2" s="550"/>
      <c r="HVU2" s="550"/>
      <c r="HVV2" s="550"/>
      <c r="HVW2" s="550"/>
      <c r="HVX2" s="550"/>
      <c r="HVY2" s="550"/>
      <c r="HVZ2" s="550"/>
      <c r="HWA2" s="550"/>
      <c r="HWB2" s="550"/>
      <c r="HWC2" s="550"/>
      <c r="HWD2" s="550"/>
      <c r="HWE2" s="550"/>
      <c r="HWF2" s="550"/>
      <c r="HWG2" s="550"/>
      <c r="HWH2" s="550"/>
      <c r="HWI2" s="550"/>
      <c r="HWJ2" s="550"/>
      <c r="HWK2" s="550"/>
      <c r="HWL2" s="550"/>
      <c r="HWM2" s="550"/>
      <c r="HWN2" s="550"/>
      <c r="HWO2" s="550"/>
      <c r="HWP2" s="550"/>
      <c r="HWQ2" s="550"/>
      <c r="HWR2" s="550"/>
      <c r="HWS2" s="550"/>
      <c r="HWT2" s="550"/>
      <c r="HWU2" s="550"/>
      <c r="HWV2" s="550"/>
      <c r="HWW2" s="550"/>
      <c r="HWX2" s="550"/>
      <c r="HWY2" s="550"/>
      <c r="HWZ2" s="550"/>
      <c r="HXA2" s="550"/>
      <c r="HXB2" s="550"/>
      <c r="HXC2" s="550"/>
      <c r="HXD2" s="550"/>
      <c r="HXE2" s="550"/>
      <c r="HXF2" s="550"/>
      <c r="HXG2" s="550"/>
      <c r="HXH2" s="550"/>
      <c r="HXI2" s="550"/>
      <c r="HXJ2" s="550"/>
      <c r="HXK2" s="550"/>
      <c r="HXL2" s="550"/>
      <c r="HXM2" s="550"/>
      <c r="HXN2" s="550"/>
      <c r="HXO2" s="550"/>
      <c r="HXP2" s="550"/>
      <c r="HXQ2" s="550"/>
      <c r="HXR2" s="550"/>
      <c r="HXS2" s="550"/>
      <c r="HXT2" s="550"/>
      <c r="HXU2" s="550"/>
      <c r="HXV2" s="550"/>
      <c r="HXW2" s="550"/>
      <c r="HXX2" s="550"/>
      <c r="HXY2" s="550"/>
      <c r="HXZ2" s="550"/>
      <c r="HYA2" s="550"/>
      <c r="HYB2" s="550"/>
      <c r="HYC2" s="550"/>
      <c r="HYD2" s="550"/>
      <c r="HYE2" s="550"/>
      <c r="HYF2" s="550"/>
      <c r="HYG2" s="550"/>
      <c r="HYH2" s="550"/>
      <c r="HYI2" s="550"/>
      <c r="HYJ2" s="550"/>
      <c r="HYK2" s="550"/>
      <c r="HYL2" s="550"/>
      <c r="HYM2" s="550"/>
      <c r="HYN2" s="550"/>
      <c r="HYO2" s="550"/>
      <c r="HYP2" s="550"/>
      <c r="HYQ2" s="550"/>
      <c r="HYR2" s="550"/>
      <c r="HYS2" s="550"/>
      <c r="HYT2" s="550"/>
      <c r="HYU2" s="550"/>
      <c r="HYV2" s="550"/>
      <c r="HYW2" s="550"/>
      <c r="HYX2" s="550"/>
      <c r="HYY2" s="550"/>
      <c r="HYZ2" s="550"/>
      <c r="HZA2" s="550"/>
      <c r="HZB2" s="550"/>
      <c r="HZC2" s="550"/>
      <c r="HZD2" s="550"/>
      <c r="HZE2" s="550"/>
      <c r="HZF2" s="550"/>
      <c r="HZG2" s="550"/>
      <c r="HZH2" s="550"/>
      <c r="HZI2" s="550"/>
      <c r="HZJ2" s="550"/>
      <c r="HZK2" s="550"/>
      <c r="HZL2" s="550"/>
      <c r="HZM2" s="550"/>
      <c r="HZN2" s="550"/>
      <c r="HZO2" s="550"/>
      <c r="HZP2" s="550"/>
      <c r="HZQ2" s="550"/>
      <c r="HZR2" s="550"/>
      <c r="HZS2" s="550"/>
      <c r="HZT2" s="550"/>
      <c r="HZU2" s="550"/>
      <c r="HZV2" s="550"/>
      <c r="HZW2" s="550"/>
      <c r="HZX2" s="550"/>
      <c r="HZY2" s="550"/>
      <c r="HZZ2" s="550"/>
      <c r="IAA2" s="550"/>
      <c r="IAB2" s="550"/>
      <c r="IAC2" s="550"/>
      <c r="IAD2" s="550"/>
      <c r="IAE2" s="550"/>
      <c r="IAF2" s="550"/>
      <c r="IAG2" s="550"/>
      <c r="IAH2" s="550"/>
      <c r="IAI2" s="550"/>
      <c r="IAJ2" s="550"/>
      <c r="IAK2" s="550"/>
      <c r="IAL2" s="550"/>
      <c r="IAM2" s="550"/>
      <c r="IAN2" s="550"/>
      <c r="IAO2" s="550"/>
      <c r="IAP2" s="550"/>
      <c r="IAQ2" s="550"/>
      <c r="IAR2" s="550"/>
      <c r="IAS2" s="550"/>
      <c r="IAT2" s="550"/>
      <c r="IAU2" s="550"/>
      <c r="IAV2" s="550"/>
      <c r="IAW2" s="550"/>
      <c r="IAX2" s="550"/>
      <c r="IAY2" s="550"/>
      <c r="IAZ2" s="550"/>
      <c r="IBA2" s="550"/>
      <c r="IBB2" s="550"/>
      <c r="IBC2" s="550"/>
      <c r="IBD2" s="550"/>
      <c r="IBE2" s="550"/>
      <c r="IBF2" s="550"/>
      <c r="IBG2" s="550"/>
      <c r="IBH2" s="550"/>
      <c r="IBI2" s="550"/>
      <c r="IBJ2" s="550"/>
      <c r="IBK2" s="550"/>
      <c r="IBL2" s="550"/>
      <c r="IBM2" s="550"/>
      <c r="IBN2" s="550"/>
      <c r="IBO2" s="550"/>
      <c r="IBP2" s="550"/>
      <c r="IBQ2" s="550"/>
      <c r="IBR2" s="550"/>
      <c r="IBS2" s="550"/>
      <c r="IBT2" s="550"/>
      <c r="IBU2" s="550"/>
      <c r="IBV2" s="550"/>
      <c r="IBW2" s="550"/>
      <c r="IBX2" s="550"/>
      <c r="IBY2" s="550"/>
      <c r="IBZ2" s="550"/>
      <c r="ICA2" s="550"/>
      <c r="ICB2" s="550"/>
      <c r="ICC2" s="550"/>
      <c r="ICD2" s="550"/>
      <c r="ICE2" s="550"/>
      <c r="ICF2" s="550"/>
      <c r="ICG2" s="550"/>
      <c r="ICH2" s="550"/>
      <c r="ICI2" s="550"/>
      <c r="ICJ2" s="550"/>
      <c r="ICK2" s="550"/>
      <c r="ICL2" s="550"/>
      <c r="ICM2" s="550"/>
      <c r="ICN2" s="550"/>
      <c r="ICO2" s="550"/>
      <c r="ICP2" s="550"/>
      <c r="ICQ2" s="550"/>
      <c r="ICR2" s="550"/>
      <c r="ICS2" s="550"/>
      <c r="ICT2" s="550"/>
      <c r="ICU2" s="550"/>
      <c r="ICV2" s="550"/>
      <c r="ICW2" s="550"/>
      <c r="ICX2" s="550"/>
      <c r="ICY2" s="550"/>
      <c r="ICZ2" s="550"/>
      <c r="IDA2" s="550"/>
      <c r="IDB2" s="550"/>
      <c r="IDC2" s="550"/>
      <c r="IDD2" s="550"/>
      <c r="IDE2" s="550"/>
      <c r="IDF2" s="550"/>
      <c r="IDG2" s="550"/>
      <c r="IDH2" s="550"/>
      <c r="IDI2" s="550"/>
      <c r="IDJ2" s="550"/>
      <c r="IDK2" s="550"/>
      <c r="IDL2" s="550"/>
      <c r="IDM2" s="550"/>
      <c r="IDN2" s="550"/>
      <c r="IDO2" s="550"/>
      <c r="IDP2" s="550"/>
      <c r="IDQ2" s="550"/>
      <c r="IDR2" s="550"/>
      <c r="IDS2" s="550"/>
      <c r="IDT2" s="550"/>
      <c r="IDU2" s="550"/>
      <c r="IDV2" s="550"/>
      <c r="IDW2" s="550"/>
      <c r="IDX2" s="550"/>
      <c r="IDY2" s="550"/>
      <c r="IDZ2" s="550"/>
      <c r="IEA2" s="550"/>
      <c r="IEB2" s="550"/>
      <c r="IEC2" s="550"/>
      <c r="IED2" s="550"/>
      <c r="IEE2" s="550"/>
      <c r="IEF2" s="550"/>
      <c r="IEG2" s="550"/>
      <c r="IEH2" s="550"/>
      <c r="IEI2" s="550"/>
      <c r="IEJ2" s="550"/>
      <c r="IEK2" s="550"/>
      <c r="IEL2" s="550"/>
      <c r="IEM2" s="550"/>
      <c r="IEN2" s="550"/>
      <c r="IEO2" s="550"/>
      <c r="IEP2" s="550"/>
      <c r="IEQ2" s="550"/>
      <c r="IER2" s="550"/>
      <c r="IES2" s="550"/>
      <c r="IET2" s="550"/>
      <c r="IEU2" s="550"/>
      <c r="IEV2" s="550"/>
      <c r="IEW2" s="550"/>
      <c r="IEX2" s="550"/>
      <c r="IEY2" s="550"/>
      <c r="IEZ2" s="550"/>
      <c r="IFA2" s="550"/>
      <c r="IFB2" s="550"/>
      <c r="IFC2" s="550"/>
      <c r="IFD2" s="550"/>
      <c r="IFE2" s="550"/>
      <c r="IFF2" s="550"/>
      <c r="IFG2" s="550"/>
      <c r="IFH2" s="550"/>
      <c r="IFI2" s="550"/>
      <c r="IFJ2" s="550"/>
      <c r="IFK2" s="550"/>
      <c r="IFL2" s="550"/>
      <c r="IFM2" s="550"/>
      <c r="IFN2" s="550"/>
      <c r="IFO2" s="550"/>
      <c r="IFP2" s="550"/>
      <c r="IFQ2" s="550"/>
      <c r="IFR2" s="550"/>
      <c r="IFS2" s="550"/>
      <c r="IFT2" s="550"/>
      <c r="IFU2" s="550"/>
      <c r="IFV2" s="550"/>
      <c r="IFW2" s="550"/>
      <c r="IFX2" s="550"/>
      <c r="IFY2" s="550"/>
      <c r="IFZ2" s="550"/>
      <c r="IGA2" s="550"/>
      <c r="IGB2" s="550"/>
      <c r="IGC2" s="550"/>
      <c r="IGD2" s="550"/>
      <c r="IGE2" s="550"/>
      <c r="IGF2" s="550"/>
      <c r="IGG2" s="550"/>
      <c r="IGH2" s="550"/>
      <c r="IGI2" s="550"/>
      <c r="IGJ2" s="550"/>
      <c r="IGK2" s="550"/>
      <c r="IGL2" s="550"/>
      <c r="IGM2" s="550"/>
      <c r="IGN2" s="550"/>
      <c r="IGO2" s="550"/>
      <c r="IGP2" s="550"/>
      <c r="IGQ2" s="550"/>
      <c r="IGR2" s="550"/>
      <c r="IGS2" s="550"/>
      <c r="IGT2" s="550"/>
      <c r="IGU2" s="550"/>
      <c r="IGV2" s="550"/>
      <c r="IGW2" s="550"/>
      <c r="IGX2" s="550"/>
      <c r="IGY2" s="550"/>
      <c r="IGZ2" s="550"/>
      <c r="IHA2" s="550"/>
      <c r="IHB2" s="550"/>
      <c r="IHC2" s="550"/>
      <c r="IHD2" s="550"/>
      <c r="IHE2" s="550"/>
      <c r="IHF2" s="550"/>
      <c r="IHG2" s="550"/>
      <c r="IHH2" s="550"/>
      <c r="IHI2" s="550"/>
      <c r="IHJ2" s="550"/>
      <c r="IHK2" s="550"/>
      <c r="IHL2" s="550"/>
      <c r="IHM2" s="550"/>
      <c r="IHN2" s="550"/>
      <c r="IHO2" s="550"/>
      <c r="IHP2" s="550"/>
      <c r="IHQ2" s="550"/>
      <c r="IHR2" s="550"/>
      <c r="IHS2" s="550"/>
      <c r="IHT2" s="550"/>
      <c r="IHU2" s="550"/>
      <c r="IHV2" s="550"/>
      <c r="IHW2" s="550"/>
      <c r="IHX2" s="550"/>
      <c r="IHY2" s="550"/>
      <c r="IHZ2" s="550"/>
      <c r="IIA2" s="550"/>
      <c r="IIB2" s="550"/>
      <c r="IIC2" s="550"/>
      <c r="IID2" s="550"/>
      <c r="IIE2" s="550"/>
      <c r="IIF2" s="550"/>
      <c r="IIG2" s="550"/>
      <c r="IIH2" s="550"/>
      <c r="III2" s="550"/>
      <c r="IIJ2" s="550"/>
      <c r="IIK2" s="550"/>
      <c r="IIL2" s="550"/>
      <c r="IIM2" s="550"/>
      <c r="IIN2" s="550"/>
      <c r="IIO2" s="550"/>
      <c r="IIP2" s="550"/>
      <c r="IIQ2" s="550"/>
      <c r="IIR2" s="550"/>
      <c r="IIS2" s="550"/>
      <c r="IIT2" s="550"/>
      <c r="IIU2" s="550"/>
      <c r="IIV2" s="550"/>
      <c r="IIW2" s="550"/>
      <c r="IIX2" s="550"/>
      <c r="IIY2" s="550"/>
      <c r="IIZ2" s="550"/>
      <c r="IJA2" s="550"/>
      <c r="IJB2" s="550"/>
      <c r="IJC2" s="550"/>
      <c r="IJD2" s="550"/>
      <c r="IJE2" s="550"/>
      <c r="IJF2" s="550"/>
      <c r="IJG2" s="550"/>
      <c r="IJH2" s="550"/>
      <c r="IJI2" s="550"/>
      <c r="IJJ2" s="550"/>
      <c r="IJK2" s="550"/>
      <c r="IJL2" s="550"/>
      <c r="IJM2" s="550"/>
      <c r="IJN2" s="550"/>
      <c r="IJO2" s="550"/>
      <c r="IJP2" s="550"/>
      <c r="IJQ2" s="550"/>
      <c r="IJR2" s="550"/>
      <c r="IJS2" s="550"/>
      <c r="IJT2" s="550"/>
      <c r="IJU2" s="550"/>
      <c r="IJV2" s="550"/>
      <c r="IJW2" s="550"/>
      <c r="IJX2" s="550"/>
      <c r="IJY2" s="550"/>
      <c r="IJZ2" s="550"/>
      <c r="IKA2" s="550"/>
      <c r="IKB2" s="550"/>
      <c r="IKC2" s="550"/>
      <c r="IKD2" s="550"/>
      <c r="IKE2" s="550"/>
      <c r="IKF2" s="550"/>
      <c r="IKG2" s="550"/>
      <c r="IKH2" s="550"/>
      <c r="IKI2" s="550"/>
      <c r="IKJ2" s="550"/>
      <c r="IKK2" s="550"/>
      <c r="IKL2" s="550"/>
      <c r="IKM2" s="550"/>
      <c r="IKN2" s="550"/>
      <c r="IKO2" s="550"/>
      <c r="IKP2" s="550"/>
      <c r="IKQ2" s="550"/>
      <c r="IKR2" s="550"/>
      <c r="IKS2" s="550"/>
      <c r="IKT2" s="550"/>
      <c r="IKU2" s="550"/>
      <c r="IKV2" s="550"/>
      <c r="IKW2" s="550"/>
      <c r="IKX2" s="550"/>
      <c r="IKY2" s="550"/>
      <c r="IKZ2" s="550"/>
      <c r="ILA2" s="550"/>
      <c r="ILB2" s="550"/>
      <c r="ILC2" s="550"/>
      <c r="ILD2" s="550"/>
      <c r="ILE2" s="550"/>
      <c r="ILF2" s="550"/>
      <c r="ILG2" s="550"/>
      <c r="ILH2" s="550"/>
      <c r="ILI2" s="550"/>
      <c r="ILJ2" s="550"/>
      <c r="ILK2" s="550"/>
      <c r="ILL2" s="550"/>
      <c r="ILM2" s="550"/>
      <c r="ILN2" s="550"/>
      <c r="ILO2" s="550"/>
      <c r="ILP2" s="550"/>
      <c r="ILQ2" s="550"/>
      <c r="ILR2" s="550"/>
      <c r="ILS2" s="550"/>
      <c r="ILT2" s="550"/>
      <c r="ILU2" s="550"/>
      <c r="ILV2" s="550"/>
      <c r="ILW2" s="550"/>
      <c r="ILX2" s="550"/>
      <c r="ILY2" s="550"/>
      <c r="ILZ2" s="550"/>
      <c r="IMA2" s="550"/>
      <c r="IMB2" s="550"/>
      <c r="IMC2" s="550"/>
      <c r="IMD2" s="550"/>
      <c r="IME2" s="550"/>
      <c r="IMF2" s="550"/>
      <c r="IMG2" s="550"/>
      <c r="IMH2" s="550"/>
      <c r="IMI2" s="550"/>
      <c r="IMJ2" s="550"/>
      <c r="IMK2" s="550"/>
      <c r="IML2" s="550"/>
      <c r="IMM2" s="550"/>
      <c r="IMN2" s="550"/>
      <c r="IMO2" s="550"/>
      <c r="IMP2" s="550"/>
      <c r="IMQ2" s="550"/>
      <c r="IMR2" s="550"/>
      <c r="IMS2" s="550"/>
      <c r="IMT2" s="550"/>
      <c r="IMU2" s="550"/>
      <c r="IMV2" s="550"/>
      <c r="IMW2" s="550"/>
      <c r="IMX2" s="550"/>
      <c r="IMY2" s="550"/>
      <c r="IMZ2" s="550"/>
      <c r="INA2" s="550"/>
      <c r="INB2" s="550"/>
      <c r="INC2" s="550"/>
      <c r="IND2" s="550"/>
      <c r="INE2" s="550"/>
      <c r="INF2" s="550"/>
      <c r="ING2" s="550"/>
      <c r="INH2" s="550"/>
      <c r="INI2" s="550"/>
      <c r="INJ2" s="550"/>
      <c r="INK2" s="550"/>
      <c r="INL2" s="550"/>
      <c r="INM2" s="550"/>
      <c r="INN2" s="550"/>
      <c r="INO2" s="550"/>
      <c r="INP2" s="550"/>
      <c r="INQ2" s="550"/>
      <c r="INR2" s="550"/>
      <c r="INS2" s="550"/>
      <c r="INT2" s="550"/>
      <c r="INU2" s="550"/>
      <c r="INV2" s="550"/>
      <c r="INW2" s="550"/>
      <c r="INX2" s="550"/>
      <c r="INY2" s="550"/>
      <c r="INZ2" s="550"/>
      <c r="IOA2" s="550"/>
      <c r="IOB2" s="550"/>
      <c r="IOC2" s="550"/>
      <c r="IOD2" s="550"/>
      <c r="IOE2" s="550"/>
      <c r="IOF2" s="550"/>
      <c r="IOG2" s="550"/>
      <c r="IOH2" s="550"/>
      <c r="IOI2" s="550"/>
      <c r="IOJ2" s="550"/>
      <c r="IOK2" s="550"/>
      <c r="IOL2" s="550"/>
      <c r="IOM2" s="550"/>
      <c r="ION2" s="550"/>
      <c r="IOO2" s="550"/>
      <c r="IOP2" s="550"/>
      <c r="IOQ2" s="550"/>
      <c r="IOR2" s="550"/>
      <c r="IOS2" s="550"/>
      <c r="IOT2" s="550"/>
      <c r="IOU2" s="550"/>
      <c r="IOV2" s="550"/>
      <c r="IOW2" s="550"/>
      <c r="IOX2" s="550"/>
      <c r="IOY2" s="550"/>
      <c r="IOZ2" s="550"/>
      <c r="IPA2" s="550"/>
      <c r="IPB2" s="550"/>
      <c r="IPC2" s="550"/>
      <c r="IPD2" s="550"/>
      <c r="IPE2" s="550"/>
      <c r="IPF2" s="550"/>
      <c r="IPG2" s="550"/>
      <c r="IPH2" s="550"/>
      <c r="IPI2" s="550"/>
      <c r="IPJ2" s="550"/>
      <c r="IPK2" s="550"/>
      <c r="IPL2" s="550"/>
      <c r="IPM2" s="550"/>
      <c r="IPN2" s="550"/>
      <c r="IPO2" s="550"/>
      <c r="IPP2" s="550"/>
      <c r="IPQ2" s="550"/>
      <c r="IPR2" s="550"/>
      <c r="IPS2" s="550"/>
      <c r="IPT2" s="550"/>
      <c r="IPU2" s="550"/>
      <c r="IPV2" s="550"/>
      <c r="IPW2" s="550"/>
      <c r="IPX2" s="550"/>
      <c r="IPY2" s="550"/>
      <c r="IPZ2" s="550"/>
      <c r="IQA2" s="550"/>
      <c r="IQB2" s="550"/>
      <c r="IQC2" s="550"/>
      <c r="IQD2" s="550"/>
      <c r="IQE2" s="550"/>
      <c r="IQF2" s="550"/>
      <c r="IQG2" s="550"/>
      <c r="IQH2" s="550"/>
      <c r="IQI2" s="550"/>
      <c r="IQJ2" s="550"/>
      <c r="IQK2" s="550"/>
      <c r="IQL2" s="550"/>
      <c r="IQM2" s="550"/>
      <c r="IQN2" s="550"/>
      <c r="IQO2" s="550"/>
      <c r="IQP2" s="550"/>
      <c r="IQQ2" s="550"/>
      <c r="IQR2" s="550"/>
      <c r="IQS2" s="550"/>
      <c r="IQT2" s="550"/>
      <c r="IQU2" s="550"/>
      <c r="IQV2" s="550"/>
      <c r="IQW2" s="550"/>
      <c r="IQX2" s="550"/>
      <c r="IQY2" s="550"/>
      <c r="IQZ2" s="550"/>
      <c r="IRA2" s="550"/>
      <c r="IRB2" s="550"/>
      <c r="IRC2" s="550"/>
      <c r="IRD2" s="550"/>
      <c r="IRE2" s="550"/>
      <c r="IRF2" s="550"/>
      <c r="IRG2" s="550"/>
      <c r="IRH2" s="550"/>
      <c r="IRI2" s="550"/>
      <c r="IRJ2" s="550"/>
      <c r="IRK2" s="550"/>
      <c r="IRL2" s="550"/>
      <c r="IRM2" s="550"/>
      <c r="IRN2" s="550"/>
      <c r="IRO2" s="550"/>
      <c r="IRP2" s="550"/>
      <c r="IRQ2" s="550"/>
      <c r="IRR2" s="550"/>
      <c r="IRS2" s="550"/>
      <c r="IRT2" s="550"/>
      <c r="IRU2" s="550"/>
      <c r="IRV2" s="550"/>
      <c r="IRW2" s="550"/>
      <c r="IRX2" s="550"/>
      <c r="IRY2" s="550"/>
      <c r="IRZ2" s="550"/>
      <c r="ISA2" s="550"/>
      <c r="ISB2" s="550"/>
      <c r="ISC2" s="550"/>
      <c r="ISD2" s="550"/>
      <c r="ISE2" s="550"/>
      <c r="ISF2" s="550"/>
      <c r="ISG2" s="550"/>
      <c r="ISH2" s="550"/>
      <c r="ISI2" s="550"/>
      <c r="ISJ2" s="550"/>
      <c r="ISK2" s="550"/>
      <c r="ISL2" s="550"/>
      <c r="ISM2" s="550"/>
      <c r="ISN2" s="550"/>
      <c r="ISO2" s="550"/>
      <c r="ISP2" s="550"/>
      <c r="ISQ2" s="550"/>
      <c r="ISR2" s="550"/>
      <c r="ISS2" s="550"/>
      <c r="IST2" s="550"/>
      <c r="ISU2" s="550"/>
      <c r="ISV2" s="550"/>
      <c r="ISW2" s="550"/>
      <c r="ISX2" s="550"/>
      <c r="ISY2" s="550"/>
      <c r="ISZ2" s="550"/>
      <c r="ITA2" s="550"/>
      <c r="ITB2" s="550"/>
      <c r="ITC2" s="550"/>
      <c r="ITD2" s="550"/>
      <c r="ITE2" s="550"/>
      <c r="ITF2" s="550"/>
      <c r="ITG2" s="550"/>
      <c r="ITH2" s="550"/>
      <c r="ITI2" s="550"/>
      <c r="ITJ2" s="550"/>
      <c r="ITK2" s="550"/>
      <c r="ITL2" s="550"/>
      <c r="ITM2" s="550"/>
      <c r="ITN2" s="550"/>
      <c r="ITO2" s="550"/>
      <c r="ITP2" s="550"/>
      <c r="ITQ2" s="550"/>
      <c r="ITR2" s="550"/>
      <c r="ITS2" s="550"/>
      <c r="ITT2" s="550"/>
      <c r="ITU2" s="550"/>
      <c r="ITV2" s="550"/>
      <c r="ITW2" s="550"/>
      <c r="ITX2" s="550"/>
      <c r="ITY2" s="550"/>
      <c r="ITZ2" s="550"/>
      <c r="IUA2" s="550"/>
      <c r="IUB2" s="550"/>
      <c r="IUC2" s="550"/>
      <c r="IUD2" s="550"/>
      <c r="IUE2" s="550"/>
      <c r="IUF2" s="550"/>
      <c r="IUG2" s="550"/>
      <c r="IUH2" s="550"/>
      <c r="IUI2" s="550"/>
      <c r="IUJ2" s="550"/>
      <c r="IUK2" s="550"/>
      <c r="IUL2" s="550"/>
      <c r="IUM2" s="550"/>
      <c r="IUN2" s="550"/>
      <c r="IUO2" s="550"/>
      <c r="IUP2" s="550"/>
      <c r="IUQ2" s="550"/>
      <c r="IUR2" s="550"/>
      <c r="IUS2" s="550"/>
      <c r="IUT2" s="550"/>
      <c r="IUU2" s="550"/>
      <c r="IUV2" s="550"/>
      <c r="IUW2" s="550"/>
      <c r="IUX2" s="550"/>
      <c r="IUY2" s="550"/>
      <c r="IUZ2" s="550"/>
      <c r="IVA2" s="550"/>
      <c r="IVB2" s="550"/>
      <c r="IVC2" s="550"/>
      <c r="IVD2" s="550"/>
      <c r="IVE2" s="550"/>
      <c r="IVF2" s="550"/>
      <c r="IVG2" s="550"/>
      <c r="IVH2" s="550"/>
      <c r="IVI2" s="550"/>
      <c r="IVJ2" s="550"/>
      <c r="IVK2" s="550"/>
      <c r="IVL2" s="550"/>
      <c r="IVM2" s="550"/>
      <c r="IVN2" s="550"/>
      <c r="IVO2" s="550"/>
      <c r="IVP2" s="550"/>
      <c r="IVQ2" s="550"/>
      <c r="IVR2" s="550"/>
      <c r="IVS2" s="550"/>
      <c r="IVT2" s="550"/>
      <c r="IVU2" s="550"/>
      <c r="IVV2" s="550"/>
      <c r="IVW2" s="550"/>
      <c r="IVX2" s="550"/>
      <c r="IVY2" s="550"/>
      <c r="IVZ2" s="550"/>
      <c r="IWA2" s="550"/>
      <c r="IWB2" s="550"/>
      <c r="IWC2" s="550"/>
      <c r="IWD2" s="550"/>
      <c r="IWE2" s="550"/>
      <c r="IWF2" s="550"/>
      <c r="IWG2" s="550"/>
      <c r="IWH2" s="550"/>
      <c r="IWI2" s="550"/>
      <c r="IWJ2" s="550"/>
      <c r="IWK2" s="550"/>
      <c r="IWL2" s="550"/>
      <c r="IWM2" s="550"/>
      <c r="IWN2" s="550"/>
      <c r="IWO2" s="550"/>
      <c r="IWP2" s="550"/>
      <c r="IWQ2" s="550"/>
      <c r="IWR2" s="550"/>
      <c r="IWS2" s="550"/>
      <c r="IWT2" s="550"/>
      <c r="IWU2" s="550"/>
      <c r="IWV2" s="550"/>
      <c r="IWW2" s="550"/>
      <c r="IWX2" s="550"/>
      <c r="IWY2" s="550"/>
      <c r="IWZ2" s="550"/>
      <c r="IXA2" s="550"/>
      <c r="IXB2" s="550"/>
      <c r="IXC2" s="550"/>
      <c r="IXD2" s="550"/>
      <c r="IXE2" s="550"/>
      <c r="IXF2" s="550"/>
      <c r="IXG2" s="550"/>
      <c r="IXH2" s="550"/>
      <c r="IXI2" s="550"/>
      <c r="IXJ2" s="550"/>
      <c r="IXK2" s="550"/>
      <c r="IXL2" s="550"/>
      <c r="IXM2" s="550"/>
      <c r="IXN2" s="550"/>
      <c r="IXO2" s="550"/>
      <c r="IXP2" s="550"/>
      <c r="IXQ2" s="550"/>
      <c r="IXR2" s="550"/>
      <c r="IXS2" s="550"/>
      <c r="IXT2" s="550"/>
      <c r="IXU2" s="550"/>
      <c r="IXV2" s="550"/>
      <c r="IXW2" s="550"/>
      <c r="IXX2" s="550"/>
      <c r="IXY2" s="550"/>
      <c r="IXZ2" s="550"/>
      <c r="IYA2" s="550"/>
      <c r="IYB2" s="550"/>
      <c r="IYC2" s="550"/>
      <c r="IYD2" s="550"/>
      <c r="IYE2" s="550"/>
      <c r="IYF2" s="550"/>
      <c r="IYG2" s="550"/>
      <c r="IYH2" s="550"/>
      <c r="IYI2" s="550"/>
      <c r="IYJ2" s="550"/>
      <c r="IYK2" s="550"/>
      <c r="IYL2" s="550"/>
      <c r="IYM2" s="550"/>
      <c r="IYN2" s="550"/>
      <c r="IYO2" s="550"/>
      <c r="IYP2" s="550"/>
      <c r="IYQ2" s="550"/>
      <c r="IYR2" s="550"/>
      <c r="IYS2" s="550"/>
      <c r="IYT2" s="550"/>
      <c r="IYU2" s="550"/>
      <c r="IYV2" s="550"/>
      <c r="IYW2" s="550"/>
      <c r="IYX2" s="550"/>
      <c r="IYY2" s="550"/>
      <c r="IYZ2" s="550"/>
      <c r="IZA2" s="550"/>
      <c r="IZB2" s="550"/>
      <c r="IZC2" s="550"/>
      <c r="IZD2" s="550"/>
      <c r="IZE2" s="550"/>
      <c r="IZF2" s="550"/>
      <c r="IZG2" s="550"/>
      <c r="IZH2" s="550"/>
      <c r="IZI2" s="550"/>
      <c r="IZJ2" s="550"/>
      <c r="IZK2" s="550"/>
      <c r="IZL2" s="550"/>
      <c r="IZM2" s="550"/>
      <c r="IZN2" s="550"/>
      <c r="IZO2" s="550"/>
      <c r="IZP2" s="550"/>
      <c r="IZQ2" s="550"/>
      <c r="IZR2" s="550"/>
      <c r="IZS2" s="550"/>
      <c r="IZT2" s="550"/>
      <c r="IZU2" s="550"/>
      <c r="IZV2" s="550"/>
      <c r="IZW2" s="550"/>
      <c r="IZX2" s="550"/>
      <c r="IZY2" s="550"/>
      <c r="IZZ2" s="550"/>
      <c r="JAA2" s="550"/>
      <c r="JAB2" s="550"/>
      <c r="JAC2" s="550"/>
      <c r="JAD2" s="550"/>
      <c r="JAE2" s="550"/>
      <c r="JAF2" s="550"/>
      <c r="JAG2" s="550"/>
      <c r="JAH2" s="550"/>
      <c r="JAI2" s="550"/>
      <c r="JAJ2" s="550"/>
      <c r="JAK2" s="550"/>
      <c r="JAL2" s="550"/>
      <c r="JAM2" s="550"/>
      <c r="JAN2" s="550"/>
      <c r="JAO2" s="550"/>
      <c r="JAP2" s="550"/>
      <c r="JAQ2" s="550"/>
      <c r="JAR2" s="550"/>
      <c r="JAS2" s="550"/>
      <c r="JAT2" s="550"/>
      <c r="JAU2" s="550"/>
      <c r="JAV2" s="550"/>
      <c r="JAW2" s="550"/>
      <c r="JAX2" s="550"/>
      <c r="JAY2" s="550"/>
      <c r="JAZ2" s="550"/>
      <c r="JBA2" s="550"/>
      <c r="JBB2" s="550"/>
      <c r="JBC2" s="550"/>
      <c r="JBD2" s="550"/>
      <c r="JBE2" s="550"/>
      <c r="JBF2" s="550"/>
      <c r="JBG2" s="550"/>
      <c r="JBH2" s="550"/>
      <c r="JBI2" s="550"/>
      <c r="JBJ2" s="550"/>
      <c r="JBK2" s="550"/>
      <c r="JBL2" s="550"/>
      <c r="JBM2" s="550"/>
      <c r="JBN2" s="550"/>
      <c r="JBO2" s="550"/>
      <c r="JBP2" s="550"/>
      <c r="JBQ2" s="550"/>
      <c r="JBR2" s="550"/>
      <c r="JBS2" s="550"/>
      <c r="JBT2" s="550"/>
      <c r="JBU2" s="550"/>
      <c r="JBV2" s="550"/>
      <c r="JBW2" s="550"/>
      <c r="JBX2" s="550"/>
      <c r="JBY2" s="550"/>
      <c r="JBZ2" s="550"/>
      <c r="JCA2" s="550"/>
      <c r="JCB2" s="550"/>
      <c r="JCC2" s="550"/>
      <c r="JCD2" s="550"/>
      <c r="JCE2" s="550"/>
      <c r="JCF2" s="550"/>
      <c r="JCG2" s="550"/>
      <c r="JCH2" s="550"/>
      <c r="JCI2" s="550"/>
      <c r="JCJ2" s="550"/>
      <c r="JCK2" s="550"/>
      <c r="JCL2" s="550"/>
      <c r="JCM2" s="550"/>
      <c r="JCN2" s="550"/>
      <c r="JCO2" s="550"/>
      <c r="JCP2" s="550"/>
      <c r="JCQ2" s="550"/>
      <c r="JCR2" s="550"/>
      <c r="JCS2" s="550"/>
      <c r="JCT2" s="550"/>
      <c r="JCU2" s="550"/>
      <c r="JCV2" s="550"/>
      <c r="JCW2" s="550"/>
      <c r="JCX2" s="550"/>
      <c r="JCY2" s="550"/>
      <c r="JCZ2" s="550"/>
      <c r="JDA2" s="550"/>
      <c r="JDB2" s="550"/>
      <c r="JDC2" s="550"/>
      <c r="JDD2" s="550"/>
      <c r="JDE2" s="550"/>
      <c r="JDF2" s="550"/>
      <c r="JDG2" s="550"/>
      <c r="JDH2" s="550"/>
      <c r="JDI2" s="550"/>
      <c r="JDJ2" s="550"/>
      <c r="JDK2" s="550"/>
      <c r="JDL2" s="550"/>
      <c r="JDM2" s="550"/>
      <c r="JDN2" s="550"/>
      <c r="JDO2" s="550"/>
      <c r="JDP2" s="550"/>
      <c r="JDQ2" s="550"/>
      <c r="JDR2" s="550"/>
      <c r="JDS2" s="550"/>
      <c r="JDT2" s="550"/>
      <c r="JDU2" s="550"/>
      <c r="JDV2" s="550"/>
      <c r="JDW2" s="550"/>
      <c r="JDX2" s="550"/>
      <c r="JDY2" s="550"/>
      <c r="JDZ2" s="550"/>
      <c r="JEA2" s="550"/>
      <c r="JEB2" s="550"/>
      <c r="JEC2" s="550"/>
      <c r="JED2" s="550"/>
      <c r="JEE2" s="550"/>
      <c r="JEF2" s="550"/>
      <c r="JEG2" s="550"/>
      <c r="JEH2" s="550"/>
      <c r="JEI2" s="550"/>
      <c r="JEJ2" s="550"/>
      <c r="JEK2" s="550"/>
      <c r="JEL2" s="550"/>
      <c r="JEM2" s="550"/>
      <c r="JEN2" s="550"/>
      <c r="JEO2" s="550"/>
      <c r="JEP2" s="550"/>
      <c r="JEQ2" s="550"/>
      <c r="JER2" s="550"/>
      <c r="JES2" s="550"/>
      <c r="JET2" s="550"/>
      <c r="JEU2" s="550"/>
      <c r="JEV2" s="550"/>
      <c r="JEW2" s="550"/>
      <c r="JEX2" s="550"/>
      <c r="JEY2" s="550"/>
      <c r="JEZ2" s="550"/>
      <c r="JFA2" s="550"/>
      <c r="JFB2" s="550"/>
      <c r="JFC2" s="550"/>
      <c r="JFD2" s="550"/>
      <c r="JFE2" s="550"/>
      <c r="JFF2" s="550"/>
      <c r="JFG2" s="550"/>
      <c r="JFH2" s="550"/>
      <c r="JFI2" s="550"/>
      <c r="JFJ2" s="550"/>
      <c r="JFK2" s="550"/>
      <c r="JFL2" s="550"/>
      <c r="JFM2" s="550"/>
      <c r="JFN2" s="550"/>
      <c r="JFO2" s="550"/>
      <c r="JFP2" s="550"/>
      <c r="JFQ2" s="550"/>
      <c r="JFR2" s="550"/>
      <c r="JFS2" s="550"/>
      <c r="JFT2" s="550"/>
      <c r="JFU2" s="550"/>
      <c r="JFV2" s="550"/>
      <c r="JFW2" s="550"/>
      <c r="JFX2" s="550"/>
      <c r="JFY2" s="550"/>
      <c r="JFZ2" s="550"/>
      <c r="JGA2" s="550"/>
      <c r="JGB2" s="550"/>
      <c r="JGC2" s="550"/>
      <c r="JGD2" s="550"/>
      <c r="JGE2" s="550"/>
      <c r="JGF2" s="550"/>
      <c r="JGG2" s="550"/>
      <c r="JGH2" s="550"/>
      <c r="JGI2" s="550"/>
      <c r="JGJ2" s="550"/>
      <c r="JGK2" s="550"/>
      <c r="JGL2" s="550"/>
      <c r="JGM2" s="550"/>
      <c r="JGN2" s="550"/>
      <c r="JGO2" s="550"/>
      <c r="JGP2" s="550"/>
      <c r="JGQ2" s="550"/>
      <c r="JGR2" s="550"/>
      <c r="JGS2" s="550"/>
      <c r="JGT2" s="550"/>
      <c r="JGU2" s="550"/>
      <c r="JGV2" s="550"/>
      <c r="JGW2" s="550"/>
      <c r="JGX2" s="550"/>
      <c r="JGY2" s="550"/>
      <c r="JGZ2" s="550"/>
      <c r="JHA2" s="550"/>
      <c r="JHB2" s="550"/>
      <c r="JHC2" s="550"/>
      <c r="JHD2" s="550"/>
      <c r="JHE2" s="550"/>
      <c r="JHF2" s="550"/>
      <c r="JHG2" s="550"/>
      <c r="JHH2" s="550"/>
      <c r="JHI2" s="550"/>
      <c r="JHJ2" s="550"/>
      <c r="JHK2" s="550"/>
      <c r="JHL2" s="550"/>
      <c r="JHM2" s="550"/>
      <c r="JHN2" s="550"/>
      <c r="JHO2" s="550"/>
      <c r="JHP2" s="550"/>
      <c r="JHQ2" s="550"/>
      <c r="JHR2" s="550"/>
      <c r="JHS2" s="550"/>
      <c r="JHT2" s="550"/>
      <c r="JHU2" s="550"/>
      <c r="JHV2" s="550"/>
      <c r="JHW2" s="550"/>
      <c r="JHX2" s="550"/>
      <c r="JHY2" s="550"/>
      <c r="JHZ2" s="550"/>
      <c r="JIA2" s="550"/>
      <c r="JIB2" s="550"/>
      <c r="JIC2" s="550"/>
      <c r="JID2" s="550"/>
      <c r="JIE2" s="550"/>
      <c r="JIF2" s="550"/>
      <c r="JIG2" s="550"/>
      <c r="JIH2" s="550"/>
      <c r="JII2" s="550"/>
      <c r="JIJ2" s="550"/>
      <c r="JIK2" s="550"/>
      <c r="JIL2" s="550"/>
      <c r="JIM2" s="550"/>
      <c r="JIN2" s="550"/>
      <c r="JIO2" s="550"/>
      <c r="JIP2" s="550"/>
      <c r="JIQ2" s="550"/>
      <c r="JIR2" s="550"/>
      <c r="JIS2" s="550"/>
      <c r="JIT2" s="550"/>
      <c r="JIU2" s="550"/>
      <c r="JIV2" s="550"/>
      <c r="JIW2" s="550"/>
      <c r="JIX2" s="550"/>
      <c r="JIY2" s="550"/>
      <c r="JIZ2" s="550"/>
      <c r="JJA2" s="550"/>
      <c r="JJB2" s="550"/>
      <c r="JJC2" s="550"/>
      <c r="JJD2" s="550"/>
      <c r="JJE2" s="550"/>
      <c r="JJF2" s="550"/>
      <c r="JJG2" s="550"/>
      <c r="JJH2" s="550"/>
      <c r="JJI2" s="550"/>
      <c r="JJJ2" s="550"/>
      <c r="JJK2" s="550"/>
      <c r="JJL2" s="550"/>
      <c r="JJM2" s="550"/>
      <c r="JJN2" s="550"/>
      <c r="JJO2" s="550"/>
      <c r="JJP2" s="550"/>
      <c r="JJQ2" s="550"/>
      <c r="JJR2" s="550"/>
      <c r="JJS2" s="550"/>
      <c r="JJT2" s="550"/>
      <c r="JJU2" s="550"/>
      <c r="JJV2" s="550"/>
      <c r="JJW2" s="550"/>
      <c r="JJX2" s="550"/>
      <c r="JJY2" s="550"/>
      <c r="JJZ2" s="550"/>
      <c r="JKA2" s="550"/>
      <c r="JKB2" s="550"/>
      <c r="JKC2" s="550"/>
      <c r="JKD2" s="550"/>
      <c r="JKE2" s="550"/>
      <c r="JKF2" s="550"/>
      <c r="JKG2" s="550"/>
      <c r="JKH2" s="550"/>
      <c r="JKI2" s="550"/>
      <c r="JKJ2" s="550"/>
      <c r="JKK2" s="550"/>
      <c r="JKL2" s="550"/>
      <c r="JKM2" s="550"/>
      <c r="JKN2" s="550"/>
      <c r="JKO2" s="550"/>
      <c r="JKP2" s="550"/>
      <c r="JKQ2" s="550"/>
      <c r="JKR2" s="550"/>
      <c r="JKS2" s="550"/>
      <c r="JKT2" s="550"/>
      <c r="JKU2" s="550"/>
      <c r="JKV2" s="550"/>
      <c r="JKW2" s="550"/>
      <c r="JKX2" s="550"/>
      <c r="JKY2" s="550"/>
      <c r="JKZ2" s="550"/>
      <c r="JLA2" s="550"/>
      <c r="JLB2" s="550"/>
      <c r="JLC2" s="550"/>
      <c r="JLD2" s="550"/>
      <c r="JLE2" s="550"/>
      <c r="JLF2" s="550"/>
      <c r="JLG2" s="550"/>
      <c r="JLH2" s="550"/>
      <c r="JLI2" s="550"/>
      <c r="JLJ2" s="550"/>
      <c r="JLK2" s="550"/>
      <c r="JLL2" s="550"/>
      <c r="JLM2" s="550"/>
      <c r="JLN2" s="550"/>
      <c r="JLO2" s="550"/>
      <c r="JLP2" s="550"/>
      <c r="JLQ2" s="550"/>
      <c r="JLR2" s="550"/>
      <c r="JLS2" s="550"/>
      <c r="JLT2" s="550"/>
      <c r="JLU2" s="550"/>
      <c r="JLV2" s="550"/>
      <c r="JLW2" s="550"/>
      <c r="JLX2" s="550"/>
      <c r="JLY2" s="550"/>
      <c r="JLZ2" s="550"/>
      <c r="JMA2" s="550"/>
      <c r="JMB2" s="550"/>
      <c r="JMC2" s="550"/>
      <c r="JMD2" s="550"/>
      <c r="JME2" s="550"/>
      <c r="JMF2" s="550"/>
      <c r="JMG2" s="550"/>
      <c r="JMH2" s="550"/>
      <c r="JMI2" s="550"/>
      <c r="JMJ2" s="550"/>
      <c r="JMK2" s="550"/>
      <c r="JML2" s="550"/>
      <c r="JMM2" s="550"/>
      <c r="JMN2" s="550"/>
      <c r="JMO2" s="550"/>
      <c r="JMP2" s="550"/>
      <c r="JMQ2" s="550"/>
      <c r="JMR2" s="550"/>
      <c r="JMS2" s="550"/>
      <c r="JMT2" s="550"/>
      <c r="JMU2" s="550"/>
      <c r="JMV2" s="550"/>
      <c r="JMW2" s="550"/>
      <c r="JMX2" s="550"/>
      <c r="JMY2" s="550"/>
      <c r="JMZ2" s="550"/>
      <c r="JNA2" s="550"/>
      <c r="JNB2" s="550"/>
      <c r="JNC2" s="550"/>
      <c r="JND2" s="550"/>
      <c r="JNE2" s="550"/>
      <c r="JNF2" s="550"/>
      <c r="JNG2" s="550"/>
      <c r="JNH2" s="550"/>
      <c r="JNI2" s="550"/>
      <c r="JNJ2" s="550"/>
      <c r="JNK2" s="550"/>
      <c r="JNL2" s="550"/>
      <c r="JNM2" s="550"/>
      <c r="JNN2" s="550"/>
      <c r="JNO2" s="550"/>
      <c r="JNP2" s="550"/>
      <c r="JNQ2" s="550"/>
      <c r="JNR2" s="550"/>
      <c r="JNS2" s="550"/>
      <c r="JNT2" s="550"/>
      <c r="JNU2" s="550"/>
      <c r="JNV2" s="550"/>
      <c r="JNW2" s="550"/>
      <c r="JNX2" s="550"/>
      <c r="JNY2" s="550"/>
      <c r="JNZ2" s="550"/>
      <c r="JOA2" s="550"/>
      <c r="JOB2" s="550"/>
      <c r="JOC2" s="550"/>
      <c r="JOD2" s="550"/>
      <c r="JOE2" s="550"/>
      <c r="JOF2" s="550"/>
      <c r="JOG2" s="550"/>
      <c r="JOH2" s="550"/>
      <c r="JOI2" s="550"/>
      <c r="JOJ2" s="550"/>
      <c r="JOK2" s="550"/>
      <c r="JOL2" s="550"/>
      <c r="JOM2" s="550"/>
      <c r="JON2" s="550"/>
      <c r="JOO2" s="550"/>
      <c r="JOP2" s="550"/>
      <c r="JOQ2" s="550"/>
      <c r="JOR2" s="550"/>
      <c r="JOS2" s="550"/>
      <c r="JOT2" s="550"/>
      <c r="JOU2" s="550"/>
      <c r="JOV2" s="550"/>
      <c r="JOW2" s="550"/>
      <c r="JOX2" s="550"/>
      <c r="JOY2" s="550"/>
      <c r="JOZ2" s="550"/>
      <c r="JPA2" s="550"/>
      <c r="JPB2" s="550"/>
      <c r="JPC2" s="550"/>
      <c r="JPD2" s="550"/>
      <c r="JPE2" s="550"/>
      <c r="JPF2" s="550"/>
      <c r="JPG2" s="550"/>
      <c r="JPH2" s="550"/>
      <c r="JPI2" s="550"/>
      <c r="JPJ2" s="550"/>
      <c r="JPK2" s="550"/>
      <c r="JPL2" s="550"/>
      <c r="JPM2" s="550"/>
      <c r="JPN2" s="550"/>
      <c r="JPO2" s="550"/>
      <c r="JPP2" s="550"/>
      <c r="JPQ2" s="550"/>
      <c r="JPR2" s="550"/>
      <c r="JPS2" s="550"/>
      <c r="JPT2" s="550"/>
      <c r="JPU2" s="550"/>
      <c r="JPV2" s="550"/>
      <c r="JPW2" s="550"/>
      <c r="JPX2" s="550"/>
      <c r="JPY2" s="550"/>
      <c r="JPZ2" s="550"/>
      <c r="JQA2" s="550"/>
      <c r="JQB2" s="550"/>
      <c r="JQC2" s="550"/>
      <c r="JQD2" s="550"/>
      <c r="JQE2" s="550"/>
      <c r="JQF2" s="550"/>
      <c r="JQG2" s="550"/>
      <c r="JQH2" s="550"/>
      <c r="JQI2" s="550"/>
      <c r="JQJ2" s="550"/>
      <c r="JQK2" s="550"/>
      <c r="JQL2" s="550"/>
      <c r="JQM2" s="550"/>
      <c r="JQN2" s="550"/>
      <c r="JQO2" s="550"/>
      <c r="JQP2" s="550"/>
      <c r="JQQ2" s="550"/>
      <c r="JQR2" s="550"/>
      <c r="JQS2" s="550"/>
      <c r="JQT2" s="550"/>
      <c r="JQU2" s="550"/>
      <c r="JQV2" s="550"/>
      <c r="JQW2" s="550"/>
      <c r="JQX2" s="550"/>
      <c r="JQY2" s="550"/>
      <c r="JQZ2" s="550"/>
      <c r="JRA2" s="550"/>
      <c r="JRB2" s="550"/>
      <c r="JRC2" s="550"/>
      <c r="JRD2" s="550"/>
      <c r="JRE2" s="550"/>
      <c r="JRF2" s="550"/>
      <c r="JRG2" s="550"/>
      <c r="JRH2" s="550"/>
      <c r="JRI2" s="550"/>
      <c r="JRJ2" s="550"/>
      <c r="JRK2" s="550"/>
      <c r="JRL2" s="550"/>
      <c r="JRM2" s="550"/>
      <c r="JRN2" s="550"/>
      <c r="JRO2" s="550"/>
      <c r="JRP2" s="550"/>
      <c r="JRQ2" s="550"/>
      <c r="JRR2" s="550"/>
      <c r="JRS2" s="550"/>
      <c r="JRT2" s="550"/>
      <c r="JRU2" s="550"/>
      <c r="JRV2" s="550"/>
      <c r="JRW2" s="550"/>
      <c r="JRX2" s="550"/>
      <c r="JRY2" s="550"/>
      <c r="JRZ2" s="550"/>
      <c r="JSA2" s="550"/>
      <c r="JSB2" s="550"/>
      <c r="JSC2" s="550"/>
      <c r="JSD2" s="550"/>
      <c r="JSE2" s="550"/>
      <c r="JSF2" s="550"/>
      <c r="JSG2" s="550"/>
      <c r="JSH2" s="550"/>
      <c r="JSI2" s="550"/>
      <c r="JSJ2" s="550"/>
      <c r="JSK2" s="550"/>
      <c r="JSL2" s="550"/>
      <c r="JSM2" s="550"/>
      <c r="JSN2" s="550"/>
      <c r="JSO2" s="550"/>
      <c r="JSP2" s="550"/>
      <c r="JSQ2" s="550"/>
      <c r="JSR2" s="550"/>
      <c r="JSS2" s="550"/>
      <c r="JST2" s="550"/>
      <c r="JSU2" s="550"/>
      <c r="JSV2" s="550"/>
      <c r="JSW2" s="550"/>
      <c r="JSX2" s="550"/>
      <c r="JSY2" s="550"/>
      <c r="JSZ2" s="550"/>
      <c r="JTA2" s="550"/>
      <c r="JTB2" s="550"/>
      <c r="JTC2" s="550"/>
      <c r="JTD2" s="550"/>
      <c r="JTE2" s="550"/>
      <c r="JTF2" s="550"/>
      <c r="JTG2" s="550"/>
      <c r="JTH2" s="550"/>
      <c r="JTI2" s="550"/>
      <c r="JTJ2" s="550"/>
      <c r="JTK2" s="550"/>
      <c r="JTL2" s="550"/>
      <c r="JTM2" s="550"/>
      <c r="JTN2" s="550"/>
      <c r="JTO2" s="550"/>
      <c r="JTP2" s="550"/>
      <c r="JTQ2" s="550"/>
      <c r="JTR2" s="550"/>
      <c r="JTS2" s="550"/>
      <c r="JTT2" s="550"/>
      <c r="JTU2" s="550"/>
      <c r="JTV2" s="550"/>
      <c r="JTW2" s="550"/>
      <c r="JTX2" s="550"/>
      <c r="JTY2" s="550"/>
      <c r="JTZ2" s="550"/>
      <c r="JUA2" s="550"/>
      <c r="JUB2" s="550"/>
      <c r="JUC2" s="550"/>
      <c r="JUD2" s="550"/>
      <c r="JUE2" s="550"/>
      <c r="JUF2" s="550"/>
      <c r="JUG2" s="550"/>
      <c r="JUH2" s="550"/>
      <c r="JUI2" s="550"/>
      <c r="JUJ2" s="550"/>
      <c r="JUK2" s="550"/>
      <c r="JUL2" s="550"/>
      <c r="JUM2" s="550"/>
      <c r="JUN2" s="550"/>
      <c r="JUO2" s="550"/>
      <c r="JUP2" s="550"/>
      <c r="JUQ2" s="550"/>
      <c r="JUR2" s="550"/>
      <c r="JUS2" s="550"/>
      <c r="JUT2" s="550"/>
      <c r="JUU2" s="550"/>
      <c r="JUV2" s="550"/>
      <c r="JUW2" s="550"/>
      <c r="JUX2" s="550"/>
      <c r="JUY2" s="550"/>
      <c r="JUZ2" s="550"/>
      <c r="JVA2" s="550"/>
      <c r="JVB2" s="550"/>
      <c r="JVC2" s="550"/>
      <c r="JVD2" s="550"/>
      <c r="JVE2" s="550"/>
      <c r="JVF2" s="550"/>
      <c r="JVG2" s="550"/>
      <c r="JVH2" s="550"/>
      <c r="JVI2" s="550"/>
      <c r="JVJ2" s="550"/>
      <c r="JVK2" s="550"/>
      <c r="JVL2" s="550"/>
      <c r="JVM2" s="550"/>
      <c r="JVN2" s="550"/>
      <c r="JVO2" s="550"/>
      <c r="JVP2" s="550"/>
      <c r="JVQ2" s="550"/>
      <c r="JVR2" s="550"/>
      <c r="JVS2" s="550"/>
      <c r="JVT2" s="550"/>
      <c r="JVU2" s="550"/>
      <c r="JVV2" s="550"/>
      <c r="JVW2" s="550"/>
      <c r="JVX2" s="550"/>
      <c r="JVY2" s="550"/>
      <c r="JVZ2" s="550"/>
      <c r="JWA2" s="550"/>
      <c r="JWB2" s="550"/>
      <c r="JWC2" s="550"/>
      <c r="JWD2" s="550"/>
      <c r="JWE2" s="550"/>
      <c r="JWF2" s="550"/>
      <c r="JWG2" s="550"/>
      <c r="JWH2" s="550"/>
      <c r="JWI2" s="550"/>
      <c r="JWJ2" s="550"/>
      <c r="JWK2" s="550"/>
      <c r="JWL2" s="550"/>
      <c r="JWM2" s="550"/>
      <c r="JWN2" s="550"/>
      <c r="JWO2" s="550"/>
      <c r="JWP2" s="550"/>
      <c r="JWQ2" s="550"/>
      <c r="JWR2" s="550"/>
      <c r="JWS2" s="550"/>
      <c r="JWT2" s="550"/>
      <c r="JWU2" s="550"/>
      <c r="JWV2" s="550"/>
      <c r="JWW2" s="550"/>
      <c r="JWX2" s="550"/>
      <c r="JWY2" s="550"/>
      <c r="JWZ2" s="550"/>
      <c r="JXA2" s="550"/>
      <c r="JXB2" s="550"/>
      <c r="JXC2" s="550"/>
      <c r="JXD2" s="550"/>
      <c r="JXE2" s="550"/>
      <c r="JXF2" s="550"/>
      <c r="JXG2" s="550"/>
      <c r="JXH2" s="550"/>
      <c r="JXI2" s="550"/>
      <c r="JXJ2" s="550"/>
      <c r="JXK2" s="550"/>
      <c r="JXL2" s="550"/>
      <c r="JXM2" s="550"/>
      <c r="JXN2" s="550"/>
      <c r="JXO2" s="550"/>
      <c r="JXP2" s="550"/>
      <c r="JXQ2" s="550"/>
      <c r="JXR2" s="550"/>
      <c r="JXS2" s="550"/>
      <c r="JXT2" s="550"/>
      <c r="JXU2" s="550"/>
      <c r="JXV2" s="550"/>
      <c r="JXW2" s="550"/>
      <c r="JXX2" s="550"/>
      <c r="JXY2" s="550"/>
      <c r="JXZ2" s="550"/>
      <c r="JYA2" s="550"/>
      <c r="JYB2" s="550"/>
      <c r="JYC2" s="550"/>
      <c r="JYD2" s="550"/>
      <c r="JYE2" s="550"/>
      <c r="JYF2" s="550"/>
      <c r="JYG2" s="550"/>
      <c r="JYH2" s="550"/>
      <c r="JYI2" s="550"/>
      <c r="JYJ2" s="550"/>
      <c r="JYK2" s="550"/>
      <c r="JYL2" s="550"/>
      <c r="JYM2" s="550"/>
      <c r="JYN2" s="550"/>
      <c r="JYO2" s="550"/>
      <c r="JYP2" s="550"/>
      <c r="JYQ2" s="550"/>
      <c r="JYR2" s="550"/>
      <c r="JYS2" s="550"/>
      <c r="JYT2" s="550"/>
      <c r="JYU2" s="550"/>
      <c r="JYV2" s="550"/>
      <c r="JYW2" s="550"/>
      <c r="JYX2" s="550"/>
      <c r="JYY2" s="550"/>
      <c r="JYZ2" s="550"/>
      <c r="JZA2" s="550"/>
      <c r="JZB2" s="550"/>
      <c r="JZC2" s="550"/>
      <c r="JZD2" s="550"/>
      <c r="JZE2" s="550"/>
      <c r="JZF2" s="550"/>
      <c r="JZG2" s="550"/>
      <c r="JZH2" s="550"/>
      <c r="JZI2" s="550"/>
      <c r="JZJ2" s="550"/>
      <c r="JZK2" s="550"/>
      <c r="JZL2" s="550"/>
      <c r="JZM2" s="550"/>
      <c r="JZN2" s="550"/>
      <c r="JZO2" s="550"/>
      <c r="JZP2" s="550"/>
      <c r="JZQ2" s="550"/>
      <c r="JZR2" s="550"/>
      <c r="JZS2" s="550"/>
      <c r="JZT2" s="550"/>
      <c r="JZU2" s="550"/>
      <c r="JZV2" s="550"/>
      <c r="JZW2" s="550"/>
      <c r="JZX2" s="550"/>
      <c r="JZY2" s="550"/>
      <c r="JZZ2" s="550"/>
      <c r="KAA2" s="550"/>
      <c r="KAB2" s="550"/>
      <c r="KAC2" s="550"/>
      <c r="KAD2" s="550"/>
      <c r="KAE2" s="550"/>
      <c r="KAF2" s="550"/>
      <c r="KAG2" s="550"/>
      <c r="KAH2" s="550"/>
      <c r="KAI2" s="550"/>
      <c r="KAJ2" s="550"/>
      <c r="KAK2" s="550"/>
      <c r="KAL2" s="550"/>
      <c r="KAM2" s="550"/>
      <c r="KAN2" s="550"/>
      <c r="KAO2" s="550"/>
      <c r="KAP2" s="550"/>
      <c r="KAQ2" s="550"/>
      <c r="KAR2" s="550"/>
      <c r="KAS2" s="550"/>
      <c r="KAT2" s="550"/>
      <c r="KAU2" s="550"/>
      <c r="KAV2" s="550"/>
      <c r="KAW2" s="550"/>
      <c r="KAX2" s="550"/>
      <c r="KAY2" s="550"/>
      <c r="KAZ2" s="550"/>
      <c r="KBA2" s="550"/>
      <c r="KBB2" s="550"/>
      <c r="KBC2" s="550"/>
      <c r="KBD2" s="550"/>
      <c r="KBE2" s="550"/>
      <c r="KBF2" s="550"/>
      <c r="KBG2" s="550"/>
      <c r="KBH2" s="550"/>
      <c r="KBI2" s="550"/>
      <c r="KBJ2" s="550"/>
      <c r="KBK2" s="550"/>
      <c r="KBL2" s="550"/>
      <c r="KBM2" s="550"/>
      <c r="KBN2" s="550"/>
      <c r="KBO2" s="550"/>
      <c r="KBP2" s="550"/>
      <c r="KBQ2" s="550"/>
      <c r="KBR2" s="550"/>
      <c r="KBS2" s="550"/>
      <c r="KBT2" s="550"/>
      <c r="KBU2" s="550"/>
      <c r="KBV2" s="550"/>
      <c r="KBW2" s="550"/>
      <c r="KBX2" s="550"/>
      <c r="KBY2" s="550"/>
      <c r="KBZ2" s="550"/>
      <c r="KCA2" s="550"/>
      <c r="KCB2" s="550"/>
      <c r="KCC2" s="550"/>
      <c r="KCD2" s="550"/>
      <c r="KCE2" s="550"/>
      <c r="KCF2" s="550"/>
      <c r="KCG2" s="550"/>
      <c r="KCH2" s="550"/>
      <c r="KCI2" s="550"/>
      <c r="KCJ2" s="550"/>
      <c r="KCK2" s="550"/>
      <c r="KCL2" s="550"/>
      <c r="KCM2" s="550"/>
      <c r="KCN2" s="550"/>
      <c r="KCO2" s="550"/>
      <c r="KCP2" s="550"/>
      <c r="KCQ2" s="550"/>
      <c r="KCR2" s="550"/>
      <c r="KCS2" s="550"/>
      <c r="KCT2" s="550"/>
      <c r="KCU2" s="550"/>
      <c r="KCV2" s="550"/>
      <c r="KCW2" s="550"/>
      <c r="KCX2" s="550"/>
      <c r="KCY2" s="550"/>
      <c r="KCZ2" s="550"/>
      <c r="KDA2" s="550"/>
      <c r="KDB2" s="550"/>
      <c r="KDC2" s="550"/>
      <c r="KDD2" s="550"/>
      <c r="KDE2" s="550"/>
      <c r="KDF2" s="550"/>
      <c r="KDG2" s="550"/>
      <c r="KDH2" s="550"/>
      <c r="KDI2" s="550"/>
      <c r="KDJ2" s="550"/>
      <c r="KDK2" s="550"/>
      <c r="KDL2" s="550"/>
      <c r="KDM2" s="550"/>
      <c r="KDN2" s="550"/>
      <c r="KDO2" s="550"/>
      <c r="KDP2" s="550"/>
      <c r="KDQ2" s="550"/>
      <c r="KDR2" s="550"/>
      <c r="KDS2" s="550"/>
      <c r="KDT2" s="550"/>
      <c r="KDU2" s="550"/>
      <c r="KDV2" s="550"/>
      <c r="KDW2" s="550"/>
      <c r="KDX2" s="550"/>
      <c r="KDY2" s="550"/>
      <c r="KDZ2" s="550"/>
      <c r="KEA2" s="550"/>
      <c r="KEB2" s="550"/>
      <c r="KEC2" s="550"/>
      <c r="KED2" s="550"/>
      <c r="KEE2" s="550"/>
      <c r="KEF2" s="550"/>
      <c r="KEG2" s="550"/>
      <c r="KEH2" s="550"/>
      <c r="KEI2" s="550"/>
      <c r="KEJ2" s="550"/>
      <c r="KEK2" s="550"/>
      <c r="KEL2" s="550"/>
      <c r="KEM2" s="550"/>
      <c r="KEN2" s="550"/>
      <c r="KEO2" s="550"/>
      <c r="KEP2" s="550"/>
      <c r="KEQ2" s="550"/>
      <c r="KER2" s="550"/>
      <c r="KES2" s="550"/>
      <c r="KET2" s="550"/>
      <c r="KEU2" s="550"/>
      <c r="KEV2" s="550"/>
      <c r="KEW2" s="550"/>
      <c r="KEX2" s="550"/>
      <c r="KEY2" s="550"/>
      <c r="KEZ2" s="550"/>
      <c r="KFA2" s="550"/>
      <c r="KFB2" s="550"/>
      <c r="KFC2" s="550"/>
      <c r="KFD2" s="550"/>
      <c r="KFE2" s="550"/>
      <c r="KFF2" s="550"/>
      <c r="KFG2" s="550"/>
      <c r="KFH2" s="550"/>
      <c r="KFI2" s="550"/>
      <c r="KFJ2" s="550"/>
      <c r="KFK2" s="550"/>
      <c r="KFL2" s="550"/>
      <c r="KFM2" s="550"/>
      <c r="KFN2" s="550"/>
      <c r="KFO2" s="550"/>
      <c r="KFP2" s="550"/>
      <c r="KFQ2" s="550"/>
      <c r="KFR2" s="550"/>
      <c r="KFS2" s="550"/>
      <c r="KFT2" s="550"/>
      <c r="KFU2" s="550"/>
      <c r="KFV2" s="550"/>
      <c r="KFW2" s="550"/>
      <c r="KFX2" s="550"/>
      <c r="KFY2" s="550"/>
      <c r="KFZ2" s="550"/>
      <c r="KGA2" s="550"/>
      <c r="KGB2" s="550"/>
      <c r="KGC2" s="550"/>
      <c r="KGD2" s="550"/>
      <c r="KGE2" s="550"/>
      <c r="KGF2" s="550"/>
      <c r="KGG2" s="550"/>
      <c r="KGH2" s="550"/>
      <c r="KGI2" s="550"/>
      <c r="KGJ2" s="550"/>
      <c r="KGK2" s="550"/>
      <c r="KGL2" s="550"/>
      <c r="KGM2" s="550"/>
      <c r="KGN2" s="550"/>
      <c r="KGO2" s="550"/>
      <c r="KGP2" s="550"/>
      <c r="KGQ2" s="550"/>
      <c r="KGR2" s="550"/>
      <c r="KGS2" s="550"/>
      <c r="KGT2" s="550"/>
      <c r="KGU2" s="550"/>
      <c r="KGV2" s="550"/>
      <c r="KGW2" s="550"/>
      <c r="KGX2" s="550"/>
      <c r="KGY2" s="550"/>
      <c r="KGZ2" s="550"/>
      <c r="KHA2" s="550"/>
      <c r="KHB2" s="550"/>
      <c r="KHC2" s="550"/>
      <c r="KHD2" s="550"/>
      <c r="KHE2" s="550"/>
      <c r="KHF2" s="550"/>
      <c r="KHG2" s="550"/>
      <c r="KHH2" s="550"/>
      <c r="KHI2" s="550"/>
      <c r="KHJ2" s="550"/>
      <c r="KHK2" s="550"/>
      <c r="KHL2" s="550"/>
      <c r="KHM2" s="550"/>
      <c r="KHN2" s="550"/>
      <c r="KHO2" s="550"/>
      <c r="KHP2" s="550"/>
      <c r="KHQ2" s="550"/>
      <c r="KHR2" s="550"/>
      <c r="KHS2" s="550"/>
      <c r="KHT2" s="550"/>
      <c r="KHU2" s="550"/>
      <c r="KHV2" s="550"/>
      <c r="KHW2" s="550"/>
      <c r="KHX2" s="550"/>
      <c r="KHY2" s="550"/>
      <c r="KHZ2" s="550"/>
      <c r="KIA2" s="550"/>
      <c r="KIB2" s="550"/>
      <c r="KIC2" s="550"/>
      <c r="KID2" s="550"/>
      <c r="KIE2" s="550"/>
      <c r="KIF2" s="550"/>
      <c r="KIG2" s="550"/>
      <c r="KIH2" s="550"/>
      <c r="KII2" s="550"/>
      <c r="KIJ2" s="550"/>
      <c r="KIK2" s="550"/>
      <c r="KIL2" s="550"/>
      <c r="KIM2" s="550"/>
      <c r="KIN2" s="550"/>
      <c r="KIO2" s="550"/>
      <c r="KIP2" s="550"/>
      <c r="KIQ2" s="550"/>
      <c r="KIR2" s="550"/>
      <c r="KIS2" s="550"/>
      <c r="KIT2" s="550"/>
      <c r="KIU2" s="550"/>
      <c r="KIV2" s="550"/>
      <c r="KIW2" s="550"/>
      <c r="KIX2" s="550"/>
      <c r="KIY2" s="550"/>
      <c r="KIZ2" s="550"/>
      <c r="KJA2" s="550"/>
      <c r="KJB2" s="550"/>
      <c r="KJC2" s="550"/>
      <c r="KJD2" s="550"/>
      <c r="KJE2" s="550"/>
      <c r="KJF2" s="550"/>
      <c r="KJG2" s="550"/>
      <c r="KJH2" s="550"/>
      <c r="KJI2" s="550"/>
      <c r="KJJ2" s="550"/>
      <c r="KJK2" s="550"/>
      <c r="KJL2" s="550"/>
      <c r="KJM2" s="550"/>
      <c r="KJN2" s="550"/>
      <c r="KJO2" s="550"/>
      <c r="KJP2" s="550"/>
      <c r="KJQ2" s="550"/>
      <c r="KJR2" s="550"/>
      <c r="KJS2" s="550"/>
      <c r="KJT2" s="550"/>
      <c r="KJU2" s="550"/>
      <c r="KJV2" s="550"/>
      <c r="KJW2" s="550"/>
      <c r="KJX2" s="550"/>
      <c r="KJY2" s="550"/>
      <c r="KJZ2" s="550"/>
      <c r="KKA2" s="550"/>
      <c r="KKB2" s="550"/>
      <c r="KKC2" s="550"/>
      <c r="KKD2" s="550"/>
      <c r="KKE2" s="550"/>
      <c r="KKF2" s="550"/>
      <c r="KKG2" s="550"/>
      <c r="KKH2" s="550"/>
      <c r="KKI2" s="550"/>
      <c r="KKJ2" s="550"/>
      <c r="KKK2" s="550"/>
      <c r="KKL2" s="550"/>
      <c r="KKM2" s="550"/>
      <c r="KKN2" s="550"/>
      <c r="KKO2" s="550"/>
      <c r="KKP2" s="550"/>
      <c r="KKQ2" s="550"/>
      <c r="KKR2" s="550"/>
      <c r="KKS2" s="550"/>
      <c r="KKT2" s="550"/>
      <c r="KKU2" s="550"/>
      <c r="KKV2" s="550"/>
      <c r="KKW2" s="550"/>
      <c r="KKX2" s="550"/>
      <c r="KKY2" s="550"/>
      <c r="KKZ2" s="550"/>
      <c r="KLA2" s="550"/>
      <c r="KLB2" s="550"/>
      <c r="KLC2" s="550"/>
      <c r="KLD2" s="550"/>
      <c r="KLE2" s="550"/>
      <c r="KLF2" s="550"/>
      <c r="KLG2" s="550"/>
      <c r="KLH2" s="550"/>
      <c r="KLI2" s="550"/>
      <c r="KLJ2" s="550"/>
      <c r="KLK2" s="550"/>
      <c r="KLL2" s="550"/>
      <c r="KLM2" s="550"/>
      <c r="KLN2" s="550"/>
      <c r="KLO2" s="550"/>
      <c r="KLP2" s="550"/>
      <c r="KLQ2" s="550"/>
      <c r="KLR2" s="550"/>
      <c r="KLS2" s="550"/>
      <c r="KLT2" s="550"/>
      <c r="KLU2" s="550"/>
      <c r="KLV2" s="550"/>
      <c r="KLW2" s="550"/>
      <c r="KLX2" s="550"/>
      <c r="KLY2" s="550"/>
      <c r="KLZ2" s="550"/>
      <c r="KMA2" s="550"/>
      <c r="KMB2" s="550"/>
      <c r="KMC2" s="550"/>
      <c r="KMD2" s="550"/>
      <c r="KME2" s="550"/>
      <c r="KMF2" s="550"/>
      <c r="KMG2" s="550"/>
      <c r="KMH2" s="550"/>
      <c r="KMI2" s="550"/>
      <c r="KMJ2" s="550"/>
      <c r="KMK2" s="550"/>
      <c r="KML2" s="550"/>
      <c r="KMM2" s="550"/>
      <c r="KMN2" s="550"/>
      <c r="KMO2" s="550"/>
      <c r="KMP2" s="550"/>
      <c r="KMQ2" s="550"/>
      <c r="KMR2" s="550"/>
      <c r="KMS2" s="550"/>
      <c r="KMT2" s="550"/>
      <c r="KMU2" s="550"/>
      <c r="KMV2" s="550"/>
      <c r="KMW2" s="550"/>
      <c r="KMX2" s="550"/>
      <c r="KMY2" s="550"/>
      <c r="KMZ2" s="550"/>
      <c r="KNA2" s="550"/>
      <c r="KNB2" s="550"/>
      <c r="KNC2" s="550"/>
      <c r="KND2" s="550"/>
      <c r="KNE2" s="550"/>
      <c r="KNF2" s="550"/>
      <c r="KNG2" s="550"/>
      <c r="KNH2" s="550"/>
      <c r="KNI2" s="550"/>
      <c r="KNJ2" s="550"/>
      <c r="KNK2" s="550"/>
      <c r="KNL2" s="550"/>
      <c r="KNM2" s="550"/>
      <c r="KNN2" s="550"/>
      <c r="KNO2" s="550"/>
      <c r="KNP2" s="550"/>
      <c r="KNQ2" s="550"/>
      <c r="KNR2" s="550"/>
      <c r="KNS2" s="550"/>
      <c r="KNT2" s="550"/>
      <c r="KNU2" s="550"/>
      <c r="KNV2" s="550"/>
      <c r="KNW2" s="550"/>
      <c r="KNX2" s="550"/>
      <c r="KNY2" s="550"/>
      <c r="KNZ2" s="550"/>
      <c r="KOA2" s="550"/>
      <c r="KOB2" s="550"/>
      <c r="KOC2" s="550"/>
      <c r="KOD2" s="550"/>
      <c r="KOE2" s="550"/>
      <c r="KOF2" s="550"/>
      <c r="KOG2" s="550"/>
      <c r="KOH2" s="550"/>
      <c r="KOI2" s="550"/>
      <c r="KOJ2" s="550"/>
      <c r="KOK2" s="550"/>
      <c r="KOL2" s="550"/>
      <c r="KOM2" s="550"/>
      <c r="KON2" s="550"/>
      <c r="KOO2" s="550"/>
      <c r="KOP2" s="550"/>
      <c r="KOQ2" s="550"/>
      <c r="KOR2" s="550"/>
      <c r="KOS2" s="550"/>
      <c r="KOT2" s="550"/>
      <c r="KOU2" s="550"/>
      <c r="KOV2" s="550"/>
      <c r="KOW2" s="550"/>
      <c r="KOX2" s="550"/>
      <c r="KOY2" s="550"/>
      <c r="KOZ2" s="550"/>
      <c r="KPA2" s="550"/>
      <c r="KPB2" s="550"/>
      <c r="KPC2" s="550"/>
      <c r="KPD2" s="550"/>
      <c r="KPE2" s="550"/>
      <c r="KPF2" s="550"/>
      <c r="KPG2" s="550"/>
      <c r="KPH2" s="550"/>
      <c r="KPI2" s="550"/>
      <c r="KPJ2" s="550"/>
      <c r="KPK2" s="550"/>
      <c r="KPL2" s="550"/>
      <c r="KPM2" s="550"/>
      <c r="KPN2" s="550"/>
      <c r="KPO2" s="550"/>
      <c r="KPP2" s="550"/>
      <c r="KPQ2" s="550"/>
      <c r="KPR2" s="550"/>
      <c r="KPS2" s="550"/>
      <c r="KPT2" s="550"/>
      <c r="KPU2" s="550"/>
      <c r="KPV2" s="550"/>
      <c r="KPW2" s="550"/>
      <c r="KPX2" s="550"/>
      <c r="KPY2" s="550"/>
      <c r="KPZ2" s="550"/>
      <c r="KQA2" s="550"/>
      <c r="KQB2" s="550"/>
      <c r="KQC2" s="550"/>
      <c r="KQD2" s="550"/>
      <c r="KQE2" s="550"/>
      <c r="KQF2" s="550"/>
      <c r="KQG2" s="550"/>
      <c r="KQH2" s="550"/>
      <c r="KQI2" s="550"/>
      <c r="KQJ2" s="550"/>
      <c r="KQK2" s="550"/>
      <c r="KQL2" s="550"/>
      <c r="KQM2" s="550"/>
      <c r="KQN2" s="550"/>
      <c r="KQO2" s="550"/>
      <c r="KQP2" s="550"/>
      <c r="KQQ2" s="550"/>
      <c r="KQR2" s="550"/>
      <c r="KQS2" s="550"/>
      <c r="KQT2" s="550"/>
      <c r="KQU2" s="550"/>
      <c r="KQV2" s="550"/>
      <c r="KQW2" s="550"/>
      <c r="KQX2" s="550"/>
      <c r="KQY2" s="550"/>
      <c r="KQZ2" s="550"/>
      <c r="KRA2" s="550"/>
      <c r="KRB2" s="550"/>
      <c r="KRC2" s="550"/>
      <c r="KRD2" s="550"/>
      <c r="KRE2" s="550"/>
      <c r="KRF2" s="550"/>
      <c r="KRG2" s="550"/>
      <c r="KRH2" s="550"/>
      <c r="KRI2" s="550"/>
      <c r="KRJ2" s="550"/>
      <c r="KRK2" s="550"/>
      <c r="KRL2" s="550"/>
      <c r="KRM2" s="550"/>
      <c r="KRN2" s="550"/>
      <c r="KRO2" s="550"/>
      <c r="KRP2" s="550"/>
      <c r="KRQ2" s="550"/>
      <c r="KRR2" s="550"/>
      <c r="KRS2" s="550"/>
      <c r="KRT2" s="550"/>
      <c r="KRU2" s="550"/>
      <c r="KRV2" s="550"/>
      <c r="KRW2" s="550"/>
      <c r="KRX2" s="550"/>
      <c r="KRY2" s="550"/>
      <c r="KRZ2" s="550"/>
      <c r="KSA2" s="550"/>
      <c r="KSB2" s="550"/>
      <c r="KSC2" s="550"/>
      <c r="KSD2" s="550"/>
      <c r="KSE2" s="550"/>
      <c r="KSF2" s="550"/>
      <c r="KSG2" s="550"/>
      <c r="KSH2" s="550"/>
      <c r="KSI2" s="550"/>
      <c r="KSJ2" s="550"/>
      <c r="KSK2" s="550"/>
      <c r="KSL2" s="550"/>
      <c r="KSM2" s="550"/>
      <c r="KSN2" s="550"/>
      <c r="KSO2" s="550"/>
      <c r="KSP2" s="550"/>
      <c r="KSQ2" s="550"/>
      <c r="KSR2" s="550"/>
      <c r="KSS2" s="550"/>
      <c r="KST2" s="550"/>
      <c r="KSU2" s="550"/>
      <c r="KSV2" s="550"/>
      <c r="KSW2" s="550"/>
      <c r="KSX2" s="550"/>
      <c r="KSY2" s="550"/>
      <c r="KSZ2" s="550"/>
      <c r="KTA2" s="550"/>
      <c r="KTB2" s="550"/>
      <c r="KTC2" s="550"/>
      <c r="KTD2" s="550"/>
      <c r="KTE2" s="550"/>
      <c r="KTF2" s="550"/>
      <c r="KTG2" s="550"/>
      <c r="KTH2" s="550"/>
      <c r="KTI2" s="550"/>
      <c r="KTJ2" s="550"/>
      <c r="KTK2" s="550"/>
      <c r="KTL2" s="550"/>
      <c r="KTM2" s="550"/>
      <c r="KTN2" s="550"/>
      <c r="KTO2" s="550"/>
      <c r="KTP2" s="550"/>
      <c r="KTQ2" s="550"/>
      <c r="KTR2" s="550"/>
      <c r="KTS2" s="550"/>
      <c r="KTT2" s="550"/>
      <c r="KTU2" s="550"/>
      <c r="KTV2" s="550"/>
      <c r="KTW2" s="550"/>
      <c r="KTX2" s="550"/>
      <c r="KTY2" s="550"/>
      <c r="KTZ2" s="550"/>
      <c r="KUA2" s="550"/>
      <c r="KUB2" s="550"/>
      <c r="KUC2" s="550"/>
      <c r="KUD2" s="550"/>
      <c r="KUE2" s="550"/>
      <c r="KUF2" s="550"/>
      <c r="KUG2" s="550"/>
      <c r="KUH2" s="550"/>
      <c r="KUI2" s="550"/>
      <c r="KUJ2" s="550"/>
      <c r="KUK2" s="550"/>
      <c r="KUL2" s="550"/>
      <c r="KUM2" s="550"/>
      <c r="KUN2" s="550"/>
      <c r="KUO2" s="550"/>
      <c r="KUP2" s="550"/>
      <c r="KUQ2" s="550"/>
      <c r="KUR2" s="550"/>
      <c r="KUS2" s="550"/>
      <c r="KUT2" s="550"/>
      <c r="KUU2" s="550"/>
      <c r="KUV2" s="550"/>
      <c r="KUW2" s="550"/>
      <c r="KUX2" s="550"/>
      <c r="KUY2" s="550"/>
      <c r="KUZ2" s="550"/>
      <c r="KVA2" s="550"/>
      <c r="KVB2" s="550"/>
      <c r="KVC2" s="550"/>
      <c r="KVD2" s="550"/>
      <c r="KVE2" s="550"/>
      <c r="KVF2" s="550"/>
      <c r="KVG2" s="550"/>
      <c r="KVH2" s="550"/>
      <c r="KVI2" s="550"/>
      <c r="KVJ2" s="550"/>
      <c r="KVK2" s="550"/>
      <c r="KVL2" s="550"/>
      <c r="KVM2" s="550"/>
      <c r="KVN2" s="550"/>
      <c r="KVO2" s="550"/>
      <c r="KVP2" s="550"/>
      <c r="KVQ2" s="550"/>
      <c r="KVR2" s="550"/>
      <c r="KVS2" s="550"/>
      <c r="KVT2" s="550"/>
      <c r="KVU2" s="550"/>
      <c r="KVV2" s="550"/>
      <c r="KVW2" s="550"/>
      <c r="KVX2" s="550"/>
      <c r="KVY2" s="550"/>
      <c r="KVZ2" s="550"/>
      <c r="KWA2" s="550"/>
      <c r="KWB2" s="550"/>
      <c r="KWC2" s="550"/>
      <c r="KWD2" s="550"/>
      <c r="KWE2" s="550"/>
      <c r="KWF2" s="550"/>
      <c r="KWG2" s="550"/>
      <c r="KWH2" s="550"/>
      <c r="KWI2" s="550"/>
      <c r="KWJ2" s="550"/>
      <c r="KWK2" s="550"/>
      <c r="KWL2" s="550"/>
      <c r="KWM2" s="550"/>
      <c r="KWN2" s="550"/>
      <c r="KWO2" s="550"/>
      <c r="KWP2" s="550"/>
      <c r="KWQ2" s="550"/>
      <c r="KWR2" s="550"/>
      <c r="KWS2" s="550"/>
      <c r="KWT2" s="550"/>
      <c r="KWU2" s="550"/>
      <c r="KWV2" s="550"/>
      <c r="KWW2" s="550"/>
      <c r="KWX2" s="550"/>
      <c r="KWY2" s="550"/>
      <c r="KWZ2" s="550"/>
      <c r="KXA2" s="550"/>
      <c r="KXB2" s="550"/>
      <c r="KXC2" s="550"/>
      <c r="KXD2" s="550"/>
      <c r="KXE2" s="550"/>
      <c r="KXF2" s="550"/>
      <c r="KXG2" s="550"/>
      <c r="KXH2" s="550"/>
      <c r="KXI2" s="550"/>
      <c r="KXJ2" s="550"/>
      <c r="KXK2" s="550"/>
      <c r="KXL2" s="550"/>
      <c r="KXM2" s="550"/>
      <c r="KXN2" s="550"/>
      <c r="KXO2" s="550"/>
      <c r="KXP2" s="550"/>
      <c r="KXQ2" s="550"/>
      <c r="KXR2" s="550"/>
      <c r="KXS2" s="550"/>
      <c r="KXT2" s="550"/>
      <c r="KXU2" s="550"/>
      <c r="KXV2" s="550"/>
      <c r="KXW2" s="550"/>
      <c r="KXX2" s="550"/>
      <c r="KXY2" s="550"/>
      <c r="KXZ2" s="550"/>
      <c r="KYA2" s="550"/>
      <c r="KYB2" s="550"/>
      <c r="KYC2" s="550"/>
      <c r="KYD2" s="550"/>
      <c r="KYE2" s="550"/>
      <c r="KYF2" s="550"/>
      <c r="KYG2" s="550"/>
      <c r="KYH2" s="550"/>
      <c r="KYI2" s="550"/>
      <c r="KYJ2" s="550"/>
      <c r="KYK2" s="550"/>
      <c r="KYL2" s="550"/>
      <c r="KYM2" s="550"/>
      <c r="KYN2" s="550"/>
      <c r="KYO2" s="550"/>
      <c r="KYP2" s="550"/>
      <c r="KYQ2" s="550"/>
      <c r="KYR2" s="550"/>
      <c r="KYS2" s="550"/>
      <c r="KYT2" s="550"/>
      <c r="KYU2" s="550"/>
      <c r="KYV2" s="550"/>
      <c r="KYW2" s="550"/>
      <c r="KYX2" s="550"/>
      <c r="KYY2" s="550"/>
      <c r="KYZ2" s="550"/>
      <c r="KZA2" s="550"/>
      <c r="KZB2" s="550"/>
      <c r="KZC2" s="550"/>
      <c r="KZD2" s="550"/>
      <c r="KZE2" s="550"/>
      <c r="KZF2" s="550"/>
      <c r="KZG2" s="550"/>
      <c r="KZH2" s="550"/>
      <c r="KZI2" s="550"/>
      <c r="KZJ2" s="550"/>
      <c r="KZK2" s="550"/>
      <c r="KZL2" s="550"/>
      <c r="KZM2" s="550"/>
      <c r="KZN2" s="550"/>
      <c r="KZO2" s="550"/>
      <c r="KZP2" s="550"/>
      <c r="KZQ2" s="550"/>
      <c r="KZR2" s="550"/>
      <c r="KZS2" s="550"/>
      <c r="KZT2" s="550"/>
      <c r="KZU2" s="550"/>
      <c r="KZV2" s="550"/>
      <c r="KZW2" s="550"/>
      <c r="KZX2" s="550"/>
      <c r="KZY2" s="550"/>
      <c r="KZZ2" s="550"/>
      <c r="LAA2" s="550"/>
      <c r="LAB2" s="550"/>
      <c r="LAC2" s="550"/>
      <c r="LAD2" s="550"/>
      <c r="LAE2" s="550"/>
      <c r="LAF2" s="550"/>
      <c r="LAG2" s="550"/>
      <c r="LAH2" s="550"/>
      <c r="LAI2" s="550"/>
      <c r="LAJ2" s="550"/>
      <c r="LAK2" s="550"/>
      <c r="LAL2" s="550"/>
      <c r="LAM2" s="550"/>
      <c r="LAN2" s="550"/>
      <c r="LAO2" s="550"/>
      <c r="LAP2" s="550"/>
      <c r="LAQ2" s="550"/>
      <c r="LAR2" s="550"/>
      <c r="LAS2" s="550"/>
      <c r="LAT2" s="550"/>
      <c r="LAU2" s="550"/>
      <c r="LAV2" s="550"/>
      <c r="LAW2" s="550"/>
      <c r="LAX2" s="550"/>
      <c r="LAY2" s="550"/>
      <c r="LAZ2" s="550"/>
      <c r="LBA2" s="550"/>
      <c r="LBB2" s="550"/>
      <c r="LBC2" s="550"/>
      <c r="LBD2" s="550"/>
      <c r="LBE2" s="550"/>
      <c r="LBF2" s="550"/>
      <c r="LBG2" s="550"/>
      <c r="LBH2" s="550"/>
      <c r="LBI2" s="550"/>
      <c r="LBJ2" s="550"/>
      <c r="LBK2" s="550"/>
      <c r="LBL2" s="550"/>
      <c r="LBM2" s="550"/>
      <c r="LBN2" s="550"/>
      <c r="LBO2" s="550"/>
      <c r="LBP2" s="550"/>
      <c r="LBQ2" s="550"/>
      <c r="LBR2" s="550"/>
      <c r="LBS2" s="550"/>
      <c r="LBT2" s="550"/>
      <c r="LBU2" s="550"/>
      <c r="LBV2" s="550"/>
      <c r="LBW2" s="550"/>
      <c r="LBX2" s="550"/>
      <c r="LBY2" s="550"/>
      <c r="LBZ2" s="550"/>
      <c r="LCA2" s="550"/>
      <c r="LCB2" s="550"/>
      <c r="LCC2" s="550"/>
      <c r="LCD2" s="550"/>
      <c r="LCE2" s="550"/>
      <c r="LCF2" s="550"/>
      <c r="LCG2" s="550"/>
      <c r="LCH2" s="550"/>
      <c r="LCI2" s="550"/>
      <c r="LCJ2" s="550"/>
      <c r="LCK2" s="550"/>
      <c r="LCL2" s="550"/>
      <c r="LCM2" s="550"/>
      <c r="LCN2" s="550"/>
      <c r="LCO2" s="550"/>
      <c r="LCP2" s="550"/>
      <c r="LCQ2" s="550"/>
      <c r="LCR2" s="550"/>
      <c r="LCS2" s="550"/>
      <c r="LCT2" s="550"/>
      <c r="LCU2" s="550"/>
      <c r="LCV2" s="550"/>
      <c r="LCW2" s="550"/>
      <c r="LCX2" s="550"/>
      <c r="LCY2" s="550"/>
      <c r="LCZ2" s="550"/>
      <c r="LDA2" s="550"/>
      <c r="LDB2" s="550"/>
      <c r="LDC2" s="550"/>
      <c r="LDD2" s="550"/>
      <c r="LDE2" s="550"/>
      <c r="LDF2" s="550"/>
      <c r="LDG2" s="550"/>
      <c r="LDH2" s="550"/>
      <c r="LDI2" s="550"/>
      <c r="LDJ2" s="550"/>
      <c r="LDK2" s="550"/>
      <c r="LDL2" s="550"/>
      <c r="LDM2" s="550"/>
      <c r="LDN2" s="550"/>
      <c r="LDO2" s="550"/>
      <c r="LDP2" s="550"/>
      <c r="LDQ2" s="550"/>
      <c r="LDR2" s="550"/>
      <c r="LDS2" s="550"/>
      <c r="LDT2" s="550"/>
      <c r="LDU2" s="550"/>
      <c r="LDV2" s="550"/>
      <c r="LDW2" s="550"/>
      <c r="LDX2" s="550"/>
      <c r="LDY2" s="550"/>
      <c r="LDZ2" s="550"/>
      <c r="LEA2" s="550"/>
      <c r="LEB2" s="550"/>
      <c r="LEC2" s="550"/>
      <c r="LED2" s="550"/>
      <c r="LEE2" s="550"/>
      <c r="LEF2" s="550"/>
      <c r="LEG2" s="550"/>
      <c r="LEH2" s="550"/>
      <c r="LEI2" s="550"/>
      <c r="LEJ2" s="550"/>
      <c r="LEK2" s="550"/>
      <c r="LEL2" s="550"/>
      <c r="LEM2" s="550"/>
      <c r="LEN2" s="550"/>
      <c r="LEO2" s="550"/>
      <c r="LEP2" s="550"/>
      <c r="LEQ2" s="550"/>
      <c r="LER2" s="550"/>
      <c r="LES2" s="550"/>
      <c r="LET2" s="550"/>
      <c r="LEU2" s="550"/>
      <c r="LEV2" s="550"/>
      <c r="LEW2" s="550"/>
      <c r="LEX2" s="550"/>
      <c r="LEY2" s="550"/>
      <c r="LEZ2" s="550"/>
      <c r="LFA2" s="550"/>
      <c r="LFB2" s="550"/>
      <c r="LFC2" s="550"/>
      <c r="LFD2" s="550"/>
      <c r="LFE2" s="550"/>
      <c r="LFF2" s="550"/>
      <c r="LFG2" s="550"/>
      <c r="LFH2" s="550"/>
      <c r="LFI2" s="550"/>
      <c r="LFJ2" s="550"/>
      <c r="LFK2" s="550"/>
      <c r="LFL2" s="550"/>
      <c r="LFM2" s="550"/>
      <c r="LFN2" s="550"/>
      <c r="LFO2" s="550"/>
      <c r="LFP2" s="550"/>
      <c r="LFQ2" s="550"/>
      <c r="LFR2" s="550"/>
      <c r="LFS2" s="550"/>
      <c r="LFT2" s="550"/>
      <c r="LFU2" s="550"/>
      <c r="LFV2" s="550"/>
      <c r="LFW2" s="550"/>
      <c r="LFX2" s="550"/>
      <c r="LFY2" s="550"/>
      <c r="LFZ2" s="550"/>
      <c r="LGA2" s="550"/>
      <c r="LGB2" s="550"/>
      <c r="LGC2" s="550"/>
      <c r="LGD2" s="550"/>
      <c r="LGE2" s="550"/>
      <c r="LGF2" s="550"/>
      <c r="LGG2" s="550"/>
      <c r="LGH2" s="550"/>
      <c r="LGI2" s="550"/>
      <c r="LGJ2" s="550"/>
      <c r="LGK2" s="550"/>
      <c r="LGL2" s="550"/>
      <c r="LGM2" s="550"/>
      <c r="LGN2" s="550"/>
      <c r="LGO2" s="550"/>
      <c r="LGP2" s="550"/>
      <c r="LGQ2" s="550"/>
      <c r="LGR2" s="550"/>
      <c r="LGS2" s="550"/>
      <c r="LGT2" s="550"/>
      <c r="LGU2" s="550"/>
      <c r="LGV2" s="550"/>
      <c r="LGW2" s="550"/>
      <c r="LGX2" s="550"/>
      <c r="LGY2" s="550"/>
      <c r="LGZ2" s="550"/>
      <c r="LHA2" s="550"/>
      <c r="LHB2" s="550"/>
      <c r="LHC2" s="550"/>
      <c r="LHD2" s="550"/>
      <c r="LHE2" s="550"/>
      <c r="LHF2" s="550"/>
      <c r="LHG2" s="550"/>
      <c r="LHH2" s="550"/>
      <c r="LHI2" s="550"/>
      <c r="LHJ2" s="550"/>
      <c r="LHK2" s="550"/>
      <c r="LHL2" s="550"/>
      <c r="LHM2" s="550"/>
      <c r="LHN2" s="550"/>
      <c r="LHO2" s="550"/>
      <c r="LHP2" s="550"/>
      <c r="LHQ2" s="550"/>
      <c r="LHR2" s="550"/>
      <c r="LHS2" s="550"/>
      <c r="LHT2" s="550"/>
      <c r="LHU2" s="550"/>
      <c r="LHV2" s="550"/>
      <c r="LHW2" s="550"/>
      <c r="LHX2" s="550"/>
      <c r="LHY2" s="550"/>
      <c r="LHZ2" s="550"/>
      <c r="LIA2" s="550"/>
      <c r="LIB2" s="550"/>
      <c r="LIC2" s="550"/>
      <c r="LID2" s="550"/>
      <c r="LIE2" s="550"/>
      <c r="LIF2" s="550"/>
      <c r="LIG2" s="550"/>
      <c r="LIH2" s="550"/>
      <c r="LII2" s="550"/>
      <c r="LIJ2" s="550"/>
      <c r="LIK2" s="550"/>
      <c r="LIL2" s="550"/>
      <c r="LIM2" s="550"/>
      <c r="LIN2" s="550"/>
      <c r="LIO2" s="550"/>
      <c r="LIP2" s="550"/>
      <c r="LIQ2" s="550"/>
      <c r="LIR2" s="550"/>
      <c r="LIS2" s="550"/>
      <c r="LIT2" s="550"/>
      <c r="LIU2" s="550"/>
      <c r="LIV2" s="550"/>
      <c r="LIW2" s="550"/>
      <c r="LIX2" s="550"/>
      <c r="LIY2" s="550"/>
      <c r="LIZ2" s="550"/>
      <c r="LJA2" s="550"/>
      <c r="LJB2" s="550"/>
      <c r="LJC2" s="550"/>
      <c r="LJD2" s="550"/>
      <c r="LJE2" s="550"/>
      <c r="LJF2" s="550"/>
      <c r="LJG2" s="550"/>
      <c r="LJH2" s="550"/>
      <c r="LJI2" s="550"/>
      <c r="LJJ2" s="550"/>
      <c r="LJK2" s="550"/>
      <c r="LJL2" s="550"/>
      <c r="LJM2" s="550"/>
      <c r="LJN2" s="550"/>
      <c r="LJO2" s="550"/>
      <c r="LJP2" s="550"/>
      <c r="LJQ2" s="550"/>
      <c r="LJR2" s="550"/>
      <c r="LJS2" s="550"/>
      <c r="LJT2" s="550"/>
      <c r="LJU2" s="550"/>
      <c r="LJV2" s="550"/>
      <c r="LJW2" s="550"/>
      <c r="LJX2" s="550"/>
      <c r="LJY2" s="550"/>
      <c r="LJZ2" s="550"/>
      <c r="LKA2" s="550"/>
      <c r="LKB2" s="550"/>
      <c r="LKC2" s="550"/>
      <c r="LKD2" s="550"/>
      <c r="LKE2" s="550"/>
      <c r="LKF2" s="550"/>
      <c r="LKG2" s="550"/>
      <c r="LKH2" s="550"/>
      <c r="LKI2" s="550"/>
      <c r="LKJ2" s="550"/>
      <c r="LKK2" s="550"/>
      <c r="LKL2" s="550"/>
      <c r="LKM2" s="550"/>
      <c r="LKN2" s="550"/>
      <c r="LKO2" s="550"/>
      <c r="LKP2" s="550"/>
      <c r="LKQ2" s="550"/>
      <c r="LKR2" s="550"/>
      <c r="LKS2" s="550"/>
      <c r="LKT2" s="550"/>
      <c r="LKU2" s="550"/>
      <c r="LKV2" s="550"/>
      <c r="LKW2" s="550"/>
      <c r="LKX2" s="550"/>
      <c r="LKY2" s="550"/>
      <c r="LKZ2" s="550"/>
      <c r="LLA2" s="550"/>
      <c r="LLB2" s="550"/>
      <c r="LLC2" s="550"/>
      <c r="LLD2" s="550"/>
      <c r="LLE2" s="550"/>
      <c r="LLF2" s="550"/>
      <c r="LLG2" s="550"/>
      <c r="LLH2" s="550"/>
      <c r="LLI2" s="550"/>
      <c r="LLJ2" s="550"/>
      <c r="LLK2" s="550"/>
      <c r="LLL2" s="550"/>
      <c r="LLM2" s="550"/>
      <c r="LLN2" s="550"/>
      <c r="LLO2" s="550"/>
      <c r="LLP2" s="550"/>
      <c r="LLQ2" s="550"/>
      <c r="LLR2" s="550"/>
      <c r="LLS2" s="550"/>
      <c r="LLT2" s="550"/>
      <c r="LLU2" s="550"/>
      <c r="LLV2" s="550"/>
      <c r="LLW2" s="550"/>
      <c r="LLX2" s="550"/>
      <c r="LLY2" s="550"/>
      <c r="LLZ2" s="550"/>
      <c r="LMA2" s="550"/>
      <c r="LMB2" s="550"/>
      <c r="LMC2" s="550"/>
      <c r="LMD2" s="550"/>
      <c r="LME2" s="550"/>
      <c r="LMF2" s="550"/>
      <c r="LMG2" s="550"/>
      <c r="LMH2" s="550"/>
      <c r="LMI2" s="550"/>
      <c r="LMJ2" s="550"/>
      <c r="LMK2" s="550"/>
      <c r="LML2" s="550"/>
      <c r="LMM2" s="550"/>
      <c r="LMN2" s="550"/>
      <c r="LMO2" s="550"/>
      <c r="LMP2" s="550"/>
      <c r="LMQ2" s="550"/>
      <c r="LMR2" s="550"/>
      <c r="LMS2" s="550"/>
      <c r="LMT2" s="550"/>
      <c r="LMU2" s="550"/>
      <c r="LMV2" s="550"/>
      <c r="LMW2" s="550"/>
      <c r="LMX2" s="550"/>
      <c r="LMY2" s="550"/>
      <c r="LMZ2" s="550"/>
      <c r="LNA2" s="550"/>
      <c r="LNB2" s="550"/>
      <c r="LNC2" s="550"/>
      <c r="LND2" s="550"/>
      <c r="LNE2" s="550"/>
      <c r="LNF2" s="550"/>
      <c r="LNG2" s="550"/>
      <c r="LNH2" s="550"/>
      <c r="LNI2" s="550"/>
      <c r="LNJ2" s="550"/>
      <c r="LNK2" s="550"/>
      <c r="LNL2" s="550"/>
      <c r="LNM2" s="550"/>
      <c r="LNN2" s="550"/>
      <c r="LNO2" s="550"/>
      <c r="LNP2" s="550"/>
      <c r="LNQ2" s="550"/>
      <c r="LNR2" s="550"/>
      <c r="LNS2" s="550"/>
      <c r="LNT2" s="550"/>
      <c r="LNU2" s="550"/>
      <c r="LNV2" s="550"/>
      <c r="LNW2" s="550"/>
      <c r="LNX2" s="550"/>
      <c r="LNY2" s="550"/>
      <c r="LNZ2" s="550"/>
      <c r="LOA2" s="550"/>
      <c r="LOB2" s="550"/>
      <c r="LOC2" s="550"/>
      <c r="LOD2" s="550"/>
      <c r="LOE2" s="550"/>
      <c r="LOF2" s="550"/>
      <c r="LOG2" s="550"/>
      <c r="LOH2" s="550"/>
      <c r="LOI2" s="550"/>
      <c r="LOJ2" s="550"/>
      <c r="LOK2" s="550"/>
      <c r="LOL2" s="550"/>
      <c r="LOM2" s="550"/>
      <c r="LON2" s="550"/>
      <c r="LOO2" s="550"/>
      <c r="LOP2" s="550"/>
      <c r="LOQ2" s="550"/>
      <c r="LOR2" s="550"/>
      <c r="LOS2" s="550"/>
      <c r="LOT2" s="550"/>
      <c r="LOU2" s="550"/>
      <c r="LOV2" s="550"/>
      <c r="LOW2" s="550"/>
      <c r="LOX2" s="550"/>
      <c r="LOY2" s="550"/>
      <c r="LOZ2" s="550"/>
      <c r="LPA2" s="550"/>
      <c r="LPB2" s="550"/>
      <c r="LPC2" s="550"/>
      <c r="LPD2" s="550"/>
      <c r="LPE2" s="550"/>
      <c r="LPF2" s="550"/>
      <c r="LPG2" s="550"/>
      <c r="LPH2" s="550"/>
      <c r="LPI2" s="550"/>
      <c r="LPJ2" s="550"/>
      <c r="LPK2" s="550"/>
      <c r="LPL2" s="550"/>
      <c r="LPM2" s="550"/>
      <c r="LPN2" s="550"/>
      <c r="LPO2" s="550"/>
      <c r="LPP2" s="550"/>
      <c r="LPQ2" s="550"/>
      <c r="LPR2" s="550"/>
      <c r="LPS2" s="550"/>
      <c r="LPT2" s="550"/>
      <c r="LPU2" s="550"/>
      <c r="LPV2" s="550"/>
      <c r="LPW2" s="550"/>
      <c r="LPX2" s="550"/>
      <c r="LPY2" s="550"/>
      <c r="LPZ2" s="550"/>
      <c r="LQA2" s="550"/>
      <c r="LQB2" s="550"/>
      <c r="LQC2" s="550"/>
      <c r="LQD2" s="550"/>
      <c r="LQE2" s="550"/>
      <c r="LQF2" s="550"/>
      <c r="LQG2" s="550"/>
      <c r="LQH2" s="550"/>
      <c r="LQI2" s="550"/>
      <c r="LQJ2" s="550"/>
      <c r="LQK2" s="550"/>
      <c r="LQL2" s="550"/>
      <c r="LQM2" s="550"/>
      <c r="LQN2" s="550"/>
      <c r="LQO2" s="550"/>
      <c r="LQP2" s="550"/>
      <c r="LQQ2" s="550"/>
      <c r="LQR2" s="550"/>
      <c r="LQS2" s="550"/>
      <c r="LQT2" s="550"/>
      <c r="LQU2" s="550"/>
      <c r="LQV2" s="550"/>
      <c r="LQW2" s="550"/>
      <c r="LQX2" s="550"/>
      <c r="LQY2" s="550"/>
      <c r="LQZ2" s="550"/>
      <c r="LRA2" s="550"/>
      <c r="LRB2" s="550"/>
      <c r="LRC2" s="550"/>
      <c r="LRD2" s="550"/>
      <c r="LRE2" s="550"/>
      <c r="LRF2" s="550"/>
      <c r="LRG2" s="550"/>
      <c r="LRH2" s="550"/>
      <c r="LRI2" s="550"/>
      <c r="LRJ2" s="550"/>
      <c r="LRK2" s="550"/>
      <c r="LRL2" s="550"/>
      <c r="LRM2" s="550"/>
      <c r="LRN2" s="550"/>
      <c r="LRO2" s="550"/>
      <c r="LRP2" s="550"/>
      <c r="LRQ2" s="550"/>
      <c r="LRR2" s="550"/>
      <c r="LRS2" s="550"/>
      <c r="LRT2" s="550"/>
      <c r="LRU2" s="550"/>
      <c r="LRV2" s="550"/>
      <c r="LRW2" s="550"/>
      <c r="LRX2" s="550"/>
      <c r="LRY2" s="550"/>
      <c r="LRZ2" s="550"/>
      <c r="LSA2" s="550"/>
      <c r="LSB2" s="550"/>
      <c r="LSC2" s="550"/>
      <c r="LSD2" s="550"/>
      <c r="LSE2" s="550"/>
      <c r="LSF2" s="550"/>
      <c r="LSG2" s="550"/>
      <c r="LSH2" s="550"/>
      <c r="LSI2" s="550"/>
      <c r="LSJ2" s="550"/>
      <c r="LSK2" s="550"/>
      <c r="LSL2" s="550"/>
      <c r="LSM2" s="550"/>
      <c r="LSN2" s="550"/>
      <c r="LSO2" s="550"/>
      <c r="LSP2" s="550"/>
      <c r="LSQ2" s="550"/>
      <c r="LSR2" s="550"/>
      <c r="LSS2" s="550"/>
      <c r="LST2" s="550"/>
      <c r="LSU2" s="550"/>
      <c r="LSV2" s="550"/>
      <c r="LSW2" s="550"/>
      <c r="LSX2" s="550"/>
      <c r="LSY2" s="550"/>
      <c r="LSZ2" s="550"/>
      <c r="LTA2" s="550"/>
      <c r="LTB2" s="550"/>
      <c r="LTC2" s="550"/>
      <c r="LTD2" s="550"/>
      <c r="LTE2" s="550"/>
      <c r="LTF2" s="550"/>
      <c r="LTG2" s="550"/>
      <c r="LTH2" s="550"/>
      <c r="LTI2" s="550"/>
      <c r="LTJ2" s="550"/>
      <c r="LTK2" s="550"/>
      <c r="LTL2" s="550"/>
      <c r="LTM2" s="550"/>
      <c r="LTN2" s="550"/>
      <c r="LTO2" s="550"/>
      <c r="LTP2" s="550"/>
      <c r="LTQ2" s="550"/>
      <c r="LTR2" s="550"/>
      <c r="LTS2" s="550"/>
      <c r="LTT2" s="550"/>
      <c r="LTU2" s="550"/>
      <c r="LTV2" s="550"/>
      <c r="LTW2" s="550"/>
      <c r="LTX2" s="550"/>
      <c r="LTY2" s="550"/>
      <c r="LTZ2" s="550"/>
      <c r="LUA2" s="550"/>
      <c r="LUB2" s="550"/>
      <c r="LUC2" s="550"/>
      <c r="LUD2" s="550"/>
      <c r="LUE2" s="550"/>
      <c r="LUF2" s="550"/>
      <c r="LUG2" s="550"/>
      <c r="LUH2" s="550"/>
      <c r="LUI2" s="550"/>
      <c r="LUJ2" s="550"/>
      <c r="LUK2" s="550"/>
      <c r="LUL2" s="550"/>
      <c r="LUM2" s="550"/>
      <c r="LUN2" s="550"/>
      <c r="LUO2" s="550"/>
      <c r="LUP2" s="550"/>
      <c r="LUQ2" s="550"/>
      <c r="LUR2" s="550"/>
      <c r="LUS2" s="550"/>
      <c r="LUT2" s="550"/>
      <c r="LUU2" s="550"/>
      <c r="LUV2" s="550"/>
      <c r="LUW2" s="550"/>
      <c r="LUX2" s="550"/>
      <c r="LUY2" s="550"/>
      <c r="LUZ2" s="550"/>
      <c r="LVA2" s="550"/>
      <c r="LVB2" s="550"/>
      <c r="LVC2" s="550"/>
      <c r="LVD2" s="550"/>
      <c r="LVE2" s="550"/>
      <c r="LVF2" s="550"/>
      <c r="LVG2" s="550"/>
      <c r="LVH2" s="550"/>
      <c r="LVI2" s="550"/>
      <c r="LVJ2" s="550"/>
      <c r="LVK2" s="550"/>
      <c r="LVL2" s="550"/>
      <c r="LVM2" s="550"/>
      <c r="LVN2" s="550"/>
      <c r="LVO2" s="550"/>
      <c r="LVP2" s="550"/>
      <c r="LVQ2" s="550"/>
      <c r="LVR2" s="550"/>
      <c r="LVS2" s="550"/>
      <c r="LVT2" s="550"/>
      <c r="LVU2" s="550"/>
      <c r="LVV2" s="550"/>
      <c r="LVW2" s="550"/>
      <c r="LVX2" s="550"/>
      <c r="LVY2" s="550"/>
      <c r="LVZ2" s="550"/>
      <c r="LWA2" s="550"/>
      <c r="LWB2" s="550"/>
      <c r="LWC2" s="550"/>
      <c r="LWD2" s="550"/>
      <c r="LWE2" s="550"/>
      <c r="LWF2" s="550"/>
      <c r="LWG2" s="550"/>
      <c r="LWH2" s="550"/>
      <c r="LWI2" s="550"/>
      <c r="LWJ2" s="550"/>
      <c r="LWK2" s="550"/>
      <c r="LWL2" s="550"/>
      <c r="LWM2" s="550"/>
      <c r="LWN2" s="550"/>
      <c r="LWO2" s="550"/>
      <c r="LWP2" s="550"/>
      <c r="LWQ2" s="550"/>
      <c r="LWR2" s="550"/>
      <c r="LWS2" s="550"/>
      <c r="LWT2" s="550"/>
      <c r="LWU2" s="550"/>
      <c r="LWV2" s="550"/>
      <c r="LWW2" s="550"/>
      <c r="LWX2" s="550"/>
      <c r="LWY2" s="550"/>
      <c r="LWZ2" s="550"/>
      <c r="LXA2" s="550"/>
      <c r="LXB2" s="550"/>
      <c r="LXC2" s="550"/>
      <c r="LXD2" s="550"/>
      <c r="LXE2" s="550"/>
      <c r="LXF2" s="550"/>
      <c r="LXG2" s="550"/>
      <c r="LXH2" s="550"/>
      <c r="LXI2" s="550"/>
      <c r="LXJ2" s="550"/>
      <c r="LXK2" s="550"/>
      <c r="LXL2" s="550"/>
      <c r="LXM2" s="550"/>
      <c r="LXN2" s="550"/>
      <c r="LXO2" s="550"/>
      <c r="LXP2" s="550"/>
      <c r="LXQ2" s="550"/>
      <c r="LXR2" s="550"/>
      <c r="LXS2" s="550"/>
      <c r="LXT2" s="550"/>
      <c r="LXU2" s="550"/>
      <c r="LXV2" s="550"/>
      <c r="LXW2" s="550"/>
      <c r="LXX2" s="550"/>
      <c r="LXY2" s="550"/>
      <c r="LXZ2" s="550"/>
      <c r="LYA2" s="550"/>
      <c r="LYB2" s="550"/>
      <c r="LYC2" s="550"/>
      <c r="LYD2" s="550"/>
      <c r="LYE2" s="550"/>
      <c r="LYF2" s="550"/>
      <c r="LYG2" s="550"/>
      <c r="LYH2" s="550"/>
      <c r="LYI2" s="550"/>
      <c r="LYJ2" s="550"/>
      <c r="LYK2" s="550"/>
      <c r="LYL2" s="550"/>
      <c r="LYM2" s="550"/>
      <c r="LYN2" s="550"/>
      <c r="LYO2" s="550"/>
      <c r="LYP2" s="550"/>
      <c r="LYQ2" s="550"/>
      <c r="LYR2" s="550"/>
      <c r="LYS2" s="550"/>
      <c r="LYT2" s="550"/>
      <c r="LYU2" s="550"/>
      <c r="LYV2" s="550"/>
      <c r="LYW2" s="550"/>
      <c r="LYX2" s="550"/>
      <c r="LYY2" s="550"/>
      <c r="LYZ2" s="550"/>
      <c r="LZA2" s="550"/>
      <c r="LZB2" s="550"/>
      <c r="LZC2" s="550"/>
      <c r="LZD2" s="550"/>
      <c r="LZE2" s="550"/>
      <c r="LZF2" s="550"/>
      <c r="LZG2" s="550"/>
      <c r="LZH2" s="550"/>
      <c r="LZI2" s="550"/>
      <c r="LZJ2" s="550"/>
      <c r="LZK2" s="550"/>
      <c r="LZL2" s="550"/>
      <c r="LZM2" s="550"/>
      <c r="LZN2" s="550"/>
      <c r="LZO2" s="550"/>
      <c r="LZP2" s="550"/>
      <c r="LZQ2" s="550"/>
      <c r="LZR2" s="550"/>
      <c r="LZS2" s="550"/>
      <c r="LZT2" s="550"/>
      <c r="LZU2" s="550"/>
      <c r="LZV2" s="550"/>
      <c r="LZW2" s="550"/>
      <c r="LZX2" s="550"/>
      <c r="LZY2" s="550"/>
      <c r="LZZ2" s="550"/>
      <c r="MAA2" s="550"/>
      <c r="MAB2" s="550"/>
      <c r="MAC2" s="550"/>
      <c r="MAD2" s="550"/>
      <c r="MAE2" s="550"/>
      <c r="MAF2" s="550"/>
      <c r="MAG2" s="550"/>
      <c r="MAH2" s="550"/>
      <c r="MAI2" s="550"/>
      <c r="MAJ2" s="550"/>
      <c r="MAK2" s="550"/>
      <c r="MAL2" s="550"/>
      <c r="MAM2" s="550"/>
      <c r="MAN2" s="550"/>
      <c r="MAO2" s="550"/>
      <c r="MAP2" s="550"/>
      <c r="MAQ2" s="550"/>
      <c r="MAR2" s="550"/>
      <c r="MAS2" s="550"/>
      <c r="MAT2" s="550"/>
      <c r="MAU2" s="550"/>
      <c r="MAV2" s="550"/>
      <c r="MAW2" s="550"/>
      <c r="MAX2" s="550"/>
      <c r="MAY2" s="550"/>
      <c r="MAZ2" s="550"/>
      <c r="MBA2" s="550"/>
      <c r="MBB2" s="550"/>
      <c r="MBC2" s="550"/>
      <c r="MBD2" s="550"/>
      <c r="MBE2" s="550"/>
      <c r="MBF2" s="550"/>
      <c r="MBG2" s="550"/>
      <c r="MBH2" s="550"/>
      <c r="MBI2" s="550"/>
      <c r="MBJ2" s="550"/>
      <c r="MBK2" s="550"/>
      <c r="MBL2" s="550"/>
      <c r="MBM2" s="550"/>
      <c r="MBN2" s="550"/>
      <c r="MBO2" s="550"/>
      <c r="MBP2" s="550"/>
      <c r="MBQ2" s="550"/>
      <c r="MBR2" s="550"/>
      <c r="MBS2" s="550"/>
      <c r="MBT2" s="550"/>
      <c r="MBU2" s="550"/>
      <c r="MBV2" s="550"/>
      <c r="MBW2" s="550"/>
      <c r="MBX2" s="550"/>
      <c r="MBY2" s="550"/>
      <c r="MBZ2" s="550"/>
      <c r="MCA2" s="550"/>
      <c r="MCB2" s="550"/>
      <c r="MCC2" s="550"/>
      <c r="MCD2" s="550"/>
      <c r="MCE2" s="550"/>
      <c r="MCF2" s="550"/>
      <c r="MCG2" s="550"/>
      <c r="MCH2" s="550"/>
      <c r="MCI2" s="550"/>
      <c r="MCJ2" s="550"/>
      <c r="MCK2" s="550"/>
      <c r="MCL2" s="550"/>
      <c r="MCM2" s="550"/>
      <c r="MCN2" s="550"/>
      <c r="MCO2" s="550"/>
      <c r="MCP2" s="550"/>
      <c r="MCQ2" s="550"/>
      <c r="MCR2" s="550"/>
      <c r="MCS2" s="550"/>
      <c r="MCT2" s="550"/>
      <c r="MCU2" s="550"/>
      <c r="MCV2" s="550"/>
      <c r="MCW2" s="550"/>
      <c r="MCX2" s="550"/>
      <c r="MCY2" s="550"/>
      <c r="MCZ2" s="550"/>
      <c r="MDA2" s="550"/>
      <c r="MDB2" s="550"/>
      <c r="MDC2" s="550"/>
      <c r="MDD2" s="550"/>
      <c r="MDE2" s="550"/>
      <c r="MDF2" s="550"/>
      <c r="MDG2" s="550"/>
      <c r="MDH2" s="550"/>
      <c r="MDI2" s="550"/>
      <c r="MDJ2" s="550"/>
      <c r="MDK2" s="550"/>
      <c r="MDL2" s="550"/>
      <c r="MDM2" s="550"/>
      <c r="MDN2" s="550"/>
      <c r="MDO2" s="550"/>
      <c r="MDP2" s="550"/>
      <c r="MDQ2" s="550"/>
      <c r="MDR2" s="550"/>
      <c r="MDS2" s="550"/>
      <c r="MDT2" s="550"/>
      <c r="MDU2" s="550"/>
      <c r="MDV2" s="550"/>
      <c r="MDW2" s="550"/>
      <c r="MDX2" s="550"/>
      <c r="MDY2" s="550"/>
      <c r="MDZ2" s="550"/>
      <c r="MEA2" s="550"/>
      <c r="MEB2" s="550"/>
      <c r="MEC2" s="550"/>
      <c r="MED2" s="550"/>
      <c r="MEE2" s="550"/>
      <c r="MEF2" s="550"/>
      <c r="MEG2" s="550"/>
      <c r="MEH2" s="550"/>
      <c r="MEI2" s="550"/>
      <c r="MEJ2" s="550"/>
      <c r="MEK2" s="550"/>
      <c r="MEL2" s="550"/>
      <c r="MEM2" s="550"/>
      <c r="MEN2" s="550"/>
      <c r="MEO2" s="550"/>
      <c r="MEP2" s="550"/>
      <c r="MEQ2" s="550"/>
      <c r="MER2" s="550"/>
      <c r="MES2" s="550"/>
      <c r="MET2" s="550"/>
      <c r="MEU2" s="550"/>
      <c r="MEV2" s="550"/>
      <c r="MEW2" s="550"/>
      <c r="MEX2" s="550"/>
      <c r="MEY2" s="550"/>
      <c r="MEZ2" s="550"/>
      <c r="MFA2" s="550"/>
      <c r="MFB2" s="550"/>
      <c r="MFC2" s="550"/>
      <c r="MFD2" s="550"/>
      <c r="MFE2" s="550"/>
      <c r="MFF2" s="550"/>
      <c r="MFG2" s="550"/>
      <c r="MFH2" s="550"/>
      <c r="MFI2" s="550"/>
      <c r="MFJ2" s="550"/>
      <c r="MFK2" s="550"/>
      <c r="MFL2" s="550"/>
      <c r="MFM2" s="550"/>
      <c r="MFN2" s="550"/>
      <c r="MFO2" s="550"/>
      <c r="MFP2" s="550"/>
      <c r="MFQ2" s="550"/>
      <c r="MFR2" s="550"/>
      <c r="MFS2" s="550"/>
      <c r="MFT2" s="550"/>
      <c r="MFU2" s="550"/>
      <c r="MFV2" s="550"/>
      <c r="MFW2" s="550"/>
      <c r="MFX2" s="550"/>
      <c r="MFY2" s="550"/>
      <c r="MFZ2" s="550"/>
      <c r="MGA2" s="550"/>
      <c r="MGB2" s="550"/>
      <c r="MGC2" s="550"/>
      <c r="MGD2" s="550"/>
      <c r="MGE2" s="550"/>
      <c r="MGF2" s="550"/>
      <c r="MGG2" s="550"/>
      <c r="MGH2" s="550"/>
      <c r="MGI2" s="550"/>
      <c r="MGJ2" s="550"/>
      <c r="MGK2" s="550"/>
      <c r="MGL2" s="550"/>
      <c r="MGM2" s="550"/>
      <c r="MGN2" s="550"/>
      <c r="MGO2" s="550"/>
      <c r="MGP2" s="550"/>
      <c r="MGQ2" s="550"/>
      <c r="MGR2" s="550"/>
      <c r="MGS2" s="550"/>
      <c r="MGT2" s="550"/>
      <c r="MGU2" s="550"/>
      <c r="MGV2" s="550"/>
      <c r="MGW2" s="550"/>
      <c r="MGX2" s="550"/>
      <c r="MGY2" s="550"/>
      <c r="MGZ2" s="550"/>
      <c r="MHA2" s="550"/>
      <c r="MHB2" s="550"/>
      <c r="MHC2" s="550"/>
      <c r="MHD2" s="550"/>
      <c r="MHE2" s="550"/>
      <c r="MHF2" s="550"/>
      <c r="MHG2" s="550"/>
      <c r="MHH2" s="550"/>
      <c r="MHI2" s="550"/>
      <c r="MHJ2" s="550"/>
      <c r="MHK2" s="550"/>
      <c r="MHL2" s="550"/>
      <c r="MHM2" s="550"/>
      <c r="MHN2" s="550"/>
      <c r="MHO2" s="550"/>
      <c r="MHP2" s="550"/>
      <c r="MHQ2" s="550"/>
      <c r="MHR2" s="550"/>
      <c r="MHS2" s="550"/>
      <c r="MHT2" s="550"/>
      <c r="MHU2" s="550"/>
      <c r="MHV2" s="550"/>
      <c r="MHW2" s="550"/>
      <c r="MHX2" s="550"/>
      <c r="MHY2" s="550"/>
      <c r="MHZ2" s="550"/>
      <c r="MIA2" s="550"/>
      <c r="MIB2" s="550"/>
      <c r="MIC2" s="550"/>
      <c r="MID2" s="550"/>
      <c r="MIE2" s="550"/>
      <c r="MIF2" s="550"/>
      <c r="MIG2" s="550"/>
      <c r="MIH2" s="550"/>
      <c r="MII2" s="550"/>
      <c r="MIJ2" s="550"/>
      <c r="MIK2" s="550"/>
      <c r="MIL2" s="550"/>
      <c r="MIM2" s="550"/>
      <c r="MIN2" s="550"/>
      <c r="MIO2" s="550"/>
      <c r="MIP2" s="550"/>
      <c r="MIQ2" s="550"/>
      <c r="MIR2" s="550"/>
      <c r="MIS2" s="550"/>
      <c r="MIT2" s="550"/>
      <c r="MIU2" s="550"/>
      <c r="MIV2" s="550"/>
      <c r="MIW2" s="550"/>
      <c r="MIX2" s="550"/>
      <c r="MIY2" s="550"/>
      <c r="MIZ2" s="550"/>
      <c r="MJA2" s="550"/>
      <c r="MJB2" s="550"/>
      <c r="MJC2" s="550"/>
      <c r="MJD2" s="550"/>
      <c r="MJE2" s="550"/>
      <c r="MJF2" s="550"/>
      <c r="MJG2" s="550"/>
      <c r="MJH2" s="550"/>
      <c r="MJI2" s="550"/>
      <c r="MJJ2" s="550"/>
      <c r="MJK2" s="550"/>
      <c r="MJL2" s="550"/>
      <c r="MJM2" s="550"/>
      <c r="MJN2" s="550"/>
      <c r="MJO2" s="550"/>
      <c r="MJP2" s="550"/>
      <c r="MJQ2" s="550"/>
      <c r="MJR2" s="550"/>
      <c r="MJS2" s="550"/>
      <c r="MJT2" s="550"/>
      <c r="MJU2" s="550"/>
      <c r="MJV2" s="550"/>
      <c r="MJW2" s="550"/>
      <c r="MJX2" s="550"/>
      <c r="MJY2" s="550"/>
      <c r="MJZ2" s="550"/>
      <c r="MKA2" s="550"/>
      <c r="MKB2" s="550"/>
      <c r="MKC2" s="550"/>
      <c r="MKD2" s="550"/>
      <c r="MKE2" s="550"/>
      <c r="MKF2" s="550"/>
      <c r="MKG2" s="550"/>
      <c r="MKH2" s="550"/>
      <c r="MKI2" s="550"/>
      <c r="MKJ2" s="550"/>
      <c r="MKK2" s="550"/>
      <c r="MKL2" s="550"/>
      <c r="MKM2" s="550"/>
      <c r="MKN2" s="550"/>
      <c r="MKO2" s="550"/>
      <c r="MKP2" s="550"/>
      <c r="MKQ2" s="550"/>
      <c r="MKR2" s="550"/>
      <c r="MKS2" s="550"/>
      <c r="MKT2" s="550"/>
      <c r="MKU2" s="550"/>
      <c r="MKV2" s="550"/>
      <c r="MKW2" s="550"/>
      <c r="MKX2" s="550"/>
      <c r="MKY2" s="550"/>
      <c r="MKZ2" s="550"/>
      <c r="MLA2" s="550"/>
      <c r="MLB2" s="550"/>
      <c r="MLC2" s="550"/>
      <c r="MLD2" s="550"/>
      <c r="MLE2" s="550"/>
      <c r="MLF2" s="550"/>
      <c r="MLG2" s="550"/>
      <c r="MLH2" s="550"/>
      <c r="MLI2" s="550"/>
      <c r="MLJ2" s="550"/>
      <c r="MLK2" s="550"/>
      <c r="MLL2" s="550"/>
      <c r="MLM2" s="550"/>
      <c r="MLN2" s="550"/>
      <c r="MLO2" s="550"/>
      <c r="MLP2" s="550"/>
      <c r="MLQ2" s="550"/>
      <c r="MLR2" s="550"/>
      <c r="MLS2" s="550"/>
      <c r="MLT2" s="550"/>
      <c r="MLU2" s="550"/>
      <c r="MLV2" s="550"/>
      <c r="MLW2" s="550"/>
      <c r="MLX2" s="550"/>
      <c r="MLY2" s="550"/>
      <c r="MLZ2" s="550"/>
      <c r="MMA2" s="550"/>
      <c r="MMB2" s="550"/>
      <c r="MMC2" s="550"/>
      <c r="MMD2" s="550"/>
      <c r="MME2" s="550"/>
      <c r="MMF2" s="550"/>
      <c r="MMG2" s="550"/>
      <c r="MMH2" s="550"/>
      <c r="MMI2" s="550"/>
      <c r="MMJ2" s="550"/>
      <c r="MMK2" s="550"/>
      <c r="MML2" s="550"/>
      <c r="MMM2" s="550"/>
      <c r="MMN2" s="550"/>
      <c r="MMO2" s="550"/>
      <c r="MMP2" s="550"/>
      <c r="MMQ2" s="550"/>
      <c r="MMR2" s="550"/>
      <c r="MMS2" s="550"/>
      <c r="MMT2" s="550"/>
      <c r="MMU2" s="550"/>
      <c r="MMV2" s="550"/>
      <c r="MMW2" s="550"/>
      <c r="MMX2" s="550"/>
      <c r="MMY2" s="550"/>
      <c r="MMZ2" s="550"/>
      <c r="MNA2" s="550"/>
      <c r="MNB2" s="550"/>
      <c r="MNC2" s="550"/>
      <c r="MND2" s="550"/>
      <c r="MNE2" s="550"/>
      <c r="MNF2" s="550"/>
      <c r="MNG2" s="550"/>
      <c r="MNH2" s="550"/>
      <c r="MNI2" s="550"/>
      <c r="MNJ2" s="550"/>
      <c r="MNK2" s="550"/>
      <c r="MNL2" s="550"/>
      <c r="MNM2" s="550"/>
      <c r="MNN2" s="550"/>
      <c r="MNO2" s="550"/>
      <c r="MNP2" s="550"/>
      <c r="MNQ2" s="550"/>
      <c r="MNR2" s="550"/>
      <c r="MNS2" s="550"/>
      <c r="MNT2" s="550"/>
      <c r="MNU2" s="550"/>
      <c r="MNV2" s="550"/>
      <c r="MNW2" s="550"/>
      <c r="MNX2" s="550"/>
      <c r="MNY2" s="550"/>
      <c r="MNZ2" s="550"/>
      <c r="MOA2" s="550"/>
      <c r="MOB2" s="550"/>
      <c r="MOC2" s="550"/>
      <c r="MOD2" s="550"/>
      <c r="MOE2" s="550"/>
      <c r="MOF2" s="550"/>
      <c r="MOG2" s="550"/>
      <c r="MOH2" s="550"/>
      <c r="MOI2" s="550"/>
      <c r="MOJ2" s="550"/>
      <c r="MOK2" s="550"/>
      <c r="MOL2" s="550"/>
      <c r="MOM2" s="550"/>
      <c r="MON2" s="550"/>
      <c r="MOO2" s="550"/>
      <c r="MOP2" s="550"/>
      <c r="MOQ2" s="550"/>
      <c r="MOR2" s="550"/>
      <c r="MOS2" s="550"/>
      <c r="MOT2" s="550"/>
      <c r="MOU2" s="550"/>
      <c r="MOV2" s="550"/>
      <c r="MOW2" s="550"/>
      <c r="MOX2" s="550"/>
      <c r="MOY2" s="550"/>
      <c r="MOZ2" s="550"/>
      <c r="MPA2" s="550"/>
      <c r="MPB2" s="550"/>
      <c r="MPC2" s="550"/>
      <c r="MPD2" s="550"/>
      <c r="MPE2" s="550"/>
      <c r="MPF2" s="550"/>
      <c r="MPG2" s="550"/>
      <c r="MPH2" s="550"/>
      <c r="MPI2" s="550"/>
      <c r="MPJ2" s="550"/>
      <c r="MPK2" s="550"/>
      <c r="MPL2" s="550"/>
      <c r="MPM2" s="550"/>
      <c r="MPN2" s="550"/>
      <c r="MPO2" s="550"/>
      <c r="MPP2" s="550"/>
      <c r="MPQ2" s="550"/>
      <c r="MPR2" s="550"/>
      <c r="MPS2" s="550"/>
      <c r="MPT2" s="550"/>
      <c r="MPU2" s="550"/>
      <c r="MPV2" s="550"/>
      <c r="MPW2" s="550"/>
      <c r="MPX2" s="550"/>
      <c r="MPY2" s="550"/>
      <c r="MPZ2" s="550"/>
      <c r="MQA2" s="550"/>
      <c r="MQB2" s="550"/>
      <c r="MQC2" s="550"/>
      <c r="MQD2" s="550"/>
      <c r="MQE2" s="550"/>
      <c r="MQF2" s="550"/>
      <c r="MQG2" s="550"/>
      <c r="MQH2" s="550"/>
      <c r="MQI2" s="550"/>
      <c r="MQJ2" s="550"/>
      <c r="MQK2" s="550"/>
      <c r="MQL2" s="550"/>
      <c r="MQM2" s="550"/>
      <c r="MQN2" s="550"/>
      <c r="MQO2" s="550"/>
      <c r="MQP2" s="550"/>
      <c r="MQQ2" s="550"/>
      <c r="MQR2" s="550"/>
      <c r="MQS2" s="550"/>
      <c r="MQT2" s="550"/>
      <c r="MQU2" s="550"/>
      <c r="MQV2" s="550"/>
      <c r="MQW2" s="550"/>
      <c r="MQX2" s="550"/>
      <c r="MQY2" s="550"/>
      <c r="MQZ2" s="550"/>
      <c r="MRA2" s="550"/>
      <c r="MRB2" s="550"/>
      <c r="MRC2" s="550"/>
      <c r="MRD2" s="550"/>
      <c r="MRE2" s="550"/>
      <c r="MRF2" s="550"/>
      <c r="MRG2" s="550"/>
      <c r="MRH2" s="550"/>
      <c r="MRI2" s="550"/>
      <c r="MRJ2" s="550"/>
      <c r="MRK2" s="550"/>
      <c r="MRL2" s="550"/>
      <c r="MRM2" s="550"/>
      <c r="MRN2" s="550"/>
      <c r="MRO2" s="550"/>
      <c r="MRP2" s="550"/>
      <c r="MRQ2" s="550"/>
      <c r="MRR2" s="550"/>
      <c r="MRS2" s="550"/>
      <c r="MRT2" s="550"/>
      <c r="MRU2" s="550"/>
      <c r="MRV2" s="550"/>
      <c r="MRW2" s="550"/>
      <c r="MRX2" s="550"/>
      <c r="MRY2" s="550"/>
      <c r="MRZ2" s="550"/>
      <c r="MSA2" s="550"/>
      <c r="MSB2" s="550"/>
      <c r="MSC2" s="550"/>
      <c r="MSD2" s="550"/>
      <c r="MSE2" s="550"/>
      <c r="MSF2" s="550"/>
      <c r="MSG2" s="550"/>
      <c r="MSH2" s="550"/>
      <c r="MSI2" s="550"/>
      <c r="MSJ2" s="550"/>
      <c r="MSK2" s="550"/>
      <c r="MSL2" s="550"/>
      <c r="MSM2" s="550"/>
      <c r="MSN2" s="550"/>
      <c r="MSO2" s="550"/>
      <c r="MSP2" s="550"/>
      <c r="MSQ2" s="550"/>
      <c r="MSR2" s="550"/>
      <c r="MSS2" s="550"/>
      <c r="MST2" s="550"/>
      <c r="MSU2" s="550"/>
      <c r="MSV2" s="550"/>
      <c r="MSW2" s="550"/>
      <c r="MSX2" s="550"/>
      <c r="MSY2" s="550"/>
      <c r="MSZ2" s="550"/>
      <c r="MTA2" s="550"/>
      <c r="MTB2" s="550"/>
      <c r="MTC2" s="550"/>
      <c r="MTD2" s="550"/>
      <c r="MTE2" s="550"/>
      <c r="MTF2" s="550"/>
      <c r="MTG2" s="550"/>
      <c r="MTH2" s="550"/>
      <c r="MTI2" s="550"/>
      <c r="MTJ2" s="550"/>
      <c r="MTK2" s="550"/>
      <c r="MTL2" s="550"/>
      <c r="MTM2" s="550"/>
      <c r="MTN2" s="550"/>
      <c r="MTO2" s="550"/>
      <c r="MTP2" s="550"/>
      <c r="MTQ2" s="550"/>
      <c r="MTR2" s="550"/>
      <c r="MTS2" s="550"/>
      <c r="MTT2" s="550"/>
      <c r="MTU2" s="550"/>
      <c r="MTV2" s="550"/>
      <c r="MTW2" s="550"/>
      <c r="MTX2" s="550"/>
      <c r="MTY2" s="550"/>
      <c r="MTZ2" s="550"/>
      <c r="MUA2" s="550"/>
      <c r="MUB2" s="550"/>
      <c r="MUC2" s="550"/>
      <c r="MUD2" s="550"/>
      <c r="MUE2" s="550"/>
      <c r="MUF2" s="550"/>
      <c r="MUG2" s="550"/>
      <c r="MUH2" s="550"/>
      <c r="MUI2" s="550"/>
      <c r="MUJ2" s="550"/>
      <c r="MUK2" s="550"/>
      <c r="MUL2" s="550"/>
      <c r="MUM2" s="550"/>
      <c r="MUN2" s="550"/>
      <c r="MUO2" s="550"/>
      <c r="MUP2" s="550"/>
      <c r="MUQ2" s="550"/>
      <c r="MUR2" s="550"/>
      <c r="MUS2" s="550"/>
      <c r="MUT2" s="550"/>
      <c r="MUU2" s="550"/>
      <c r="MUV2" s="550"/>
      <c r="MUW2" s="550"/>
      <c r="MUX2" s="550"/>
      <c r="MUY2" s="550"/>
      <c r="MUZ2" s="550"/>
      <c r="MVA2" s="550"/>
      <c r="MVB2" s="550"/>
      <c r="MVC2" s="550"/>
      <c r="MVD2" s="550"/>
      <c r="MVE2" s="550"/>
      <c r="MVF2" s="550"/>
      <c r="MVG2" s="550"/>
      <c r="MVH2" s="550"/>
      <c r="MVI2" s="550"/>
      <c r="MVJ2" s="550"/>
      <c r="MVK2" s="550"/>
      <c r="MVL2" s="550"/>
      <c r="MVM2" s="550"/>
      <c r="MVN2" s="550"/>
      <c r="MVO2" s="550"/>
      <c r="MVP2" s="550"/>
      <c r="MVQ2" s="550"/>
      <c r="MVR2" s="550"/>
      <c r="MVS2" s="550"/>
      <c r="MVT2" s="550"/>
      <c r="MVU2" s="550"/>
      <c r="MVV2" s="550"/>
      <c r="MVW2" s="550"/>
      <c r="MVX2" s="550"/>
      <c r="MVY2" s="550"/>
      <c r="MVZ2" s="550"/>
      <c r="MWA2" s="550"/>
      <c r="MWB2" s="550"/>
      <c r="MWC2" s="550"/>
      <c r="MWD2" s="550"/>
      <c r="MWE2" s="550"/>
      <c r="MWF2" s="550"/>
      <c r="MWG2" s="550"/>
      <c r="MWH2" s="550"/>
      <c r="MWI2" s="550"/>
      <c r="MWJ2" s="550"/>
      <c r="MWK2" s="550"/>
      <c r="MWL2" s="550"/>
      <c r="MWM2" s="550"/>
      <c r="MWN2" s="550"/>
      <c r="MWO2" s="550"/>
      <c r="MWP2" s="550"/>
      <c r="MWQ2" s="550"/>
      <c r="MWR2" s="550"/>
      <c r="MWS2" s="550"/>
      <c r="MWT2" s="550"/>
      <c r="MWU2" s="550"/>
      <c r="MWV2" s="550"/>
      <c r="MWW2" s="550"/>
      <c r="MWX2" s="550"/>
      <c r="MWY2" s="550"/>
      <c r="MWZ2" s="550"/>
      <c r="MXA2" s="550"/>
      <c r="MXB2" s="550"/>
      <c r="MXC2" s="550"/>
      <c r="MXD2" s="550"/>
      <c r="MXE2" s="550"/>
      <c r="MXF2" s="550"/>
      <c r="MXG2" s="550"/>
      <c r="MXH2" s="550"/>
      <c r="MXI2" s="550"/>
      <c r="MXJ2" s="550"/>
      <c r="MXK2" s="550"/>
      <c r="MXL2" s="550"/>
      <c r="MXM2" s="550"/>
      <c r="MXN2" s="550"/>
      <c r="MXO2" s="550"/>
      <c r="MXP2" s="550"/>
      <c r="MXQ2" s="550"/>
      <c r="MXR2" s="550"/>
      <c r="MXS2" s="550"/>
      <c r="MXT2" s="550"/>
      <c r="MXU2" s="550"/>
      <c r="MXV2" s="550"/>
      <c r="MXW2" s="550"/>
      <c r="MXX2" s="550"/>
      <c r="MXY2" s="550"/>
      <c r="MXZ2" s="550"/>
      <c r="MYA2" s="550"/>
      <c r="MYB2" s="550"/>
      <c r="MYC2" s="550"/>
      <c r="MYD2" s="550"/>
      <c r="MYE2" s="550"/>
      <c r="MYF2" s="550"/>
      <c r="MYG2" s="550"/>
      <c r="MYH2" s="550"/>
      <c r="MYI2" s="550"/>
      <c r="MYJ2" s="550"/>
      <c r="MYK2" s="550"/>
      <c r="MYL2" s="550"/>
      <c r="MYM2" s="550"/>
      <c r="MYN2" s="550"/>
      <c r="MYO2" s="550"/>
      <c r="MYP2" s="550"/>
      <c r="MYQ2" s="550"/>
      <c r="MYR2" s="550"/>
      <c r="MYS2" s="550"/>
      <c r="MYT2" s="550"/>
      <c r="MYU2" s="550"/>
      <c r="MYV2" s="550"/>
      <c r="MYW2" s="550"/>
      <c r="MYX2" s="550"/>
      <c r="MYY2" s="550"/>
      <c r="MYZ2" s="550"/>
      <c r="MZA2" s="550"/>
      <c r="MZB2" s="550"/>
      <c r="MZC2" s="550"/>
      <c r="MZD2" s="550"/>
      <c r="MZE2" s="550"/>
      <c r="MZF2" s="550"/>
      <c r="MZG2" s="550"/>
      <c r="MZH2" s="550"/>
      <c r="MZI2" s="550"/>
      <c r="MZJ2" s="550"/>
      <c r="MZK2" s="550"/>
      <c r="MZL2" s="550"/>
      <c r="MZM2" s="550"/>
      <c r="MZN2" s="550"/>
      <c r="MZO2" s="550"/>
      <c r="MZP2" s="550"/>
      <c r="MZQ2" s="550"/>
      <c r="MZR2" s="550"/>
      <c r="MZS2" s="550"/>
      <c r="MZT2" s="550"/>
      <c r="MZU2" s="550"/>
      <c r="MZV2" s="550"/>
      <c r="MZW2" s="550"/>
      <c r="MZX2" s="550"/>
      <c r="MZY2" s="550"/>
      <c r="MZZ2" s="550"/>
      <c r="NAA2" s="550"/>
      <c r="NAB2" s="550"/>
      <c r="NAC2" s="550"/>
      <c r="NAD2" s="550"/>
      <c r="NAE2" s="550"/>
      <c r="NAF2" s="550"/>
      <c r="NAG2" s="550"/>
      <c r="NAH2" s="550"/>
      <c r="NAI2" s="550"/>
      <c r="NAJ2" s="550"/>
      <c r="NAK2" s="550"/>
      <c r="NAL2" s="550"/>
      <c r="NAM2" s="550"/>
      <c r="NAN2" s="550"/>
      <c r="NAO2" s="550"/>
      <c r="NAP2" s="550"/>
      <c r="NAQ2" s="550"/>
      <c r="NAR2" s="550"/>
      <c r="NAS2" s="550"/>
      <c r="NAT2" s="550"/>
      <c r="NAU2" s="550"/>
      <c r="NAV2" s="550"/>
      <c r="NAW2" s="550"/>
      <c r="NAX2" s="550"/>
      <c r="NAY2" s="550"/>
      <c r="NAZ2" s="550"/>
      <c r="NBA2" s="550"/>
      <c r="NBB2" s="550"/>
      <c r="NBC2" s="550"/>
      <c r="NBD2" s="550"/>
      <c r="NBE2" s="550"/>
      <c r="NBF2" s="550"/>
      <c r="NBG2" s="550"/>
      <c r="NBH2" s="550"/>
      <c r="NBI2" s="550"/>
      <c r="NBJ2" s="550"/>
      <c r="NBK2" s="550"/>
      <c r="NBL2" s="550"/>
      <c r="NBM2" s="550"/>
      <c r="NBN2" s="550"/>
      <c r="NBO2" s="550"/>
      <c r="NBP2" s="550"/>
      <c r="NBQ2" s="550"/>
      <c r="NBR2" s="550"/>
      <c r="NBS2" s="550"/>
      <c r="NBT2" s="550"/>
      <c r="NBU2" s="550"/>
      <c r="NBV2" s="550"/>
      <c r="NBW2" s="550"/>
      <c r="NBX2" s="550"/>
      <c r="NBY2" s="550"/>
      <c r="NBZ2" s="550"/>
      <c r="NCA2" s="550"/>
      <c r="NCB2" s="550"/>
      <c r="NCC2" s="550"/>
      <c r="NCD2" s="550"/>
      <c r="NCE2" s="550"/>
      <c r="NCF2" s="550"/>
      <c r="NCG2" s="550"/>
      <c r="NCH2" s="550"/>
      <c r="NCI2" s="550"/>
      <c r="NCJ2" s="550"/>
      <c r="NCK2" s="550"/>
      <c r="NCL2" s="550"/>
      <c r="NCM2" s="550"/>
      <c r="NCN2" s="550"/>
      <c r="NCO2" s="550"/>
      <c r="NCP2" s="550"/>
      <c r="NCQ2" s="550"/>
      <c r="NCR2" s="550"/>
      <c r="NCS2" s="550"/>
      <c r="NCT2" s="550"/>
      <c r="NCU2" s="550"/>
      <c r="NCV2" s="550"/>
      <c r="NCW2" s="550"/>
      <c r="NCX2" s="550"/>
      <c r="NCY2" s="550"/>
      <c r="NCZ2" s="550"/>
      <c r="NDA2" s="550"/>
      <c r="NDB2" s="550"/>
      <c r="NDC2" s="550"/>
      <c r="NDD2" s="550"/>
      <c r="NDE2" s="550"/>
      <c r="NDF2" s="550"/>
      <c r="NDG2" s="550"/>
      <c r="NDH2" s="550"/>
      <c r="NDI2" s="550"/>
      <c r="NDJ2" s="550"/>
      <c r="NDK2" s="550"/>
      <c r="NDL2" s="550"/>
      <c r="NDM2" s="550"/>
      <c r="NDN2" s="550"/>
      <c r="NDO2" s="550"/>
      <c r="NDP2" s="550"/>
      <c r="NDQ2" s="550"/>
      <c r="NDR2" s="550"/>
      <c r="NDS2" s="550"/>
      <c r="NDT2" s="550"/>
      <c r="NDU2" s="550"/>
      <c r="NDV2" s="550"/>
      <c r="NDW2" s="550"/>
      <c r="NDX2" s="550"/>
      <c r="NDY2" s="550"/>
      <c r="NDZ2" s="550"/>
      <c r="NEA2" s="550"/>
      <c r="NEB2" s="550"/>
      <c r="NEC2" s="550"/>
      <c r="NED2" s="550"/>
      <c r="NEE2" s="550"/>
      <c r="NEF2" s="550"/>
      <c r="NEG2" s="550"/>
      <c r="NEH2" s="550"/>
      <c r="NEI2" s="550"/>
      <c r="NEJ2" s="550"/>
      <c r="NEK2" s="550"/>
      <c r="NEL2" s="550"/>
      <c r="NEM2" s="550"/>
      <c r="NEN2" s="550"/>
      <c r="NEO2" s="550"/>
      <c r="NEP2" s="550"/>
      <c r="NEQ2" s="550"/>
      <c r="NER2" s="550"/>
      <c r="NES2" s="550"/>
      <c r="NET2" s="550"/>
      <c r="NEU2" s="550"/>
      <c r="NEV2" s="550"/>
      <c r="NEW2" s="550"/>
      <c r="NEX2" s="550"/>
      <c r="NEY2" s="550"/>
      <c r="NEZ2" s="550"/>
      <c r="NFA2" s="550"/>
      <c r="NFB2" s="550"/>
      <c r="NFC2" s="550"/>
      <c r="NFD2" s="550"/>
      <c r="NFE2" s="550"/>
      <c r="NFF2" s="550"/>
      <c r="NFG2" s="550"/>
      <c r="NFH2" s="550"/>
      <c r="NFI2" s="550"/>
      <c r="NFJ2" s="550"/>
      <c r="NFK2" s="550"/>
      <c r="NFL2" s="550"/>
      <c r="NFM2" s="550"/>
      <c r="NFN2" s="550"/>
      <c r="NFO2" s="550"/>
      <c r="NFP2" s="550"/>
      <c r="NFQ2" s="550"/>
      <c r="NFR2" s="550"/>
      <c r="NFS2" s="550"/>
      <c r="NFT2" s="550"/>
      <c r="NFU2" s="550"/>
      <c r="NFV2" s="550"/>
      <c r="NFW2" s="550"/>
      <c r="NFX2" s="550"/>
      <c r="NFY2" s="550"/>
      <c r="NFZ2" s="550"/>
      <c r="NGA2" s="550"/>
      <c r="NGB2" s="550"/>
      <c r="NGC2" s="550"/>
      <c r="NGD2" s="550"/>
      <c r="NGE2" s="550"/>
      <c r="NGF2" s="550"/>
      <c r="NGG2" s="550"/>
      <c r="NGH2" s="550"/>
      <c r="NGI2" s="550"/>
      <c r="NGJ2" s="550"/>
      <c r="NGK2" s="550"/>
      <c r="NGL2" s="550"/>
      <c r="NGM2" s="550"/>
      <c r="NGN2" s="550"/>
      <c r="NGO2" s="550"/>
      <c r="NGP2" s="550"/>
      <c r="NGQ2" s="550"/>
      <c r="NGR2" s="550"/>
      <c r="NGS2" s="550"/>
      <c r="NGT2" s="550"/>
      <c r="NGU2" s="550"/>
      <c r="NGV2" s="550"/>
      <c r="NGW2" s="550"/>
      <c r="NGX2" s="550"/>
      <c r="NGY2" s="550"/>
      <c r="NGZ2" s="550"/>
      <c r="NHA2" s="550"/>
      <c r="NHB2" s="550"/>
      <c r="NHC2" s="550"/>
      <c r="NHD2" s="550"/>
      <c r="NHE2" s="550"/>
      <c r="NHF2" s="550"/>
      <c r="NHG2" s="550"/>
      <c r="NHH2" s="550"/>
      <c r="NHI2" s="550"/>
      <c r="NHJ2" s="550"/>
      <c r="NHK2" s="550"/>
      <c r="NHL2" s="550"/>
      <c r="NHM2" s="550"/>
      <c r="NHN2" s="550"/>
      <c r="NHO2" s="550"/>
      <c r="NHP2" s="550"/>
      <c r="NHQ2" s="550"/>
      <c r="NHR2" s="550"/>
      <c r="NHS2" s="550"/>
      <c r="NHT2" s="550"/>
      <c r="NHU2" s="550"/>
      <c r="NHV2" s="550"/>
      <c r="NHW2" s="550"/>
      <c r="NHX2" s="550"/>
      <c r="NHY2" s="550"/>
      <c r="NHZ2" s="550"/>
      <c r="NIA2" s="550"/>
      <c r="NIB2" s="550"/>
      <c r="NIC2" s="550"/>
      <c r="NID2" s="550"/>
      <c r="NIE2" s="550"/>
      <c r="NIF2" s="550"/>
      <c r="NIG2" s="550"/>
      <c r="NIH2" s="550"/>
      <c r="NII2" s="550"/>
      <c r="NIJ2" s="550"/>
      <c r="NIK2" s="550"/>
      <c r="NIL2" s="550"/>
      <c r="NIM2" s="550"/>
      <c r="NIN2" s="550"/>
      <c r="NIO2" s="550"/>
      <c r="NIP2" s="550"/>
      <c r="NIQ2" s="550"/>
      <c r="NIR2" s="550"/>
      <c r="NIS2" s="550"/>
      <c r="NIT2" s="550"/>
      <c r="NIU2" s="550"/>
      <c r="NIV2" s="550"/>
      <c r="NIW2" s="550"/>
      <c r="NIX2" s="550"/>
      <c r="NIY2" s="550"/>
      <c r="NIZ2" s="550"/>
      <c r="NJA2" s="550"/>
      <c r="NJB2" s="550"/>
      <c r="NJC2" s="550"/>
      <c r="NJD2" s="550"/>
      <c r="NJE2" s="550"/>
      <c r="NJF2" s="550"/>
      <c r="NJG2" s="550"/>
      <c r="NJH2" s="550"/>
      <c r="NJI2" s="550"/>
      <c r="NJJ2" s="550"/>
      <c r="NJK2" s="550"/>
      <c r="NJL2" s="550"/>
      <c r="NJM2" s="550"/>
      <c r="NJN2" s="550"/>
      <c r="NJO2" s="550"/>
      <c r="NJP2" s="550"/>
      <c r="NJQ2" s="550"/>
      <c r="NJR2" s="550"/>
      <c r="NJS2" s="550"/>
      <c r="NJT2" s="550"/>
      <c r="NJU2" s="550"/>
      <c r="NJV2" s="550"/>
      <c r="NJW2" s="550"/>
      <c r="NJX2" s="550"/>
      <c r="NJY2" s="550"/>
      <c r="NJZ2" s="550"/>
      <c r="NKA2" s="550"/>
      <c r="NKB2" s="550"/>
      <c r="NKC2" s="550"/>
      <c r="NKD2" s="550"/>
      <c r="NKE2" s="550"/>
      <c r="NKF2" s="550"/>
      <c r="NKG2" s="550"/>
      <c r="NKH2" s="550"/>
      <c r="NKI2" s="550"/>
      <c r="NKJ2" s="550"/>
      <c r="NKK2" s="550"/>
      <c r="NKL2" s="550"/>
      <c r="NKM2" s="550"/>
      <c r="NKN2" s="550"/>
      <c r="NKO2" s="550"/>
      <c r="NKP2" s="550"/>
      <c r="NKQ2" s="550"/>
      <c r="NKR2" s="550"/>
      <c r="NKS2" s="550"/>
      <c r="NKT2" s="550"/>
      <c r="NKU2" s="550"/>
      <c r="NKV2" s="550"/>
      <c r="NKW2" s="550"/>
      <c r="NKX2" s="550"/>
      <c r="NKY2" s="550"/>
      <c r="NKZ2" s="550"/>
      <c r="NLA2" s="550"/>
      <c r="NLB2" s="550"/>
      <c r="NLC2" s="550"/>
      <c r="NLD2" s="550"/>
      <c r="NLE2" s="550"/>
      <c r="NLF2" s="550"/>
      <c r="NLG2" s="550"/>
      <c r="NLH2" s="550"/>
      <c r="NLI2" s="550"/>
      <c r="NLJ2" s="550"/>
      <c r="NLK2" s="550"/>
      <c r="NLL2" s="550"/>
      <c r="NLM2" s="550"/>
      <c r="NLN2" s="550"/>
      <c r="NLO2" s="550"/>
      <c r="NLP2" s="550"/>
      <c r="NLQ2" s="550"/>
      <c r="NLR2" s="550"/>
      <c r="NLS2" s="550"/>
      <c r="NLT2" s="550"/>
      <c r="NLU2" s="550"/>
      <c r="NLV2" s="550"/>
      <c r="NLW2" s="550"/>
      <c r="NLX2" s="550"/>
      <c r="NLY2" s="550"/>
      <c r="NLZ2" s="550"/>
      <c r="NMA2" s="550"/>
      <c r="NMB2" s="550"/>
      <c r="NMC2" s="550"/>
      <c r="NMD2" s="550"/>
      <c r="NME2" s="550"/>
      <c r="NMF2" s="550"/>
      <c r="NMG2" s="550"/>
      <c r="NMH2" s="550"/>
      <c r="NMI2" s="550"/>
      <c r="NMJ2" s="550"/>
      <c r="NMK2" s="550"/>
      <c r="NML2" s="550"/>
      <c r="NMM2" s="550"/>
      <c r="NMN2" s="550"/>
      <c r="NMO2" s="550"/>
      <c r="NMP2" s="550"/>
      <c r="NMQ2" s="550"/>
      <c r="NMR2" s="550"/>
      <c r="NMS2" s="550"/>
      <c r="NMT2" s="550"/>
      <c r="NMU2" s="550"/>
      <c r="NMV2" s="550"/>
      <c r="NMW2" s="550"/>
      <c r="NMX2" s="550"/>
      <c r="NMY2" s="550"/>
      <c r="NMZ2" s="550"/>
      <c r="NNA2" s="550"/>
      <c r="NNB2" s="550"/>
      <c r="NNC2" s="550"/>
      <c r="NND2" s="550"/>
      <c r="NNE2" s="550"/>
      <c r="NNF2" s="550"/>
      <c r="NNG2" s="550"/>
      <c r="NNH2" s="550"/>
      <c r="NNI2" s="550"/>
      <c r="NNJ2" s="550"/>
      <c r="NNK2" s="550"/>
      <c r="NNL2" s="550"/>
      <c r="NNM2" s="550"/>
      <c r="NNN2" s="550"/>
      <c r="NNO2" s="550"/>
      <c r="NNP2" s="550"/>
      <c r="NNQ2" s="550"/>
      <c r="NNR2" s="550"/>
      <c r="NNS2" s="550"/>
      <c r="NNT2" s="550"/>
      <c r="NNU2" s="550"/>
      <c r="NNV2" s="550"/>
      <c r="NNW2" s="550"/>
      <c r="NNX2" s="550"/>
      <c r="NNY2" s="550"/>
      <c r="NNZ2" s="550"/>
      <c r="NOA2" s="550"/>
      <c r="NOB2" s="550"/>
      <c r="NOC2" s="550"/>
      <c r="NOD2" s="550"/>
      <c r="NOE2" s="550"/>
      <c r="NOF2" s="550"/>
      <c r="NOG2" s="550"/>
      <c r="NOH2" s="550"/>
      <c r="NOI2" s="550"/>
      <c r="NOJ2" s="550"/>
      <c r="NOK2" s="550"/>
      <c r="NOL2" s="550"/>
      <c r="NOM2" s="550"/>
      <c r="NON2" s="550"/>
      <c r="NOO2" s="550"/>
      <c r="NOP2" s="550"/>
      <c r="NOQ2" s="550"/>
      <c r="NOR2" s="550"/>
      <c r="NOS2" s="550"/>
      <c r="NOT2" s="550"/>
      <c r="NOU2" s="550"/>
      <c r="NOV2" s="550"/>
      <c r="NOW2" s="550"/>
      <c r="NOX2" s="550"/>
      <c r="NOY2" s="550"/>
      <c r="NOZ2" s="550"/>
      <c r="NPA2" s="550"/>
      <c r="NPB2" s="550"/>
      <c r="NPC2" s="550"/>
      <c r="NPD2" s="550"/>
      <c r="NPE2" s="550"/>
      <c r="NPF2" s="550"/>
      <c r="NPG2" s="550"/>
      <c r="NPH2" s="550"/>
      <c r="NPI2" s="550"/>
      <c r="NPJ2" s="550"/>
      <c r="NPK2" s="550"/>
      <c r="NPL2" s="550"/>
      <c r="NPM2" s="550"/>
      <c r="NPN2" s="550"/>
      <c r="NPO2" s="550"/>
      <c r="NPP2" s="550"/>
      <c r="NPQ2" s="550"/>
      <c r="NPR2" s="550"/>
      <c r="NPS2" s="550"/>
      <c r="NPT2" s="550"/>
      <c r="NPU2" s="550"/>
      <c r="NPV2" s="550"/>
      <c r="NPW2" s="550"/>
      <c r="NPX2" s="550"/>
      <c r="NPY2" s="550"/>
      <c r="NPZ2" s="550"/>
      <c r="NQA2" s="550"/>
      <c r="NQB2" s="550"/>
      <c r="NQC2" s="550"/>
      <c r="NQD2" s="550"/>
      <c r="NQE2" s="550"/>
      <c r="NQF2" s="550"/>
      <c r="NQG2" s="550"/>
      <c r="NQH2" s="550"/>
      <c r="NQI2" s="550"/>
      <c r="NQJ2" s="550"/>
      <c r="NQK2" s="550"/>
      <c r="NQL2" s="550"/>
      <c r="NQM2" s="550"/>
      <c r="NQN2" s="550"/>
      <c r="NQO2" s="550"/>
      <c r="NQP2" s="550"/>
      <c r="NQQ2" s="550"/>
      <c r="NQR2" s="550"/>
      <c r="NQS2" s="550"/>
      <c r="NQT2" s="550"/>
      <c r="NQU2" s="550"/>
      <c r="NQV2" s="550"/>
      <c r="NQW2" s="550"/>
      <c r="NQX2" s="550"/>
      <c r="NQY2" s="550"/>
      <c r="NQZ2" s="550"/>
      <c r="NRA2" s="550"/>
      <c r="NRB2" s="550"/>
      <c r="NRC2" s="550"/>
      <c r="NRD2" s="550"/>
      <c r="NRE2" s="550"/>
      <c r="NRF2" s="550"/>
      <c r="NRG2" s="550"/>
      <c r="NRH2" s="550"/>
      <c r="NRI2" s="550"/>
      <c r="NRJ2" s="550"/>
      <c r="NRK2" s="550"/>
      <c r="NRL2" s="550"/>
      <c r="NRM2" s="550"/>
      <c r="NRN2" s="550"/>
      <c r="NRO2" s="550"/>
      <c r="NRP2" s="550"/>
      <c r="NRQ2" s="550"/>
      <c r="NRR2" s="550"/>
      <c r="NRS2" s="550"/>
      <c r="NRT2" s="550"/>
      <c r="NRU2" s="550"/>
      <c r="NRV2" s="550"/>
      <c r="NRW2" s="550"/>
      <c r="NRX2" s="550"/>
      <c r="NRY2" s="550"/>
      <c r="NRZ2" s="550"/>
      <c r="NSA2" s="550"/>
      <c r="NSB2" s="550"/>
      <c r="NSC2" s="550"/>
      <c r="NSD2" s="550"/>
      <c r="NSE2" s="550"/>
      <c r="NSF2" s="550"/>
      <c r="NSG2" s="550"/>
      <c r="NSH2" s="550"/>
      <c r="NSI2" s="550"/>
      <c r="NSJ2" s="550"/>
      <c r="NSK2" s="550"/>
      <c r="NSL2" s="550"/>
      <c r="NSM2" s="550"/>
      <c r="NSN2" s="550"/>
      <c r="NSO2" s="550"/>
      <c r="NSP2" s="550"/>
      <c r="NSQ2" s="550"/>
      <c r="NSR2" s="550"/>
      <c r="NSS2" s="550"/>
      <c r="NST2" s="550"/>
      <c r="NSU2" s="550"/>
      <c r="NSV2" s="550"/>
      <c r="NSW2" s="550"/>
      <c r="NSX2" s="550"/>
      <c r="NSY2" s="550"/>
      <c r="NSZ2" s="550"/>
      <c r="NTA2" s="550"/>
      <c r="NTB2" s="550"/>
      <c r="NTC2" s="550"/>
      <c r="NTD2" s="550"/>
      <c r="NTE2" s="550"/>
      <c r="NTF2" s="550"/>
      <c r="NTG2" s="550"/>
      <c r="NTH2" s="550"/>
      <c r="NTI2" s="550"/>
      <c r="NTJ2" s="550"/>
      <c r="NTK2" s="550"/>
      <c r="NTL2" s="550"/>
      <c r="NTM2" s="550"/>
      <c r="NTN2" s="550"/>
      <c r="NTO2" s="550"/>
      <c r="NTP2" s="550"/>
      <c r="NTQ2" s="550"/>
      <c r="NTR2" s="550"/>
      <c r="NTS2" s="550"/>
      <c r="NTT2" s="550"/>
      <c r="NTU2" s="550"/>
      <c r="NTV2" s="550"/>
      <c r="NTW2" s="550"/>
      <c r="NTX2" s="550"/>
      <c r="NTY2" s="550"/>
      <c r="NTZ2" s="550"/>
      <c r="NUA2" s="550"/>
      <c r="NUB2" s="550"/>
      <c r="NUC2" s="550"/>
      <c r="NUD2" s="550"/>
      <c r="NUE2" s="550"/>
      <c r="NUF2" s="550"/>
      <c r="NUG2" s="550"/>
      <c r="NUH2" s="550"/>
      <c r="NUI2" s="550"/>
      <c r="NUJ2" s="550"/>
      <c r="NUK2" s="550"/>
      <c r="NUL2" s="550"/>
      <c r="NUM2" s="550"/>
      <c r="NUN2" s="550"/>
      <c r="NUO2" s="550"/>
      <c r="NUP2" s="550"/>
      <c r="NUQ2" s="550"/>
      <c r="NUR2" s="550"/>
      <c r="NUS2" s="550"/>
      <c r="NUT2" s="550"/>
      <c r="NUU2" s="550"/>
      <c r="NUV2" s="550"/>
      <c r="NUW2" s="550"/>
      <c r="NUX2" s="550"/>
      <c r="NUY2" s="550"/>
      <c r="NUZ2" s="550"/>
      <c r="NVA2" s="550"/>
      <c r="NVB2" s="550"/>
      <c r="NVC2" s="550"/>
      <c r="NVD2" s="550"/>
      <c r="NVE2" s="550"/>
      <c r="NVF2" s="550"/>
      <c r="NVG2" s="550"/>
      <c r="NVH2" s="550"/>
      <c r="NVI2" s="550"/>
      <c r="NVJ2" s="550"/>
      <c r="NVK2" s="550"/>
      <c r="NVL2" s="550"/>
      <c r="NVM2" s="550"/>
      <c r="NVN2" s="550"/>
      <c r="NVO2" s="550"/>
      <c r="NVP2" s="550"/>
      <c r="NVQ2" s="550"/>
      <c r="NVR2" s="550"/>
      <c r="NVS2" s="550"/>
      <c r="NVT2" s="550"/>
      <c r="NVU2" s="550"/>
      <c r="NVV2" s="550"/>
      <c r="NVW2" s="550"/>
      <c r="NVX2" s="550"/>
      <c r="NVY2" s="550"/>
      <c r="NVZ2" s="550"/>
      <c r="NWA2" s="550"/>
      <c r="NWB2" s="550"/>
      <c r="NWC2" s="550"/>
      <c r="NWD2" s="550"/>
      <c r="NWE2" s="550"/>
      <c r="NWF2" s="550"/>
      <c r="NWG2" s="550"/>
      <c r="NWH2" s="550"/>
      <c r="NWI2" s="550"/>
      <c r="NWJ2" s="550"/>
      <c r="NWK2" s="550"/>
      <c r="NWL2" s="550"/>
      <c r="NWM2" s="550"/>
      <c r="NWN2" s="550"/>
      <c r="NWO2" s="550"/>
      <c r="NWP2" s="550"/>
      <c r="NWQ2" s="550"/>
      <c r="NWR2" s="550"/>
      <c r="NWS2" s="550"/>
      <c r="NWT2" s="550"/>
      <c r="NWU2" s="550"/>
      <c r="NWV2" s="550"/>
      <c r="NWW2" s="550"/>
      <c r="NWX2" s="550"/>
      <c r="NWY2" s="550"/>
      <c r="NWZ2" s="550"/>
      <c r="NXA2" s="550"/>
      <c r="NXB2" s="550"/>
      <c r="NXC2" s="550"/>
      <c r="NXD2" s="550"/>
      <c r="NXE2" s="550"/>
      <c r="NXF2" s="550"/>
      <c r="NXG2" s="550"/>
      <c r="NXH2" s="550"/>
      <c r="NXI2" s="550"/>
      <c r="NXJ2" s="550"/>
      <c r="NXK2" s="550"/>
      <c r="NXL2" s="550"/>
      <c r="NXM2" s="550"/>
      <c r="NXN2" s="550"/>
      <c r="NXO2" s="550"/>
      <c r="NXP2" s="550"/>
      <c r="NXQ2" s="550"/>
      <c r="NXR2" s="550"/>
      <c r="NXS2" s="550"/>
      <c r="NXT2" s="550"/>
      <c r="NXU2" s="550"/>
      <c r="NXV2" s="550"/>
      <c r="NXW2" s="550"/>
      <c r="NXX2" s="550"/>
      <c r="NXY2" s="550"/>
      <c r="NXZ2" s="550"/>
      <c r="NYA2" s="550"/>
      <c r="NYB2" s="550"/>
      <c r="NYC2" s="550"/>
      <c r="NYD2" s="550"/>
      <c r="NYE2" s="550"/>
      <c r="NYF2" s="550"/>
      <c r="NYG2" s="550"/>
      <c r="NYH2" s="550"/>
      <c r="NYI2" s="550"/>
      <c r="NYJ2" s="550"/>
      <c r="NYK2" s="550"/>
      <c r="NYL2" s="550"/>
      <c r="NYM2" s="550"/>
      <c r="NYN2" s="550"/>
      <c r="NYO2" s="550"/>
      <c r="NYP2" s="550"/>
      <c r="NYQ2" s="550"/>
      <c r="NYR2" s="550"/>
      <c r="NYS2" s="550"/>
      <c r="NYT2" s="550"/>
      <c r="NYU2" s="550"/>
      <c r="NYV2" s="550"/>
      <c r="NYW2" s="550"/>
      <c r="NYX2" s="550"/>
      <c r="NYY2" s="550"/>
      <c r="NYZ2" s="550"/>
      <c r="NZA2" s="550"/>
      <c r="NZB2" s="550"/>
      <c r="NZC2" s="550"/>
      <c r="NZD2" s="550"/>
      <c r="NZE2" s="550"/>
      <c r="NZF2" s="550"/>
      <c r="NZG2" s="550"/>
      <c r="NZH2" s="550"/>
      <c r="NZI2" s="550"/>
      <c r="NZJ2" s="550"/>
      <c r="NZK2" s="550"/>
      <c r="NZL2" s="550"/>
      <c r="NZM2" s="550"/>
      <c r="NZN2" s="550"/>
      <c r="NZO2" s="550"/>
      <c r="NZP2" s="550"/>
      <c r="NZQ2" s="550"/>
      <c r="NZR2" s="550"/>
      <c r="NZS2" s="550"/>
      <c r="NZT2" s="550"/>
      <c r="NZU2" s="550"/>
      <c r="NZV2" s="550"/>
      <c r="NZW2" s="550"/>
      <c r="NZX2" s="550"/>
      <c r="NZY2" s="550"/>
      <c r="NZZ2" s="550"/>
      <c r="OAA2" s="550"/>
      <c r="OAB2" s="550"/>
      <c r="OAC2" s="550"/>
      <c r="OAD2" s="550"/>
      <c r="OAE2" s="550"/>
      <c r="OAF2" s="550"/>
      <c r="OAG2" s="550"/>
      <c r="OAH2" s="550"/>
      <c r="OAI2" s="550"/>
      <c r="OAJ2" s="550"/>
      <c r="OAK2" s="550"/>
      <c r="OAL2" s="550"/>
      <c r="OAM2" s="550"/>
      <c r="OAN2" s="550"/>
      <c r="OAO2" s="550"/>
      <c r="OAP2" s="550"/>
      <c r="OAQ2" s="550"/>
      <c r="OAR2" s="550"/>
      <c r="OAS2" s="550"/>
      <c r="OAT2" s="550"/>
      <c r="OAU2" s="550"/>
      <c r="OAV2" s="550"/>
      <c r="OAW2" s="550"/>
      <c r="OAX2" s="550"/>
      <c r="OAY2" s="550"/>
      <c r="OAZ2" s="550"/>
      <c r="OBA2" s="550"/>
      <c r="OBB2" s="550"/>
      <c r="OBC2" s="550"/>
      <c r="OBD2" s="550"/>
      <c r="OBE2" s="550"/>
      <c r="OBF2" s="550"/>
      <c r="OBG2" s="550"/>
      <c r="OBH2" s="550"/>
      <c r="OBI2" s="550"/>
      <c r="OBJ2" s="550"/>
      <c r="OBK2" s="550"/>
      <c r="OBL2" s="550"/>
      <c r="OBM2" s="550"/>
      <c r="OBN2" s="550"/>
      <c r="OBO2" s="550"/>
      <c r="OBP2" s="550"/>
      <c r="OBQ2" s="550"/>
      <c r="OBR2" s="550"/>
      <c r="OBS2" s="550"/>
      <c r="OBT2" s="550"/>
      <c r="OBU2" s="550"/>
      <c r="OBV2" s="550"/>
      <c r="OBW2" s="550"/>
      <c r="OBX2" s="550"/>
      <c r="OBY2" s="550"/>
      <c r="OBZ2" s="550"/>
      <c r="OCA2" s="550"/>
      <c r="OCB2" s="550"/>
      <c r="OCC2" s="550"/>
      <c r="OCD2" s="550"/>
      <c r="OCE2" s="550"/>
      <c r="OCF2" s="550"/>
      <c r="OCG2" s="550"/>
      <c r="OCH2" s="550"/>
      <c r="OCI2" s="550"/>
      <c r="OCJ2" s="550"/>
      <c r="OCK2" s="550"/>
      <c r="OCL2" s="550"/>
      <c r="OCM2" s="550"/>
      <c r="OCN2" s="550"/>
      <c r="OCO2" s="550"/>
      <c r="OCP2" s="550"/>
      <c r="OCQ2" s="550"/>
      <c r="OCR2" s="550"/>
      <c r="OCS2" s="550"/>
      <c r="OCT2" s="550"/>
      <c r="OCU2" s="550"/>
      <c r="OCV2" s="550"/>
      <c r="OCW2" s="550"/>
      <c r="OCX2" s="550"/>
      <c r="OCY2" s="550"/>
      <c r="OCZ2" s="550"/>
      <c r="ODA2" s="550"/>
      <c r="ODB2" s="550"/>
      <c r="ODC2" s="550"/>
      <c r="ODD2" s="550"/>
      <c r="ODE2" s="550"/>
      <c r="ODF2" s="550"/>
      <c r="ODG2" s="550"/>
      <c r="ODH2" s="550"/>
      <c r="ODI2" s="550"/>
      <c r="ODJ2" s="550"/>
      <c r="ODK2" s="550"/>
      <c r="ODL2" s="550"/>
      <c r="ODM2" s="550"/>
      <c r="ODN2" s="550"/>
      <c r="ODO2" s="550"/>
      <c r="ODP2" s="550"/>
      <c r="ODQ2" s="550"/>
      <c r="ODR2" s="550"/>
      <c r="ODS2" s="550"/>
      <c r="ODT2" s="550"/>
      <c r="ODU2" s="550"/>
      <c r="ODV2" s="550"/>
      <c r="ODW2" s="550"/>
      <c r="ODX2" s="550"/>
      <c r="ODY2" s="550"/>
      <c r="ODZ2" s="550"/>
      <c r="OEA2" s="550"/>
      <c r="OEB2" s="550"/>
      <c r="OEC2" s="550"/>
      <c r="OED2" s="550"/>
      <c r="OEE2" s="550"/>
      <c r="OEF2" s="550"/>
      <c r="OEG2" s="550"/>
      <c r="OEH2" s="550"/>
      <c r="OEI2" s="550"/>
      <c r="OEJ2" s="550"/>
      <c r="OEK2" s="550"/>
      <c r="OEL2" s="550"/>
      <c r="OEM2" s="550"/>
      <c r="OEN2" s="550"/>
      <c r="OEO2" s="550"/>
      <c r="OEP2" s="550"/>
      <c r="OEQ2" s="550"/>
      <c r="OER2" s="550"/>
      <c r="OES2" s="550"/>
      <c r="OET2" s="550"/>
      <c r="OEU2" s="550"/>
      <c r="OEV2" s="550"/>
      <c r="OEW2" s="550"/>
      <c r="OEX2" s="550"/>
      <c r="OEY2" s="550"/>
      <c r="OEZ2" s="550"/>
      <c r="OFA2" s="550"/>
      <c r="OFB2" s="550"/>
      <c r="OFC2" s="550"/>
      <c r="OFD2" s="550"/>
      <c r="OFE2" s="550"/>
      <c r="OFF2" s="550"/>
      <c r="OFG2" s="550"/>
      <c r="OFH2" s="550"/>
      <c r="OFI2" s="550"/>
      <c r="OFJ2" s="550"/>
      <c r="OFK2" s="550"/>
      <c r="OFL2" s="550"/>
      <c r="OFM2" s="550"/>
      <c r="OFN2" s="550"/>
      <c r="OFO2" s="550"/>
      <c r="OFP2" s="550"/>
      <c r="OFQ2" s="550"/>
      <c r="OFR2" s="550"/>
      <c r="OFS2" s="550"/>
      <c r="OFT2" s="550"/>
      <c r="OFU2" s="550"/>
      <c r="OFV2" s="550"/>
      <c r="OFW2" s="550"/>
      <c r="OFX2" s="550"/>
      <c r="OFY2" s="550"/>
      <c r="OFZ2" s="550"/>
      <c r="OGA2" s="550"/>
      <c r="OGB2" s="550"/>
      <c r="OGC2" s="550"/>
      <c r="OGD2" s="550"/>
      <c r="OGE2" s="550"/>
      <c r="OGF2" s="550"/>
      <c r="OGG2" s="550"/>
      <c r="OGH2" s="550"/>
      <c r="OGI2" s="550"/>
      <c r="OGJ2" s="550"/>
      <c r="OGK2" s="550"/>
      <c r="OGL2" s="550"/>
      <c r="OGM2" s="550"/>
      <c r="OGN2" s="550"/>
      <c r="OGO2" s="550"/>
      <c r="OGP2" s="550"/>
      <c r="OGQ2" s="550"/>
      <c r="OGR2" s="550"/>
      <c r="OGS2" s="550"/>
      <c r="OGT2" s="550"/>
      <c r="OGU2" s="550"/>
      <c r="OGV2" s="550"/>
      <c r="OGW2" s="550"/>
      <c r="OGX2" s="550"/>
      <c r="OGY2" s="550"/>
      <c r="OGZ2" s="550"/>
      <c r="OHA2" s="550"/>
      <c r="OHB2" s="550"/>
      <c r="OHC2" s="550"/>
      <c r="OHD2" s="550"/>
      <c r="OHE2" s="550"/>
      <c r="OHF2" s="550"/>
      <c r="OHG2" s="550"/>
      <c r="OHH2" s="550"/>
      <c r="OHI2" s="550"/>
      <c r="OHJ2" s="550"/>
      <c r="OHK2" s="550"/>
      <c r="OHL2" s="550"/>
      <c r="OHM2" s="550"/>
      <c r="OHN2" s="550"/>
      <c r="OHO2" s="550"/>
      <c r="OHP2" s="550"/>
      <c r="OHQ2" s="550"/>
      <c r="OHR2" s="550"/>
      <c r="OHS2" s="550"/>
      <c r="OHT2" s="550"/>
      <c r="OHU2" s="550"/>
      <c r="OHV2" s="550"/>
      <c r="OHW2" s="550"/>
      <c r="OHX2" s="550"/>
      <c r="OHY2" s="550"/>
      <c r="OHZ2" s="550"/>
      <c r="OIA2" s="550"/>
      <c r="OIB2" s="550"/>
      <c r="OIC2" s="550"/>
      <c r="OID2" s="550"/>
      <c r="OIE2" s="550"/>
      <c r="OIF2" s="550"/>
      <c r="OIG2" s="550"/>
      <c r="OIH2" s="550"/>
      <c r="OII2" s="550"/>
      <c r="OIJ2" s="550"/>
      <c r="OIK2" s="550"/>
      <c r="OIL2" s="550"/>
      <c r="OIM2" s="550"/>
      <c r="OIN2" s="550"/>
      <c r="OIO2" s="550"/>
      <c r="OIP2" s="550"/>
      <c r="OIQ2" s="550"/>
      <c r="OIR2" s="550"/>
      <c r="OIS2" s="550"/>
      <c r="OIT2" s="550"/>
      <c r="OIU2" s="550"/>
      <c r="OIV2" s="550"/>
      <c r="OIW2" s="550"/>
      <c r="OIX2" s="550"/>
      <c r="OIY2" s="550"/>
      <c r="OIZ2" s="550"/>
      <c r="OJA2" s="550"/>
      <c r="OJB2" s="550"/>
      <c r="OJC2" s="550"/>
      <c r="OJD2" s="550"/>
      <c r="OJE2" s="550"/>
      <c r="OJF2" s="550"/>
      <c r="OJG2" s="550"/>
      <c r="OJH2" s="550"/>
      <c r="OJI2" s="550"/>
      <c r="OJJ2" s="550"/>
      <c r="OJK2" s="550"/>
      <c r="OJL2" s="550"/>
      <c r="OJM2" s="550"/>
      <c r="OJN2" s="550"/>
      <c r="OJO2" s="550"/>
      <c r="OJP2" s="550"/>
      <c r="OJQ2" s="550"/>
      <c r="OJR2" s="550"/>
      <c r="OJS2" s="550"/>
      <c r="OJT2" s="550"/>
      <c r="OJU2" s="550"/>
      <c r="OJV2" s="550"/>
      <c r="OJW2" s="550"/>
      <c r="OJX2" s="550"/>
      <c r="OJY2" s="550"/>
      <c r="OJZ2" s="550"/>
      <c r="OKA2" s="550"/>
      <c r="OKB2" s="550"/>
      <c r="OKC2" s="550"/>
      <c r="OKD2" s="550"/>
      <c r="OKE2" s="550"/>
      <c r="OKF2" s="550"/>
      <c r="OKG2" s="550"/>
      <c r="OKH2" s="550"/>
      <c r="OKI2" s="550"/>
      <c r="OKJ2" s="550"/>
      <c r="OKK2" s="550"/>
      <c r="OKL2" s="550"/>
      <c r="OKM2" s="550"/>
      <c r="OKN2" s="550"/>
      <c r="OKO2" s="550"/>
      <c r="OKP2" s="550"/>
      <c r="OKQ2" s="550"/>
      <c r="OKR2" s="550"/>
      <c r="OKS2" s="550"/>
      <c r="OKT2" s="550"/>
      <c r="OKU2" s="550"/>
      <c r="OKV2" s="550"/>
      <c r="OKW2" s="550"/>
      <c r="OKX2" s="550"/>
      <c r="OKY2" s="550"/>
      <c r="OKZ2" s="550"/>
      <c r="OLA2" s="550"/>
      <c r="OLB2" s="550"/>
      <c r="OLC2" s="550"/>
      <c r="OLD2" s="550"/>
      <c r="OLE2" s="550"/>
      <c r="OLF2" s="550"/>
      <c r="OLG2" s="550"/>
      <c r="OLH2" s="550"/>
      <c r="OLI2" s="550"/>
      <c r="OLJ2" s="550"/>
      <c r="OLK2" s="550"/>
      <c r="OLL2" s="550"/>
      <c r="OLM2" s="550"/>
      <c r="OLN2" s="550"/>
      <c r="OLO2" s="550"/>
      <c r="OLP2" s="550"/>
      <c r="OLQ2" s="550"/>
      <c r="OLR2" s="550"/>
      <c r="OLS2" s="550"/>
      <c r="OLT2" s="550"/>
      <c r="OLU2" s="550"/>
      <c r="OLV2" s="550"/>
      <c r="OLW2" s="550"/>
      <c r="OLX2" s="550"/>
      <c r="OLY2" s="550"/>
      <c r="OLZ2" s="550"/>
      <c r="OMA2" s="550"/>
      <c r="OMB2" s="550"/>
      <c r="OMC2" s="550"/>
      <c r="OMD2" s="550"/>
      <c r="OME2" s="550"/>
      <c r="OMF2" s="550"/>
      <c r="OMG2" s="550"/>
      <c r="OMH2" s="550"/>
      <c r="OMI2" s="550"/>
      <c r="OMJ2" s="550"/>
      <c r="OMK2" s="550"/>
      <c r="OML2" s="550"/>
      <c r="OMM2" s="550"/>
      <c r="OMN2" s="550"/>
      <c r="OMO2" s="550"/>
      <c r="OMP2" s="550"/>
      <c r="OMQ2" s="550"/>
      <c r="OMR2" s="550"/>
      <c r="OMS2" s="550"/>
      <c r="OMT2" s="550"/>
      <c r="OMU2" s="550"/>
      <c r="OMV2" s="550"/>
      <c r="OMW2" s="550"/>
      <c r="OMX2" s="550"/>
      <c r="OMY2" s="550"/>
      <c r="OMZ2" s="550"/>
      <c r="ONA2" s="550"/>
      <c r="ONB2" s="550"/>
      <c r="ONC2" s="550"/>
      <c r="OND2" s="550"/>
      <c r="ONE2" s="550"/>
      <c r="ONF2" s="550"/>
      <c r="ONG2" s="550"/>
      <c r="ONH2" s="550"/>
      <c r="ONI2" s="550"/>
      <c r="ONJ2" s="550"/>
      <c r="ONK2" s="550"/>
      <c r="ONL2" s="550"/>
      <c r="ONM2" s="550"/>
      <c r="ONN2" s="550"/>
      <c r="ONO2" s="550"/>
      <c r="ONP2" s="550"/>
      <c r="ONQ2" s="550"/>
      <c r="ONR2" s="550"/>
      <c r="ONS2" s="550"/>
      <c r="ONT2" s="550"/>
      <c r="ONU2" s="550"/>
      <c r="ONV2" s="550"/>
      <c r="ONW2" s="550"/>
      <c r="ONX2" s="550"/>
      <c r="ONY2" s="550"/>
      <c r="ONZ2" s="550"/>
      <c r="OOA2" s="550"/>
      <c r="OOB2" s="550"/>
      <c r="OOC2" s="550"/>
      <c r="OOD2" s="550"/>
      <c r="OOE2" s="550"/>
      <c r="OOF2" s="550"/>
      <c r="OOG2" s="550"/>
      <c r="OOH2" s="550"/>
      <c r="OOI2" s="550"/>
      <c r="OOJ2" s="550"/>
      <c r="OOK2" s="550"/>
      <c r="OOL2" s="550"/>
      <c r="OOM2" s="550"/>
      <c r="OON2" s="550"/>
      <c r="OOO2" s="550"/>
      <c r="OOP2" s="550"/>
      <c r="OOQ2" s="550"/>
      <c r="OOR2" s="550"/>
      <c r="OOS2" s="550"/>
      <c r="OOT2" s="550"/>
      <c r="OOU2" s="550"/>
      <c r="OOV2" s="550"/>
      <c r="OOW2" s="550"/>
      <c r="OOX2" s="550"/>
      <c r="OOY2" s="550"/>
      <c r="OOZ2" s="550"/>
      <c r="OPA2" s="550"/>
      <c r="OPB2" s="550"/>
      <c r="OPC2" s="550"/>
      <c r="OPD2" s="550"/>
      <c r="OPE2" s="550"/>
      <c r="OPF2" s="550"/>
      <c r="OPG2" s="550"/>
      <c r="OPH2" s="550"/>
      <c r="OPI2" s="550"/>
      <c r="OPJ2" s="550"/>
      <c r="OPK2" s="550"/>
      <c r="OPL2" s="550"/>
      <c r="OPM2" s="550"/>
      <c r="OPN2" s="550"/>
      <c r="OPO2" s="550"/>
      <c r="OPP2" s="550"/>
      <c r="OPQ2" s="550"/>
      <c r="OPR2" s="550"/>
      <c r="OPS2" s="550"/>
      <c r="OPT2" s="550"/>
      <c r="OPU2" s="550"/>
      <c r="OPV2" s="550"/>
      <c r="OPW2" s="550"/>
      <c r="OPX2" s="550"/>
      <c r="OPY2" s="550"/>
      <c r="OPZ2" s="550"/>
      <c r="OQA2" s="550"/>
      <c r="OQB2" s="550"/>
      <c r="OQC2" s="550"/>
      <c r="OQD2" s="550"/>
      <c r="OQE2" s="550"/>
      <c r="OQF2" s="550"/>
      <c r="OQG2" s="550"/>
      <c r="OQH2" s="550"/>
      <c r="OQI2" s="550"/>
      <c r="OQJ2" s="550"/>
      <c r="OQK2" s="550"/>
      <c r="OQL2" s="550"/>
      <c r="OQM2" s="550"/>
      <c r="OQN2" s="550"/>
      <c r="OQO2" s="550"/>
      <c r="OQP2" s="550"/>
      <c r="OQQ2" s="550"/>
      <c r="OQR2" s="550"/>
      <c r="OQS2" s="550"/>
      <c r="OQT2" s="550"/>
      <c r="OQU2" s="550"/>
      <c r="OQV2" s="550"/>
      <c r="OQW2" s="550"/>
      <c r="OQX2" s="550"/>
      <c r="OQY2" s="550"/>
      <c r="OQZ2" s="550"/>
      <c r="ORA2" s="550"/>
      <c r="ORB2" s="550"/>
      <c r="ORC2" s="550"/>
      <c r="ORD2" s="550"/>
      <c r="ORE2" s="550"/>
      <c r="ORF2" s="550"/>
      <c r="ORG2" s="550"/>
      <c r="ORH2" s="550"/>
      <c r="ORI2" s="550"/>
      <c r="ORJ2" s="550"/>
      <c r="ORK2" s="550"/>
      <c r="ORL2" s="550"/>
      <c r="ORM2" s="550"/>
      <c r="ORN2" s="550"/>
      <c r="ORO2" s="550"/>
      <c r="ORP2" s="550"/>
      <c r="ORQ2" s="550"/>
      <c r="ORR2" s="550"/>
      <c r="ORS2" s="550"/>
      <c r="ORT2" s="550"/>
      <c r="ORU2" s="550"/>
      <c r="ORV2" s="550"/>
      <c r="ORW2" s="550"/>
      <c r="ORX2" s="550"/>
      <c r="ORY2" s="550"/>
      <c r="ORZ2" s="550"/>
      <c r="OSA2" s="550"/>
      <c r="OSB2" s="550"/>
      <c r="OSC2" s="550"/>
      <c r="OSD2" s="550"/>
      <c r="OSE2" s="550"/>
      <c r="OSF2" s="550"/>
      <c r="OSG2" s="550"/>
      <c r="OSH2" s="550"/>
      <c r="OSI2" s="550"/>
      <c r="OSJ2" s="550"/>
      <c r="OSK2" s="550"/>
      <c r="OSL2" s="550"/>
      <c r="OSM2" s="550"/>
      <c r="OSN2" s="550"/>
      <c r="OSO2" s="550"/>
      <c r="OSP2" s="550"/>
      <c r="OSQ2" s="550"/>
      <c r="OSR2" s="550"/>
      <c r="OSS2" s="550"/>
      <c r="OST2" s="550"/>
      <c r="OSU2" s="550"/>
      <c r="OSV2" s="550"/>
      <c r="OSW2" s="550"/>
      <c r="OSX2" s="550"/>
      <c r="OSY2" s="550"/>
      <c r="OSZ2" s="550"/>
      <c r="OTA2" s="550"/>
      <c r="OTB2" s="550"/>
      <c r="OTC2" s="550"/>
      <c r="OTD2" s="550"/>
      <c r="OTE2" s="550"/>
      <c r="OTF2" s="550"/>
      <c r="OTG2" s="550"/>
      <c r="OTH2" s="550"/>
      <c r="OTI2" s="550"/>
      <c r="OTJ2" s="550"/>
      <c r="OTK2" s="550"/>
      <c r="OTL2" s="550"/>
      <c r="OTM2" s="550"/>
      <c r="OTN2" s="550"/>
      <c r="OTO2" s="550"/>
      <c r="OTP2" s="550"/>
      <c r="OTQ2" s="550"/>
      <c r="OTR2" s="550"/>
      <c r="OTS2" s="550"/>
      <c r="OTT2" s="550"/>
      <c r="OTU2" s="550"/>
      <c r="OTV2" s="550"/>
      <c r="OTW2" s="550"/>
      <c r="OTX2" s="550"/>
      <c r="OTY2" s="550"/>
      <c r="OTZ2" s="550"/>
      <c r="OUA2" s="550"/>
      <c r="OUB2" s="550"/>
      <c r="OUC2" s="550"/>
      <c r="OUD2" s="550"/>
      <c r="OUE2" s="550"/>
      <c r="OUF2" s="550"/>
      <c r="OUG2" s="550"/>
      <c r="OUH2" s="550"/>
      <c r="OUI2" s="550"/>
      <c r="OUJ2" s="550"/>
      <c r="OUK2" s="550"/>
      <c r="OUL2" s="550"/>
      <c r="OUM2" s="550"/>
      <c r="OUN2" s="550"/>
      <c r="OUO2" s="550"/>
      <c r="OUP2" s="550"/>
      <c r="OUQ2" s="550"/>
      <c r="OUR2" s="550"/>
      <c r="OUS2" s="550"/>
      <c r="OUT2" s="550"/>
      <c r="OUU2" s="550"/>
      <c r="OUV2" s="550"/>
      <c r="OUW2" s="550"/>
      <c r="OUX2" s="550"/>
      <c r="OUY2" s="550"/>
      <c r="OUZ2" s="550"/>
      <c r="OVA2" s="550"/>
      <c r="OVB2" s="550"/>
      <c r="OVC2" s="550"/>
      <c r="OVD2" s="550"/>
      <c r="OVE2" s="550"/>
      <c r="OVF2" s="550"/>
      <c r="OVG2" s="550"/>
      <c r="OVH2" s="550"/>
      <c r="OVI2" s="550"/>
      <c r="OVJ2" s="550"/>
      <c r="OVK2" s="550"/>
      <c r="OVL2" s="550"/>
      <c r="OVM2" s="550"/>
      <c r="OVN2" s="550"/>
      <c r="OVO2" s="550"/>
      <c r="OVP2" s="550"/>
      <c r="OVQ2" s="550"/>
      <c r="OVR2" s="550"/>
      <c r="OVS2" s="550"/>
      <c r="OVT2" s="550"/>
      <c r="OVU2" s="550"/>
      <c r="OVV2" s="550"/>
      <c r="OVW2" s="550"/>
      <c r="OVX2" s="550"/>
      <c r="OVY2" s="550"/>
      <c r="OVZ2" s="550"/>
      <c r="OWA2" s="550"/>
      <c r="OWB2" s="550"/>
      <c r="OWC2" s="550"/>
      <c r="OWD2" s="550"/>
      <c r="OWE2" s="550"/>
      <c r="OWF2" s="550"/>
      <c r="OWG2" s="550"/>
      <c r="OWH2" s="550"/>
      <c r="OWI2" s="550"/>
      <c r="OWJ2" s="550"/>
      <c r="OWK2" s="550"/>
      <c r="OWL2" s="550"/>
      <c r="OWM2" s="550"/>
      <c r="OWN2" s="550"/>
      <c r="OWO2" s="550"/>
      <c r="OWP2" s="550"/>
      <c r="OWQ2" s="550"/>
      <c r="OWR2" s="550"/>
      <c r="OWS2" s="550"/>
      <c r="OWT2" s="550"/>
      <c r="OWU2" s="550"/>
      <c r="OWV2" s="550"/>
      <c r="OWW2" s="550"/>
      <c r="OWX2" s="550"/>
      <c r="OWY2" s="550"/>
      <c r="OWZ2" s="550"/>
      <c r="OXA2" s="550"/>
      <c r="OXB2" s="550"/>
      <c r="OXC2" s="550"/>
      <c r="OXD2" s="550"/>
      <c r="OXE2" s="550"/>
      <c r="OXF2" s="550"/>
      <c r="OXG2" s="550"/>
      <c r="OXH2" s="550"/>
      <c r="OXI2" s="550"/>
      <c r="OXJ2" s="550"/>
      <c r="OXK2" s="550"/>
      <c r="OXL2" s="550"/>
      <c r="OXM2" s="550"/>
      <c r="OXN2" s="550"/>
      <c r="OXO2" s="550"/>
      <c r="OXP2" s="550"/>
      <c r="OXQ2" s="550"/>
      <c r="OXR2" s="550"/>
      <c r="OXS2" s="550"/>
      <c r="OXT2" s="550"/>
      <c r="OXU2" s="550"/>
      <c r="OXV2" s="550"/>
      <c r="OXW2" s="550"/>
      <c r="OXX2" s="550"/>
      <c r="OXY2" s="550"/>
      <c r="OXZ2" s="550"/>
      <c r="OYA2" s="550"/>
      <c r="OYB2" s="550"/>
      <c r="OYC2" s="550"/>
      <c r="OYD2" s="550"/>
      <c r="OYE2" s="550"/>
      <c r="OYF2" s="550"/>
      <c r="OYG2" s="550"/>
      <c r="OYH2" s="550"/>
      <c r="OYI2" s="550"/>
      <c r="OYJ2" s="550"/>
      <c r="OYK2" s="550"/>
      <c r="OYL2" s="550"/>
      <c r="OYM2" s="550"/>
      <c r="OYN2" s="550"/>
      <c r="OYO2" s="550"/>
      <c r="OYP2" s="550"/>
      <c r="OYQ2" s="550"/>
      <c r="OYR2" s="550"/>
      <c r="OYS2" s="550"/>
      <c r="OYT2" s="550"/>
      <c r="OYU2" s="550"/>
      <c r="OYV2" s="550"/>
      <c r="OYW2" s="550"/>
      <c r="OYX2" s="550"/>
      <c r="OYY2" s="550"/>
      <c r="OYZ2" s="550"/>
      <c r="OZA2" s="550"/>
      <c r="OZB2" s="550"/>
      <c r="OZC2" s="550"/>
      <c r="OZD2" s="550"/>
      <c r="OZE2" s="550"/>
      <c r="OZF2" s="550"/>
      <c r="OZG2" s="550"/>
      <c r="OZH2" s="550"/>
      <c r="OZI2" s="550"/>
      <c r="OZJ2" s="550"/>
      <c r="OZK2" s="550"/>
      <c r="OZL2" s="550"/>
      <c r="OZM2" s="550"/>
      <c r="OZN2" s="550"/>
      <c r="OZO2" s="550"/>
      <c r="OZP2" s="550"/>
      <c r="OZQ2" s="550"/>
      <c r="OZR2" s="550"/>
      <c r="OZS2" s="550"/>
      <c r="OZT2" s="550"/>
      <c r="OZU2" s="550"/>
      <c r="OZV2" s="550"/>
      <c r="OZW2" s="550"/>
      <c r="OZX2" s="550"/>
      <c r="OZY2" s="550"/>
      <c r="OZZ2" s="550"/>
      <c r="PAA2" s="550"/>
      <c r="PAB2" s="550"/>
      <c r="PAC2" s="550"/>
      <c r="PAD2" s="550"/>
      <c r="PAE2" s="550"/>
      <c r="PAF2" s="550"/>
      <c r="PAG2" s="550"/>
      <c r="PAH2" s="550"/>
      <c r="PAI2" s="550"/>
      <c r="PAJ2" s="550"/>
      <c r="PAK2" s="550"/>
      <c r="PAL2" s="550"/>
      <c r="PAM2" s="550"/>
      <c r="PAN2" s="550"/>
      <c r="PAO2" s="550"/>
      <c r="PAP2" s="550"/>
      <c r="PAQ2" s="550"/>
      <c r="PAR2" s="550"/>
      <c r="PAS2" s="550"/>
      <c r="PAT2" s="550"/>
      <c r="PAU2" s="550"/>
      <c r="PAV2" s="550"/>
      <c r="PAW2" s="550"/>
      <c r="PAX2" s="550"/>
      <c r="PAY2" s="550"/>
      <c r="PAZ2" s="550"/>
      <c r="PBA2" s="550"/>
      <c r="PBB2" s="550"/>
      <c r="PBC2" s="550"/>
      <c r="PBD2" s="550"/>
      <c r="PBE2" s="550"/>
      <c r="PBF2" s="550"/>
      <c r="PBG2" s="550"/>
      <c r="PBH2" s="550"/>
      <c r="PBI2" s="550"/>
      <c r="PBJ2" s="550"/>
      <c r="PBK2" s="550"/>
      <c r="PBL2" s="550"/>
      <c r="PBM2" s="550"/>
      <c r="PBN2" s="550"/>
      <c r="PBO2" s="550"/>
      <c r="PBP2" s="550"/>
      <c r="PBQ2" s="550"/>
      <c r="PBR2" s="550"/>
      <c r="PBS2" s="550"/>
      <c r="PBT2" s="550"/>
      <c r="PBU2" s="550"/>
      <c r="PBV2" s="550"/>
      <c r="PBW2" s="550"/>
      <c r="PBX2" s="550"/>
      <c r="PBY2" s="550"/>
      <c r="PBZ2" s="550"/>
      <c r="PCA2" s="550"/>
      <c r="PCB2" s="550"/>
      <c r="PCC2" s="550"/>
      <c r="PCD2" s="550"/>
      <c r="PCE2" s="550"/>
      <c r="PCF2" s="550"/>
      <c r="PCG2" s="550"/>
      <c r="PCH2" s="550"/>
      <c r="PCI2" s="550"/>
      <c r="PCJ2" s="550"/>
      <c r="PCK2" s="550"/>
      <c r="PCL2" s="550"/>
      <c r="PCM2" s="550"/>
      <c r="PCN2" s="550"/>
      <c r="PCO2" s="550"/>
      <c r="PCP2" s="550"/>
      <c r="PCQ2" s="550"/>
      <c r="PCR2" s="550"/>
      <c r="PCS2" s="550"/>
      <c r="PCT2" s="550"/>
      <c r="PCU2" s="550"/>
      <c r="PCV2" s="550"/>
      <c r="PCW2" s="550"/>
      <c r="PCX2" s="550"/>
      <c r="PCY2" s="550"/>
      <c r="PCZ2" s="550"/>
      <c r="PDA2" s="550"/>
      <c r="PDB2" s="550"/>
      <c r="PDC2" s="550"/>
      <c r="PDD2" s="550"/>
      <c r="PDE2" s="550"/>
      <c r="PDF2" s="550"/>
      <c r="PDG2" s="550"/>
      <c r="PDH2" s="550"/>
      <c r="PDI2" s="550"/>
      <c r="PDJ2" s="550"/>
      <c r="PDK2" s="550"/>
      <c r="PDL2" s="550"/>
      <c r="PDM2" s="550"/>
      <c r="PDN2" s="550"/>
      <c r="PDO2" s="550"/>
      <c r="PDP2" s="550"/>
      <c r="PDQ2" s="550"/>
      <c r="PDR2" s="550"/>
      <c r="PDS2" s="550"/>
      <c r="PDT2" s="550"/>
      <c r="PDU2" s="550"/>
      <c r="PDV2" s="550"/>
      <c r="PDW2" s="550"/>
      <c r="PDX2" s="550"/>
      <c r="PDY2" s="550"/>
      <c r="PDZ2" s="550"/>
      <c r="PEA2" s="550"/>
      <c r="PEB2" s="550"/>
      <c r="PEC2" s="550"/>
      <c r="PED2" s="550"/>
      <c r="PEE2" s="550"/>
      <c r="PEF2" s="550"/>
      <c r="PEG2" s="550"/>
      <c r="PEH2" s="550"/>
      <c r="PEI2" s="550"/>
      <c r="PEJ2" s="550"/>
      <c r="PEK2" s="550"/>
      <c r="PEL2" s="550"/>
      <c r="PEM2" s="550"/>
      <c r="PEN2" s="550"/>
      <c r="PEO2" s="550"/>
      <c r="PEP2" s="550"/>
      <c r="PEQ2" s="550"/>
      <c r="PER2" s="550"/>
      <c r="PES2" s="550"/>
      <c r="PET2" s="550"/>
      <c r="PEU2" s="550"/>
      <c r="PEV2" s="550"/>
      <c r="PEW2" s="550"/>
      <c r="PEX2" s="550"/>
      <c r="PEY2" s="550"/>
      <c r="PEZ2" s="550"/>
      <c r="PFA2" s="550"/>
      <c r="PFB2" s="550"/>
      <c r="PFC2" s="550"/>
      <c r="PFD2" s="550"/>
      <c r="PFE2" s="550"/>
      <c r="PFF2" s="550"/>
      <c r="PFG2" s="550"/>
      <c r="PFH2" s="550"/>
      <c r="PFI2" s="550"/>
      <c r="PFJ2" s="550"/>
      <c r="PFK2" s="550"/>
      <c r="PFL2" s="550"/>
      <c r="PFM2" s="550"/>
      <c r="PFN2" s="550"/>
      <c r="PFO2" s="550"/>
      <c r="PFP2" s="550"/>
      <c r="PFQ2" s="550"/>
      <c r="PFR2" s="550"/>
      <c r="PFS2" s="550"/>
      <c r="PFT2" s="550"/>
      <c r="PFU2" s="550"/>
      <c r="PFV2" s="550"/>
      <c r="PFW2" s="550"/>
      <c r="PFX2" s="550"/>
      <c r="PFY2" s="550"/>
      <c r="PFZ2" s="550"/>
      <c r="PGA2" s="550"/>
      <c r="PGB2" s="550"/>
      <c r="PGC2" s="550"/>
      <c r="PGD2" s="550"/>
      <c r="PGE2" s="550"/>
      <c r="PGF2" s="550"/>
      <c r="PGG2" s="550"/>
      <c r="PGH2" s="550"/>
      <c r="PGI2" s="550"/>
      <c r="PGJ2" s="550"/>
      <c r="PGK2" s="550"/>
      <c r="PGL2" s="550"/>
      <c r="PGM2" s="550"/>
      <c r="PGN2" s="550"/>
      <c r="PGO2" s="550"/>
      <c r="PGP2" s="550"/>
      <c r="PGQ2" s="550"/>
      <c r="PGR2" s="550"/>
      <c r="PGS2" s="550"/>
      <c r="PGT2" s="550"/>
      <c r="PGU2" s="550"/>
      <c r="PGV2" s="550"/>
      <c r="PGW2" s="550"/>
      <c r="PGX2" s="550"/>
      <c r="PGY2" s="550"/>
      <c r="PGZ2" s="550"/>
      <c r="PHA2" s="550"/>
      <c r="PHB2" s="550"/>
      <c r="PHC2" s="550"/>
      <c r="PHD2" s="550"/>
      <c r="PHE2" s="550"/>
      <c r="PHF2" s="550"/>
      <c r="PHG2" s="550"/>
      <c r="PHH2" s="550"/>
      <c r="PHI2" s="550"/>
      <c r="PHJ2" s="550"/>
      <c r="PHK2" s="550"/>
      <c r="PHL2" s="550"/>
      <c r="PHM2" s="550"/>
      <c r="PHN2" s="550"/>
      <c r="PHO2" s="550"/>
      <c r="PHP2" s="550"/>
      <c r="PHQ2" s="550"/>
      <c r="PHR2" s="550"/>
      <c r="PHS2" s="550"/>
      <c r="PHT2" s="550"/>
      <c r="PHU2" s="550"/>
      <c r="PHV2" s="550"/>
      <c r="PHW2" s="550"/>
      <c r="PHX2" s="550"/>
      <c r="PHY2" s="550"/>
      <c r="PHZ2" s="550"/>
      <c r="PIA2" s="550"/>
      <c r="PIB2" s="550"/>
      <c r="PIC2" s="550"/>
      <c r="PID2" s="550"/>
      <c r="PIE2" s="550"/>
      <c r="PIF2" s="550"/>
      <c r="PIG2" s="550"/>
      <c r="PIH2" s="550"/>
      <c r="PII2" s="550"/>
      <c r="PIJ2" s="550"/>
      <c r="PIK2" s="550"/>
      <c r="PIL2" s="550"/>
      <c r="PIM2" s="550"/>
      <c r="PIN2" s="550"/>
      <c r="PIO2" s="550"/>
      <c r="PIP2" s="550"/>
      <c r="PIQ2" s="550"/>
      <c r="PIR2" s="550"/>
      <c r="PIS2" s="550"/>
      <c r="PIT2" s="550"/>
      <c r="PIU2" s="550"/>
      <c r="PIV2" s="550"/>
      <c r="PIW2" s="550"/>
      <c r="PIX2" s="550"/>
      <c r="PIY2" s="550"/>
      <c r="PIZ2" s="550"/>
      <c r="PJA2" s="550"/>
      <c r="PJB2" s="550"/>
      <c r="PJC2" s="550"/>
      <c r="PJD2" s="550"/>
      <c r="PJE2" s="550"/>
      <c r="PJF2" s="550"/>
      <c r="PJG2" s="550"/>
      <c r="PJH2" s="550"/>
      <c r="PJI2" s="550"/>
      <c r="PJJ2" s="550"/>
      <c r="PJK2" s="550"/>
      <c r="PJL2" s="550"/>
      <c r="PJM2" s="550"/>
      <c r="PJN2" s="550"/>
      <c r="PJO2" s="550"/>
      <c r="PJP2" s="550"/>
      <c r="PJQ2" s="550"/>
      <c r="PJR2" s="550"/>
      <c r="PJS2" s="550"/>
      <c r="PJT2" s="550"/>
      <c r="PJU2" s="550"/>
      <c r="PJV2" s="550"/>
      <c r="PJW2" s="550"/>
      <c r="PJX2" s="550"/>
      <c r="PJY2" s="550"/>
      <c r="PJZ2" s="550"/>
      <c r="PKA2" s="550"/>
      <c r="PKB2" s="550"/>
      <c r="PKC2" s="550"/>
      <c r="PKD2" s="550"/>
      <c r="PKE2" s="550"/>
      <c r="PKF2" s="550"/>
      <c r="PKG2" s="550"/>
      <c r="PKH2" s="550"/>
      <c r="PKI2" s="550"/>
      <c r="PKJ2" s="550"/>
      <c r="PKK2" s="550"/>
      <c r="PKL2" s="550"/>
      <c r="PKM2" s="550"/>
      <c r="PKN2" s="550"/>
      <c r="PKO2" s="550"/>
      <c r="PKP2" s="550"/>
      <c r="PKQ2" s="550"/>
      <c r="PKR2" s="550"/>
      <c r="PKS2" s="550"/>
      <c r="PKT2" s="550"/>
      <c r="PKU2" s="550"/>
      <c r="PKV2" s="550"/>
      <c r="PKW2" s="550"/>
      <c r="PKX2" s="550"/>
      <c r="PKY2" s="550"/>
      <c r="PKZ2" s="550"/>
      <c r="PLA2" s="550"/>
      <c r="PLB2" s="550"/>
      <c r="PLC2" s="550"/>
      <c r="PLD2" s="550"/>
      <c r="PLE2" s="550"/>
      <c r="PLF2" s="550"/>
      <c r="PLG2" s="550"/>
      <c r="PLH2" s="550"/>
      <c r="PLI2" s="550"/>
      <c r="PLJ2" s="550"/>
      <c r="PLK2" s="550"/>
      <c r="PLL2" s="550"/>
      <c r="PLM2" s="550"/>
      <c r="PLN2" s="550"/>
      <c r="PLO2" s="550"/>
      <c r="PLP2" s="550"/>
      <c r="PLQ2" s="550"/>
      <c r="PLR2" s="550"/>
      <c r="PLS2" s="550"/>
      <c r="PLT2" s="550"/>
      <c r="PLU2" s="550"/>
      <c r="PLV2" s="550"/>
      <c r="PLW2" s="550"/>
      <c r="PLX2" s="550"/>
      <c r="PLY2" s="550"/>
      <c r="PLZ2" s="550"/>
      <c r="PMA2" s="550"/>
      <c r="PMB2" s="550"/>
      <c r="PMC2" s="550"/>
      <c r="PMD2" s="550"/>
      <c r="PME2" s="550"/>
      <c r="PMF2" s="550"/>
      <c r="PMG2" s="550"/>
      <c r="PMH2" s="550"/>
      <c r="PMI2" s="550"/>
      <c r="PMJ2" s="550"/>
      <c r="PMK2" s="550"/>
      <c r="PML2" s="550"/>
      <c r="PMM2" s="550"/>
      <c r="PMN2" s="550"/>
      <c r="PMO2" s="550"/>
      <c r="PMP2" s="550"/>
      <c r="PMQ2" s="550"/>
      <c r="PMR2" s="550"/>
      <c r="PMS2" s="550"/>
      <c r="PMT2" s="550"/>
      <c r="PMU2" s="550"/>
      <c r="PMV2" s="550"/>
      <c r="PMW2" s="550"/>
      <c r="PMX2" s="550"/>
      <c r="PMY2" s="550"/>
      <c r="PMZ2" s="550"/>
      <c r="PNA2" s="550"/>
      <c r="PNB2" s="550"/>
      <c r="PNC2" s="550"/>
      <c r="PND2" s="550"/>
      <c r="PNE2" s="550"/>
      <c r="PNF2" s="550"/>
      <c r="PNG2" s="550"/>
      <c r="PNH2" s="550"/>
      <c r="PNI2" s="550"/>
      <c r="PNJ2" s="550"/>
      <c r="PNK2" s="550"/>
      <c r="PNL2" s="550"/>
      <c r="PNM2" s="550"/>
      <c r="PNN2" s="550"/>
      <c r="PNO2" s="550"/>
      <c r="PNP2" s="550"/>
      <c r="PNQ2" s="550"/>
      <c r="PNR2" s="550"/>
      <c r="PNS2" s="550"/>
      <c r="PNT2" s="550"/>
      <c r="PNU2" s="550"/>
      <c r="PNV2" s="550"/>
      <c r="PNW2" s="550"/>
      <c r="PNX2" s="550"/>
      <c r="PNY2" s="550"/>
      <c r="PNZ2" s="550"/>
      <c r="POA2" s="550"/>
      <c r="POB2" s="550"/>
      <c r="POC2" s="550"/>
      <c r="POD2" s="550"/>
      <c r="POE2" s="550"/>
      <c r="POF2" s="550"/>
      <c r="POG2" s="550"/>
      <c r="POH2" s="550"/>
      <c r="POI2" s="550"/>
      <c r="POJ2" s="550"/>
      <c r="POK2" s="550"/>
      <c r="POL2" s="550"/>
      <c r="POM2" s="550"/>
      <c r="PON2" s="550"/>
      <c r="POO2" s="550"/>
      <c r="POP2" s="550"/>
      <c r="POQ2" s="550"/>
      <c r="POR2" s="550"/>
      <c r="POS2" s="550"/>
      <c r="POT2" s="550"/>
      <c r="POU2" s="550"/>
      <c r="POV2" s="550"/>
      <c r="POW2" s="550"/>
      <c r="POX2" s="550"/>
      <c r="POY2" s="550"/>
      <c r="POZ2" s="550"/>
      <c r="PPA2" s="550"/>
      <c r="PPB2" s="550"/>
      <c r="PPC2" s="550"/>
      <c r="PPD2" s="550"/>
      <c r="PPE2" s="550"/>
      <c r="PPF2" s="550"/>
      <c r="PPG2" s="550"/>
      <c r="PPH2" s="550"/>
      <c r="PPI2" s="550"/>
      <c r="PPJ2" s="550"/>
      <c r="PPK2" s="550"/>
      <c r="PPL2" s="550"/>
      <c r="PPM2" s="550"/>
      <c r="PPN2" s="550"/>
      <c r="PPO2" s="550"/>
      <c r="PPP2" s="550"/>
      <c r="PPQ2" s="550"/>
      <c r="PPR2" s="550"/>
      <c r="PPS2" s="550"/>
      <c r="PPT2" s="550"/>
      <c r="PPU2" s="550"/>
      <c r="PPV2" s="550"/>
      <c r="PPW2" s="550"/>
      <c r="PPX2" s="550"/>
      <c r="PPY2" s="550"/>
      <c r="PPZ2" s="550"/>
      <c r="PQA2" s="550"/>
      <c r="PQB2" s="550"/>
      <c r="PQC2" s="550"/>
      <c r="PQD2" s="550"/>
      <c r="PQE2" s="550"/>
      <c r="PQF2" s="550"/>
      <c r="PQG2" s="550"/>
      <c r="PQH2" s="550"/>
      <c r="PQI2" s="550"/>
      <c r="PQJ2" s="550"/>
      <c r="PQK2" s="550"/>
      <c r="PQL2" s="550"/>
      <c r="PQM2" s="550"/>
      <c r="PQN2" s="550"/>
      <c r="PQO2" s="550"/>
      <c r="PQP2" s="550"/>
      <c r="PQQ2" s="550"/>
      <c r="PQR2" s="550"/>
      <c r="PQS2" s="550"/>
      <c r="PQT2" s="550"/>
      <c r="PQU2" s="550"/>
      <c r="PQV2" s="550"/>
      <c r="PQW2" s="550"/>
      <c r="PQX2" s="550"/>
      <c r="PQY2" s="550"/>
      <c r="PQZ2" s="550"/>
      <c r="PRA2" s="550"/>
      <c r="PRB2" s="550"/>
      <c r="PRC2" s="550"/>
      <c r="PRD2" s="550"/>
      <c r="PRE2" s="550"/>
      <c r="PRF2" s="550"/>
      <c r="PRG2" s="550"/>
      <c r="PRH2" s="550"/>
      <c r="PRI2" s="550"/>
      <c r="PRJ2" s="550"/>
      <c r="PRK2" s="550"/>
      <c r="PRL2" s="550"/>
      <c r="PRM2" s="550"/>
      <c r="PRN2" s="550"/>
      <c r="PRO2" s="550"/>
      <c r="PRP2" s="550"/>
      <c r="PRQ2" s="550"/>
      <c r="PRR2" s="550"/>
      <c r="PRS2" s="550"/>
      <c r="PRT2" s="550"/>
      <c r="PRU2" s="550"/>
      <c r="PRV2" s="550"/>
      <c r="PRW2" s="550"/>
      <c r="PRX2" s="550"/>
      <c r="PRY2" s="550"/>
      <c r="PRZ2" s="550"/>
      <c r="PSA2" s="550"/>
      <c r="PSB2" s="550"/>
      <c r="PSC2" s="550"/>
      <c r="PSD2" s="550"/>
      <c r="PSE2" s="550"/>
      <c r="PSF2" s="550"/>
      <c r="PSG2" s="550"/>
      <c r="PSH2" s="550"/>
      <c r="PSI2" s="550"/>
      <c r="PSJ2" s="550"/>
      <c r="PSK2" s="550"/>
      <c r="PSL2" s="550"/>
      <c r="PSM2" s="550"/>
      <c r="PSN2" s="550"/>
      <c r="PSO2" s="550"/>
      <c r="PSP2" s="550"/>
      <c r="PSQ2" s="550"/>
      <c r="PSR2" s="550"/>
      <c r="PSS2" s="550"/>
      <c r="PST2" s="550"/>
      <c r="PSU2" s="550"/>
      <c r="PSV2" s="550"/>
      <c r="PSW2" s="550"/>
      <c r="PSX2" s="550"/>
      <c r="PSY2" s="550"/>
      <c r="PSZ2" s="550"/>
      <c r="PTA2" s="550"/>
      <c r="PTB2" s="550"/>
      <c r="PTC2" s="550"/>
      <c r="PTD2" s="550"/>
      <c r="PTE2" s="550"/>
      <c r="PTF2" s="550"/>
      <c r="PTG2" s="550"/>
      <c r="PTH2" s="550"/>
      <c r="PTI2" s="550"/>
      <c r="PTJ2" s="550"/>
      <c r="PTK2" s="550"/>
      <c r="PTL2" s="550"/>
      <c r="PTM2" s="550"/>
      <c r="PTN2" s="550"/>
      <c r="PTO2" s="550"/>
      <c r="PTP2" s="550"/>
      <c r="PTQ2" s="550"/>
      <c r="PTR2" s="550"/>
      <c r="PTS2" s="550"/>
      <c r="PTT2" s="550"/>
      <c r="PTU2" s="550"/>
      <c r="PTV2" s="550"/>
      <c r="PTW2" s="550"/>
      <c r="PTX2" s="550"/>
      <c r="PTY2" s="550"/>
      <c r="PTZ2" s="550"/>
      <c r="PUA2" s="550"/>
      <c r="PUB2" s="550"/>
      <c r="PUC2" s="550"/>
      <c r="PUD2" s="550"/>
      <c r="PUE2" s="550"/>
      <c r="PUF2" s="550"/>
      <c r="PUG2" s="550"/>
      <c r="PUH2" s="550"/>
      <c r="PUI2" s="550"/>
      <c r="PUJ2" s="550"/>
      <c r="PUK2" s="550"/>
      <c r="PUL2" s="550"/>
      <c r="PUM2" s="550"/>
      <c r="PUN2" s="550"/>
      <c r="PUO2" s="550"/>
      <c r="PUP2" s="550"/>
      <c r="PUQ2" s="550"/>
      <c r="PUR2" s="550"/>
      <c r="PUS2" s="550"/>
      <c r="PUT2" s="550"/>
      <c r="PUU2" s="550"/>
      <c r="PUV2" s="550"/>
      <c r="PUW2" s="550"/>
      <c r="PUX2" s="550"/>
      <c r="PUY2" s="550"/>
      <c r="PUZ2" s="550"/>
      <c r="PVA2" s="550"/>
      <c r="PVB2" s="550"/>
      <c r="PVC2" s="550"/>
      <c r="PVD2" s="550"/>
      <c r="PVE2" s="550"/>
      <c r="PVF2" s="550"/>
      <c r="PVG2" s="550"/>
      <c r="PVH2" s="550"/>
      <c r="PVI2" s="550"/>
      <c r="PVJ2" s="550"/>
      <c r="PVK2" s="550"/>
      <c r="PVL2" s="550"/>
      <c r="PVM2" s="550"/>
      <c r="PVN2" s="550"/>
      <c r="PVO2" s="550"/>
      <c r="PVP2" s="550"/>
      <c r="PVQ2" s="550"/>
      <c r="PVR2" s="550"/>
      <c r="PVS2" s="550"/>
      <c r="PVT2" s="550"/>
      <c r="PVU2" s="550"/>
      <c r="PVV2" s="550"/>
      <c r="PVW2" s="550"/>
      <c r="PVX2" s="550"/>
      <c r="PVY2" s="550"/>
      <c r="PVZ2" s="550"/>
      <c r="PWA2" s="550"/>
      <c r="PWB2" s="550"/>
      <c r="PWC2" s="550"/>
      <c r="PWD2" s="550"/>
      <c r="PWE2" s="550"/>
      <c r="PWF2" s="550"/>
      <c r="PWG2" s="550"/>
      <c r="PWH2" s="550"/>
      <c r="PWI2" s="550"/>
      <c r="PWJ2" s="550"/>
      <c r="PWK2" s="550"/>
      <c r="PWL2" s="550"/>
      <c r="PWM2" s="550"/>
      <c r="PWN2" s="550"/>
      <c r="PWO2" s="550"/>
      <c r="PWP2" s="550"/>
      <c r="PWQ2" s="550"/>
      <c r="PWR2" s="550"/>
      <c r="PWS2" s="550"/>
      <c r="PWT2" s="550"/>
      <c r="PWU2" s="550"/>
      <c r="PWV2" s="550"/>
      <c r="PWW2" s="550"/>
      <c r="PWX2" s="550"/>
      <c r="PWY2" s="550"/>
      <c r="PWZ2" s="550"/>
      <c r="PXA2" s="550"/>
      <c r="PXB2" s="550"/>
      <c r="PXC2" s="550"/>
      <c r="PXD2" s="550"/>
      <c r="PXE2" s="550"/>
      <c r="PXF2" s="550"/>
      <c r="PXG2" s="550"/>
      <c r="PXH2" s="550"/>
      <c r="PXI2" s="550"/>
      <c r="PXJ2" s="550"/>
      <c r="PXK2" s="550"/>
      <c r="PXL2" s="550"/>
      <c r="PXM2" s="550"/>
      <c r="PXN2" s="550"/>
      <c r="PXO2" s="550"/>
      <c r="PXP2" s="550"/>
      <c r="PXQ2" s="550"/>
      <c r="PXR2" s="550"/>
      <c r="PXS2" s="550"/>
      <c r="PXT2" s="550"/>
      <c r="PXU2" s="550"/>
      <c r="PXV2" s="550"/>
      <c r="PXW2" s="550"/>
      <c r="PXX2" s="550"/>
      <c r="PXY2" s="550"/>
      <c r="PXZ2" s="550"/>
      <c r="PYA2" s="550"/>
      <c r="PYB2" s="550"/>
      <c r="PYC2" s="550"/>
      <c r="PYD2" s="550"/>
      <c r="PYE2" s="550"/>
      <c r="PYF2" s="550"/>
      <c r="PYG2" s="550"/>
      <c r="PYH2" s="550"/>
      <c r="PYI2" s="550"/>
      <c r="PYJ2" s="550"/>
      <c r="PYK2" s="550"/>
      <c r="PYL2" s="550"/>
      <c r="PYM2" s="550"/>
      <c r="PYN2" s="550"/>
      <c r="PYO2" s="550"/>
      <c r="PYP2" s="550"/>
      <c r="PYQ2" s="550"/>
      <c r="PYR2" s="550"/>
      <c r="PYS2" s="550"/>
      <c r="PYT2" s="550"/>
      <c r="PYU2" s="550"/>
      <c r="PYV2" s="550"/>
      <c r="PYW2" s="550"/>
      <c r="PYX2" s="550"/>
      <c r="PYY2" s="550"/>
      <c r="PYZ2" s="550"/>
      <c r="PZA2" s="550"/>
      <c r="PZB2" s="550"/>
      <c r="PZC2" s="550"/>
      <c r="PZD2" s="550"/>
      <c r="PZE2" s="550"/>
      <c r="PZF2" s="550"/>
      <c r="PZG2" s="550"/>
      <c r="PZH2" s="550"/>
      <c r="PZI2" s="550"/>
      <c r="PZJ2" s="550"/>
      <c r="PZK2" s="550"/>
      <c r="PZL2" s="550"/>
      <c r="PZM2" s="550"/>
      <c r="PZN2" s="550"/>
      <c r="PZO2" s="550"/>
      <c r="PZP2" s="550"/>
      <c r="PZQ2" s="550"/>
      <c r="PZR2" s="550"/>
      <c r="PZS2" s="550"/>
      <c r="PZT2" s="550"/>
      <c r="PZU2" s="550"/>
      <c r="PZV2" s="550"/>
      <c r="PZW2" s="550"/>
      <c r="PZX2" s="550"/>
      <c r="PZY2" s="550"/>
      <c r="PZZ2" s="550"/>
      <c r="QAA2" s="550"/>
      <c r="QAB2" s="550"/>
      <c r="QAC2" s="550"/>
      <c r="QAD2" s="550"/>
      <c r="QAE2" s="550"/>
      <c r="QAF2" s="550"/>
      <c r="QAG2" s="550"/>
      <c r="QAH2" s="550"/>
      <c r="QAI2" s="550"/>
      <c r="QAJ2" s="550"/>
      <c r="QAK2" s="550"/>
      <c r="QAL2" s="550"/>
      <c r="QAM2" s="550"/>
      <c r="QAN2" s="550"/>
      <c r="QAO2" s="550"/>
      <c r="QAP2" s="550"/>
      <c r="QAQ2" s="550"/>
      <c r="QAR2" s="550"/>
      <c r="QAS2" s="550"/>
      <c r="QAT2" s="550"/>
      <c r="QAU2" s="550"/>
      <c r="QAV2" s="550"/>
      <c r="QAW2" s="550"/>
      <c r="QAX2" s="550"/>
      <c r="QAY2" s="550"/>
      <c r="QAZ2" s="550"/>
      <c r="QBA2" s="550"/>
      <c r="QBB2" s="550"/>
      <c r="QBC2" s="550"/>
      <c r="QBD2" s="550"/>
      <c r="QBE2" s="550"/>
      <c r="QBF2" s="550"/>
      <c r="QBG2" s="550"/>
      <c r="QBH2" s="550"/>
      <c r="QBI2" s="550"/>
      <c r="QBJ2" s="550"/>
      <c r="QBK2" s="550"/>
      <c r="QBL2" s="550"/>
      <c r="QBM2" s="550"/>
      <c r="QBN2" s="550"/>
      <c r="QBO2" s="550"/>
      <c r="QBP2" s="550"/>
      <c r="QBQ2" s="550"/>
      <c r="QBR2" s="550"/>
      <c r="QBS2" s="550"/>
      <c r="QBT2" s="550"/>
      <c r="QBU2" s="550"/>
      <c r="QBV2" s="550"/>
      <c r="QBW2" s="550"/>
      <c r="QBX2" s="550"/>
      <c r="QBY2" s="550"/>
      <c r="QBZ2" s="550"/>
      <c r="QCA2" s="550"/>
      <c r="QCB2" s="550"/>
      <c r="QCC2" s="550"/>
      <c r="QCD2" s="550"/>
      <c r="QCE2" s="550"/>
      <c r="QCF2" s="550"/>
      <c r="QCG2" s="550"/>
      <c r="QCH2" s="550"/>
      <c r="QCI2" s="550"/>
      <c r="QCJ2" s="550"/>
      <c r="QCK2" s="550"/>
      <c r="QCL2" s="550"/>
      <c r="QCM2" s="550"/>
      <c r="QCN2" s="550"/>
      <c r="QCO2" s="550"/>
      <c r="QCP2" s="550"/>
      <c r="QCQ2" s="550"/>
      <c r="QCR2" s="550"/>
      <c r="QCS2" s="550"/>
      <c r="QCT2" s="550"/>
      <c r="QCU2" s="550"/>
      <c r="QCV2" s="550"/>
      <c r="QCW2" s="550"/>
      <c r="QCX2" s="550"/>
      <c r="QCY2" s="550"/>
      <c r="QCZ2" s="550"/>
      <c r="QDA2" s="550"/>
      <c r="QDB2" s="550"/>
      <c r="QDC2" s="550"/>
      <c r="QDD2" s="550"/>
      <c r="QDE2" s="550"/>
      <c r="QDF2" s="550"/>
      <c r="QDG2" s="550"/>
      <c r="QDH2" s="550"/>
      <c r="QDI2" s="550"/>
      <c r="QDJ2" s="550"/>
      <c r="QDK2" s="550"/>
      <c r="QDL2" s="550"/>
      <c r="QDM2" s="550"/>
      <c r="QDN2" s="550"/>
      <c r="QDO2" s="550"/>
      <c r="QDP2" s="550"/>
      <c r="QDQ2" s="550"/>
      <c r="QDR2" s="550"/>
      <c r="QDS2" s="550"/>
      <c r="QDT2" s="550"/>
      <c r="QDU2" s="550"/>
      <c r="QDV2" s="550"/>
      <c r="QDW2" s="550"/>
      <c r="QDX2" s="550"/>
      <c r="QDY2" s="550"/>
      <c r="QDZ2" s="550"/>
      <c r="QEA2" s="550"/>
      <c r="QEB2" s="550"/>
      <c r="QEC2" s="550"/>
      <c r="QED2" s="550"/>
      <c r="QEE2" s="550"/>
      <c r="QEF2" s="550"/>
      <c r="QEG2" s="550"/>
      <c r="QEH2" s="550"/>
      <c r="QEI2" s="550"/>
      <c r="QEJ2" s="550"/>
      <c r="QEK2" s="550"/>
      <c r="QEL2" s="550"/>
      <c r="QEM2" s="550"/>
      <c r="QEN2" s="550"/>
      <c r="QEO2" s="550"/>
      <c r="QEP2" s="550"/>
      <c r="QEQ2" s="550"/>
      <c r="QER2" s="550"/>
      <c r="QES2" s="550"/>
      <c r="QET2" s="550"/>
      <c r="QEU2" s="550"/>
      <c r="QEV2" s="550"/>
      <c r="QEW2" s="550"/>
      <c r="QEX2" s="550"/>
      <c r="QEY2" s="550"/>
      <c r="QEZ2" s="550"/>
      <c r="QFA2" s="550"/>
      <c r="QFB2" s="550"/>
      <c r="QFC2" s="550"/>
      <c r="QFD2" s="550"/>
      <c r="QFE2" s="550"/>
      <c r="QFF2" s="550"/>
      <c r="QFG2" s="550"/>
      <c r="QFH2" s="550"/>
      <c r="QFI2" s="550"/>
      <c r="QFJ2" s="550"/>
      <c r="QFK2" s="550"/>
      <c r="QFL2" s="550"/>
      <c r="QFM2" s="550"/>
      <c r="QFN2" s="550"/>
      <c r="QFO2" s="550"/>
      <c r="QFP2" s="550"/>
      <c r="QFQ2" s="550"/>
      <c r="QFR2" s="550"/>
      <c r="QFS2" s="550"/>
      <c r="QFT2" s="550"/>
      <c r="QFU2" s="550"/>
      <c r="QFV2" s="550"/>
      <c r="QFW2" s="550"/>
      <c r="QFX2" s="550"/>
      <c r="QFY2" s="550"/>
      <c r="QFZ2" s="550"/>
      <c r="QGA2" s="550"/>
      <c r="QGB2" s="550"/>
      <c r="QGC2" s="550"/>
      <c r="QGD2" s="550"/>
      <c r="QGE2" s="550"/>
      <c r="QGF2" s="550"/>
      <c r="QGG2" s="550"/>
      <c r="QGH2" s="550"/>
      <c r="QGI2" s="550"/>
      <c r="QGJ2" s="550"/>
      <c r="QGK2" s="550"/>
      <c r="QGL2" s="550"/>
      <c r="QGM2" s="550"/>
      <c r="QGN2" s="550"/>
      <c r="QGO2" s="550"/>
      <c r="QGP2" s="550"/>
      <c r="QGQ2" s="550"/>
      <c r="QGR2" s="550"/>
      <c r="QGS2" s="550"/>
      <c r="QGT2" s="550"/>
      <c r="QGU2" s="550"/>
      <c r="QGV2" s="550"/>
      <c r="QGW2" s="550"/>
      <c r="QGX2" s="550"/>
      <c r="QGY2" s="550"/>
      <c r="QGZ2" s="550"/>
      <c r="QHA2" s="550"/>
      <c r="QHB2" s="550"/>
      <c r="QHC2" s="550"/>
      <c r="QHD2" s="550"/>
      <c r="QHE2" s="550"/>
      <c r="QHF2" s="550"/>
      <c r="QHG2" s="550"/>
      <c r="QHH2" s="550"/>
      <c r="QHI2" s="550"/>
      <c r="QHJ2" s="550"/>
      <c r="QHK2" s="550"/>
      <c r="QHL2" s="550"/>
      <c r="QHM2" s="550"/>
      <c r="QHN2" s="550"/>
      <c r="QHO2" s="550"/>
      <c r="QHP2" s="550"/>
      <c r="QHQ2" s="550"/>
      <c r="QHR2" s="550"/>
      <c r="QHS2" s="550"/>
      <c r="QHT2" s="550"/>
      <c r="QHU2" s="550"/>
      <c r="QHV2" s="550"/>
      <c r="QHW2" s="550"/>
      <c r="QHX2" s="550"/>
      <c r="QHY2" s="550"/>
      <c r="QHZ2" s="550"/>
      <c r="QIA2" s="550"/>
      <c r="QIB2" s="550"/>
      <c r="QIC2" s="550"/>
      <c r="QID2" s="550"/>
      <c r="QIE2" s="550"/>
      <c r="QIF2" s="550"/>
      <c r="QIG2" s="550"/>
      <c r="QIH2" s="550"/>
      <c r="QII2" s="550"/>
      <c r="QIJ2" s="550"/>
      <c r="QIK2" s="550"/>
      <c r="QIL2" s="550"/>
      <c r="QIM2" s="550"/>
      <c r="QIN2" s="550"/>
      <c r="QIO2" s="550"/>
      <c r="QIP2" s="550"/>
      <c r="QIQ2" s="550"/>
      <c r="QIR2" s="550"/>
      <c r="QIS2" s="550"/>
      <c r="QIT2" s="550"/>
      <c r="QIU2" s="550"/>
      <c r="QIV2" s="550"/>
      <c r="QIW2" s="550"/>
      <c r="QIX2" s="550"/>
      <c r="QIY2" s="550"/>
      <c r="QIZ2" s="550"/>
      <c r="QJA2" s="550"/>
      <c r="QJB2" s="550"/>
      <c r="QJC2" s="550"/>
      <c r="QJD2" s="550"/>
      <c r="QJE2" s="550"/>
      <c r="QJF2" s="550"/>
      <c r="QJG2" s="550"/>
      <c r="QJH2" s="550"/>
      <c r="QJI2" s="550"/>
      <c r="QJJ2" s="550"/>
      <c r="QJK2" s="550"/>
      <c r="QJL2" s="550"/>
      <c r="QJM2" s="550"/>
      <c r="QJN2" s="550"/>
      <c r="QJO2" s="550"/>
      <c r="QJP2" s="550"/>
      <c r="QJQ2" s="550"/>
      <c r="QJR2" s="550"/>
      <c r="QJS2" s="550"/>
      <c r="QJT2" s="550"/>
      <c r="QJU2" s="550"/>
      <c r="QJV2" s="550"/>
      <c r="QJW2" s="550"/>
      <c r="QJX2" s="550"/>
      <c r="QJY2" s="550"/>
      <c r="QJZ2" s="550"/>
      <c r="QKA2" s="550"/>
      <c r="QKB2" s="550"/>
      <c r="QKC2" s="550"/>
      <c r="QKD2" s="550"/>
      <c r="QKE2" s="550"/>
      <c r="QKF2" s="550"/>
      <c r="QKG2" s="550"/>
      <c r="QKH2" s="550"/>
      <c r="QKI2" s="550"/>
      <c r="QKJ2" s="550"/>
      <c r="QKK2" s="550"/>
      <c r="QKL2" s="550"/>
      <c r="QKM2" s="550"/>
      <c r="QKN2" s="550"/>
      <c r="QKO2" s="550"/>
      <c r="QKP2" s="550"/>
      <c r="QKQ2" s="550"/>
      <c r="QKR2" s="550"/>
      <c r="QKS2" s="550"/>
      <c r="QKT2" s="550"/>
      <c r="QKU2" s="550"/>
      <c r="QKV2" s="550"/>
      <c r="QKW2" s="550"/>
      <c r="QKX2" s="550"/>
      <c r="QKY2" s="550"/>
      <c r="QKZ2" s="550"/>
      <c r="QLA2" s="550"/>
      <c r="QLB2" s="550"/>
      <c r="QLC2" s="550"/>
      <c r="QLD2" s="550"/>
      <c r="QLE2" s="550"/>
      <c r="QLF2" s="550"/>
      <c r="QLG2" s="550"/>
      <c r="QLH2" s="550"/>
      <c r="QLI2" s="550"/>
      <c r="QLJ2" s="550"/>
      <c r="QLK2" s="550"/>
      <c r="QLL2" s="550"/>
      <c r="QLM2" s="550"/>
      <c r="QLN2" s="550"/>
      <c r="QLO2" s="550"/>
      <c r="QLP2" s="550"/>
      <c r="QLQ2" s="550"/>
      <c r="QLR2" s="550"/>
      <c r="QLS2" s="550"/>
      <c r="QLT2" s="550"/>
      <c r="QLU2" s="550"/>
      <c r="QLV2" s="550"/>
      <c r="QLW2" s="550"/>
      <c r="QLX2" s="550"/>
      <c r="QLY2" s="550"/>
      <c r="QLZ2" s="550"/>
      <c r="QMA2" s="550"/>
      <c r="QMB2" s="550"/>
      <c r="QMC2" s="550"/>
      <c r="QMD2" s="550"/>
      <c r="QME2" s="550"/>
      <c r="QMF2" s="550"/>
      <c r="QMG2" s="550"/>
      <c r="QMH2" s="550"/>
      <c r="QMI2" s="550"/>
      <c r="QMJ2" s="550"/>
      <c r="QMK2" s="550"/>
      <c r="QML2" s="550"/>
      <c r="QMM2" s="550"/>
      <c r="QMN2" s="550"/>
      <c r="QMO2" s="550"/>
      <c r="QMP2" s="550"/>
      <c r="QMQ2" s="550"/>
      <c r="QMR2" s="550"/>
      <c r="QMS2" s="550"/>
      <c r="QMT2" s="550"/>
      <c r="QMU2" s="550"/>
      <c r="QMV2" s="550"/>
      <c r="QMW2" s="550"/>
      <c r="QMX2" s="550"/>
      <c r="QMY2" s="550"/>
      <c r="QMZ2" s="550"/>
      <c r="QNA2" s="550"/>
      <c r="QNB2" s="550"/>
      <c r="QNC2" s="550"/>
      <c r="QND2" s="550"/>
      <c r="QNE2" s="550"/>
      <c r="QNF2" s="550"/>
      <c r="QNG2" s="550"/>
      <c r="QNH2" s="550"/>
      <c r="QNI2" s="550"/>
      <c r="QNJ2" s="550"/>
      <c r="QNK2" s="550"/>
      <c r="QNL2" s="550"/>
      <c r="QNM2" s="550"/>
      <c r="QNN2" s="550"/>
      <c r="QNO2" s="550"/>
      <c r="QNP2" s="550"/>
      <c r="QNQ2" s="550"/>
      <c r="QNR2" s="550"/>
      <c r="QNS2" s="550"/>
      <c r="QNT2" s="550"/>
      <c r="QNU2" s="550"/>
      <c r="QNV2" s="550"/>
      <c r="QNW2" s="550"/>
      <c r="QNX2" s="550"/>
      <c r="QNY2" s="550"/>
      <c r="QNZ2" s="550"/>
      <c r="QOA2" s="550"/>
      <c r="QOB2" s="550"/>
      <c r="QOC2" s="550"/>
      <c r="QOD2" s="550"/>
      <c r="QOE2" s="550"/>
      <c r="QOF2" s="550"/>
      <c r="QOG2" s="550"/>
      <c r="QOH2" s="550"/>
      <c r="QOI2" s="550"/>
      <c r="QOJ2" s="550"/>
      <c r="QOK2" s="550"/>
      <c r="QOL2" s="550"/>
      <c r="QOM2" s="550"/>
      <c r="QON2" s="550"/>
      <c r="QOO2" s="550"/>
      <c r="QOP2" s="550"/>
      <c r="QOQ2" s="550"/>
      <c r="QOR2" s="550"/>
      <c r="QOS2" s="550"/>
      <c r="QOT2" s="550"/>
      <c r="QOU2" s="550"/>
      <c r="QOV2" s="550"/>
      <c r="QOW2" s="550"/>
      <c r="QOX2" s="550"/>
      <c r="QOY2" s="550"/>
      <c r="QOZ2" s="550"/>
      <c r="QPA2" s="550"/>
      <c r="QPB2" s="550"/>
      <c r="QPC2" s="550"/>
      <c r="QPD2" s="550"/>
      <c r="QPE2" s="550"/>
      <c r="QPF2" s="550"/>
      <c r="QPG2" s="550"/>
      <c r="QPH2" s="550"/>
      <c r="QPI2" s="550"/>
      <c r="QPJ2" s="550"/>
      <c r="QPK2" s="550"/>
      <c r="QPL2" s="550"/>
      <c r="QPM2" s="550"/>
      <c r="QPN2" s="550"/>
      <c r="QPO2" s="550"/>
      <c r="QPP2" s="550"/>
      <c r="QPQ2" s="550"/>
      <c r="QPR2" s="550"/>
      <c r="QPS2" s="550"/>
      <c r="QPT2" s="550"/>
      <c r="QPU2" s="550"/>
      <c r="QPV2" s="550"/>
      <c r="QPW2" s="550"/>
      <c r="QPX2" s="550"/>
      <c r="QPY2" s="550"/>
      <c r="QPZ2" s="550"/>
      <c r="QQA2" s="550"/>
      <c r="QQB2" s="550"/>
      <c r="QQC2" s="550"/>
      <c r="QQD2" s="550"/>
      <c r="QQE2" s="550"/>
      <c r="QQF2" s="550"/>
      <c r="QQG2" s="550"/>
      <c r="QQH2" s="550"/>
      <c r="QQI2" s="550"/>
      <c r="QQJ2" s="550"/>
      <c r="QQK2" s="550"/>
      <c r="QQL2" s="550"/>
      <c r="QQM2" s="550"/>
      <c r="QQN2" s="550"/>
      <c r="QQO2" s="550"/>
      <c r="QQP2" s="550"/>
      <c r="QQQ2" s="550"/>
      <c r="QQR2" s="550"/>
      <c r="QQS2" s="550"/>
      <c r="QQT2" s="550"/>
      <c r="QQU2" s="550"/>
      <c r="QQV2" s="550"/>
      <c r="QQW2" s="550"/>
      <c r="QQX2" s="550"/>
      <c r="QQY2" s="550"/>
      <c r="QQZ2" s="550"/>
      <c r="QRA2" s="550"/>
      <c r="QRB2" s="550"/>
      <c r="QRC2" s="550"/>
      <c r="QRD2" s="550"/>
      <c r="QRE2" s="550"/>
      <c r="QRF2" s="550"/>
      <c r="QRG2" s="550"/>
      <c r="QRH2" s="550"/>
      <c r="QRI2" s="550"/>
      <c r="QRJ2" s="550"/>
      <c r="QRK2" s="550"/>
      <c r="QRL2" s="550"/>
      <c r="QRM2" s="550"/>
      <c r="QRN2" s="550"/>
      <c r="QRO2" s="550"/>
      <c r="QRP2" s="550"/>
      <c r="QRQ2" s="550"/>
      <c r="QRR2" s="550"/>
      <c r="QRS2" s="550"/>
      <c r="QRT2" s="550"/>
      <c r="QRU2" s="550"/>
      <c r="QRV2" s="550"/>
      <c r="QRW2" s="550"/>
      <c r="QRX2" s="550"/>
      <c r="QRY2" s="550"/>
      <c r="QRZ2" s="550"/>
      <c r="QSA2" s="550"/>
      <c r="QSB2" s="550"/>
      <c r="QSC2" s="550"/>
      <c r="QSD2" s="550"/>
      <c r="QSE2" s="550"/>
      <c r="QSF2" s="550"/>
      <c r="QSG2" s="550"/>
      <c r="QSH2" s="550"/>
      <c r="QSI2" s="550"/>
      <c r="QSJ2" s="550"/>
      <c r="QSK2" s="550"/>
      <c r="QSL2" s="550"/>
      <c r="QSM2" s="550"/>
      <c r="QSN2" s="550"/>
      <c r="QSO2" s="550"/>
      <c r="QSP2" s="550"/>
      <c r="QSQ2" s="550"/>
      <c r="QSR2" s="550"/>
      <c r="QSS2" s="550"/>
      <c r="QST2" s="550"/>
      <c r="QSU2" s="550"/>
      <c r="QSV2" s="550"/>
      <c r="QSW2" s="550"/>
      <c r="QSX2" s="550"/>
      <c r="QSY2" s="550"/>
      <c r="QSZ2" s="550"/>
      <c r="QTA2" s="550"/>
      <c r="QTB2" s="550"/>
      <c r="QTC2" s="550"/>
      <c r="QTD2" s="550"/>
      <c r="QTE2" s="550"/>
      <c r="QTF2" s="550"/>
      <c r="QTG2" s="550"/>
      <c r="QTH2" s="550"/>
      <c r="QTI2" s="550"/>
      <c r="QTJ2" s="550"/>
      <c r="QTK2" s="550"/>
      <c r="QTL2" s="550"/>
      <c r="QTM2" s="550"/>
      <c r="QTN2" s="550"/>
      <c r="QTO2" s="550"/>
      <c r="QTP2" s="550"/>
      <c r="QTQ2" s="550"/>
      <c r="QTR2" s="550"/>
      <c r="QTS2" s="550"/>
      <c r="QTT2" s="550"/>
      <c r="QTU2" s="550"/>
      <c r="QTV2" s="550"/>
      <c r="QTW2" s="550"/>
      <c r="QTX2" s="550"/>
      <c r="QTY2" s="550"/>
      <c r="QTZ2" s="550"/>
      <c r="QUA2" s="550"/>
      <c r="QUB2" s="550"/>
      <c r="QUC2" s="550"/>
      <c r="QUD2" s="550"/>
      <c r="QUE2" s="550"/>
      <c r="QUF2" s="550"/>
      <c r="QUG2" s="550"/>
      <c r="QUH2" s="550"/>
      <c r="QUI2" s="550"/>
      <c r="QUJ2" s="550"/>
      <c r="QUK2" s="550"/>
      <c r="QUL2" s="550"/>
      <c r="QUM2" s="550"/>
      <c r="QUN2" s="550"/>
      <c r="QUO2" s="550"/>
      <c r="QUP2" s="550"/>
      <c r="QUQ2" s="550"/>
      <c r="QUR2" s="550"/>
      <c r="QUS2" s="550"/>
      <c r="QUT2" s="550"/>
      <c r="QUU2" s="550"/>
      <c r="QUV2" s="550"/>
      <c r="QUW2" s="550"/>
      <c r="QUX2" s="550"/>
      <c r="QUY2" s="550"/>
      <c r="QUZ2" s="550"/>
      <c r="QVA2" s="550"/>
      <c r="QVB2" s="550"/>
      <c r="QVC2" s="550"/>
      <c r="QVD2" s="550"/>
      <c r="QVE2" s="550"/>
      <c r="QVF2" s="550"/>
      <c r="QVG2" s="550"/>
      <c r="QVH2" s="550"/>
      <c r="QVI2" s="550"/>
      <c r="QVJ2" s="550"/>
      <c r="QVK2" s="550"/>
      <c r="QVL2" s="550"/>
      <c r="QVM2" s="550"/>
      <c r="QVN2" s="550"/>
      <c r="QVO2" s="550"/>
      <c r="QVP2" s="550"/>
      <c r="QVQ2" s="550"/>
      <c r="QVR2" s="550"/>
      <c r="QVS2" s="550"/>
      <c r="QVT2" s="550"/>
      <c r="QVU2" s="550"/>
      <c r="QVV2" s="550"/>
      <c r="QVW2" s="550"/>
      <c r="QVX2" s="550"/>
      <c r="QVY2" s="550"/>
      <c r="QVZ2" s="550"/>
      <c r="QWA2" s="550"/>
      <c r="QWB2" s="550"/>
      <c r="QWC2" s="550"/>
      <c r="QWD2" s="550"/>
      <c r="QWE2" s="550"/>
      <c r="QWF2" s="550"/>
      <c r="QWG2" s="550"/>
      <c r="QWH2" s="550"/>
      <c r="QWI2" s="550"/>
      <c r="QWJ2" s="550"/>
      <c r="QWK2" s="550"/>
      <c r="QWL2" s="550"/>
      <c r="QWM2" s="550"/>
      <c r="QWN2" s="550"/>
      <c r="QWO2" s="550"/>
      <c r="QWP2" s="550"/>
      <c r="QWQ2" s="550"/>
      <c r="QWR2" s="550"/>
      <c r="QWS2" s="550"/>
      <c r="QWT2" s="550"/>
      <c r="QWU2" s="550"/>
      <c r="QWV2" s="550"/>
      <c r="QWW2" s="550"/>
      <c r="QWX2" s="550"/>
      <c r="QWY2" s="550"/>
      <c r="QWZ2" s="550"/>
      <c r="QXA2" s="550"/>
      <c r="QXB2" s="550"/>
      <c r="QXC2" s="550"/>
      <c r="QXD2" s="550"/>
      <c r="QXE2" s="550"/>
      <c r="QXF2" s="550"/>
      <c r="QXG2" s="550"/>
      <c r="QXH2" s="550"/>
      <c r="QXI2" s="550"/>
      <c r="QXJ2" s="550"/>
      <c r="QXK2" s="550"/>
      <c r="QXL2" s="550"/>
      <c r="QXM2" s="550"/>
      <c r="QXN2" s="550"/>
      <c r="QXO2" s="550"/>
      <c r="QXP2" s="550"/>
      <c r="QXQ2" s="550"/>
      <c r="QXR2" s="550"/>
      <c r="QXS2" s="550"/>
      <c r="QXT2" s="550"/>
      <c r="QXU2" s="550"/>
      <c r="QXV2" s="550"/>
      <c r="QXW2" s="550"/>
      <c r="QXX2" s="550"/>
      <c r="QXY2" s="550"/>
      <c r="QXZ2" s="550"/>
      <c r="QYA2" s="550"/>
      <c r="QYB2" s="550"/>
      <c r="QYC2" s="550"/>
      <c r="QYD2" s="550"/>
      <c r="QYE2" s="550"/>
      <c r="QYF2" s="550"/>
      <c r="QYG2" s="550"/>
      <c r="QYH2" s="550"/>
      <c r="QYI2" s="550"/>
      <c r="QYJ2" s="550"/>
      <c r="QYK2" s="550"/>
      <c r="QYL2" s="550"/>
      <c r="QYM2" s="550"/>
      <c r="QYN2" s="550"/>
      <c r="QYO2" s="550"/>
      <c r="QYP2" s="550"/>
      <c r="QYQ2" s="550"/>
      <c r="QYR2" s="550"/>
      <c r="QYS2" s="550"/>
      <c r="QYT2" s="550"/>
      <c r="QYU2" s="550"/>
      <c r="QYV2" s="550"/>
      <c r="QYW2" s="550"/>
      <c r="QYX2" s="550"/>
      <c r="QYY2" s="550"/>
      <c r="QYZ2" s="550"/>
      <c r="QZA2" s="550"/>
      <c r="QZB2" s="550"/>
      <c r="QZC2" s="550"/>
      <c r="QZD2" s="550"/>
      <c r="QZE2" s="550"/>
      <c r="QZF2" s="550"/>
      <c r="QZG2" s="550"/>
      <c r="QZH2" s="550"/>
      <c r="QZI2" s="550"/>
      <c r="QZJ2" s="550"/>
      <c r="QZK2" s="550"/>
      <c r="QZL2" s="550"/>
      <c r="QZM2" s="550"/>
      <c r="QZN2" s="550"/>
      <c r="QZO2" s="550"/>
      <c r="QZP2" s="550"/>
      <c r="QZQ2" s="550"/>
      <c r="QZR2" s="550"/>
      <c r="QZS2" s="550"/>
      <c r="QZT2" s="550"/>
      <c r="QZU2" s="550"/>
      <c r="QZV2" s="550"/>
      <c r="QZW2" s="550"/>
      <c r="QZX2" s="550"/>
      <c r="QZY2" s="550"/>
      <c r="QZZ2" s="550"/>
      <c r="RAA2" s="550"/>
      <c r="RAB2" s="550"/>
      <c r="RAC2" s="550"/>
      <c r="RAD2" s="550"/>
      <c r="RAE2" s="550"/>
      <c r="RAF2" s="550"/>
      <c r="RAG2" s="550"/>
      <c r="RAH2" s="550"/>
      <c r="RAI2" s="550"/>
      <c r="RAJ2" s="550"/>
      <c r="RAK2" s="550"/>
      <c r="RAL2" s="550"/>
      <c r="RAM2" s="550"/>
      <c r="RAN2" s="550"/>
      <c r="RAO2" s="550"/>
      <c r="RAP2" s="550"/>
      <c r="RAQ2" s="550"/>
      <c r="RAR2" s="550"/>
      <c r="RAS2" s="550"/>
      <c r="RAT2" s="550"/>
      <c r="RAU2" s="550"/>
      <c r="RAV2" s="550"/>
      <c r="RAW2" s="550"/>
      <c r="RAX2" s="550"/>
      <c r="RAY2" s="550"/>
      <c r="RAZ2" s="550"/>
      <c r="RBA2" s="550"/>
      <c r="RBB2" s="550"/>
      <c r="RBC2" s="550"/>
      <c r="RBD2" s="550"/>
      <c r="RBE2" s="550"/>
      <c r="RBF2" s="550"/>
      <c r="RBG2" s="550"/>
      <c r="RBH2" s="550"/>
      <c r="RBI2" s="550"/>
      <c r="RBJ2" s="550"/>
      <c r="RBK2" s="550"/>
      <c r="RBL2" s="550"/>
      <c r="RBM2" s="550"/>
      <c r="RBN2" s="550"/>
      <c r="RBO2" s="550"/>
      <c r="RBP2" s="550"/>
      <c r="RBQ2" s="550"/>
      <c r="RBR2" s="550"/>
      <c r="RBS2" s="550"/>
      <c r="RBT2" s="550"/>
      <c r="RBU2" s="550"/>
      <c r="RBV2" s="550"/>
      <c r="RBW2" s="550"/>
      <c r="RBX2" s="550"/>
      <c r="RBY2" s="550"/>
      <c r="RBZ2" s="550"/>
      <c r="RCA2" s="550"/>
      <c r="RCB2" s="550"/>
      <c r="RCC2" s="550"/>
      <c r="RCD2" s="550"/>
      <c r="RCE2" s="550"/>
      <c r="RCF2" s="550"/>
      <c r="RCG2" s="550"/>
      <c r="RCH2" s="550"/>
      <c r="RCI2" s="550"/>
      <c r="RCJ2" s="550"/>
      <c r="RCK2" s="550"/>
      <c r="RCL2" s="550"/>
      <c r="RCM2" s="550"/>
      <c r="RCN2" s="550"/>
      <c r="RCO2" s="550"/>
      <c r="RCP2" s="550"/>
      <c r="RCQ2" s="550"/>
      <c r="RCR2" s="550"/>
      <c r="RCS2" s="550"/>
      <c r="RCT2" s="550"/>
      <c r="RCU2" s="550"/>
      <c r="RCV2" s="550"/>
      <c r="RCW2" s="550"/>
      <c r="RCX2" s="550"/>
      <c r="RCY2" s="550"/>
      <c r="RCZ2" s="550"/>
      <c r="RDA2" s="550"/>
      <c r="RDB2" s="550"/>
      <c r="RDC2" s="550"/>
      <c r="RDD2" s="550"/>
      <c r="RDE2" s="550"/>
      <c r="RDF2" s="550"/>
      <c r="RDG2" s="550"/>
      <c r="RDH2" s="550"/>
      <c r="RDI2" s="550"/>
      <c r="RDJ2" s="550"/>
      <c r="RDK2" s="550"/>
      <c r="RDL2" s="550"/>
      <c r="RDM2" s="550"/>
      <c r="RDN2" s="550"/>
      <c r="RDO2" s="550"/>
      <c r="RDP2" s="550"/>
      <c r="RDQ2" s="550"/>
      <c r="RDR2" s="550"/>
      <c r="RDS2" s="550"/>
      <c r="RDT2" s="550"/>
      <c r="RDU2" s="550"/>
      <c r="RDV2" s="550"/>
      <c r="RDW2" s="550"/>
      <c r="RDX2" s="550"/>
      <c r="RDY2" s="550"/>
      <c r="RDZ2" s="550"/>
      <c r="REA2" s="550"/>
      <c r="REB2" s="550"/>
      <c r="REC2" s="550"/>
      <c r="RED2" s="550"/>
      <c r="REE2" s="550"/>
      <c r="REF2" s="550"/>
      <c r="REG2" s="550"/>
      <c r="REH2" s="550"/>
      <c r="REI2" s="550"/>
      <c r="REJ2" s="550"/>
      <c r="REK2" s="550"/>
      <c r="REL2" s="550"/>
      <c r="REM2" s="550"/>
      <c r="REN2" s="550"/>
      <c r="REO2" s="550"/>
      <c r="REP2" s="550"/>
      <c r="REQ2" s="550"/>
      <c r="RER2" s="550"/>
      <c r="RES2" s="550"/>
      <c r="RET2" s="550"/>
      <c r="REU2" s="550"/>
      <c r="REV2" s="550"/>
      <c r="REW2" s="550"/>
      <c r="REX2" s="550"/>
      <c r="REY2" s="550"/>
      <c r="REZ2" s="550"/>
      <c r="RFA2" s="550"/>
      <c r="RFB2" s="550"/>
      <c r="RFC2" s="550"/>
      <c r="RFD2" s="550"/>
      <c r="RFE2" s="550"/>
      <c r="RFF2" s="550"/>
      <c r="RFG2" s="550"/>
      <c r="RFH2" s="550"/>
      <c r="RFI2" s="550"/>
      <c r="RFJ2" s="550"/>
      <c r="RFK2" s="550"/>
      <c r="RFL2" s="550"/>
      <c r="RFM2" s="550"/>
      <c r="RFN2" s="550"/>
      <c r="RFO2" s="550"/>
      <c r="RFP2" s="550"/>
      <c r="RFQ2" s="550"/>
      <c r="RFR2" s="550"/>
      <c r="RFS2" s="550"/>
      <c r="RFT2" s="550"/>
      <c r="RFU2" s="550"/>
      <c r="RFV2" s="550"/>
      <c r="RFW2" s="550"/>
      <c r="RFX2" s="550"/>
      <c r="RFY2" s="550"/>
      <c r="RFZ2" s="550"/>
      <c r="RGA2" s="550"/>
      <c r="RGB2" s="550"/>
      <c r="RGC2" s="550"/>
      <c r="RGD2" s="550"/>
      <c r="RGE2" s="550"/>
      <c r="RGF2" s="550"/>
      <c r="RGG2" s="550"/>
      <c r="RGH2" s="550"/>
      <c r="RGI2" s="550"/>
      <c r="RGJ2" s="550"/>
      <c r="RGK2" s="550"/>
      <c r="RGL2" s="550"/>
      <c r="RGM2" s="550"/>
      <c r="RGN2" s="550"/>
      <c r="RGO2" s="550"/>
      <c r="RGP2" s="550"/>
      <c r="RGQ2" s="550"/>
      <c r="RGR2" s="550"/>
      <c r="RGS2" s="550"/>
      <c r="RGT2" s="550"/>
      <c r="RGU2" s="550"/>
      <c r="RGV2" s="550"/>
      <c r="RGW2" s="550"/>
      <c r="RGX2" s="550"/>
      <c r="RGY2" s="550"/>
      <c r="RGZ2" s="550"/>
      <c r="RHA2" s="550"/>
      <c r="RHB2" s="550"/>
      <c r="RHC2" s="550"/>
      <c r="RHD2" s="550"/>
      <c r="RHE2" s="550"/>
      <c r="RHF2" s="550"/>
      <c r="RHG2" s="550"/>
      <c r="RHH2" s="550"/>
      <c r="RHI2" s="550"/>
      <c r="RHJ2" s="550"/>
      <c r="RHK2" s="550"/>
      <c r="RHL2" s="550"/>
      <c r="RHM2" s="550"/>
      <c r="RHN2" s="550"/>
      <c r="RHO2" s="550"/>
      <c r="RHP2" s="550"/>
      <c r="RHQ2" s="550"/>
      <c r="RHR2" s="550"/>
      <c r="RHS2" s="550"/>
      <c r="RHT2" s="550"/>
      <c r="RHU2" s="550"/>
      <c r="RHV2" s="550"/>
      <c r="RHW2" s="550"/>
      <c r="RHX2" s="550"/>
      <c r="RHY2" s="550"/>
      <c r="RHZ2" s="550"/>
      <c r="RIA2" s="550"/>
      <c r="RIB2" s="550"/>
      <c r="RIC2" s="550"/>
      <c r="RID2" s="550"/>
      <c r="RIE2" s="550"/>
      <c r="RIF2" s="550"/>
      <c r="RIG2" s="550"/>
      <c r="RIH2" s="550"/>
      <c r="RII2" s="550"/>
      <c r="RIJ2" s="550"/>
      <c r="RIK2" s="550"/>
      <c r="RIL2" s="550"/>
      <c r="RIM2" s="550"/>
      <c r="RIN2" s="550"/>
      <c r="RIO2" s="550"/>
      <c r="RIP2" s="550"/>
      <c r="RIQ2" s="550"/>
      <c r="RIR2" s="550"/>
      <c r="RIS2" s="550"/>
      <c r="RIT2" s="550"/>
      <c r="RIU2" s="550"/>
      <c r="RIV2" s="550"/>
      <c r="RIW2" s="550"/>
      <c r="RIX2" s="550"/>
      <c r="RIY2" s="550"/>
      <c r="RIZ2" s="550"/>
      <c r="RJA2" s="550"/>
      <c r="RJB2" s="550"/>
      <c r="RJC2" s="550"/>
      <c r="RJD2" s="550"/>
      <c r="RJE2" s="550"/>
      <c r="RJF2" s="550"/>
      <c r="RJG2" s="550"/>
      <c r="RJH2" s="550"/>
      <c r="RJI2" s="550"/>
      <c r="RJJ2" s="550"/>
      <c r="RJK2" s="550"/>
      <c r="RJL2" s="550"/>
      <c r="RJM2" s="550"/>
      <c r="RJN2" s="550"/>
      <c r="RJO2" s="550"/>
      <c r="RJP2" s="550"/>
      <c r="RJQ2" s="550"/>
      <c r="RJR2" s="550"/>
      <c r="RJS2" s="550"/>
      <c r="RJT2" s="550"/>
      <c r="RJU2" s="550"/>
      <c r="RJV2" s="550"/>
      <c r="RJW2" s="550"/>
      <c r="RJX2" s="550"/>
      <c r="RJY2" s="550"/>
      <c r="RJZ2" s="550"/>
      <c r="RKA2" s="550"/>
      <c r="RKB2" s="550"/>
      <c r="RKC2" s="550"/>
      <c r="RKD2" s="550"/>
      <c r="RKE2" s="550"/>
      <c r="RKF2" s="550"/>
      <c r="RKG2" s="550"/>
      <c r="RKH2" s="550"/>
      <c r="RKI2" s="550"/>
      <c r="RKJ2" s="550"/>
      <c r="RKK2" s="550"/>
      <c r="RKL2" s="550"/>
      <c r="RKM2" s="550"/>
      <c r="RKN2" s="550"/>
      <c r="RKO2" s="550"/>
      <c r="RKP2" s="550"/>
      <c r="RKQ2" s="550"/>
      <c r="RKR2" s="550"/>
      <c r="RKS2" s="550"/>
      <c r="RKT2" s="550"/>
      <c r="RKU2" s="550"/>
      <c r="RKV2" s="550"/>
      <c r="RKW2" s="550"/>
      <c r="RKX2" s="550"/>
      <c r="RKY2" s="550"/>
      <c r="RKZ2" s="550"/>
      <c r="RLA2" s="550"/>
      <c r="RLB2" s="550"/>
      <c r="RLC2" s="550"/>
      <c r="RLD2" s="550"/>
      <c r="RLE2" s="550"/>
      <c r="RLF2" s="550"/>
      <c r="RLG2" s="550"/>
      <c r="RLH2" s="550"/>
      <c r="RLI2" s="550"/>
      <c r="RLJ2" s="550"/>
      <c r="RLK2" s="550"/>
      <c r="RLL2" s="550"/>
      <c r="RLM2" s="550"/>
      <c r="RLN2" s="550"/>
      <c r="RLO2" s="550"/>
      <c r="RLP2" s="550"/>
      <c r="RLQ2" s="550"/>
      <c r="RLR2" s="550"/>
      <c r="RLS2" s="550"/>
      <c r="RLT2" s="550"/>
      <c r="RLU2" s="550"/>
      <c r="RLV2" s="550"/>
      <c r="RLW2" s="550"/>
      <c r="RLX2" s="550"/>
      <c r="RLY2" s="550"/>
      <c r="RLZ2" s="550"/>
      <c r="RMA2" s="550"/>
      <c r="RMB2" s="550"/>
      <c r="RMC2" s="550"/>
      <c r="RMD2" s="550"/>
      <c r="RME2" s="550"/>
      <c r="RMF2" s="550"/>
      <c r="RMG2" s="550"/>
      <c r="RMH2" s="550"/>
      <c r="RMI2" s="550"/>
      <c r="RMJ2" s="550"/>
      <c r="RMK2" s="550"/>
      <c r="RML2" s="550"/>
      <c r="RMM2" s="550"/>
      <c r="RMN2" s="550"/>
      <c r="RMO2" s="550"/>
      <c r="RMP2" s="550"/>
      <c r="RMQ2" s="550"/>
      <c r="RMR2" s="550"/>
      <c r="RMS2" s="550"/>
      <c r="RMT2" s="550"/>
      <c r="RMU2" s="550"/>
      <c r="RMV2" s="550"/>
      <c r="RMW2" s="550"/>
      <c r="RMX2" s="550"/>
      <c r="RMY2" s="550"/>
      <c r="RMZ2" s="550"/>
      <c r="RNA2" s="550"/>
      <c r="RNB2" s="550"/>
      <c r="RNC2" s="550"/>
      <c r="RND2" s="550"/>
      <c r="RNE2" s="550"/>
      <c r="RNF2" s="550"/>
      <c r="RNG2" s="550"/>
      <c r="RNH2" s="550"/>
      <c r="RNI2" s="550"/>
      <c r="RNJ2" s="550"/>
      <c r="RNK2" s="550"/>
      <c r="RNL2" s="550"/>
      <c r="RNM2" s="550"/>
      <c r="RNN2" s="550"/>
      <c r="RNO2" s="550"/>
      <c r="RNP2" s="550"/>
      <c r="RNQ2" s="550"/>
      <c r="RNR2" s="550"/>
      <c r="RNS2" s="550"/>
      <c r="RNT2" s="550"/>
      <c r="RNU2" s="550"/>
      <c r="RNV2" s="550"/>
      <c r="RNW2" s="550"/>
      <c r="RNX2" s="550"/>
      <c r="RNY2" s="550"/>
      <c r="RNZ2" s="550"/>
      <c r="ROA2" s="550"/>
      <c r="ROB2" s="550"/>
      <c r="ROC2" s="550"/>
      <c r="ROD2" s="550"/>
      <c r="ROE2" s="550"/>
      <c r="ROF2" s="550"/>
      <c r="ROG2" s="550"/>
      <c r="ROH2" s="550"/>
      <c r="ROI2" s="550"/>
      <c r="ROJ2" s="550"/>
      <c r="ROK2" s="550"/>
      <c r="ROL2" s="550"/>
      <c r="ROM2" s="550"/>
      <c r="RON2" s="550"/>
      <c r="ROO2" s="550"/>
      <c r="ROP2" s="550"/>
      <c r="ROQ2" s="550"/>
      <c r="ROR2" s="550"/>
      <c r="ROS2" s="550"/>
      <c r="ROT2" s="550"/>
      <c r="ROU2" s="550"/>
      <c r="ROV2" s="550"/>
      <c r="ROW2" s="550"/>
      <c r="ROX2" s="550"/>
      <c r="ROY2" s="550"/>
      <c r="ROZ2" s="550"/>
      <c r="RPA2" s="550"/>
      <c r="RPB2" s="550"/>
      <c r="RPC2" s="550"/>
      <c r="RPD2" s="550"/>
      <c r="RPE2" s="550"/>
      <c r="RPF2" s="550"/>
      <c r="RPG2" s="550"/>
      <c r="RPH2" s="550"/>
      <c r="RPI2" s="550"/>
      <c r="RPJ2" s="550"/>
      <c r="RPK2" s="550"/>
      <c r="RPL2" s="550"/>
      <c r="RPM2" s="550"/>
      <c r="RPN2" s="550"/>
      <c r="RPO2" s="550"/>
      <c r="RPP2" s="550"/>
      <c r="RPQ2" s="550"/>
      <c r="RPR2" s="550"/>
      <c r="RPS2" s="550"/>
      <c r="RPT2" s="550"/>
      <c r="RPU2" s="550"/>
      <c r="RPV2" s="550"/>
      <c r="RPW2" s="550"/>
      <c r="RPX2" s="550"/>
      <c r="RPY2" s="550"/>
      <c r="RPZ2" s="550"/>
      <c r="RQA2" s="550"/>
      <c r="RQB2" s="550"/>
      <c r="RQC2" s="550"/>
      <c r="RQD2" s="550"/>
      <c r="RQE2" s="550"/>
      <c r="RQF2" s="550"/>
      <c r="RQG2" s="550"/>
      <c r="RQH2" s="550"/>
      <c r="RQI2" s="550"/>
      <c r="RQJ2" s="550"/>
      <c r="RQK2" s="550"/>
      <c r="RQL2" s="550"/>
      <c r="RQM2" s="550"/>
      <c r="RQN2" s="550"/>
      <c r="RQO2" s="550"/>
      <c r="RQP2" s="550"/>
      <c r="RQQ2" s="550"/>
      <c r="RQR2" s="550"/>
      <c r="RQS2" s="550"/>
      <c r="RQT2" s="550"/>
      <c r="RQU2" s="550"/>
      <c r="RQV2" s="550"/>
      <c r="RQW2" s="550"/>
      <c r="RQX2" s="550"/>
      <c r="RQY2" s="550"/>
      <c r="RQZ2" s="550"/>
      <c r="RRA2" s="550"/>
      <c r="RRB2" s="550"/>
      <c r="RRC2" s="550"/>
      <c r="RRD2" s="550"/>
      <c r="RRE2" s="550"/>
      <c r="RRF2" s="550"/>
      <c r="RRG2" s="550"/>
      <c r="RRH2" s="550"/>
      <c r="RRI2" s="550"/>
      <c r="RRJ2" s="550"/>
      <c r="RRK2" s="550"/>
      <c r="RRL2" s="550"/>
      <c r="RRM2" s="550"/>
      <c r="RRN2" s="550"/>
      <c r="RRO2" s="550"/>
      <c r="RRP2" s="550"/>
      <c r="RRQ2" s="550"/>
      <c r="RRR2" s="550"/>
      <c r="RRS2" s="550"/>
      <c r="RRT2" s="550"/>
      <c r="RRU2" s="550"/>
      <c r="RRV2" s="550"/>
      <c r="RRW2" s="550"/>
      <c r="RRX2" s="550"/>
      <c r="RRY2" s="550"/>
      <c r="RRZ2" s="550"/>
      <c r="RSA2" s="550"/>
      <c r="RSB2" s="550"/>
      <c r="RSC2" s="550"/>
      <c r="RSD2" s="550"/>
      <c r="RSE2" s="550"/>
      <c r="RSF2" s="550"/>
      <c r="RSG2" s="550"/>
      <c r="RSH2" s="550"/>
      <c r="RSI2" s="550"/>
      <c r="RSJ2" s="550"/>
      <c r="RSK2" s="550"/>
      <c r="RSL2" s="550"/>
      <c r="RSM2" s="550"/>
      <c r="RSN2" s="550"/>
      <c r="RSO2" s="550"/>
      <c r="RSP2" s="550"/>
      <c r="RSQ2" s="550"/>
      <c r="RSR2" s="550"/>
      <c r="RSS2" s="550"/>
      <c r="RST2" s="550"/>
      <c r="RSU2" s="550"/>
      <c r="RSV2" s="550"/>
      <c r="RSW2" s="550"/>
      <c r="RSX2" s="550"/>
      <c r="RSY2" s="550"/>
      <c r="RSZ2" s="550"/>
      <c r="RTA2" s="550"/>
      <c r="RTB2" s="550"/>
      <c r="RTC2" s="550"/>
      <c r="RTD2" s="550"/>
      <c r="RTE2" s="550"/>
      <c r="RTF2" s="550"/>
      <c r="RTG2" s="550"/>
      <c r="RTH2" s="550"/>
      <c r="RTI2" s="550"/>
      <c r="RTJ2" s="550"/>
      <c r="RTK2" s="550"/>
      <c r="RTL2" s="550"/>
      <c r="RTM2" s="550"/>
      <c r="RTN2" s="550"/>
      <c r="RTO2" s="550"/>
      <c r="RTP2" s="550"/>
      <c r="RTQ2" s="550"/>
      <c r="RTR2" s="550"/>
      <c r="RTS2" s="550"/>
      <c r="RTT2" s="550"/>
      <c r="RTU2" s="550"/>
      <c r="RTV2" s="550"/>
      <c r="RTW2" s="550"/>
      <c r="RTX2" s="550"/>
      <c r="RTY2" s="550"/>
      <c r="RTZ2" s="550"/>
      <c r="RUA2" s="550"/>
      <c r="RUB2" s="550"/>
      <c r="RUC2" s="550"/>
      <c r="RUD2" s="550"/>
      <c r="RUE2" s="550"/>
      <c r="RUF2" s="550"/>
      <c r="RUG2" s="550"/>
      <c r="RUH2" s="550"/>
      <c r="RUI2" s="550"/>
      <c r="RUJ2" s="550"/>
      <c r="RUK2" s="550"/>
      <c r="RUL2" s="550"/>
      <c r="RUM2" s="550"/>
      <c r="RUN2" s="550"/>
      <c r="RUO2" s="550"/>
      <c r="RUP2" s="550"/>
      <c r="RUQ2" s="550"/>
      <c r="RUR2" s="550"/>
      <c r="RUS2" s="550"/>
      <c r="RUT2" s="550"/>
      <c r="RUU2" s="550"/>
      <c r="RUV2" s="550"/>
      <c r="RUW2" s="550"/>
      <c r="RUX2" s="550"/>
      <c r="RUY2" s="550"/>
      <c r="RUZ2" s="550"/>
      <c r="RVA2" s="550"/>
      <c r="RVB2" s="550"/>
      <c r="RVC2" s="550"/>
      <c r="RVD2" s="550"/>
      <c r="RVE2" s="550"/>
      <c r="RVF2" s="550"/>
      <c r="RVG2" s="550"/>
      <c r="RVH2" s="550"/>
      <c r="RVI2" s="550"/>
      <c r="RVJ2" s="550"/>
      <c r="RVK2" s="550"/>
      <c r="RVL2" s="550"/>
      <c r="RVM2" s="550"/>
      <c r="RVN2" s="550"/>
      <c r="RVO2" s="550"/>
      <c r="RVP2" s="550"/>
      <c r="RVQ2" s="550"/>
      <c r="RVR2" s="550"/>
      <c r="RVS2" s="550"/>
      <c r="RVT2" s="550"/>
      <c r="RVU2" s="550"/>
      <c r="RVV2" s="550"/>
      <c r="RVW2" s="550"/>
      <c r="RVX2" s="550"/>
      <c r="RVY2" s="550"/>
      <c r="RVZ2" s="550"/>
      <c r="RWA2" s="550"/>
      <c r="RWB2" s="550"/>
      <c r="RWC2" s="550"/>
      <c r="RWD2" s="550"/>
      <c r="RWE2" s="550"/>
      <c r="RWF2" s="550"/>
      <c r="RWG2" s="550"/>
      <c r="RWH2" s="550"/>
      <c r="RWI2" s="550"/>
      <c r="RWJ2" s="550"/>
      <c r="RWK2" s="550"/>
      <c r="RWL2" s="550"/>
      <c r="RWM2" s="550"/>
      <c r="RWN2" s="550"/>
      <c r="RWO2" s="550"/>
      <c r="RWP2" s="550"/>
      <c r="RWQ2" s="550"/>
      <c r="RWR2" s="550"/>
      <c r="RWS2" s="550"/>
      <c r="RWT2" s="550"/>
      <c r="RWU2" s="550"/>
      <c r="RWV2" s="550"/>
      <c r="RWW2" s="550"/>
      <c r="RWX2" s="550"/>
      <c r="RWY2" s="550"/>
      <c r="RWZ2" s="550"/>
      <c r="RXA2" s="550"/>
      <c r="RXB2" s="550"/>
      <c r="RXC2" s="550"/>
      <c r="RXD2" s="550"/>
      <c r="RXE2" s="550"/>
      <c r="RXF2" s="550"/>
      <c r="RXG2" s="550"/>
      <c r="RXH2" s="550"/>
      <c r="RXI2" s="550"/>
      <c r="RXJ2" s="550"/>
      <c r="RXK2" s="550"/>
      <c r="RXL2" s="550"/>
      <c r="RXM2" s="550"/>
      <c r="RXN2" s="550"/>
      <c r="RXO2" s="550"/>
      <c r="RXP2" s="550"/>
      <c r="RXQ2" s="550"/>
      <c r="RXR2" s="550"/>
      <c r="RXS2" s="550"/>
      <c r="RXT2" s="550"/>
      <c r="RXU2" s="550"/>
      <c r="RXV2" s="550"/>
      <c r="RXW2" s="550"/>
      <c r="RXX2" s="550"/>
      <c r="RXY2" s="550"/>
      <c r="RXZ2" s="550"/>
      <c r="RYA2" s="550"/>
      <c r="RYB2" s="550"/>
      <c r="RYC2" s="550"/>
      <c r="RYD2" s="550"/>
      <c r="RYE2" s="550"/>
      <c r="RYF2" s="550"/>
      <c r="RYG2" s="550"/>
      <c r="RYH2" s="550"/>
      <c r="RYI2" s="550"/>
      <c r="RYJ2" s="550"/>
      <c r="RYK2" s="550"/>
      <c r="RYL2" s="550"/>
      <c r="RYM2" s="550"/>
      <c r="RYN2" s="550"/>
      <c r="RYO2" s="550"/>
      <c r="RYP2" s="550"/>
      <c r="RYQ2" s="550"/>
      <c r="RYR2" s="550"/>
      <c r="RYS2" s="550"/>
      <c r="RYT2" s="550"/>
      <c r="RYU2" s="550"/>
      <c r="RYV2" s="550"/>
      <c r="RYW2" s="550"/>
      <c r="RYX2" s="550"/>
      <c r="RYY2" s="550"/>
      <c r="RYZ2" s="550"/>
      <c r="RZA2" s="550"/>
      <c r="RZB2" s="550"/>
      <c r="RZC2" s="550"/>
      <c r="RZD2" s="550"/>
      <c r="RZE2" s="550"/>
      <c r="RZF2" s="550"/>
      <c r="RZG2" s="550"/>
      <c r="RZH2" s="550"/>
      <c r="RZI2" s="550"/>
      <c r="RZJ2" s="550"/>
      <c r="RZK2" s="550"/>
      <c r="RZL2" s="550"/>
      <c r="RZM2" s="550"/>
      <c r="RZN2" s="550"/>
      <c r="RZO2" s="550"/>
      <c r="RZP2" s="550"/>
      <c r="RZQ2" s="550"/>
      <c r="RZR2" s="550"/>
      <c r="RZS2" s="550"/>
      <c r="RZT2" s="550"/>
      <c r="RZU2" s="550"/>
      <c r="RZV2" s="550"/>
      <c r="RZW2" s="550"/>
      <c r="RZX2" s="550"/>
      <c r="RZY2" s="550"/>
      <c r="RZZ2" s="550"/>
      <c r="SAA2" s="550"/>
      <c r="SAB2" s="550"/>
      <c r="SAC2" s="550"/>
      <c r="SAD2" s="550"/>
      <c r="SAE2" s="550"/>
      <c r="SAF2" s="550"/>
      <c r="SAG2" s="550"/>
      <c r="SAH2" s="550"/>
      <c r="SAI2" s="550"/>
      <c r="SAJ2" s="550"/>
      <c r="SAK2" s="550"/>
      <c r="SAL2" s="550"/>
      <c r="SAM2" s="550"/>
      <c r="SAN2" s="550"/>
      <c r="SAO2" s="550"/>
      <c r="SAP2" s="550"/>
      <c r="SAQ2" s="550"/>
      <c r="SAR2" s="550"/>
      <c r="SAS2" s="550"/>
      <c r="SAT2" s="550"/>
      <c r="SAU2" s="550"/>
      <c r="SAV2" s="550"/>
      <c r="SAW2" s="550"/>
      <c r="SAX2" s="550"/>
      <c r="SAY2" s="550"/>
      <c r="SAZ2" s="550"/>
      <c r="SBA2" s="550"/>
      <c r="SBB2" s="550"/>
      <c r="SBC2" s="550"/>
      <c r="SBD2" s="550"/>
      <c r="SBE2" s="550"/>
      <c r="SBF2" s="550"/>
      <c r="SBG2" s="550"/>
      <c r="SBH2" s="550"/>
      <c r="SBI2" s="550"/>
      <c r="SBJ2" s="550"/>
      <c r="SBK2" s="550"/>
      <c r="SBL2" s="550"/>
      <c r="SBM2" s="550"/>
      <c r="SBN2" s="550"/>
      <c r="SBO2" s="550"/>
      <c r="SBP2" s="550"/>
      <c r="SBQ2" s="550"/>
      <c r="SBR2" s="550"/>
      <c r="SBS2" s="550"/>
      <c r="SBT2" s="550"/>
      <c r="SBU2" s="550"/>
      <c r="SBV2" s="550"/>
      <c r="SBW2" s="550"/>
      <c r="SBX2" s="550"/>
      <c r="SBY2" s="550"/>
      <c r="SBZ2" s="550"/>
      <c r="SCA2" s="550"/>
      <c r="SCB2" s="550"/>
      <c r="SCC2" s="550"/>
      <c r="SCD2" s="550"/>
      <c r="SCE2" s="550"/>
      <c r="SCF2" s="550"/>
      <c r="SCG2" s="550"/>
      <c r="SCH2" s="550"/>
      <c r="SCI2" s="550"/>
      <c r="SCJ2" s="550"/>
      <c r="SCK2" s="550"/>
      <c r="SCL2" s="550"/>
      <c r="SCM2" s="550"/>
      <c r="SCN2" s="550"/>
      <c r="SCO2" s="550"/>
      <c r="SCP2" s="550"/>
      <c r="SCQ2" s="550"/>
      <c r="SCR2" s="550"/>
      <c r="SCS2" s="550"/>
      <c r="SCT2" s="550"/>
      <c r="SCU2" s="550"/>
      <c r="SCV2" s="550"/>
      <c r="SCW2" s="550"/>
      <c r="SCX2" s="550"/>
      <c r="SCY2" s="550"/>
      <c r="SCZ2" s="550"/>
      <c r="SDA2" s="550"/>
      <c r="SDB2" s="550"/>
      <c r="SDC2" s="550"/>
      <c r="SDD2" s="550"/>
      <c r="SDE2" s="550"/>
      <c r="SDF2" s="550"/>
      <c r="SDG2" s="550"/>
      <c r="SDH2" s="550"/>
      <c r="SDI2" s="550"/>
      <c r="SDJ2" s="550"/>
      <c r="SDK2" s="550"/>
      <c r="SDL2" s="550"/>
      <c r="SDM2" s="550"/>
      <c r="SDN2" s="550"/>
      <c r="SDO2" s="550"/>
      <c r="SDP2" s="550"/>
      <c r="SDQ2" s="550"/>
      <c r="SDR2" s="550"/>
      <c r="SDS2" s="550"/>
      <c r="SDT2" s="550"/>
      <c r="SDU2" s="550"/>
      <c r="SDV2" s="550"/>
      <c r="SDW2" s="550"/>
      <c r="SDX2" s="550"/>
      <c r="SDY2" s="550"/>
      <c r="SDZ2" s="550"/>
      <c r="SEA2" s="550"/>
      <c r="SEB2" s="550"/>
      <c r="SEC2" s="550"/>
      <c r="SED2" s="550"/>
      <c r="SEE2" s="550"/>
      <c r="SEF2" s="550"/>
      <c r="SEG2" s="550"/>
      <c r="SEH2" s="550"/>
      <c r="SEI2" s="550"/>
      <c r="SEJ2" s="550"/>
      <c r="SEK2" s="550"/>
      <c r="SEL2" s="550"/>
      <c r="SEM2" s="550"/>
      <c r="SEN2" s="550"/>
      <c r="SEO2" s="550"/>
      <c r="SEP2" s="550"/>
      <c r="SEQ2" s="550"/>
      <c r="SER2" s="550"/>
      <c r="SES2" s="550"/>
      <c r="SET2" s="550"/>
      <c r="SEU2" s="550"/>
      <c r="SEV2" s="550"/>
      <c r="SEW2" s="550"/>
      <c r="SEX2" s="550"/>
      <c r="SEY2" s="550"/>
      <c r="SEZ2" s="550"/>
      <c r="SFA2" s="550"/>
      <c r="SFB2" s="550"/>
      <c r="SFC2" s="550"/>
      <c r="SFD2" s="550"/>
      <c r="SFE2" s="550"/>
      <c r="SFF2" s="550"/>
      <c r="SFG2" s="550"/>
      <c r="SFH2" s="550"/>
      <c r="SFI2" s="550"/>
      <c r="SFJ2" s="550"/>
      <c r="SFK2" s="550"/>
      <c r="SFL2" s="550"/>
      <c r="SFM2" s="550"/>
      <c r="SFN2" s="550"/>
      <c r="SFO2" s="550"/>
      <c r="SFP2" s="550"/>
      <c r="SFQ2" s="550"/>
      <c r="SFR2" s="550"/>
      <c r="SFS2" s="550"/>
      <c r="SFT2" s="550"/>
      <c r="SFU2" s="550"/>
      <c r="SFV2" s="550"/>
      <c r="SFW2" s="550"/>
      <c r="SFX2" s="550"/>
      <c r="SFY2" s="550"/>
      <c r="SFZ2" s="550"/>
      <c r="SGA2" s="550"/>
      <c r="SGB2" s="550"/>
      <c r="SGC2" s="550"/>
      <c r="SGD2" s="550"/>
      <c r="SGE2" s="550"/>
      <c r="SGF2" s="550"/>
      <c r="SGG2" s="550"/>
      <c r="SGH2" s="550"/>
      <c r="SGI2" s="550"/>
      <c r="SGJ2" s="550"/>
      <c r="SGK2" s="550"/>
      <c r="SGL2" s="550"/>
      <c r="SGM2" s="550"/>
      <c r="SGN2" s="550"/>
      <c r="SGO2" s="550"/>
      <c r="SGP2" s="550"/>
      <c r="SGQ2" s="550"/>
      <c r="SGR2" s="550"/>
      <c r="SGS2" s="550"/>
      <c r="SGT2" s="550"/>
      <c r="SGU2" s="550"/>
      <c r="SGV2" s="550"/>
      <c r="SGW2" s="550"/>
      <c r="SGX2" s="550"/>
      <c r="SGY2" s="550"/>
      <c r="SGZ2" s="550"/>
      <c r="SHA2" s="550"/>
      <c r="SHB2" s="550"/>
      <c r="SHC2" s="550"/>
      <c r="SHD2" s="550"/>
      <c r="SHE2" s="550"/>
      <c r="SHF2" s="550"/>
      <c r="SHG2" s="550"/>
      <c r="SHH2" s="550"/>
      <c r="SHI2" s="550"/>
      <c r="SHJ2" s="550"/>
      <c r="SHK2" s="550"/>
      <c r="SHL2" s="550"/>
      <c r="SHM2" s="550"/>
      <c r="SHN2" s="550"/>
      <c r="SHO2" s="550"/>
      <c r="SHP2" s="550"/>
      <c r="SHQ2" s="550"/>
      <c r="SHR2" s="550"/>
      <c r="SHS2" s="550"/>
      <c r="SHT2" s="550"/>
      <c r="SHU2" s="550"/>
      <c r="SHV2" s="550"/>
      <c r="SHW2" s="550"/>
      <c r="SHX2" s="550"/>
      <c r="SHY2" s="550"/>
      <c r="SHZ2" s="550"/>
      <c r="SIA2" s="550"/>
      <c r="SIB2" s="550"/>
      <c r="SIC2" s="550"/>
      <c r="SID2" s="550"/>
      <c r="SIE2" s="550"/>
      <c r="SIF2" s="550"/>
      <c r="SIG2" s="550"/>
      <c r="SIH2" s="550"/>
      <c r="SII2" s="550"/>
      <c r="SIJ2" s="550"/>
      <c r="SIK2" s="550"/>
      <c r="SIL2" s="550"/>
      <c r="SIM2" s="550"/>
      <c r="SIN2" s="550"/>
      <c r="SIO2" s="550"/>
      <c r="SIP2" s="550"/>
      <c r="SIQ2" s="550"/>
      <c r="SIR2" s="550"/>
      <c r="SIS2" s="550"/>
      <c r="SIT2" s="550"/>
      <c r="SIU2" s="550"/>
      <c r="SIV2" s="550"/>
      <c r="SIW2" s="550"/>
      <c r="SIX2" s="550"/>
      <c r="SIY2" s="550"/>
      <c r="SIZ2" s="550"/>
      <c r="SJA2" s="550"/>
      <c r="SJB2" s="550"/>
      <c r="SJC2" s="550"/>
      <c r="SJD2" s="550"/>
      <c r="SJE2" s="550"/>
      <c r="SJF2" s="550"/>
      <c r="SJG2" s="550"/>
      <c r="SJH2" s="550"/>
      <c r="SJI2" s="550"/>
      <c r="SJJ2" s="550"/>
      <c r="SJK2" s="550"/>
      <c r="SJL2" s="550"/>
      <c r="SJM2" s="550"/>
      <c r="SJN2" s="550"/>
      <c r="SJO2" s="550"/>
      <c r="SJP2" s="550"/>
      <c r="SJQ2" s="550"/>
      <c r="SJR2" s="550"/>
      <c r="SJS2" s="550"/>
      <c r="SJT2" s="550"/>
      <c r="SJU2" s="550"/>
      <c r="SJV2" s="550"/>
      <c r="SJW2" s="550"/>
      <c r="SJX2" s="550"/>
      <c r="SJY2" s="550"/>
      <c r="SJZ2" s="550"/>
      <c r="SKA2" s="550"/>
      <c r="SKB2" s="550"/>
      <c r="SKC2" s="550"/>
      <c r="SKD2" s="550"/>
      <c r="SKE2" s="550"/>
      <c r="SKF2" s="550"/>
      <c r="SKG2" s="550"/>
      <c r="SKH2" s="550"/>
      <c r="SKI2" s="550"/>
      <c r="SKJ2" s="550"/>
      <c r="SKK2" s="550"/>
      <c r="SKL2" s="550"/>
      <c r="SKM2" s="550"/>
      <c r="SKN2" s="550"/>
      <c r="SKO2" s="550"/>
      <c r="SKP2" s="550"/>
      <c r="SKQ2" s="550"/>
      <c r="SKR2" s="550"/>
      <c r="SKS2" s="550"/>
      <c r="SKT2" s="550"/>
      <c r="SKU2" s="550"/>
      <c r="SKV2" s="550"/>
      <c r="SKW2" s="550"/>
      <c r="SKX2" s="550"/>
      <c r="SKY2" s="550"/>
      <c r="SKZ2" s="550"/>
      <c r="SLA2" s="550"/>
      <c r="SLB2" s="550"/>
      <c r="SLC2" s="550"/>
      <c r="SLD2" s="550"/>
      <c r="SLE2" s="550"/>
      <c r="SLF2" s="550"/>
      <c r="SLG2" s="550"/>
      <c r="SLH2" s="550"/>
      <c r="SLI2" s="550"/>
      <c r="SLJ2" s="550"/>
      <c r="SLK2" s="550"/>
      <c r="SLL2" s="550"/>
      <c r="SLM2" s="550"/>
      <c r="SLN2" s="550"/>
      <c r="SLO2" s="550"/>
      <c r="SLP2" s="550"/>
      <c r="SLQ2" s="550"/>
      <c r="SLR2" s="550"/>
      <c r="SLS2" s="550"/>
      <c r="SLT2" s="550"/>
      <c r="SLU2" s="550"/>
      <c r="SLV2" s="550"/>
      <c r="SLW2" s="550"/>
      <c r="SLX2" s="550"/>
      <c r="SLY2" s="550"/>
      <c r="SLZ2" s="550"/>
      <c r="SMA2" s="550"/>
      <c r="SMB2" s="550"/>
      <c r="SMC2" s="550"/>
      <c r="SMD2" s="550"/>
      <c r="SME2" s="550"/>
      <c r="SMF2" s="550"/>
      <c r="SMG2" s="550"/>
      <c r="SMH2" s="550"/>
      <c r="SMI2" s="550"/>
      <c r="SMJ2" s="550"/>
      <c r="SMK2" s="550"/>
      <c r="SML2" s="550"/>
      <c r="SMM2" s="550"/>
      <c r="SMN2" s="550"/>
      <c r="SMO2" s="550"/>
      <c r="SMP2" s="550"/>
      <c r="SMQ2" s="550"/>
      <c r="SMR2" s="550"/>
      <c r="SMS2" s="550"/>
      <c r="SMT2" s="550"/>
      <c r="SMU2" s="550"/>
      <c r="SMV2" s="550"/>
      <c r="SMW2" s="550"/>
      <c r="SMX2" s="550"/>
      <c r="SMY2" s="550"/>
      <c r="SMZ2" s="550"/>
      <c r="SNA2" s="550"/>
      <c r="SNB2" s="550"/>
      <c r="SNC2" s="550"/>
      <c r="SND2" s="550"/>
      <c r="SNE2" s="550"/>
      <c r="SNF2" s="550"/>
      <c r="SNG2" s="550"/>
      <c r="SNH2" s="550"/>
      <c r="SNI2" s="550"/>
      <c r="SNJ2" s="550"/>
      <c r="SNK2" s="550"/>
      <c r="SNL2" s="550"/>
      <c r="SNM2" s="550"/>
      <c r="SNN2" s="550"/>
      <c r="SNO2" s="550"/>
      <c r="SNP2" s="550"/>
      <c r="SNQ2" s="550"/>
      <c r="SNR2" s="550"/>
      <c r="SNS2" s="550"/>
      <c r="SNT2" s="550"/>
      <c r="SNU2" s="550"/>
      <c r="SNV2" s="550"/>
      <c r="SNW2" s="550"/>
      <c r="SNX2" s="550"/>
      <c r="SNY2" s="550"/>
      <c r="SNZ2" s="550"/>
      <c r="SOA2" s="550"/>
      <c r="SOB2" s="550"/>
      <c r="SOC2" s="550"/>
      <c r="SOD2" s="550"/>
      <c r="SOE2" s="550"/>
      <c r="SOF2" s="550"/>
      <c r="SOG2" s="550"/>
      <c r="SOH2" s="550"/>
      <c r="SOI2" s="550"/>
      <c r="SOJ2" s="550"/>
      <c r="SOK2" s="550"/>
      <c r="SOL2" s="550"/>
      <c r="SOM2" s="550"/>
      <c r="SON2" s="550"/>
      <c r="SOO2" s="550"/>
      <c r="SOP2" s="550"/>
      <c r="SOQ2" s="550"/>
      <c r="SOR2" s="550"/>
      <c r="SOS2" s="550"/>
      <c r="SOT2" s="550"/>
      <c r="SOU2" s="550"/>
      <c r="SOV2" s="550"/>
      <c r="SOW2" s="550"/>
      <c r="SOX2" s="550"/>
      <c r="SOY2" s="550"/>
      <c r="SOZ2" s="550"/>
      <c r="SPA2" s="550"/>
      <c r="SPB2" s="550"/>
      <c r="SPC2" s="550"/>
      <c r="SPD2" s="550"/>
      <c r="SPE2" s="550"/>
      <c r="SPF2" s="550"/>
      <c r="SPG2" s="550"/>
      <c r="SPH2" s="550"/>
      <c r="SPI2" s="550"/>
      <c r="SPJ2" s="550"/>
      <c r="SPK2" s="550"/>
      <c r="SPL2" s="550"/>
      <c r="SPM2" s="550"/>
      <c r="SPN2" s="550"/>
      <c r="SPO2" s="550"/>
      <c r="SPP2" s="550"/>
      <c r="SPQ2" s="550"/>
      <c r="SPR2" s="550"/>
      <c r="SPS2" s="550"/>
      <c r="SPT2" s="550"/>
      <c r="SPU2" s="550"/>
      <c r="SPV2" s="550"/>
      <c r="SPW2" s="550"/>
      <c r="SPX2" s="550"/>
      <c r="SPY2" s="550"/>
      <c r="SPZ2" s="550"/>
      <c r="SQA2" s="550"/>
      <c r="SQB2" s="550"/>
      <c r="SQC2" s="550"/>
      <c r="SQD2" s="550"/>
      <c r="SQE2" s="550"/>
      <c r="SQF2" s="550"/>
      <c r="SQG2" s="550"/>
      <c r="SQH2" s="550"/>
      <c r="SQI2" s="550"/>
      <c r="SQJ2" s="550"/>
      <c r="SQK2" s="550"/>
      <c r="SQL2" s="550"/>
      <c r="SQM2" s="550"/>
      <c r="SQN2" s="550"/>
      <c r="SQO2" s="550"/>
      <c r="SQP2" s="550"/>
      <c r="SQQ2" s="550"/>
      <c r="SQR2" s="550"/>
      <c r="SQS2" s="550"/>
      <c r="SQT2" s="550"/>
      <c r="SQU2" s="550"/>
      <c r="SQV2" s="550"/>
      <c r="SQW2" s="550"/>
      <c r="SQX2" s="550"/>
      <c r="SQY2" s="550"/>
      <c r="SQZ2" s="550"/>
      <c r="SRA2" s="550"/>
      <c r="SRB2" s="550"/>
      <c r="SRC2" s="550"/>
      <c r="SRD2" s="550"/>
      <c r="SRE2" s="550"/>
      <c r="SRF2" s="550"/>
      <c r="SRG2" s="550"/>
      <c r="SRH2" s="550"/>
      <c r="SRI2" s="550"/>
      <c r="SRJ2" s="550"/>
      <c r="SRK2" s="550"/>
      <c r="SRL2" s="550"/>
      <c r="SRM2" s="550"/>
      <c r="SRN2" s="550"/>
      <c r="SRO2" s="550"/>
      <c r="SRP2" s="550"/>
      <c r="SRQ2" s="550"/>
      <c r="SRR2" s="550"/>
      <c r="SRS2" s="550"/>
      <c r="SRT2" s="550"/>
      <c r="SRU2" s="550"/>
      <c r="SRV2" s="550"/>
      <c r="SRW2" s="550"/>
      <c r="SRX2" s="550"/>
      <c r="SRY2" s="550"/>
      <c r="SRZ2" s="550"/>
      <c r="SSA2" s="550"/>
      <c r="SSB2" s="550"/>
      <c r="SSC2" s="550"/>
      <c r="SSD2" s="550"/>
      <c r="SSE2" s="550"/>
      <c r="SSF2" s="550"/>
      <c r="SSG2" s="550"/>
      <c r="SSH2" s="550"/>
      <c r="SSI2" s="550"/>
      <c r="SSJ2" s="550"/>
      <c r="SSK2" s="550"/>
      <c r="SSL2" s="550"/>
      <c r="SSM2" s="550"/>
      <c r="SSN2" s="550"/>
      <c r="SSO2" s="550"/>
      <c r="SSP2" s="550"/>
      <c r="SSQ2" s="550"/>
      <c r="SSR2" s="550"/>
      <c r="SSS2" s="550"/>
      <c r="SST2" s="550"/>
      <c r="SSU2" s="550"/>
      <c r="SSV2" s="550"/>
      <c r="SSW2" s="550"/>
      <c r="SSX2" s="550"/>
      <c r="SSY2" s="550"/>
      <c r="SSZ2" s="550"/>
      <c r="STA2" s="550"/>
      <c r="STB2" s="550"/>
      <c r="STC2" s="550"/>
      <c r="STD2" s="550"/>
      <c r="STE2" s="550"/>
      <c r="STF2" s="550"/>
      <c r="STG2" s="550"/>
      <c r="STH2" s="550"/>
      <c r="STI2" s="550"/>
      <c r="STJ2" s="550"/>
      <c r="STK2" s="550"/>
      <c r="STL2" s="550"/>
      <c r="STM2" s="550"/>
      <c r="STN2" s="550"/>
      <c r="STO2" s="550"/>
      <c r="STP2" s="550"/>
      <c r="STQ2" s="550"/>
      <c r="STR2" s="550"/>
      <c r="STS2" s="550"/>
      <c r="STT2" s="550"/>
      <c r="STU2" s="550"/>
      <c r="STV2" s="550"/>
      <c r="STW2" s="550"/>
      <c r="STX2" s="550"/>
      <c r="STY2" s="550"/>
      <c r="STZ2" s="550"/>
      <c r="SUA2" s="550"/>
      <c r="SUB2" s="550"/>
      <c r="SUC2" s="550"/>
      <c r="SUD2" s="550"/>
      <c r="SUE2" s="550"/>
      <c r="SUF2" s="550"/>
      <c r="SUG2" s="550"/>
      <c r="SUH2" s="550"/>
      <c r="SUI2" s="550"/>
      <c r="SUJ2" s="550"/>
      <c r="SUK2" s="550"/>
      <c r="SUL2" s="550"/>
      <c r="SUM2" s="550"/>
      <c r="SUN2" s="550"/>
      <c r="SUO2" s="550"/>
      <c r="SUP2" s="550"/>
      <c r="SUQ2" s="550"/>
      <c r="SUR2" s="550"/>
      <c r="SUS2" s="550"/>
      <c r="SUT2" s="550"/>
      <c r="SUU2" s="550"/>
      <c r="SUV2" s="550"/>
      <c r="SUW2" s="550"/>
      <c r="SUX2" s="550"/>
      <c r="SUY2" s="550"/>
      <c r="SUZ2" s="550"/>
      <c r="SVA2" s="550"/>
      <c r="SVB2" s="550"/>
      <c r="SVC2" s="550"/>
      <c r="SVD2" s="550"/>
      <c r="SVE2" s="550"/>
      <c r="SVF2" s="550"/>
      <c r="SVG2" s="550"/>
      <c r="SVH2" s="550"/>
      <c r="SVI2" s="550"/>
      <c r="SVJ2" s="550"/>
      <c r="SVK2" s="550"/>
      <c r="SVL2" s="550"/>
      <c r="SVM2" s="550"/>
      <c r="SVN2" s="550"/>
      <c r="SVO2" s="550"/>
      <c r="SVP2" s="550"/>
      <c r="SVQ2" s="550"/>
      <c r="SVR2" s="550"/>
      <c r="SVS2" s="550"/>
      <c r="SVT2" s="550"/>
      <c r="SVU2" s="550"/>
      <c r="SVV2" s="550"/>
      <c r="SVW2" s="550"/>
      <c r="SVX2" s="550"/>
      <c r="SVY2" s="550"/>
      <c r="SVZ2" s="550"/>
      <c r="SWA2" s="550"/>
      <c r="SWB2" s="550"/>
      <c r="SWC2" s="550"/>
      <c r="SWD2" s="550"/>
      <c r="SWE2" s="550"/>
      <c r="SWF2" s="550"/>
      <c r="SWG2" s="550"/>
      <c r="SWH2" s="550"/>
      <c r="SWI2" s="550"/>
      <c r="SWJ2" s="550"/>
      <c r="SWK2" s="550"/>
      <c r="SWL2" s="550"/>
      <c r="SWM2" s="550"/>
      <c r="SWN2" s="550"/>
      <c r="SWO2" s="550"/>
      <c r="SWP2" s="550"/>
      <c r="SWQ2" s="550"/>
      <c r="SWR2" s="550"/>
      <c r="SWS2" s="550"/>
      <c r="SWT2" s="550"/>
      <c r="SWU2" s="550"/>
      <c r="SWV2" s="550"/>
      <c r="SWW2" s="550"/>
      <c r="SWX2" s="550"/>
      <c r="SWY2" s="550"/>
      <c r="SWZ2" s="550"/>
      <c r="SXA2" s="550"/>
      <c r="SXB2" s="550"/>
      <c r="SXC2" s="550"/>
      <c r="SXD2" s="550"/>
      <c r="SXE2" s="550"/>
      <c r="SXF2" s="550"/>
      <c r="SXG2" s="550"/>
      <c r="SXH2" s="550"/>
      <c r="SXI2" s="550"/>
      <c r="SXJ2" s="550"/>
      <c r="SXK2" s="550"/>
      <c r="SXL2" s="550"/>
      <c r="SXM2" s="550"/>
      <c r="SXN2" s="550"/>
      <c r="SXO2" s="550"/>
      <c r="SXP2" s="550"/>
      <c r="SXQ2" s="550"/>
      <c r="SXR2" s="550"/>
      <c r="SXS2" s="550"/>
      <c r="SXT2" s="550"/>
      <c r="SXU2" s="550"/>
      <c r="SXV2" s="550"/>
      <c r="SXW2" s="550"/>
      <c r="SXX2" s="550"/>
      <c r="SXY2" s="550"/>
      <c r="SXZ2" s="550"/>
      <c r="SYA2" s="550"/>
      <c r="SYB2" s="550"/>
      <c r="SYC2" s="550"/>
      <c r="SYD2" s="550"/>
      <c r="SYE2" s="550"/>
      <c r="SYF2" s="550"/>
      <c r="SYG2" s="550"/>
      <c r="SYH2" s="550"/>
      <c r="SYI2" s="550"/>
      <c r="SYJ2" s="550"/>
      <c r="SYK2" s="550"/>
      <c r="SYL2" s="550"/>
      <c r="SYM2" s="550"/>
      <c r="SYN2" s="550"/>
      <c r="SYO2" s="550"/>
      <c r="SYP2" s="550"/>
      <c r="SYQ2" s="550"/>
      <c r="SYR2" s="550"/>
      <c r="SYS2" s="550"/>
      <c r="SYT2" s="550"/>
      <c r="SYU2" s="550"/>
      <c r="SYV2" s="550"/>
      <c r="SYW2" s="550"/>
      <c r="SYX2" s="550"/>
      <c r="SYY2" s="550"/>
      <c r="SYZ2" s="550"/>
      <c r="SZA2" s="550"/>
      <c r="SZB2" s="550"/>
      <c r="SZC2" s="550"/>
      <c r="SZD2" s="550"/>
      <c r="SZE2" s="550"/>
      <c r="SZF2" s="550"/>
      <c r="SZG2" s="550"/>
      <c r="SZH2" s="550"/>
      <c r="SZI2" s="550"/>
      <c r="SZJ2" s="550"/>
      <c r="SZK2" s="550"/>
      <c r="SZL2" s="550"/>
      <c r="SZM2" s="550"/>
      <c r="SZN2" s="550"/>
      <c r="SZO2" s="550"/>
      <c r="SZP2" s="550"/>
      <c r="SZQ2" s="550"/>
      <c r="SZR2" s="550"/>
      <c r="SZS2" s="550"/>
      <c r="SZT2" s="550"/>
      <c r="SZU2" s="550"/>
      <c r="SZV2" s="550"/>
      <c r="SZW2" s="550"/>
      <c r="SZX2" s="550"/>
      <c r="SZY2" s="550"/>
      <c r="SZZ2" s="550"/>
      <c r="TAA2" s="550"/>
      <c r="TAB2" s="550"/>
      <c r="TAC2" s="550"/>
      <c r="TAD2" s="550"/>
      <c r="TAE2" s="550"/>
      <c r="TAF2" s="550"/>
      <c r="TAG2" s="550"/>
      <c r="TAH2" s="550"/>
      <c r="TAI2" s="550"/>
      <c r="TAJ2" s="550"/>
      <c r="TAK2" s="550"/>
      <c r="TAL2" s="550"/>
      <c r="TAM2" s="550"/>
      <c r="TAN2" s="550"/>
      <c r="TAO2" s="550"/>
      <c r="TAP2" s="550"/>
      <c r="TAQ2" s="550"/>
      <c r="TAR2" s="550"/>
      <c r="TAS2" s="550"/>
      <c r="TAT2" s="550"/>
      <c r="TAU2" s="550"/>
      <c r="TAV2" s="550"/>
      <c r="TAW2" s="550"/>
      <c r="TAX2" s="550"/>
      <c r="TAY2" s="550"/>
      <c r="TAZ2" s="550"/>
      <c r="TBA2" s="550"/>
      <c r="TBB2" s="550"/>
      <c r="TBC2" s="550"/>
      <c r="TBD2" s="550"/>
      <c r="TBE2" s="550"/>
      <c r="TBF2" s="550"/>
      <c r="TBG2" s="550"/>
      <c r="TBH2" s="550"/>
      <c r="TBI2" s="550"/>
      <c r="TBJ2" s="550"/>
      <c r="TBK2" s="550"/>
      <c r="TBL2" s="550"/>
      <c r="TBM2" s="550"/>
      <c r="TBN2" s="550"/>
      <c r="TBO2" s="550"/>
      <c r="TBP2" s="550"/>
      <c r="TBQ2" s="550"/>
      <c r="TBR2" s="550"/>
      <c r="TBS2" s="550"/>
      <c r="TBT2" s="550"/>
      <c r="TBU2" s="550"/>
      <c r="TBV2" s="550"/>
      <c r="TBW2" s="550"/>
      <c r="TBX2" s="550"/>
      <c r="TBY2" s="550"/>
      <c r="TBZ2" s="550"/>
      <c r="TCA2" s="550"/>
      <c r="TCB2" s="550"/>
      <c r="TCC2" s="550"/>
      <c r="TCD2" s="550"/>
      <c r="TCE2" s="550"/>
      <c r="TCF2" s="550"/>
      <c r="TCG2" s="550"/>
      <c r="TCH2" s="550"/>
      <c r="TCI2" s="550"/>
      <c r="TCJ2" s="550"/>
      <c r="TCK2" s="550"/>
      <c r="TCL2" s="550"/>
      <c r="TCM2" s="550"/>
      <c r="TCN2" s="550"/>
      <c r="TCO2" s="550"/>
      <c r="TCP2" s="550"/>
      <c r="TCQ2" s="550"/>
      <c r="TCR2" s="550"/>
      <c r="TCS2" s="550"/>
      <c r="TCT2" s="550"/>
      <c r="TCU2" s="550"/>
      <c r="TCV2" s="550"/>
      <c r="TCW2" s="550"/>
      <c r="TCX2" s="550"/>
      <c r="TCY2" s="550"/>
      <c r="TCZ2" s="550"/>
      <c r="TDA2" s="550"/>
      <c r="TDB2" s="550"/>
      <c r="TDC2" s="550"/>
      <c r="TDD2" s="550"/>
      <c r="TDE2" s="550"/>
      <c r="TDF2" s="550"/>
      <c r="TDG2" s="550"/>
      <c r="TDH2" s="550"/>
      <c r="TDI2" s="550"/>
      <c r="TDJ2" s="550"/>
      <c r="TDK2" s="550"/>
      <c r="TDL2" s="550"/>
      <c r="TDM2" s="550"/>
      <c r="TDN2" s="550"/>
      <c r="TDO2" s="550"/>
      <c r="TDP2" s="550"/>
      <c r="TDQ2" s="550"/>
      <c r="TDR2" s="550"/>
      <c r="TDS2" s="550"/>
      <c r="TDT2" s="550"/>
      <c r="TDU2" s="550"/>
      <c r="TDV2" s="550"/>
      <c r="TDW2" s="550"/>
      <c r="TDX2" s="550"/>
      <c r="TDY2" s="550"/>
      <c r="TDZ2" s="550"/>
      <c r="TEA2" s="550"/>
      <c r="TEB2" s="550"/>
      <c r="TEC2" s="550"/>
      <c r="TED2" s="550"/>
      <c r="TEE2" s="550"/>
      <c r="TEF2" s="550"/>
      <c r="TEG2" s="550"/>
      <c r="TEH2" s="550"/>
      <c r="TEI2" s="550"/>
      <c r="TEJ2" s="550"/>
      <c r="TEK2" s="550"/>
      <c r="TEL2" s="550"/>
      <c r="TEM2" s="550"/>
      <c r="TEN2" s="550"/>
      <c r="TEO2" s="550"/>
      <c r="TEP2" s="550"/>
      <c r="TEQ2" s="550"/>
      <c r="TER2" s="550"/>
      <c r="TES2" s="550"/>
      <c r="TET2" s="550"/>
      <c r="TEU2" s="550"/>
      <c r="TEV2" s="550"/>
      <c r="TEW2" s="550"/>
      <c r="TEX2" s="550"/>
      <c r="TEY2" s="550"/>
      <c r="TEZ2" s="550"/>
      <c r="TFA2" s="550"/>
      <c r="TFB2" s="550"/>
      <c r="TFC2" s="550"/>
      <c r="TFD2" s="550"/>
      <c r="TFE2" s="550"/>
      <c r="TFF2" s="550"/>
      <c r="TFG2" s="550"/>
      <c r="TFH2" s="550"/>
      <c r="TFI2" s="550"/>
      <c r="TFJ2" s="550"/>
      <c r="TFK2" s="550"/>
      <c r="TFL2" s="550"/>
      <c r="TFM2" s="550"/>
      <c r="TFN2" s="550"/>
      <c r="TFO2" s="550"/>
      <c r="TFP2" s="550"/>
      <c r="TFQ2" s="550"/>
      <c r="TFR2" s="550"/>
      <c r="TFS2" s="550"/>
      <c r="TFT2" s="550"/>
      <c r="TFU2" s="550"/>
      <c r="TFV2" s="550"/>
      <c r="TFW2" s="550"/>
      <c r="TFX2" s="550"/>
      <c r="TFY2" s="550"/>
      <c r="TFZ2" s="550"/>
      <c r="TGA2" s="550"/>
      <c r="TGB2" s="550"/>
      <c r="TGC2" s="550"/>
      <c r="TGD2" s="550"/>
      <c r="TGE2" s="550"/>
      <c r="TGF2" s="550"/>
      <c r="TGG2" s="550"/>
      <c r="TGH2" s="550"/>
      <c r="TGI2" s="550"/>
      <c r="TGJ2" s="550"/>
      <c r="TGK2" s="550"/>
      <c r="TGL2" s="550"/>
      <c r="TGM2" s="550"/>
      <c r="TGN2" s="550"/>
      <c r="TGO2" s="550"/>
      <c r="TGP2" s="550"/>
      <c r="TGQ2" s="550"/>
      <c r="TGR2" s="550"/>
      <c r="TGS2" s="550"/>
      <c r="TGT2" s="550"/>
      <c r="TGU2" s="550"/>
      <c r="TGV2" s="550"/>
      <c r="TGW2" s="550"/>
      <c r="TGX2" s="550"/>
      <c r="TGY2" s="550"/>
      <c r="TGZ2" s="550"/>
      <c r="THA2" s="550"/>
      <c r="THB2" s="550"/>
      <c r="THC2" s="550"/>
      <c r="THD2" s="550"/>
      <c r="THE2" s="550"/>
      <c r="THF2" s="550"/>
      <c r="THG2" s="550"/>
      <c r="THH2" s="550"/>
      <c r="THI2" s="550"/>
      <c r="THJ2" s="550"/>
      <c r="THK2" s="550"/>
      <c r="THL2" s="550"/>
      <c r="THM2" s="550"/>
      <c r="THN2" s="550"/>
      <c r="THO2" s="550"/>
      <c r="THP2" s="550"/>
      <c r="THQ2" s="550"/>
      <c r="THR2" s="550"/>
      <c r="THS2" s="550"/>
      <c r="THT2" s="550"/>
      <c r="THU2" s="550"/>
      <c r="THV2" s="550"/>
      <c r="THW2" s="550"/>
      <c r="THX2" s="550"/>
      <c r="THY2" s="550"/>
      <c r="THZ2" s="550"/>
      <c r="TIA2" s="550"/>
      <c r="TIB2" s="550"/>
      <c r="TIC2" s="550"/>
      <c r="TID2" s="550"/>
      <c r="TIE2" s="550"/>
      <c r="TIF2" s="550"/>
      <c r="TIG2" s="550"/>
      <c r="TIH2" s="550"/>
      <c r="TII2" s="550"/>
      <c r="TIJ2" s="550"/>
      <c r="TIK2" s="550"/>
      <c r="TIL2" s="550"/>
      <c r="TIM2" s="550"/>
      <c r="TIN2" s="550"/>
      <c r="TIO2" s="550"/>
      <c r="TIP2" s="550"/>
      <c r="TIQ2" s="550"/>
      <c r="TIR2" s="550"/>
      <c r="TIS2" s="550"/>
      <c r="TIT2" s="550"/>
      <c r="TIU2" s="550"/>
      <c r="TIV2" s="550"/>
      <c r="TIW2" s="550"/>
      <c r="TIX2" s="550"/>
      <c r="TIY2" s="550"/>
      <c r="TIZ2" s="550"/>
      <c r="TJA2" s="550"/>
      <c r="TJB2" s="550"/>
      <c r="TJC2" s="550"/>
      <c r="TJD2" s="550"/>
      <c r="TJE2" s="550"/>
      <c r="TJF2" s="550"/>
      <c r="TJG2" s="550"/>
      <c r="TJH2" s="550"/>
      <c r="TJI2" s="550"/>
      <c r="TJJ2" s="550"/>
      <c r="TJK2" s="550"/>
      <c r="TJL2" s="550"/>
      <c r="TJM2" s="550"/>
      <c r="TJN2" s="550"/>
      <c r="TJO2" s="550"/>
      <c r="TJP2" s="550"/>
      <c r="TJQ2" s="550"/>
      <c r="TJR2" s="550"/>
      <c r="TJS2" s="550"/>
      <c r="TJT2" s="550"/>
      <c r="TJU2" s="550"/>
      <c r="TJV2" s="550"/>
      <c r="TJW2" s="550"/>
      <c r="TJX2" s="550"/>
      <c r="TJY2" s="550"/>
      <c r="TJZ2" s="550"/>
      <c r="TKA2" s="550"/>
      <c r="TKB2" s="550"/>
      <c r="TKC2" s="550"/>
      <c r="TKD2" s="550"/>
      <c r="TKE2" s="550"/>
      <c r="TKF2" s="550"/>
      <c r="TKG2" s="550"/>
      <c r="TKH2" s="550"/>
      <c r="TKI2" s="550"/>
      <c r="TKJ2" s="550"/>
      <c r="TKK2" s="550"/>
      <c r="TKL2" s="550"/>
      <c r="TKM2" s="550"/>
      <c r="TKN2" s="550"/>
      <c r="TKO2" s="550"/>
      <c r="TKP2" s="550"/>
      <c r="TKQ2" s="550"/>
      <c r="TKR2" s="550"/>
      <c r="TKS2" s="550"/>
      <c r="TKT2" s="550"/>
      <c r="TKU2" s="550"/>
      <c r="TKV2" s="550"/>
      <c r="TKW2" s="550"/>
      <c r="TKX2" s="550"/>
      <c r="TKY2" s="550"/>
      <c r="TKZ2" s="550"/>
      <c r="TLA2" s="550"/>
      <c r="TLB2" s="550"/>
      <c r="TLC2" s="550"/>
      <c r="TLD2" s="550"/>
      <c r="TLE2" s="550"/>
      <c r="TLF2" s="550"/>
      <c r="TLG2" s="550"/>
      <c r="TLH2" s="550"/>
      <c r="TLI2" s="550"/>
      <c r="TLJ2" s="550"/>
      <c r="TLK2" s="550"/>
      <c r="TLL2" s="550"/>
      <c r="TLM2" s="550"/>
      <c r="TLN2" s="550"/>
      <c r="TLO2" s="550"/>
      <c r="TLP2" s="550"/>
      <c r="TLQ2" s="550"/>
      <c r="TLR2" s="550"/>
      <c r="TLS2" s="550"/>
      <c r="TLT2" s="550"/>
      <c r="TLU2" s="550"/>
      <c r="TLV2" s="550"/>
      <c r="TLW2" s="550"/>
      <c r="TLX2" s="550"/>
      <c r="TLY2" s="550"/>
      <c r="TLZ2" s="550"/>
      <c r="TMA2" s="550"/>
      <c r="TMB2" s="550"/>
      <c r="TMC2" s="550"/>
      <c r="TMD2" s="550"/>
      <c r="TME2" s="550"/>
      <c r="TMF2" s="550"/>
      <c r="TMG2" s="550"/>
      <c r="TMH2" s="550"/>
      <c r="TMI2" s="550"/>
      <c r="TMJ2" s="550"/>
      <c r="TMK2" s="550"/>
      <c r="TML2" s="550"/>
      <c r="TMM2" s="550"/>
      <c r="TMN2" s="550"/>
      <c r="TMO2" s="550"/>
      <c r="TMP2" s="550"/>
      <c r="TMQ2" s="550"/>
      <c r="TMR2" s="550"/>
      <c r="TMS2" s="550"/>
      <c r="TMT2" s="550"/>
      <c r="TMU2" s="550"/>
      <c r="TMV2" s="550"/>
      <c r="TMW2" s="550"/>
      <c r="TMX2" s="550"/>
      <c r="TMY2" s="550"/>
      <c r="TMZ2" s="550"/>
      <c r="TNA2" s="550"/>
      <c r="TNB2" s="550"/>
      <c r="TNC2" s="550"/>
      <c r="TND2" s="550"/>
      <c r="TNE2" s="550"/>
      <c r="TNF2" s="550"/>
      <c r="TNG2" s="550"/>
      <c r="TNH2" s="550"/>
      <c r="TNI2" s="550"/>
      <c r="TNJ2" s="550"/>
      <c r="TNK2" s="550"/>
      <c r="TNL2" s="550"/>
      <c r="TNM2" s="550"/>
      <c r="TNN2" s="550"/>
      <c r="TNO2" s="550"/>
      <c r="TNP2" s="550"/>
      <c r="TNQ2" s="550"/>
      <c r="TNR2" s="550"/>
      <c r="TNS2" s="550"/>
      <c r="TNT2" s="550"/>
      <c r="TNU2" s="550"/>
      <c r="TNV2" s="550"/>
      <c r="TNW2" s="550"/>
      <c r="TNX2" s="550"/>
      <c r="TNY2" s="550"/>
      <c r="TNZ2" s="550"/>
      <c r="TOA2" s="550"/>
      <c r="TOB2" s="550"/>
      <c r="TOC2" s="550"/>
      <c r="TOD2" s="550"/>
      <c r="TOE2" s="550"/>
      <c r="TOF2" s="550"/>
      <c r="TOG2" s="550"/>
      <c r="TOH2" s="550"/>
      <c r="TOI2" s="550"/>
      <c r="TOJ2" s="550"/>
      <c r="TOK2" s="550"/>
      <c r="TOL2" s="550"/>
      <c r="TOM2" s="550"/>
      <c r="TON2" s="550"/>
      <c r="TOO2" s="550"/>
      <c r="TOP2" s="550"/>
      <c r="TOQ2" s="550"/>
      <c r="TOR2" s="550"/>
      <c r="TOS2" s="550"/>
      <c r="TOT2" s="550"/>
      <c r="TOU2" s="550"/>
      <c r="TOV2" s="550"/>
      <c r="TOW2" s="550"/>
      <c r="TOX2" s="550"/>
      <c r="TOY2" s="550"/>
      <c r="TOZ2" s="550"/>
      <c r="TPA2" s="550"/>
      <c r="TPB2" s="550"/>
      <c r="TPC2" s="550"/>
      <c r="TPD2" s="550"/>
      <c r="TPE2" s="550"/>
      <c r="TPF2" s="550"/>
      <c r="TPG2" s="550"/>
      <c r="TPH2" s="550"/>
      <c r="TPI2" s="550"/>
      <c r="TPJ2" s="550"/>
      <c r="TPK2" s="550"/>
      <c r="TPL2" s="550"/>
      <c r="TPM2" s="550"/>
      <c r="TPN2" s="550"/>
      <c r="TPO2" s="550"/>
      <c r="TPP2" s="550"/>
      <c r="TPQ2" s="550"/>
      <c r="TPR2" s="550"/>
      <c r="TPS2" s="550"/>
      <c r="TPT2" s="550"/>
      <c r="TPU2" s="550"/>
      <c r="TPV2" s="550"/>
      <c r="TPW2" s="550"/>
      <c r="TPX2" s="550"/>
      <c r="TPY2" s="550"/>
      <c r="TPZ2" s="550"/>
      <c r="TQA2" s="550"/>
      <c r="TQB2" s="550"/>
      <c r="TQC2" s="550"/>
      <c r="TQD2" s="550"/>
      <c r="TQE2" s="550"/>
      <c r="TQF2" s="550"/>
      <c r="TQG2" s="550"/>
      <c r="TQH2" s="550"/>
      <c r="TQI2" s="550"/>
      <c r="TQJ2" s="550"/>
      <c r="TQK2" s="550"/>
      <c r="TQL2" s="550"/>
      <c r="TQM2" s="550"/>
      <c r="TQN2" s="550"/>
      <c r="TQO2" s="550"/>
      <c r="TQP2" s="550"/>
      <c r="TQQ2" s="550"/>
      <c r="TQR2" s="550"/>
      <c r="TQS2" s="550"/>
      <c r="TQT2" s="550"/>
      <c r="TQU2" s="550"/>
      <c r="TQV2" s="550"/>
      <c r="TQW2" s="550"/>
      <c r="TQX2" s="550"/>
      <c r="TQY2" s="550"/>
      <c r="TQZ2" s="550"/>
      <c r="TRA2" s="550"/>
      <c r="TRB2" s="550"/>
      <c r="TRC2" s="550"/>
      <c r="TRD2" s="550"/>
      <c r="TRE2" s="550"/>
      <c r="TRF2" s="550"/>
      <c r="TRG2" s="550"/>
      <c r="TRH2" s="550"/>
      <c r="TRI2" s="550"/>
      <c r="TRJ2" s="550"/>
      <c r="TRK2" s="550"/>
      <c r="TRL2" s="550"/>
      <c r="TRM2" s="550"/>
      <c r="TRN2" s="550"/>
      <c r="TRO2" s="550"/>
      <c r="TRP2" s="550"/>
      <c r="TRQ2" s="550"/>
      <c r="TRR2" s="550"/>
      <c r="TRS2" s="550"/>
      <c r="TRT2" s="550"/>
      <c r="TRU2" s="550"/>
      <c r="TRV2" s="550"/>
      <c r="TRW2" s="550"/>
      <c r="TRX2" s="550"/>
      <c r="TRY2" s="550"/>
      <c r="TRZ2" s="550"/>
      <c r="TSA2" s="550"/>
      <c r="TSB2" s="550"/>
      <c r="TSC2" s="550"/>
      <c r="TSD2" s="550"/>
      <c r="TSE2" s="550"/>
      <c r="TSF2" s="550"/>
      <c r="TSG2" s="550"/>
      <c r="TSH2" s="550"/>
      <c r="TSI2" s="550"/>
      <c r="TSJ2" s="550"/>
      <c r="TSK2" s="550"/>
      <c r="TSL2" s="550"/>
      <c r="TSM2" s="550"/>
      <c r="TSN2" s="550"/>
      <c r="TSO2" s="550"/>
      <c r="TSP2" s="550"/>
      <c r="TSQ2" s="550"/>
      <c r="TSR2" s="550"/>
      <c r="TSS2" s="550"/>
      <c r="TST2" s="550"/>
      <c r="TSU2" s="550"/>
      <c r="TSV2" s="550"/>
      <c r="TSW2" s="550"/>
      <c r="TSX2" s="550"/>
      <c r="TSY2" s="550"/>
      <c r="TSZ2" s="550"/>
      <c r="TTA2" s="550"/>
      <c r="TTB2" s="550"/>
      <c r="TTC2" s="550"/>
      <c r="TTD2" s="550"/>
      <c r="TTE2" s="550"/>
      <c r="TTF2" s="550"/>
      <c r="TTG2" s="550"/>
      <c r="TTH2" s="550"/>
      <c r="TTI2" s="550"/>
      <c r="TTJ2" s="550"/>
      <c r="TTK2" s="550"/>
      <c r="TTL2" s="550"/>
      <c r="TTM2" s="550"/>
      <c r="TTN2" s="550"/>
      <c r="TTO2" s="550"/>
      <c r="TTP2" s="550"/>
      <c r="TTQ2" s="550"/>
      <c r="TTR2" s="550"/>
      <c r="TTS2" s="550"/>
      <c r="TTT2" s="550"/>
      <c r="TTU2" s="550"/>
      <c r="TTV2" s="550"/>
      <c r="TTW2" s="550"/>
      <c r="TTX2" s="550"/>
      <c r="TTY2" s="550"/>
      <c r="TTZ2" s="550"/>
      <c r="TUA2" s="550"/>
      <c r="TUB2" s="550"/>
      <c r="TUC2" s="550"/>
      <c r="TUD2" s="550"/>
      <c r="TUE2" s="550"/>
      <c r="TUF2" s="550"/>
      <c r="TUG2" s="550"/>
      <c r="TUH2" s="550"/>
      <c r="TUI2" s="550"/>
      <c r="TUJ2" s="550"/>
      <c r="TUK2" s="550"/>
      <c r="TUL2" s="550"/>
      <c r="TUM2" s="550"/>
      <c r="TUN2" s="550"/>
      <c r="TUO2" s="550"/>
      <c r="TUP2" s="550"/>
      <c r="TUQ2" s="550"/>
      <c r="TUR2" s="550"/>
      <c r="TUS2" s="550"/>
      <c r="TUT2" s="550"/>
      <c r="TUU2" s="550"/>
      <c r="TUV2" s="550"/>
      <c r="TUW2" s="550"/>
      <c r="TUX2" s="550"/>
      <c r="TUY2" s="550"/>
      <c r="TUZ2" s="550"/>
      <c r="TVA2" s="550"/>
      <c r="TVB2" s="550"/>
      <c r="TVC2" s="550"/>
      <c r="TVD2" s="550"/>
      <c r="TVE2" s="550"/>
      <c r="TVF2" s="550"/>
      <c r="TVG2" s="550"/>
      <c r="TVH2" s="550"/>
      <c r="TVI2" s="550"/>
      <c r="TVJ2" s="550"/>
      <c r="TVK2" s="550"/>
      <c r="TVL2" s="550"/>
      <c r="TVM2" s="550"/>
      <c r="TVN2" s="550"/>
      <c r="TVO2" s="550"/>
      <c r="TVP2" s="550"/>
      <c r="TVQ2" s="550"/>
      <c r="TVR2" s="550"/>
      <c r="TVS2" s="550"/>
      <c r="TVT2" s="550"/>
      <c r="TVU2" s="550"/>
      <c r="TVV2" s="550"/>
      <c r="TVW2" s="550"/>
      <c r="TVX2" s="550"/>
      <c r="TVY2" s="550"/>
      <c r="TVZ2" s="550"/>
      <c r="TWA2" s="550"/>
      <c r="TWB2" s="550"/>
      <c r="TWC2" s="550"/>
      <c r="TWD2" s="550"/>
      <c r="TWE2" s="550"/>
      <c r="TWF2" s="550"/>
      <c r="TWG2" s="550"/>
      <c r="TWH2" s="550"/>
      <c r="TWI2" s="550"/>
      <c r="TWJ2" s="550"/>
      <c r="TWK2" s="550"/>
      <c r="TWL2" s="550"/>
      <c r="TWM2" s="550"/>
      <c r="TWN2" s="550"/>
      <c r="TWO2" s="550"/>
      <c r="TWP2" s="550"/>
      <c r="TWQ2" s="550"/>
      <c r="TWR2" s="550"/>
      <c r="TWS2" s="550"/>
      <c r="TWT2" s="550"/>
      <c r="TWU2" s="550"/>
      <c r="TWV2" s="550"/>
      <c r="TWW2" s="550"/>
      <c r="TWX2" s="550"/>
      <c r="TWY2" s="550"/>
      <c r="TWZ2" s="550"/>
      <c r="TXA2" s="550"/>
      <c r="TXB2" s="550"/>
      <c r="TXC2" s="550"/>
      <c r="TXD2" s="550"/>
      <c r="TXE2" s="550"/>
      <c r="TXF2" s="550"/>
      <c r="TXG2" s="550"/>
      <c r="TXH2" s="550"/>
      <c r="TXI2" s="550"/>
      <c r="TXJ2" s="550"/>
      <c r="TXK2" s="550"/>
      <c r="TXL2" s="550"/>
      <c r="TXM2" s="550"/>
      <c r="TXN2" s="550"/>
      <c r="TXO2" s="550"/>
      <c r="TXP2" s="550"/>
      <c r="TXQ2" s="550"/>
      <c r="TXR2" s="550"/>
      <c r="TXS2" s="550"/>
      <c r="TXT2" s="550"/>
      <c r="TXU2" s="550"/>
      <c r="TXV2" s="550"/>
      <c r="TXW2" s="550"/>
      <c r="TXX2" s="550"/>
      <c r="TXY2" s="550"/>
      <c r="TXZ2" s="550"/>
      <c r="TYA2" s="550"/>
      <c r="TYB2" s="550"/>
      <c r="TYC2" s="550"/>
      <c r="TYD2" s="550"/>
      <c r="TYE2" s="550"/>
      <c r="TYF2" s="550"/>
      <c r="TYG2" s="550"/>
      <c r="TYH2" s="550"/>
      <c r="TYI2" s="550"/>
      <c r="TYJ2" s="550"/>
      <c r="TYK2" s="550"/>
      <c r="TYL2" s="550"/>
      <c r="TYM2" s="550"/>
      <c r="TYN2" s="550"/>
      <c r="TYO2" s="550"/>
      <c r="TYP2" s="550"/>
      <c r="TYQ2" s="550"/>
      <c r="TYR2" s="550"/>
      <c r="TYS2" s="550"/>
      <c r="TYT2" s="550"/>
      <c r="TYU2" s="550"/>
      <c r="TYV2" s="550"/>
      <c r="TYW2" s="550"/>
      <c r="TYX2" s="550"/>
      <c r="TYY2" s="550"/>
      <c r="TYZ2" s="550"/>
      <c r="TZA2" s="550"/>
      <c r="TZB2" s="550"/>
      <c r="TZC2" s="550"/>
      <c r="TZD2" s="550"/>
      <c r="TZE2" s="550"/>
      <c r="TZF2" s="550"/>
      <c r="TZG2" s="550"/>
      <c r="TZH2" s="550"/>
      <c r="TZI2" s="550"/>
      <c r="TZJ2" s="550"/>
      <c r="TZK2" s="550"/>
      <c r="TZL2" s="550"/>
      <c r="TZM2" s="550"/>
      <c r="TZN2" s="550"/>
      <c r="TZO2" s="550"/>
      <c r="TZP2" s="550"/>
      <c r="TZQ2" s="550"/>
      <c r="TZR2" s="550"/>
      <c r="TZS2" s="550"/>
      <c r="TZT2" s="550"/>
      <c r="TZU2" s="550"/>
      <c r="TZV2" s="550"/>
      <c r="TZW2" s="550"/>
      <c r="TZX2" s="550"/>
      <c r="TZY2" s="550"/>
      <c r="TZZ2" s="550"/>
      <c r="UAA2" s="550"/>
      <c r="UAB2" s="550"/>
      <c r="UAC2" s="550"/>
      <c r="UAD2" s="550"/>
      <c r="UAE2" s="550"/>
      <c r="UAF2" s="550"/>
      <c r="UAG2" s="550"/>
      <c r="UAH2" s="550"/>
      <c r="UAI2" s="550"/>
      <c r="UAJ2" s="550"/>
      <c r="UAK2" s="550"/>
      <c r="UAL2" s="550"/>
      <c r="UAM2" s="550"/>
      <c r="UAN2" s="550"/>
      <c r="UAO2" s="550"/>
      <c r="UAP2" s="550"/>
      <c r="UAQ2" s="550"/>
      <c r="UAR2" s="550"/>
      <c r="UAS2" s="550"/>
      <c r="UAT2" s="550"/>
      <c r="UAU2" s="550"/>
      <c r="UAV2" s="550"/>
      <c r="UAW2" s="550"/>
      <c r="UAX2" s="550"/>
      <c r="UAY2" s="550"/>
      <c r="UAZ2" s="550"/>
      <c r="UBA2" s="550"/>
      <c r="UBB2" s="550"/>
      <c r="UBC2" s="550"/>
      <c r="UBD2" s="550"/>
      <c r="UBE2" s="550"/>
      <c r="UBF2" s="550"/>
      <c r="UBG2" s="550"/>
      <c r="UBH2" s="550"/>
      <c r="UBI2" s="550"/>
      <c r="UBJ2" s="550"/>
      <c r="UBK2" s="550"/>
      <c r="UBL2" s="550"/>
      <c r="UBM2" s="550"/>
      <c r="UBN2" s="550"/>
      <c r="UBO2" s="550"/>
      <c r="UBP2" s="550"/>
      <c r="UBQ2" s="550"/>
      <c r="UBR2" s="550"/>
      <c r="UBS2" s="550"/>
      <c r="UBT2" s="550"/>
      <c r="UBU2" s="550"/>
      <c r="UBV2" s="550"/>
      <c r="UBW2" s="550"/>
      <c r="UBX2" s="550"/>
      <c r="UBY2" s="550"/>
      <c r="UBZ2" s="550"/>
      <c r="UCA2" s="550"/>
      <c r="UCB2" s="550"/>
      <c r="UCC2" s="550"/>
      <c r="UCD2" s="550"/>
      <c r="UCE2" s="550"/>
      <c r="UCF2" s="550"/>
      <c r="UCG2" s="550"/>
      <c r="UCH2" s="550"/>
      <c r="UCI2" s="550"/>
      <c r="UCJ2" s="550"/>
      <c r="UCK2" s="550"/>
      <c r="UCL2" s="550"/>
      <c r="UCM2" s="550"/>
      <c r="UCN2" s="550"/>
      <c r="UCO2" s="550"/>
      <c r="UCP2" s="550"/>
      <c r="UCQ2" s="550"/>
      <c r="UCR2" s="550"/>
      <c r="UCS2" s="550"/>
      <c r="UCT2" s="550"/>
      <c r="UCU2" s="550"/>
      <c r="UCV2" s="550"/>
      <c r="UCW2" s="550"/>
      <c r="UCX2" s="550"/>
      <c r="UCY2" s="550"/>
      <c r="UCZ2" s="550"/>
      <c r="UDA2" s="550"/>
      <c r="UDB2" s="550"/>
      <c r="UDC2" s="550"/>
      <c r="UDD2" s="550"/>
      <c r="UDE2" s="550"/>
      <c r="UDF2" s="550"/>
      <c r="UDG2" s="550"/>
      <c r="UDH2" s="550"/>
      <c r="UDI2" s="550"/>
      <c r="UDJ2" s="550"/>
      <c r="UDK2" s="550"/>
      <c r="UDL2" s="550"/>
      <c r="UDM2" s="550"/>
      <c r="UDN2" s="550"/>
      <c r="UDO2" s="550"/>
      <c r="UDP2" s="550"/>
      <c r="UDQ2" s="550"/>
      <c r="UDR2" s="550"/>
      <c r="UDS2" s="550"/>
      <c r="UDT2" s="550"/>
      <c r="UDU2" s="550"/>
      <c r="UDV2" s="550"/>
      <c r="UDW2" s="550"/>
      <c r="UDX2" s="550"/>
      <c r="UDY2" s="550"/>
      <c r="UDZ2" s="550"/>
      <c r="UEA2" s="550"/>
      <c r="UEB2" s="550"/>
      <c r="UEC2" s="550"/>
      <c r="UED2" s="550"/>
      <c r="UEE2" s="550"/>
      <c r="UEF2" s="550"/>
      <c r="UEG2" s="550"/>
      <c r="UEH2" s="550"/>
      <c r="UEI2" s="550"/>
      <c r="UEJ2" s="550"/>
      <c r="UEK2" s="550"/>
      <c r="UEL2" s="550"/>
      <c r="UEM2" s="550"/>
      <c r="UEN2" s="550"/>
      <c r="UEO2" s="550"/>
      <c r="UEP2" s="550"/>
      <c r="UEQ2" s="550"/>
      <c r="UER2" s="550"/>
      <c r="UES2" s="550"/>
      <c r="UET2" s="550"/>
      <c r="UEU2" s="550"/>
      <c r="UEV2" s="550"/>
      <c r="UEW2" s="550"/>
      <c r="UEX2" s="550"/>
      <c r="UEY2" s="550"/>
      <c r="UEZ2" s="550"/>
      <c r="UFA2" s="550"/>
      <c r="UFB2" s="550"/>
      <c r="UFC2" s="550"/>
      <c r="UFD2" s="550"/>
      <c r="UFE2" s="550"/>
      <c r="UFF2" s="550"/>
      <c r="UFG2" s="550"/>
      <c r="UFH2" s="550"/>
      <c r="UFI2" s="550"/>
      <c r="UFJ2" s="550"/>
      <c r="UFK2" s="550"/>
      <c r="UFL2" s="550"/>
      <c r="UFM2" s="550"/>
      <c r="UFN2" s="550"/>
      <c r="UFO2" s="550"/>
      <c r="UFP2" s="550"/>
      <c r="UFQ2" s="550"/>
      <c r="UFR2" s="550"/>
      <c r="UFS2" s="550"/>
      <c r="UFT2" s="550"/>
      <c r="UFU2" s="550"/>
      <c r="UFV2" s="550"/>
      <c r="UFW2" s="550"/>
      <c r="UFX2" s="550"/>
      <c r="UFY2" s="550"/>
      <c r="UFZ2" s="550"/>
      <c r="UGA2" s="550"/>
      <c r="UGB2" s="550"/>
      <c r="UGC2" s="550"/>
      <c r="UGD2" s="550"/>
      <c r="UGE2" s="550"/>
      <c r="UGF2" s="550"/>
      <c r="UGG2" s="550"/>
      <c r="UGH2" s="550"/>
      <c r="UGI2" s="550"/>
      <c r="UGJ2" s="550"/>
      <c r="UGK2" s="550"/>
      <c r="UGL2" s="550"/>
      <c r="UGM2" s="550"/>
      <c r="UGN2" s="550"/>
      <c r="UGO2" s="550"/>
      <c r="UGP2" s="550"/>
      <c r="UGQ2" s="550"/>
      <c r="UGR2" s="550"/>
      <c r="UGS2" s="550"/>
      <c r="UGT2" s="550"/>
      <c r="UGU2" s="550"/>
      <c r="UGV2" s="550"/>
      <c r="UGW2" s="550"/>
      <c r="UGX2" s="550"/>
      <c r="UGY2" s="550"/>
      <c r="UGZ2" s="550"/>
      <c r="UHA2" s="550"/>
      <c r="UHB2" s="550"/>
      <c r="UHC2" s="550"/>
      <c r="UHD2" s="550"/>
      <c r="UHE2" s="550"/>
      <c r="UHF2" s="550"/>
      <c r="UHG2" s="550"/>
      <c r="UHH2" s="550"/>
      <c r="UHI2" s="550"/>
      <c r="UHJ2" s="550"/>
      <c r="UHK2" s="550"/>
      <c r="UHL2" s="550"/>
      <c r="UHM2" s="550"/>
      <c r="UHN2" s="550"/>
      <c r="UHO2" s="550"/>
      <c r="UHP2" s="550"/>
      <c r="UHQ2" s="550"/>
      <c r="UHR2" s="550"/>
      <c r="UHS2" s="550"/>
      <c r="UHT2" s="550"/>
      <c r="UHU2" s="550"/>
      <c r="UHV2" s="550"/>
      <c r="UHW2" s="550"/>
      <c r="UHX2" s="550"/>
      <c r="UHY2" s="550"/>
      <c r="UHZ2" s="550"/>
      <c r="UIA2" s="550"/>
      <c r="UIB2" s="550"/>
      <c r="UIC2" s="550"/>
      <c r="UID2" s="550"/>
      <c r="UIE2" s="550"/>
      <c r="UIF2" s="550"/>
      <c r="UIG2" s="550"/>
      <c r="UIH2" s="550"/>
      <c r="UII2" s="550"/>
      <c r="UIJ2" s="550"/>
      <c r="UIK2" s="550"/>
      <c r="UIL2" s="550"/>
      <c r="UIM2" s="550"/>
      <c r="UIN2" s="550"/>
      <c r="UIO2" s="550"/>
      <c r="UIP2" s="550"/>
      <c r="UIQ2" s="550"/>
      <c r="UIR2" s="550"/>
      <c r="UIS2" s="550"/>
      <c r="UIT2" s="550"/>
      <c r="UIU2" s="550"/>
      <c r="UIV2" s="550"/>
      <c r="UIW2" s="550"/>
      <c r="UIX2" s="550"/>
      <c r="UIY2" s="550"/>
      <c r="UIZ2" s="550"/>
      <c r="UJA2" s="550"/>
      <c r="UJB2" s="550"/>
      <c r="UJC2" s="550"/>
      <c r="UJD2" s="550"/>
      <c r="UJE2" s="550"/>
      <c r="UJF2" s="550"/>
      <c r="UJG2" s="550"/>
      <c r="UJH2" s="550"/>
      <c r="UJI2" s="550"/>
      <c r="UJJ2" s="550"/>
      <c r="UJK2" s="550"/>
      <c r="UJL2" s="550"/>
      <c r="UJM2" s="550"/>
      <c r="UJN2" s="550"/>
      <c r="UJO2" s="550"/>
      <c r="UJP2" s="550"/>
      <c r="UJQ2" s="550"/>
      <c r="UJR2" s="550"/>
      <c r="UJS2" s="550"/>
      <c r="UJT2" s="550"/>
      <c r="UJU2" s="550"/>
      <c r="UJV2" s="550"/>
      <c r="UJW2" s="550"/>
      <c r="UJX2" s="550"/>
      <c r="UJY2" s="550"/>
      <c r="UJZ2" s="550"/>
      <c r="UKA2" s="550"/>
      <c r="UKB2" s="550"/>
      <c r="UKC2" s="550"/>
      <c r="UKD2" s="550"/>
      <c r="UKE2" s="550"/>
      <c r="UKF2" s="550"/>
      <c r="UKG2" s="550"/>
      <c r="UKH2" s="550"/>
      <c r="UKI2" s="550"/>
      <c r="UKJ2" s="550"/>
      <c r="UKK2" s="550"/>
      <c r="UKL2" s="550"/>
      <c r="UKM2" s="550"/>
      <c r="UKN2" s="550"/>
      <c r="UKO2" s="550"/>
      <c r="UKP2" s="550"/>
      <c r="UKQ2" s="550"/>
      <c r="UKR2" s="550"/>
      <c r="UKS2" s="550"/>
      <c r="UKT2" s="550"/>
      <c r="UKU2" s="550"/>
      <c r="UKV2" s="550"/>
      <c r="UKW2" s="550"/>
      <c r="UKX2" s="550"/>
      <c r="UKY2" s="550"/>
      <c r="UKZ2" s="550"/>
      <c r="ULA2" s="550"/>
      <c r="ULB2" s="550"/>
      <c r="ULC2" s="550"/>
      <c r="ULD2" s="550"/>
      <c r="ULE2" s="550"/>
      <c r="ULF2" s="550"/>
      <c r="ULG2" s="550"/>
      <c r="ULH2" s="550"/>
      <c r="ULI2" s="550"/>
      <c r="ULJ2" s="550"/>
      <c r="ULK2" s="550"/>
      <c r="ULL2" s="550"/>
      <c r="ULM2" s="550"/>
      <c r="ULN2" s="550"/>
      <c r="ULO2" s="550"/>
      <c r="ULP2" s="550"/>
      <c r="ULQ2" s="550"/>
      <c r="ULR2" s="550"/>
      <c r="ULS2" s="550"/>
      <c r="ULT2" s="550"/>
      <c r="ULU2" s="550"/>
      <c r="ULV2" s="550"/>
      <c r="ULW2" s="550"/>
      <c r="ULX2" s="550"/>
      <c r="ULY2" s="550"/>
      <c r="ULZ2" s="550"/>
      <c r="UMA2" s="550"/>
      <c r="UMB2" s="550"/>
      <c r="UMC2" s="550"/>
      <c r="UMD2" s="550"/>
      <c r="UME2" s="550"/>
      <c r="UMF2" s="550"/>
      <c r="UMG2" s="550"/>
      <c r="UMH2" s="550"/>
      <c r="UMI2" s="550"/>
      <c r="UMJ2" s="550"/>
      <c r="UMK2" s="550"/>
      <c r="UML2" s="550"/>
      <c r="UMM2" s="550"/>
      <c r="UMN2" s="550"/>
      <c r="UMO2" s="550"/>
      <c r="UMP2" s="550"/>
      <c r="UMQ2" s="550"/>
      <c r="UMR2" s="550"/>
      <c r="UMS2" s="550"/>
      <c r="UMT2" s="550"/>
      <c r="UMU2" s="550"/>
      <c r="UMV2" s="550"/>
      <c r="UMW2" s="550"/>
      <c r="UMX2" s="550"/>
      <c r="UMY2" s="550"/>
      <c r="UMZ2" s="550"/>
      <c r="UNA2" s="550"/>
      <c r="UNB2" s="550"/>
      <c r="UNC2" s="550"/>
      <c r="UND2" s="550"/>
      <c r="UNE2" s="550"/>
      <c r="UNF2" s="550"/>
      <c r="UNG2" s="550"/>
      <c r="UNH2" s="550"/>
      <c r="UNI2" s="550"/>
      <c r="UNJ2" s="550"/>
      <c r="UNK2" s="550"/>
      <c r="UNL2" s="550"/>
      <c r="UNM2" s="550"/>
      <c r="UNN2" s="550"/>
      <c r="UNO2" s="550"/>
      <c r="UNP2" s="550"/>
      <c r="UNQ2" s="550"/>
      <c r="UNR2" s="550"/>
      <c r="UNS2" s="550"/>
      <c r="UNT2" s="550"/>
      <c r="UNU2" s="550"/>
      <c r="UNV2" s="550"/>
      <c r="UNW2" s="550"/>
      <c r="UNX2" s="550"/>
      <c r="UNY2" s="550"/>
      <c r="UNZ2" s="550"/>
      <c r="UOA2" s="550"/>
      <c r="UOB2" s="550"/>
      <c r="UOC2" s="550"/>
      <c r="UOD2" s="550"/>
      <c r="UOE2" s="550"/>
      <c r="UOF2" s="550"/>
      <c r="UOG2" s="550"/>
      <c r="UOH2" s="550"/>
      <c r="UOI2" s="550"/>
      <c r="UOJ2" s="550"/>
      <c r="UOK2" s="550"/>
      <c r="UOL2" s="550"/>
      <c r="UOM2" s="550"/>
      <c r="UON2" s="550"/>
      <c r="UOO2" s="550"/>
      <c r="UOP2" s="550"/>
      <c r="UOQ2" s="550"/>
      <c r="UOR2" s="550"/>
      <c r="UOS2" s="550"/>
      <c r="UOT2" s="550"/>
      <c r="UOU2" s="550"/>
      <c r="UOV2" s="550"/>
      <c r="UOW2" s="550"/>
      <c r="UOX2" s="550"/>
      <c r="UOY2" s="550"/>
      <c r="UOZ2" s="550"/>
      <c r="UPA2" s="550"/>
      <c r="UPB2" s="550"/>
      <c r="UPC2" s="550"/>
      <c r="UPD2" s="550"/>
      <c r="UPE2" s="550"/>
      <c r="UPF2" s="550"/>
      <c r="UPG2" s="550"/>
      <c r="UPH2" s="550"/>
      <c r="UPI2" s="550"/>
      <c r="UPJ2" s="550"/>
      <c r="UPK2" s="550"/>
      <c r="UPL2" s="550"/>
      <c r="UPM2" s="550"/>
      <c r="UPN2" s="550"/>
      <c r="UPO2" s="550"/>
      <c r="UPP2" s="550"/>
      <c r="UPQ2" s="550"/>
      <c r="UPR2" s="550"/>
      <c r="UPS2" s="550"/>
      <c r="UPT2" s="550"/>
      <c r="UPU2" s="550"/>
      <c r="UPV2" s="550"/>
      <c r="UPW2" s="550"/>
      <c r="UPX2" s="550"/>
      <c r="UPY2" s="550"/>
      <c r="UPZ2" s="550"/>
      <c r="UQA2" s="550"/>
      <c r="UQB2" s="550"/>
      <c r="UQC2" s="550"/>
      <c r="UQD2" s="550"/>
      <c r="UQE2" s="550"/>
      <c r="UQF2" s="550"/>
      <c r="UQG2" s="550"/>
      <c r="UQH2" s="550"/>
      <c r="UQI2" s="550"/>
      <c r="UQJ2" s="550"/>
      <c r="UQK2" s="550"/>
      <c r="UQL2" s="550"/>
      <c r="UQM2" s="550"/>
      <c r="UQN2" s="550"/>
      <c r="UQO2" s="550"/>
      <c r="UQP2" s="550"/>
      <c r="UQQ2" s="550"/>
      <c r="UQR2" s="550"/>
      <c r="UQS2" s="550"/>
      <c r="UQT2" s="550"/>
      <c r="UQU2" s="550"/>
      <c r="UQV2" s="550"/>
      <c r="UQW2" s="550"/>
      <c r="UQX2" s="550"/>
      <c r="UQY2" s="550"/>
      <c r="UQZ2" s="550"/>
      <c r="URA2" s="550"/>
      <c r="URB2" s="550"/>
      <c r="URC2" s="550"/>
      <c r="URD2" s="550"/>
      <c r="URE2" s="550"/>
      <c r="URF2" s="550"/>
      <c r="URG2" s="550"/>
      <c r="URH2" s="550"/>
      <c r="URI2" s="550"/>
      <c r="URJ2" s="550"/>
      <c r="URK2" s="550"/>
      <c r="URL2" s="550"/>
      <c r="URM2" s="550"/>
      <c r="URN2" s="550"/>
      <c r="URO2" s="550"/>
      <c r="URP2" s="550"/>
      <c r="URQ2" s="550"/>
      <c r="URR2" s="550"/>
      <c r="URS2" s="550"/>
      <c r="URT2" s="550"/>
      <c r="URU2" s="550"/>
      <c r="URV2" s="550"/>
      <c r="URW2" s="550"/>
      <c r="URX2" s="550"/>
      <c r="URY2" s="550"/>
      <c r="URZ2" s="550"/>
      <c r="USA2" s="550"/>
      <c r="USB2" s="550"/>
      <c r="USC2" s="550"/>
      <c r="USD2" s="550"/>
      <c r="USE2" s="550"/>
      <c r="USF2" s="550"/>
      <c r="USG2" s="550"/>
      <c r="USH2" s="550"/>
      <c r="USI2" s="550"/>
      <c r="USJ2" s="550"/>
      <c r="USK2" s="550"/>
      <c r="USL2" s="550"/>
      <c r="USM2" s="550"/>
      <c r="USN2" s="550"/>
      <c r="USO2" s="550"/>
      <c r="USP2" s="550"/>
      <c r="USQ2" s="550"/>
      <c r="USR2" s="550"/>
      <c r="USS2" s="550"/>
      <c r="UST2" s="550"/>
      <c r="USU2" s="550"/>
      <c r="USV2" s="550"/>
      <c r="USW2" s="550"/>
      <c r="USX2" s="550"/>
      <c r="USY2" s="550"/>
      <c r="USZ2" s="550"/>
      <c r="UTA2" s="550"/>
      <c r="UTB2" s="550"/>
      <c r="UTC2" s="550"/>
      <c r="UTD2" s="550"/>
      <c r="UTE2" s="550"/>
      <c r="UTF2" s="550"/>
      <c r="UTG2" s="550"/>
      <c r="UTH2" s="550"/>
      <c r="UTI2" s="550"/>
      <c r="UTJ2" s="550"/>
      <c r="UTK2" s="550"/>
      <c r="UTL2" s="550"/>
      <c r="UTM2" s="550"/>
      <c r="UTN2" s="550"/>
      <c r="UTO2" s="550"/>
      <c r="UTP2" s="550"/>
      <c r="UTQ2" s="550"/>
      <c r="UTR2" s="550"/>
      <c r="UTS2" s="550"/>
      <c r="UTT2" s="550"/>
      <c r="UTU2" s="550"/>
      <c r="UTV2" s="550"/>
      <c r="UTW2" s="550"/>
      <c r="UTX2" s="550"/>
      <c r="UTY2" s="550"/>
      <c r="UTZ2" s="550"/>
      <c r="UUA2" s="550"/>
      <c r="UUB2" s="550"/>
      <c r="UUC2" s="550"/>
      <c r="UUD2" s="550"/>
      <c r="UUE2" s="550"/>
      <c r="UUF2" s="550"/>
      <c r="UUG2" s="550"/>
      <c r="UUH2" s="550"/>
      <c r="UUI2" s="550"/>
      <c r="UUJ2" s="550"/>
      <c r="UUK2" s="550"/>
      <c r="UUL2" s="550"/>
      <c r="UUM2" s="550"/>
      <c r="UUN2" s="550"/>
      <c r="UUO2" s="550"/>
      <c r="UUP2" s="550"/>
      <c r="UUQ2" s="550"/>
      <c r="UUR2" s="550"/>
      <c r="UUS2" s="550"/>
      <c r="UUT2" s="550"/>
      <c r="UUU2" s="550"/>
      <c r="UUV2" s="550"/>
      <c r="UUW2" s="550"/>
      <c r="UUX2" s="550"/>
      <c r="UUY2" s="550"/>
      <c r="UUZ2" s="550"/>
      <c r="UVA2" s="550"/>
      <c r="UVB2" s="550"/>
      <c r="UVC2" s="550"/>
      <c r="UVD2" s="550"/>
      <c r="UVE2" s="550"/>
      <c r="UVF2" s="550"/>
      <c r="UVG2" s="550"/>
      <c r="UVH2" s="550"/>
      <c r="UVI2" s="550"/>
      <c r="UVJ2" s="550"/>
      <c r="UVK2" s="550"/>
      <c r="UVL2" s="550"/>
      <c r="UVM2" s="550"/>
      <c r="UVN2" s="550"/>
      <c r="UVO2" s="550"/>
      <c r="UVP2" s="550"/>
      <c r="UVQ2" s="550"/>
      <c r="UVR2" s="550"/>
      <c r="UVS2" s="550"/>
      <c r="UVT2" s="550"/>
      <c r="UVU2" s="550"/>
      <c r="UVV2" s="550"/>
      <c r="UVW2" s="550"/>
      <c r="UVX2" s="550"/>
      <c r="UVY2" s="550"/>
      <c r="UVZ2" s="550"/>
      <c r="UWA2" s="550"/>
      <c r="UWB2" s="550"/>
      <c r="UWC2" s="550"/>
      <c r="UWD2" s="550"/>
      <c r="UWE2" s="550"/>
      <c r="UWF2" s="550"/>
      <c r="UWG2" s="550"/>
      <c r="UWH2" s="550"/>
      <c r="UWI2" s="550"/>
      <c r="UWJ2" s="550"/>
      <c r="UWK2" s="550"/>
      <c r="UWL2" s="550"/>
      <c r="UWM2" s="550"/>
      <c r="UWN2" s="550"/>
      <c r="UWO2" s="550"/>
      <c r="UWP2" s="550"/>
      <c r="UWQ2" s="550"/>
      <c r="UWR2" s="550"/>
      <c r="UWS2" s="550"/>
      <c r="UWT2" s="550"/>
      <c r="UWU2" s="550"/>
      <c r="UWV2" s="550"/>
      <c r="UWW2" s="550"/>
      <c r="UWX2" s="550"/>
      <c r="UWY2" s="550"/>
      <c r="UWZ2" s="550"/>
      <c r="UXA2" s="550"/>
      <c r="UXB2" s="550"/>
      <c r="UXC2" s="550"/>
      <c r="UXD2" s="550"/>
      <c r="UXE2" s="550"/>
      <c r="UXF2" s="550"/>
      <c r="UXG2" s="550"/>
      <c r="UXH2" s="550"/>
      <c r="UXI2" s="550"/>
      <c r="UXJ2" s="550"/>
      <c r="UXK2" s="550"/>
      <c r="UXL2" s="550"/>
      <c r="UXM2" s="550"/>
      <c r="UXN2" s="550"/>
      <c r="UXO2" s="550"/>
      <c r="UXP2" s="550"/>
      <c r="UXQ2" s="550"/>
      <c r="UXR2" s="550"/>
      <c r="UXS2" s="550"/>
      <c r="UXT2" s="550"/>
      <c r="UXU2" s="550"/>
      <c r="UXV2" s="550"/>
      <c r="UXW2" s="550"/>
      <c r="UXX2" s="550"/>
      <c r="UXY2" s="550"/>
      <c r="UXZ2" s="550"/>
      <c r="UYA2" s="550"/>
      <c r="UYB2" s="550"/>
      <c r="UYC2" s="550"/>
      <c r="UYD2" s="550"/>
      <c r="UYE2" s="550"/>
      <c r="UYF2" s="550"/>
      <c r="UYG2" s="550"/>
      <c r="UYH2" s="550"/>
      <c r="UYI2" s="550"/>
      <c r="UYJ2" s="550"/>
      <c r="UYK2" s="550"/>
      <c r="UYL2" s="550"/>
      <c r="UYM2" s="550"/>
      <c r="UYN2" s="550"/>
      <c r="UYO2" s="550"/>
      <c r="UYP2" s="550"/>
      <c r="UYQ2" s="550"/>
      <c r="UYR2" s="550"/>
      <c r="UYS2" s="550"/>
      <c r="UYT2" s="550"/>
      <c r="UYU2" s="550"/>
      <c r="UYV2" s="550"/>
      <c r="UYW2" s="550"/>
      <c r="UYX2" s="550"/>
      <c r="UYY2" s="550"/>
      <c r="UYZ2" s="550"/>
      <c r="UZA2" s="550"/>
      <c r="UZB2" s="550"/>
      <c r="UZC2" s="550"/>
      <c r="UZD2" s="550"/>
      <c r="UZE2" s="550"/>
      <c r="UZF2" s="550"/>
      <c r="UZG2" s="550"/>
      <c r="UZH2" s="550"/>
      <c r="UZI2" s="550"/>
      <c r="UZJ2" s="550"/>
      <c r="UZK2" s="550"/>
      <c r="UZL2" s="550"/>
      <c r="UZM2" s="550"/>
      <c r="UZN2" s="550"/>
      <c r="UZO2" s="550"/>
      <c r="UZP2" s="550"/>
      <c r="UZQ2" s="550"/>
      <c r="UZR2" s="550"/>
      <c r="UZS2" s="550"/>
      <c r="UZT2" s="550"/>
      <c r="UZU2" s="550"/>
      <c r="UZV2" s="550"/>
      <c r="UZW2" s="550"/>
      <c r="UZX2" s="550"/>
      <c r="UZY2" s="550"/>
      <c r="UZZ2" s="550"/>
      <c r="VAA2" s="550"/>
      <c r="VAB2" s="550"/>
      <c r="VAC2" s="550"/>
      <c r="VAD2" s="550"/>
      <c r="VAE2" s="550"/>
      <c r="VAF2" s="550"/>
      <c r="VAG2" s="550"/>
      <c r="VAH2" s="550"/>
      <c r="VAI2" s="550"/>
      <c r="VAJ2" s="550"/>
      <c r="VAK2" s="550"/>
      <c r="VAL2" s="550"/>
      <c r="VAM2" s="550"/>
      <c r="VAN2" s="550"/>
      <c r="VAO2" s="550"/>
      <c r="VAP2" s="550"/>
      <c r="VAQ2" s="550"/>
      <c r="VAR2" s="550"/>
      <c r="VAS2" s="550"/>
      <c r="VAT2" s="550"/>
      <c r="VAU2" s="550"/>
      <c r="VAV2" s="550"/>
      <c r="VAW2" s="550"/>
      <c r="VAX2" s="550"/>
      <c r="VAY2" s="550"/>
      <c r="VAZ2" s="550"/>
      <c r="VBA2" s="550"/>
      <c r="VBB2" s="550"/>
      <c r="VBC2" s="550"/>
      <c r="VBD2" s="550"/>
      <c r="VBE2" s="550"/>
      <c r="VBF2" s="550"/>
      <c r="VBG2" s="550"/>
      <c r="VBH2" s="550"/>
      <c r="VBI2" s="550"/>
      <c r="VBJ2" s="550"/>
      <c r="VBK2" s="550"/>
      <c r="VBL2" s="550"/>
      <c r="VBM2" s="550"/>
      <c r="VBN2" s="550"/>
      <c r="VBO2" s="550"/>
      <c r="VBP2" s="550"/>
      <c r="VBQ2" s="550"/>
      <c r="VBR2" s="550"/>
      <c r="VBS2" s="550"/>
      <c r="VBT2" s="550"/>
      <c r="VBU2" s="550"/>
      <c r="VBV2" s="550"/>
      <c r="VBW2" s="550"/>
      <c r="VBX2" s="550"/>
      <c r="VBY2" s="550"/>
      <c r="VBZ2" s="550"/>
      <c r="VCA2" s="550"/>
      <c r="VCB2" s="550"/>
      <c r="VCC2" s="550"/>
      <c r="VCD2" s="550"/>
      <c r="VCE2" s="550"/>
      <c r="VCF2" s="550"/>
      <c r="VCG2" s="550"/>
      <c r="VCH2" s="550"/>
      <c r="VCI2" s="550"/>
      <c r="VCJ2" s="550"/>
      <c r="VCK2" s="550"/>
      <c r="VCL2" s="550"/>
      <c r="VCM2" s="550"/>
      <c r="VCN2" s="550"/>
      <c r="VCO2" s="550"/>
      <c r="VCP2" s="550"/>
      <c r="VCQ2" s="550"/>
      <c r="VCR2" s="550"/>
      <c r="VCS2" s="550"/>
      <c r="VCT2" s="550"/>
      <c r="VCU2" s="550"/>
      <c r="VCV2" s="550"/>
      <c r="VCW2" s="550"/>
      <c r="VCX2" s="550"/>
      <c r="VCY2" s="550"/>
      <c r="VCZ2" s="550"/>
      <c r="VDA2" s="550"/>
      <c r="VDB2" s="550"/>
      <c r="VDC2" s="550"/>
      <c r="VDD2" s="550"/>
      <c r="VDE2" s="550"/>
      <c r="VDF2" s="550"/>
      <c r="VDG2" s="550"/>
      <c r="VDH2" s="550"/>
      <c r="VDI2" s="550"/>
      <c r="VDJ2" s="550"/>
      <c r="VDK2" s="550"/>
      <c r="VDL2" s="550"/>
      <c r="VDM2" s="550"/>
      <c r="VDN2" s="550"/>
      <c r="VDO2" s="550"/>
      <c r="VDP2" s="550"/>
      <c r="VDQ2" s="550"/>
      <c r="VDR2" s="550"/>
      <c r="VDS2" s="550"/>
      <c r="VDT2" s="550"/>
      <c r="VDU2" s="550"/>
      <c r="VDV2" s="550"/>
      <c r="VDW2" s="550"/>
      <c r="VDX2" s="550"/>
      <c r="VDY2" s="550"/>
      <c r="VDZ2" s="550"/>
      <c r="VEA2" s="550"/>
      <c r="VEB2" s="550"/>
      <c r="VEC2" s="550"/>
      <c r="VED2" s="550"/>
      <c r="VEE2" s="550"/>
      <c r="VEF2" s="550"/>
      <c r="VEG2" s="550"/>
      <c r="VEH2" s="550"/>
      <c r="VEI2" s="550"/>
      <c r="VEJ2" s="550"/>
      <c r="VEK2" s="550"/>
      <c r="VEL2" s="550"/>
      <c r="VEM2" s="550"/>
      <c r="VEN2" s="550"/>
      <c r="VEO2" s="550"/>
      <c r="VEP2" s="550"/>
      <c r="VEQ2" s="550"/>
      <c r="VER2" s="550"/>
      <c r="VES2" s="550"/>
      <c r="VET2" s="550"/>
      <c r="VEU2" s="550"/>
      <c r="VEV2" s="550"/>
      <c r="VEW2" s="550"/>
      <c r="VEX2" s="550"/>
      <c r="VEY2" s="550"/>
      <c r="VEZ2" s="550"/>
      <c r="VFA2" s="550"/>
      <c r="VFB2" s="550"/>
      <c r="VFC2" s="550"/>
      <c r="VFD2" s="550"/>
      <c r="VFE2" s="550"/>
      <c r="VFF2" s="550"/>
      <c r="VFG2" s="550"/>
      <c r="VFH2" s="550"/>
      <c r="VFI2" s="550"/>
      <c r="VFJ2" s="550"/>
      <c r="VFK2" s="550"/>
      <c r="VFL2" s="550"/>
      <c r="VFM2" s="550"/>
      <c r="VFN2" s="550"/>
      <c r="VFO2" s="550"/>
      <c r="VFP2" s="550"/>
      <c r="VFQ2" s="550"/>
      <c r="VFR2" s="550"/>
      <c r="VFS2" s="550"/>
      <c r="VFT2" s="550"/>
      <c r="VFU2" s="550"/>
      <c r="VFV2" s="550"/>
      <c r="VFW2" s="550"/>
      <c r="VFX2" s="550"/>
      <c r="VFY2" s="550"/>
      <c r="VFZ2" s="550"/>
      <c r="VGA2" s="550"/>
      <c r="VGB2" s="550"/>
      <c r="VGC2" s="550"/>
      <c r="VGD2" s="550"/>
      <c r="VGE2" s="550"/>
      <c r="VGF2" s="550"/>
      <c r="VGG2" s="550"/>
      <c r="VGH2" s="550"/>
      <c r="VGI2" s="550"/>
      <c r="VGJ2" s="550"/>
      <c r="VGK2" s="550"/>
      <c r="VGL2" s="550"/>
      <c r="VGM2" s="550"/>
      <c r="VGN2" s="550"/>
      <c r="VGO2" s="550"/>
      <c r="VGP2" s="550"/>
      <c r="VGQ2" s="550"/>
      <c r="VGR2" s="550"/>
      <c r="VGS2" s="550"/>
      <c r="VGT2" s="550"/>
      <c r="VGU2" s="550"/>
      <c r="VGV2" s="550"/>
      <c r="VGW2" s="550"/>
      <c r="VGX2" s="550"/>
      <c r="VGY2" s="550"/>
      <c r="VGZ2" s="550"/>
      <c r="VHA2" s="550"/>
      <c r="VHB2" s="550"/>
      <c r="VHC2" s="550"/>
      <c r="VHD2" s="550"/>
      <c r="VHE2" s="550"/>
      <c r="VHF2" s="550"/>
      <c r="VHG2" s="550"/>
      <c r="VHH2" s="550"/>
      <c r="VHI2" s="550"/>
      <c r="VHJ2" s="550"/>
      <c r="VHK2" s="550"/>
      <c r="VHL2" s="550"/>
      <c r="VHM2" s="550"/>
      <c r="VHN2" s="550"/>
      <c r="VHO2" s="550"/>
      <c r="VHP2" s="550"/>
      <c r="VHQ2" s="550"/>
      <c r="VHR2" s="550"/>
      <c r="VHS2" s="550"/>
      <c r="VHT2" s="550"/>
      <c r="VHU2" s="550"/>
      <c r="VHV2" s="550"/>
      <c r="VHW2" s="550"/>
      <c r="VHX2" s="550"/>
      <c r="VHY2" s="550"/>
      <c r="VHZ2" s="550"/>
      <c r="VIA2" s="550"/>
      <c r="VIB2" s="550"/>
      <c r="VIC2" s="550"/>
      <c r="VID2" s="550"/>
      <c r="VIE2" s="550"/>
      <c r="VIF2" s="550"/>
      <c r="VIG2" s="550"/>
      <c r="VIH2" s="550"/>
      <c r="VII2" s="550"/>
      <c r="VIJ2" s="550"/>
      <c r="VIK2" s="550"/>
      <c r="VIL2" s="550"/>
      <c r="VIM2" s="550"/>
      <c r="VIN2" s="550"/>
      <c r="VIO2" s="550"/>
      <c r="VIP2" s="550"/>
      <c r="VIQ2" s="550"/>
      <c r="VIR2" s="550"/>
      <c r="VIS2" s="550"/>
      <c r="VIT2" s="550"/>
      <c r="VIU2" s="550"/>
      <c r="VIV2" s="550"/>
      <c r="VIW2" s="550"/>
      <c r="VIX2" s="550"/>
      <c r="VIY2" s="550"/>
      <c r="VIZ2" s="550"/>
      <c r="VJA2" s="550"/>
      <c r="VJB2" s="550"/>
      <c r="VJC2" s="550"/>
      <c r="VJD2" s="550"/>
      <c r="VJE2" s="550"/>
      <c r="VJF2" s="550"/>
      <c r="VJG2" s="550"/>
      <c r="VJH2" s="550"/>
      <c r="VJI2" s="550"/>
      <c r="VJJ2" s="550"/>
      <c r="VJK2" s="550"/>
      <c r="VJL2" s="550"/>
      <c r="VJM2" s="550"/>
      <c r="VJN2" s="550"/>
      <c r="VJO2" s="550"/>
      <c r="VJP2" s="550"/>
      <c r="VJQ2" s="550"/>
      <c r="VJR2" s="550"/>
      <c r="VJS2" s="550"/>
      <c r="VJT2" s="550"/>
      <c r="VJU2" s="550"/>
      <c r="VJV2" s="550"/>
      <c r="VJW2" s="550"/>
      <c r="VJX2" s="550"/>
      <c r="VJY2" s="550"/>
      <c r="VJZ2" s="550"/>
      <c r="VKA2" s="550"/>
      <c r="VKB2" s="550"/>
      <c r="VKC2" s="550"/>
      <c r="VKD2" s="550"/>
      <c r="VKE2" s="550"/>
      <c r="VKF2" s="550"/>
      <c r="VKG2" s="550"/>
      <c r="VKH2" s="550"/>
      <c r="VKI2" s="550"/>
      <c r="VKJ2" s="550"/>
      <c r="VKK2" s="550"/>
      <c r="VKL2" s="550"/>
      <c r="VKM2" s="550"/>
      <c r="VKN2" s="550"/>
      <c r="VKO2" s="550"/>
      <c r="VKP2" s="550"/>
      <c r="VKQ2" s="550"/>
      <c r="VKR2" s="550"/>
      <c r="VKS2" s="550"/>
      <c r="VKT2" s="550"/>
      <c r="VKU2" s="550"/>
      <c r="VKV2" s="550"/>
      <c r="VKW2" s="550"/>
      <c r="VKX2" s="550"/>
      <c r="VKY2" s="550"/>
      <c r="VKZ2" s="550"/>
      <c r="VLA2" s="550"/>
      <c r="VLB2" s="550"/>
      <c r="VLC2" s="550"/>
      <c r="VLD2" s="550"/>
      <c r="VLE2" s="550"/>
      <c r="VLF2" s="550"/>
      <c r="VLG2" s="550"/>
      <c r="VLH2" s="550"/>
      <c r="VLI2" s="550"/>
      <c r="VLJ2" s="550"/>
      <c r="VLK2" s="550"/>
      <c r="VLL2" s="550"/>
      <c r="VLM2" s="550"/>
      <c r="VLN2" s="550"/>
      <c r="VLO2" s="550"/>
      <c r="VLP2" s="550"/>
      <c r="VLQ2" s="550"/>
      <c r="VLR2" s="550"/>
      <c r="VLS2" s="550"/>
      <c r="VLT2" s="550"/>
      <c r="VLU2" s="550"/>
      <c r="VLV2" s="550"/>
      <c r="VLW2" s="550"/>
      <c r="VLX2" s="550"/>
      <c r="VLY2" s="550"/>
      <c r="VLZ2" s="550"/>
      <c r="VMA2" s="550"/>
      <c r="VMB2" s="550"/>
      <c r="VMC2" s="550"/>
      <c r="VMD2" s="550"/>
      <c r="VME2" s="550"/>
      <c r="VMF2" s="550"/>
      <c r="VMG2" s="550"/>
      <c r="VMH2" s="550"/>
      <c r="VMI2" s="550"/>
      <c r="VMJ2" s="550"/>
      <c r="VMK2" s="550"/>
      <c r="VML2" s="550"/>
      <c r="VMM2" s="550"/>
      <c r="VMN2" s="550"/>
      <c r="VMO2" s="550"/>
      <c r="VMP2" s="550"/>
      <c r="VMQ2" s="550"/>
      <c r="VMR2" s="550"/>
      <c r="VMS2" s="550"/>
      <c r="VMT2" s="550"/>
      <c r="VMU2" s="550"/>
      <c r="VMV2" s="550"/>
      <c r="VMW2" s="550"/>
      <c r="VMX2" s="550"/>
      <c r="VMY2" s="550"/>
      <c r="VMZ2" s="550"/>
      <c r="VNA2" s="550"/>
      <c r="VNB2" s="550"/>
      <c r="VNC2" s="550"/>
      <c r="VND2" s="550"/>
      <c r="VNE2" s="550"/>
      <c r="VNF2" s="550"/>
      <c r="VNG2" s="550"/>
      <c r="VNH2" s="550"/>
      <c r="VNI2" s="550"/>
      <c r="VNJ2" s="550"/>
      <c r="VNK2" s="550"/>
      <c r="VNL2" s="550"/>
      <c r="VNM2" s="550"/>
      <c r="VNN2" s="550"/>
      <c r="VNO2" s="550"/>
      <c r="VNP2" s="550"/>
      <c r="VNQ2" s="550"/>
      <c r="VNR2" s="550"/>
      <c r="VNS2" s="550"/>
      <c r="VNT2" s="550"/>
      <c r="VNU2" s="550"/>
      <c r="VNV2" s="550"/>
      <c r="VNW2" s="550"/>
      <c r="VNX2" s="550"/>
      <c r="VNY2" s="550"/>
      <c r="VNZ2" s="550"/>
      <c r="VOA2" s="550"/>
      <c r="VOB2" s="550"/>
      <c r="VOC2" s="550"/>
      <c r="VOD2" s="550"/>
      <c r="VOE2" s="550"/>
      <c r="VOF2" s="550"/>
      <c r="VOG2" s="550"/>
      <c r="VOH2" s="550"/>
      <c r="VOI2" s="550"/>
      <c r="VOJ2" s="550"/>
      <c r="VOK2" s="550"/>
      <c r="VOL2" s="550"/>
      <c r="VOM2" s="550"/>
      <c r="VON2" s="550"/>
      <c r="VOO2" s="550"/>
      <c r="VOP2" s="550"/>
      <c r="VOQ2" s="550"/>
      <c r="VOR2" s="550"/>
      <c r="VOS2" s="550"/>
      <c r="VOT2" s="550"/>
      <c r="VOU2" s="550"/>
      <c r="VOV2" s="550"/>
      <c r="VOW2" s="550"/>
      <c r="VOX2" s="550"/>
      <c r="VOY2" s="550"/>
      <c r="VOZ2" s="550"/>
      <c r="VPA2" s="550"/>
      <c r="VPB2" s="550"/>
      <c r="VPC2" s="550"/>
      <c r="VPD2" s="550"/>
      <c r="VPE2" s="550"/>
      <c r="VPF2" s="550"/>
      <c r="VPG2" s="550"/>
      <c r="VPH2" s="550"/>
      <c r="VPI2" s="550"/>
      <c r="VPJ2" s="550"/>
      <c r="VPK2" s="550"/>
      <c r="VPL2" s="550"/>
      <c r="VPM2" s="550"/>
      <c r="VPN2" s="550"/>
      <c r="VPO2" s="550"/>
      <c r="VPP2" s="550"/>
      <c r="VPQ2" s="550"/>
      <c r="VPR2" s="550"/>
      <c r="VPS2" s="550"/>
      <c r="VPT2" s="550"/>
      <c r="VPU2" s="550"/>
      <c r="VPV2" s="550"/>
      <c r="VPW2" s="550"/>
      <c r="VPX2" s="550"/>
      <c r="VPY2" s="550"/>
      <c r="VPZ2" s="550"/>
      <c r="VQA2" s="550"/>
      <c r="VQB2" s="550"/>
      <c r="VQC2" s="550"/>
      <c r="VQD2" s="550"/>
      <c r="VQE2" s="550"/>
      <c r="VQF2" s="550"/>
      <c r="VQG2" s="550"/>
      <c r="VQH2" s="550"/>
      <c r="VQI2" s="550"/>
      <c r="VQJ2" s="550"/>
      <c r="VQK2" s="550"/>
      <c r="VQL2" s="550"/>
      <c r="VQM2" s="550"/>
      <c r="VQN2" s="550"/>
      <c r="VQO2" s="550"/>
      <c r="VQP2" s="550"/>
      <c r="VQQ2" s="550"/>
      <c r="VQR2" s="550"/>
      <c r="VQS2" s="550"/>
      <c r="VQT2" s="550"/>
      <c r="VQU2" s="550"/>
      <c r="VQV2" s="550"/>
      <c r="VQW2" s="550"/>
      <c r="VQX2" s="550"/>
      <c r="VQY2" s="550"/>
      <c r="VQZ2" s="550"/>
      <c r="VRA2" s="550"/>
      <c r="VRB2" s="550"/>
      <c r="VRC2" s="550"/>
      <c r="VRD2" s="550"/>
      <c r="VRE2" s="550"/>
      <c r="VRF2" s="550"/>
      <c r="VRG2" s="550"/>
      <c r="VRH2" s="550"/>
      <c r="VRI2" s="550"/>
      <c r="VRJ2" s="550"/>
      <c r="VRK2" s="550"/>
      <c r="VRL2" s="550"/>
      <c r="VRM2" s="550"/>
      <c r="VRN2" s="550"/>
      <c r="VRO2" s="550"/>
      <c r="VRP2" s="550"/>
      <c r="VRQ2" s="550"/>
      <c r="VRR2" s="550"/>
      <c r="VRS2" s="550"/>
      <c r="VRT2" s="550"/>
      <c r="VRU2" s="550"/>
      <c r="VRV2" s="550"/>
      <c r="VRW2" s="550"/>
      <c r="VRX2" s="550"/>
      <c r="VRY2" s="550"/>
      <c r="VRZ2" s="550"/>
      <c r="VSA2" s="550"/>
      <c r="VSB2" s="550"/>
      <c r="VSC2" s="550"/>
      <c r="VSD2" s="550"/>
      <c r="VSE2" s="550"/>
      <c r="VSF2" s="550"/>
      <c r="VSG2" s="550"/>
      <c r="VSH2" s="550"/>
      <c r="VSI2" s="550"/>
      <c r="VSJ2" s="550"/>
      <c r="VSK2" s="550"/>
      <c r="VSL2" s="550"/>
      <c r="VSM2" s="550"/>
      <c r="VSN2" s="550"/>
      <c r="VSO2" s="550"/>
      <c r="VSP2" s="550"/>
      <c r="VSQ2" s="550"/>
      <c r="VSR2" s="550"/>
      <c r="VSS2" s="550"/>
      <c r="VST2" s="550"/>
      <c r="VSU2" s="550"/>
      <c r="VSV2" s="550"/>
      <c r="VSW2" s="550"/>
      <c r="VSX2" s="550"/>
      <c r="VSY2" s="550"/>
      <c r="VSZ2" s="550"/>
      <c r="VTA2" s="550"/>
      <c r="VTB2" s="550"/>
      <c r="VTC2" s="550"/>
      <c r="VTD2" s="550"/>
      <c r="VTE2" s="550"/>
      <c r="VTF2" s="550"/>
      <c r="VTG2" s="550"/>
      <c r="VTH2" s="550"/>
      <c r="VTI2" s="550"/>
      <c r="VTJ2" s="550"/>
      <c r="VTK2" s="550"/>
      <c r="VTL2" s="550"/>
      <c r="VTM2" s="550"/>
      <c r="VTN2" s="550"/>
      <c r="VTO2" s="550"/>
      <c r="VTP2" s="550"/>
      <c r="VTQ2" s="550"/>
      <c r="VTR2" s="550"/>
      <c r="VTS2" s="550"/>
      <c r="VTT2" s="550"/>
      <c r="VTU2" s="550"/>
      <c r="VTV2" s="550"/>
      <c r="VTW2" s="550"/>
      <c r="VTX2" s="550"/>
      <c r="VTY2" s="550"/>
      <c r="VTZ2" s="550"/>
      <c r="VUA2" s="550"/>
      <c r="VUB2" s="550"/>
      <c r="VUC2" s="550"/>
      <c r="VUD2" s="550"/>
      <c r="VUE2" s="550"/>
      <c r="VUF2" s="550"/>
      <c r="VUG2" s="550"/>
      <c r="VUH2" s="550"/>
      <c r="VUI2" s="550"/>
      <c r="VUJ2" s="550"/>
      <c r="VUK2" s="550"/>
      <c r="VUL2" s="550"/>
      <c r="VUM2" s="550"/>
      <c r="VUN2" s="550"/>
      <c r="VUO2" s="550"/>
      <c r="VUP2" s="550"/>
      <c r="VUQ2" s="550"/>
      <c r="VUR2" s="550"/>
      <c r="VUS2" s="550"/>
      <c r="VUT2" s="550"/>
      <c r="VUU2" s="550"/>
      <c r="VUV2" s="550"/>
      <c r="VUW2" s="550"/>
      <c r="VUX2" s="550"/>
      <c r="VUY2" s="550"/>
      <c r="VUZ2" s="550"/>
      <c r="VVA2" s="550"/>
      <c r="VVB2" s="550"/>
      <c r="VVC2" s="550"/>
      <c r="VVD2" s="550"/>
      <c r="VVE2" s="550"/>
      <c r="VVF2" s="550"/>
      <c r="VVG2" s="550"/>
      <c r="VVH2" s="550"/>
      <c r="VVI2" s="550"/>
      <c r="VVJ2" s="550"/>
      <c r="VVK2" s="550"/>
      <c r="VVL2" s="550"/>
      <c r="VVM2" s="550"/>
      <c r="VVN2" s="550"/>
      <c r="VVO2" s="550"/>
      <c r="VVP2" s="550"/>
      <c r="VVQ2" s="550"/>
      <c r="VVR2" s="550"/>
      <c r="VVS2" s="550"/>
      <c r="VVT2" s="550"/>
      <c r="VVU2" s="550"/>
      <c r="VVV2" s="550"/>
      <c r="VVW2" s="550"/>
      <c r="VVX2" s="550"/>
      <c r="VVY2" s="550"/>
      <c r="VVZ2" s="550"/>
      <c r="VWA2" s="550"/>
      <c r="VWB2" s="550"/>
      <c r="VWC2" s="550"/>
      <c r="VWD2" s="550"/>
      <c r="VWE2" s="550"/>
      <c r="VWF2" s="550"/>
      <c r="VWG2" s="550"/>
      <c r="VWH2" s="550"/>
      <c r="VWI2" s="550"/>
      <c r="VWJ2" s="550"/>
      <c r="VWK2" s="550"/>
      <c r="VWL2" s="550"/>
      <c r="VWM2" s="550"/>
      <c r="VWN2" s="550"/>
      <c r="VWO2" s="550"/>
      <c r="VWP2" s="550"/>
      <c r="VWQ2" s="550"/>
      <c r="VWR2" s="550"/>
      <c r="VWS2" s="550"/>
      <c r="VWT2" s="550"/>
      <c r="VWU2" s="550"/>
      <c r="VWV2" s="550"/>
      <c r="VWW2" s="550"/>
      <c r="VWX2" s="550"/>
      <c r="VWY2" s="550"/>
      <c r="VWZ2" s="550"/>
      <c r="VXA2" s="550"/>
      <c r="VXB2" s="550"/>
      <c r="VXC2" s="550"/>
      <c r="VXD2" s="550"/>
      <c r="VXE2" s="550"/>
      <c r="VXF2" s="550"/>
      <c r="VXG2" s="550"/>
      <c r="VXH2" s="550"/>
      <c r="VXI2" s="550"/>
      <c r="VXJ2" s="550"/>
      <c r="VXK2" s="550"/>
      <c r="VXL2" s="550"/>
      <c r="VXM2" s="550"/>
      <c r="VXN2" s="550"/>
      <c r="VXO2" s="550"/>
      <c r="VXP2" s="550"/>
      <c r="VXQ2" s="550"/>
      <c r="VXR2" s="550"/>
      <c r="VXS2" s="550"/>
      <c r="VXT2" s="550"/>
      <c r="VXU2" s="550"/>
      <c r="VXV2" s="550"/>
      <c r="VXW2" s="550"/>
      <c r="VXX2" s="550"/>
      <c r="VXY2" s="550"/>
      <c r="VXZ2" s="550"/>
      <c r="VYA2" s="550"/>
      <c r="VYB2" s="550"/>
      <c r="VYC2" s="550"/>
      <c r="VYD2" s="550"/>
      <c r="VYE2" s="550"/>
      <c r="VYF2" s="550"/>
      <c r="VYG2" s="550"/>
      <c r="VYH2" s="550"/>
      <c r="VYI2" s="550"/>
      <c r="VYJ2" s="550"/>
      <c r="VYK2" s="550"/>
      <c r="VYL2" s="550"/>
      <c r="VYM2" s="550"/>
      <c r="VYN2" s="550"/>
      <c r="VYO2" s="550"/>
      <c r="VYP2" s="550"/>
      <c r="VYQ2" s="550"/>
      <c r="VYR2" s="550"/>
      <c r="VYS2" s="550"/>
      <c r="VYT2" s="550"/>
      <c r="VYU2" s="550"/>
      <c r="VYV2" s="550"/>
      <c r="VYW2" s="550"/>
      <c r="VYX2" s="550"/>
      <c r="VYY2" s="550"/>
      <c r="VYZ2" s="550"/>
      <c r="VZA2" s="550"/>
      <c r="VZB2" s="550"/>
      <c r="VZC2" s="550"/>
      <c r="VZD2" s="550"/>
      <c r="VZE2" s="550"/>
      <c r="VZF2" s="550"/>
      <c r="VZG2" s="550"/>
      <c r="VZH2" s="550"/>
      <c r="VZI2" s="550"/>
      <c r="VZJ2" s="550"/>
      <c r="VZK2" s="550"/>
      <c r="VZL2" s="550"/>
      <c r="VZM2" s="550"/>
      <c r="VZN2" s="550"/>
      <c r="VZO2" s="550"/>
      <c r="VZP2" s="550"/>
      <c r="VZQ2" s="550"/>
      <c r="VZR2" s="550"/>
      <c r="VZS2" s="550"/>
      <c r="VZT2" s="550"/>
      <c r="VZU2" s="550"/>
      <c r="VZV2" s="550"/>
      <c r="VZW2" s="550"/>
      <c r="VZX2" s="550"/>
      <c r="VZY2" s="550"/>
      <c r="VZZ2" s="550"/>
      <c r="WAA2" s="550"/>
      <c r="WAB2" s="550"/>
      <c r="WAC2" s="550"/>
      <c r="WAD2" s="550"/>
      <c r="WAE2" s="550"/>
      <c r="WAF2" s="550"/>
      <c r="WAG2" s="550"/>
      <c r="WAH2" s="550"/>
      <c r="WAI2" s="550"/>
      <c r="WAJ2" s="550"/>
      <c r="WAK2" s="550"/>
      <c r="WAL2" s="550"/>
      <c r="WAM2" s="550"/>
      <c r="WAN2" s="550"/>
      <c r="WAO2" s="550"/>
      <c r="WAP2" s="550"/>
      <c r="WAQ2" s="550"/>
      <c r="WAR2" s="550"/>
      <c r="WAS2" s="550"/>
      <c r="WAT2" s="550"/>
      <c r="WAU2" s="550"/>
      <c r="WAV2" s="550"/>
      <c r="WAW2" s="550"/>
      <c r="WAX2" s="550"/>
      <c r="WAY2" s="550"/>
      <c r="WAZ2" s="550"/>
      <c r="WBA2" s="550"/>
      <c r="WBB2" s="550"/>
      <c r="WBC2" s="550"/>
      <c r="WBD2" s="550"/>
      <c r="WBE2" s="550"/>
      <c r="WBF2" s="550"/>
      <c r="WBG2" s="550"/>
      <c r="WBH2" s="550"/>
      <c r="WBI2" s="550"/>
      <c r="WBJ2" s="550"/>
      <c r="WBK2" s="550"/>
      <c r="WBL2" s="550"/>
      <c r="WBM2" s="550"/>
      <c r="WBN2" s="550"/>
      <c r="WBO2" s="550"/>
      <c r="WBP2" s="550"/>
      <c r="WBQ2" s="550"/>
      <c r="WBR2" s="550"/>
      <c r="WBS2" s="550"/>
      <c r="WBT2" s="550"/>
      <c r="WBU2" s="550"/>
      <c r="WBV2" s="550"/>
      <c r="WBW2" s="550"/>
      <c r="WBX2" s="550"/>
      <c r="WBY2" s="550"/>
      <c r="WBZ2" s="550"/>
      <c r="WCA2" s="550"/>
      <c r="WCB2" s="550"/>
      <c r="WCC2" s="550"/>
      <c r="WCD2" s="550"/>
      <c r="WCE2" s="550"/>
      <c r="WCF2" s="550"/>
      <c r="WCG2" s="550"/>
      <c r="WCH2" s="550"/>
      <c r="WCI2" s="550"/>
      <c r="WCJ2" s="550"/>
      <c r="WCK2" s="550"/>
      <c r="WCL2" s="550"/>
      <c r="WCM2" s="550"/>
      <c r="WCN2" s="550"/>
      <c r="WCO2" s="550"/>
      <c r="WCP2" s="550"/>
      <c r="WCQ2" s="550"/>
      <c r="WCR2" s="550"/>
      <c r="WCS2" s="550"/>
      <c r="WCT2" s="550"/>
      <c r="WCU2" s="550"/>
      <c r="WCV2" s="550"/>
      <c r="WCW2" s="550"/>
      <c r="WCX2" s="550"/>
      <c r="WCY2" s="550"/>
      <c r="WCZ2" s="550"/>
      <c r="WDA2" s="550"/>
      <c r="WDB2" s="550"/>
      <c r="WDC2" s="550"/>
      <c r="WDD2" s="550"/>
      <c r="WDE2" s="550"/>
      <c r="WDF2" s="550"/>
      <c r="WDG2" s="550"/>
      <c r="WDH2" s="550"/>
      <c r="WDI2" s="550"/>
      <c r="WDJ2" s="550"/>
      <c r="WDK2" s="550"/>
      <c r="WDL2" s="550"/>
      <c r="WDM2" s="550"/>
      <c r="WDN2" s="550"/>
      <c r="WDO2" s="550"/>
      <c r="WDP2" s="550"/>
      <c r="WDQ2" s="550"/>
      <c r="WDR2" s="550"/>
      <c r="WDS2" s="550"/>
      <c r="WDT2" s="550"/>
      <c r="WDU2" s="550"/>
      <c r="WDV2" s="550"/>
      <c r="WDW2" s="550"/>
      <c r="WDX2" s="550"/>
      <c r="WDY2" s="550"/>
      <c r="WDZ2" s="550"/>
      <c r="WEA2" s="550"/>
      <c r="WEB2" s="550"/>
      <c r="WEC2" s="550"/>
      <c r="WED2" s="550"/>
      <c r="WEE2" s="550"/>
      <c r="WEF2" s="550"/>
      <c r="WEG2" s="550"/>
      <c r="WEH2" s="550"/>
      <c r="WEI2" s="550"/>
      <c r="WEJ2" s="550"/>
      <c r="WEK2" s="550"/>
      <c r="WEL2" s="550"/>
      <c r="WEM2" s="550"/>
      <c r="WEN2" s="550"/>
      <c r="WEO2" s="550"/>
      <c r="WEP2" s="550"/>
      <c r="WEQ2" s="550"/>
      <c r="WER2" s="550"/>
      <c r="WES2" s="550"/>
      <c r="WET2" s="550"/>
      <c r="WEU2" s="550"/>
      <c r="WEV2" s="550"/>
      <c r="WEW2" s="550"/>
      <c r="WEX2" s="550"/>
      <c r="WEY2" s="550"/>
      <c r="WEZ2" s="550"/>
      <c r="WFA2" s="550"/>
      <c r="WFB2" s="550"/>
      <c r="WFC2" s="550"/>
      <c r="WFD2" s="550"/>
      <c r="WFE2" s="550"/>
      <c r="WFF2" s="550"/>
      <c r="WFG2" s="550"/>
      <c r="WFH2" s="550"/>
      <c r="WFI2" s="550"/>
      <c r="WFJ2" s="550"/>
      <c r="WFK2" s="550"/>
      <c r="WFL2" s="550"/>
      <c r="WFM2" s="550"/>
      <c r="WFN2" s="550"/>
      <c r="WFO2" s="550"/>
      <c r="WFP2" s="550"/>
      <c r="WFQ2" s="550"/>
      <c r="WFR2" s="550"/>
      <c r="WFS2" s="550"/>
      <c r="WFT2" s="550"/>
      <c r="WFU2" s="550"/>
      <c r="WFV2" s="550"/>
      <c r="WFW2" s="550"/>
      <c r="WFX2" s="550"/>
      <c r="WFY2" s="550"/>
      <c r="WFZ2" s="550"/>
      <c r="WGA2" s="550"/>
      <c r="WGB2" s="550"/>
      <c r="WGC2" s="550"/>
      <c r="WGD2" s="550"/>
      <c r="WGE2" s="550"/>
      <c r="WGF2" s="550"/>
      <c r="WGG2" s="550"/>
      <c r="WGH2" s="550"/>
      <c r="WGI2" s="550"/>
      <c r="WGJ2" s="550"/>
      <c r="WGK2" s="550"/>
      <c r="WGL2" s="550"/>
      <c r="WGM2" s="550"/>
      <c r="WGN2" s="550"/>
      <c r="WGO2" s="550"/>
      <c r="WGP2" s="550"/>
      <c r="WGQ2" s="550"/>
      <c r="WGR2" s="550"/>
      <c r="WGS2" s="550"/>
      <c r="WGT2" s="550"/>
      <c r="WGU2" s="550"/>
      <c r="WGV2" s="550"/>
      <c r="WGW2" s="550"/>
      <c r="WGX2" s="550"/>
      <c r="WGY2" s="550"/>
      <c r="WGZ2" s="550"/>
      <c r="WHA2" s="550"/>
      <c r="WHB2" s="550"/>
      <c r="WHC2" s="550"/>
      <c r="WHD2" s="550"/>
      <c r="WHE2" s="550"/>
      <c r="WHF2" s="550"/>
      <c r="WHG2" s="550"/>
      <c r="WHH2" s="550"/>
      <c r="WHI2" s="550"/>
      <c r="WHJ2" s="550"/>
      <c r="WHK2" s="550"/>
      <c r="WHL2" s="550"/>
      <c r="WHM2" s="550"/>
      <c r="WHN2" s="550"/>
      <c r="WHO2" s="550"/>
      <c r="WHP2" s="550"/>
      <c r="WHQ2" s="550"/>
      <c r="WHR2" s="550"/>
      <c r="WHS2" s="550"/>
      <c r="WHT2" s="550"/>
      <c r="WHU2" s="550"/>
      <c r="WHV2" s="550"/>
      <c r="WHW2" s="550"/>
      <c r="WHX2" s="550"/>
      <c r="WHY2" s="550"/>
      <c r="WHZ2" s="550"/>
      <c r="WIA2" s="550"/>
      <c r="WIB2" s="550"/>
      <c r="WIC2" s="550"/>
      <c r="WID2" s="550"/>
      <c r="WIE2" s="550"/>
      <c r="WIF2" s="550"/>
      <c r="WIG2" s="550"/>
      <c r="WIH2" s="550"/>
      <c r="WII2" s="550"/>
      <c r="WIJ2" s="550"/>
      <c r="WIK2" s="550"/>
      <c r="WIL2" s="550"/>
      <c r="WIM2" s="550"/>
      <c r="WIN2" s="550"/>
      <c r="WIO2" s="550"/>
      <c r="WIP2" s="550"/>
      <c r="WIQ2" s="550"/>
      <c r="WIR2" s="550"/>
      <c r="WIS2" s="550"/>
      <c r="WIT2" s="550"/>
      <c r="WIU2" s="550"/>
      <c r="WIV2" s="550"/>
      <c r="WIW2" s="550"/>
      <c r="WIX2" s="550"/>
      <c r="WIY2" s="550"/>
      <c r="WIZ2" s="550"/>
      <c r="WJA2" s="550"/>
      <c r="WJB2" s="550"/>
      <c r="WJC2" s="550"/>
      <c r="WJD2" s="550"/>
      <c r="WJE2" s="550"/>
      <c r="WJF2" s="550"/>
      <c r="WJG2" s="550"/>
      <c r="WJH2" s="550"/>
      <c r="WJI2" s="550"/>
      <c r="WJJ2" s="550"/>
      <c r="WJK2" s="550"/>
      <c r="WJL2" s="550"/>
      <c r="WJM2" s="550"/>
      <c r="WJN2" s="550"/>
      <c r="WJO2" s="550"/>
      <c r="WJP2" s="550"/>
      <c r="WJQ2" s="550"/>
      <c r="WJR2" s="550"/>
      <c r="WJS2" s="550"/>
      <c r="WJT2" s="550"/>
      <c r="WJU2" s="550"/>
      <c r="WJV2" s="550"/>
      <c r="WJW2" s="550"/>
      <c r="WJX2" s="550"/>
      <c r="WJY2" s="550"/>
      <c r="WJZ2" s="550"/>
      <c r="WKA2" s="550"/>
      <c r="WKB2" s="550"/>
      <c r="WKC2" s="550"/>
      <c r="WKD2" s="550"/>
      <c r="WKE2" s="550"/>
      <c r="WKF2" s="550"/>
      <c r="WKG2" s="550"/>
      <c r="WKH2" s="550"/>
      <c r="WKI2" s="550"/>
      <c r="WKJ2" s="550"/>
      <c r="WKK2" s="550"/>
      <c r="WKL2" s="550"/>
      <c r="WKM2" s="550"/>
      <c r="WKN2" s="550"/>
      <c r="WKO2" s="550"/>
      <c r="WKP2" s="550"/>
      <c r="WKQ2" s="550"/>
      <c r="WKR2" s="550"/>
      <c r="WKS2" s="550"/>
      <c r="WKT2" s="550"/>
      <c r="WKU2" s="550"/>
      <c r="WKV2" s="550"/>
      <c r="WKW2" s="550"/>
      <c r="WKX2" s="550"/>
      <c r="WKY2" s="550"/>
      <c r="WKZ2" s="550"/>
      <c r="WLA2" s="550"/>
      <c r="WLB2" s="550"/>
      <c r="WLC2" s="550"/>
      <c r="WLD2" s="550"/>
      <c r="WLE2" s="550"/>
      <c r="WLF2" s="550"/>
      <c r="WLG2" s="550"/>
      <c r="WLH2" s="550"/>
      <c r="WLI2" s="550"/>
      <c r="WLJ2" s="550"/>
      <c r="WLK2" s="550"/>
      <c r="WLL2" s="550"/>
      <c r="WLM2" s="550"/>
      <c r="WLN2" s="550"/>
      <c r="WLO2" s="550"/>
      <c r="WLP2" s="550"/>
      <c r="WLQ2" s="550"/>
      <c r="WLR2" s="550"/>
      <c r="WLS2" s="550"/>
      <c r="WLT2" s="550"/>
      <c r="WLU2" s="550"/>
      <c r="WLV2" s="550"/>
      <c r="WLW2" s="550"/>
      <c r="WLX2" s="550"/>
      <c r="WLY2" s="550"/>
      <c r="WLZ2" s="550"/>
      <c r="WMA2" s="550"/>
      <c r="WMB2" s="550"/>
      <c r="WMC2" s="550"/>
      <c r="WMD2" s="550"/>
      <c r="WME2" s="550"/>
      <c r="WMF2" s="550"/>
      <c r="WMG2" s="550"/>
      <c r="WMH2" s="550"/>
      <c r="WMI2" s="550"/>
      <c r="WMJ2" s="550"/>
      <c r="WMK2" s="550"/>
      <c r="WML2" s="550"/>
      <c r="WMM2" s="550"/>
      <c r="WMN2" s="550"/>
      <c r="WMO2" s="550"/>
      <c r="WMP2" s="550"/>
      <c r="WMQ2" s="550"/>
      <c r="WMR2" s="550"/>
      <c r="WMS2" s="550"/>
      <c r="WMT2" s="550"/>
      <c r="WMU2" s="550"/>
      <c r="WMV2" s="550"/>
      <c r="WMW2" s="550"/>
      <c r="WMX2" s="550"/>
      <c r="WMY2" s="550"/>
      <c r="WMZ2" s="550"/>
      <c r="WNA2" s="550"/>
      <c r="WNB2" s="550"/>
      <c r="WNC2" s="550"/>
      <c r="WND2" s="550"/>
      <c r="WNE2" s="550"/>
      <c r="WNF2" s="550"/>
      <c r="WNG2" s="550"/>
      <c r="WNH2" s="550"/>
      <c r="WNI2" s="550"/>
      <c r="WNJ2" s="550"/>
      <c r="WNK2" s="550"/>
      <c r="WNL2" s="550"/>
      <c r="WNM2" s="550"/>
      <c r="WNN2" s="550"/>
      <c r="WNO2" s="550"/>
      <c r="WNP2" s="550"/>
      <c r="WNQ2" s="550"/>
      <c r="WNR2" s="550"/>
      <c r="WNS2" s="550"/>
      <c r="WNT2" s="550"/>
      <c r="WNU2" s="550"/>
      <c r="WNV2" s="550"/>
      <c r="WNW2" s="550"/>
      <c r="WNX2" s="550"/>
      <c r="WNY2" s="550"/>
      <c r="WNZ2" s="550"/>
      <c r="WOA2" s="550"/>
      <c r="WOB2" s="550"/>
      <c r="WOC2" s="550"/>
      <c r="WOD2" s="550"/>
      <c r="WOE2" s="550"/>
      <c r="WOF2" s="550"/>
      <c r="WOG2" s="550"/>
      <c r="WOH2" s="550"/>
      <c r="WOI2" s="550"/>
      <c r="WOJ2" s="550"/>
      <c r="WOK2" s="550"/>
      <c r="WOL2" s="550"/>
      <c r="WOM2" s="550"/>
      <c r="WON2" s="550"/>
      <c r="WOO2" s="550"/>
      <c r="WOP2" s="550"/>
      <c r="WOQ2" s="550"/>
      <c r="WOR2" s="550"/>
      <c r="WOS2" s="550"/>
      <c r="WOT2" s="550"/>
      <c r="WOU2" s="550"/>
      <c r="WOV2" s="550"/>
      <c r="WOW2" s="550"/>
      <c r="WOX2" s="550"/>
      <c r="WOY2" s="550"/>
      <c r="WOZ2" s="550"/>
      <c r="WPA2" s="550"/>
      <c r="WPB2" s="550"/>
      <c r="WPC2" s="550"/>
      <c r="WPD2" s="550"/>
      <c r="WPE2" s="550"/>
      <c r="WPF2" s="550"/>
      <c r="WPG2" s="550"/>
      <c r="WPH2" s="550"/>
      <c r="WPI2" s="550"/>
      <c r="WPJ2" s="550"/>
      <c r="WPK2" s="550"/>
      <c r="WPL2" s="550"/>
      <c r="WPM2" s="550"/>
      <c r="WPN2" s="550"/>
      <c r="WPO2" s="550"/>
      <c r="WPP2" s="550"/>
      <c r="WPQ2" s="550"/>
      <c r="WPR2" s="550"/>
      <c r="WPS2" s="550"/>
      <c r="WPT2" s="550"/>
      <c r="WPU2" s="550"/>
      <c r="WPV2" s="550"/>
      <c r="WPW2" s="550"/>
      <c r="WPX2" s="550"/>
      <c r="WPY2" s="550"/>
      <c r="WPZ2" s="550"/>
      <c r="WQA2" s="550"/>
      <c r="WQB2" s="550"/>
      <c r="WQC2" s="550"/>
      <c r="WQD2" s="550"/>
      <c r="WQE2" s="550"/>
      <c r="WQF2" s="550"/>
      <c r="WQG2" s="550"/>
      <c r="WQH2" s="550"/>
      <c r="WQI2" s="550"/>
      <c r="WQJ2" s="550"/>
      <c r="WQK2" s="550"/>
      <c r="WQL2" s="550"/>
      <c r="WQM2" s="550"/>
      <c r="WQN2" s="550"/>
      <c r="WQO2" s="550"/>
      <c r="WQP2" s="550"/>
      <c r="WQQ2" s="550"/>
      <c r="WQR2" s="550"/>
      <c r="WQS2" s="550"/>
      <c r="WQT2" s="550"/>
      <c r="WQU2" s="550"/>
      <c r="WQV2" s="550"/>
      <c r="WQW2" s="550"/>
      <c r="WQX2" s="550"/>
      <c r="WQY2" s="550"/>
      <c r="WQZ2" s="550"/>
      <c r="WRA2" s="550"/>
      <c r="WRB2" s="550"/>
      <c r="WRC2" s="550"/>
      <c r="WRD2" s="550"/>
      <c r="WRE2" s="550"/>
      <c r="WRF2" s="550"/>
      <c r="WRG2" s="550"/>
      <c r="WRH2" s="550"/>
      <c r="WRI2" s="550"/>
      <c r="WRJ2" s="550"/>
      <c r="WRK2" s="550"/>
      <c r="WRL2" s="550"/>
      <c r="WRM2" s="550"/>
      <c r="WRN2" s="550"/>
      <c r="WRO2" s="550"/>
      <c r="WRP2" s="550"/>
      <c r="WRQ2" s="550"/>
      <c r="WRR2" s="550"/>
      <c r="WRS2" s="550"/>
      <c r="WRT2" s="550"/>
      <c r="WRU2" s="550"/>
      <c r="WRV2" s="550"/>
      <c r="WRW2" s="550"/>
      <c r="WRX2" s="550"/>
      <c r="WRY2" s="550"/>
      <c r="WRZ2" s="550"/>
      <c r="WSA2" s="550"/>
      <c r="WSB2" s="550"/>
      <c r="WSC2" s="550"/>
      <c r="WSD2" s="550"/>
      <c r="WSE2" s="550"/>
      <c r="WSF2" s="550"/>
      <c r="WSG2" s="550"/>
      <c r="WSH2" s="550"/>
      <c r="WSI2" s="550"/>
      <c r="WSJ2" s="550"/>
      <c r="WSK2" s="550"/>
      <c r="WSL2" s="550"/>
      <c r="WSM2" s="550"/>
      <c r="WSN2" s="550"/>
      <c r="WSO2" s="550"/>
      <c r="WSP2" s="550"/>
      <c r="WSQ2" s="550"/>
      <c r="WSR2" s="550"/>
      <c r="WSS2" s="550"/>
      <c r="WST2" s="550"/>
      <c r="WSU2" s="550"/>
      <c r="WSV2" s="550"/>
      <c r="WSW2" s="550"/>
      <c r="WSX2" s="550"/>
      <c r="WSY2" s="550"/>
      <c r="WSZ2" s="550"/>
      <c r="WTA2" s="550"/>
      <c r="WTB2" s="550"/>
      <c r="WTC2" s="550"/>
      <c r="WTD2" s="550"/>
      <c r="WTE2" s="550"/>
      <c r="WTF2" s="550"/>
      <c r="WTG2" s="550"/>
      <c r="WTH2" s="550"/>
      <c r="WTI2" s="550"/>
      <c r="WTJ2" s="550"/>
      <c r="WTK2" s="550"/>
      <c r="WTL2" s="550"/>
      <c r="WTM2" s="550"/>
      <c r="WTN2" s="550"/>
      <c r="WTO2" s="550"/>
      <c r="WTP2" s="550"/>
      <c r="WTQ2" s="550"/>
      <c r="WTR2" s="550"/>
      <c r="WTS2" s="550"/>
      <c r="WTT2" s="550"/>
      <c r="WTU2" s="550"/>
      <c r="WTV2" s="550"/>
      <c r="WTW2" s="550"/>
      <c r="WTX2" s="550"/>
      <c r="WTY2" s="550"/>
      <c r="WTZ2" s="550"/>
      <c r="WUA2" s="550"/>
      <c r="WUB2" s="550"/>
      <c r="WUC2" s="550"/>
      <c r="WUD2" s="550"/>
      <c r="WUE2" s="550"/>
      <c r="WUF2" s="550"/>
      <c r="WUG2" s="550"/>
      <c r="WUH2" s="550"/>
      <c r="WUI2" s="550"/>
      <c r="WUJ2" s="550"/>
      <c r="WUK2" s="550"/>
      <c r="WUL2" s="550"/>
      <c r="WUM2" s="550"/>
      <c r="WUN2" s="550"/>
      <c r="WUO2" s="550"/>
      <c r="WUP2" s="550"/>
      <c r="WUQ2" s="550"/>
      <c r="WUR2" s="550"/>
      <c r="WUS2" s="550"/>
      <c r="WUT2" s="550"/>
      <c r="WUU2" s="550"/>
      <c r="WUV2" s="550"/>
      <c r="WUW2" s="550"/>
      <c r="WUX2" s="550"/>
      <c r="WUY2" s="550"/>
      <c r="WUZ2" s="550"/>
      <c r="WVA2" s="550"/>
      <c r="WVB2" s="550"/>
      <c r="WVC2" s="550"/>
      <c r="WVD2" s="550"/>
      <c r="WVE2" s="550"/>
      <c r="WVF2" s="550"/>
      <c r="WVG2" s="550"/>
      <c r="WVH2" s="550"/>
      <c r="WVI2" s="550"/>
      <c r="WVJ2" s="550"/>
      <c r="WVK2" s="550"/>
      <c r="WVL2" s="550"/>
      <c r="WVM2" s="550"/>
      <c r="WVN2" s="550"/>
      <c r="WVO2" s="550"/>
      <c r="WVP2" s="550"/>
      <c r="WVQ2" s="550"/>
      <c r="WVR2" s="550"/>
      <c r="WVS2" s="550"/>
      <c r="WVT2" s="550"/>
      <c r="WVU2" s="550"/>
      <c r="WVV2" s="550"/>
      <c r="WVW2" s="550"/>
      <c r="WVX2" s="550"/>
      <c r="WVY2" s="550"/>
      <c r="WVZ2" s="550"/>
      <c r="WWA2" s="550"/>
      <c r="WWB2" s="550"/>
      <c r="WWC2" s="550"/>
      <c r="WWD2" s="550"/>
      <c r="WWE2" s="550"/>
      <c r="WWF2" s="550"/>
      <c r="WWG2" s="550"/>
      <c r="WWH2" s="550"/>
      <c r="WWI2" s="550"/>
      <c r="WWJ2" s="550"/>
      <c r="WWK2" s="550"/>
      <c r="WWL2" s="550"/>
      <c r="WWM2" s="550"/>
      <c r="WWN2" s="550"/>
      <c r="WWO2" s="550"/>
      <c r="WWP2" s="550"/>
      <c r="WWQ2" s="550"/>
      <c r="WWR2" s="550"/>
      <c r="WWS2" s="550"/>
      <c r="WWT2" s="550"/>
      <c r="WWU2" s="550"/>
      <c r="WWV2" s="550"/>
      <c r="WWW2" s="550"/>
      <c r="WWX2" s="550"/>
      <c r="WWY2" s="550"/>
      <c r="WWZ2" s="550"/>
      <c r="WXA2" s="550"/>
      <c r="WXB2" s="550"/>
      <c r="WXC2" s="550"/>
      <c r="WXD2" s="550"/>
      <c r="WXE2" s="550"/>
      <c r="WXF2" s="550"/>
      <c r="WXG2" s="550"/>
      <c r="WXH2" s="550"/>
      <c r="WXI2" s="550"/>
      <c r="WXJ2" s="550"/>
      <c r="WXK2" s="550"/>
      <c r="WXL2" s="550"/>
      <c r="WXM2" s="550"/>
      <c r="WXN2" s="550"/>
      <c r="WXO2" s="550"/>
      <c r="WXP2" s="550"/>
      <c r="WXQ2" s="550"/>
      <c r="WXR2" s="550"/>
      <c r="WXS2" s="550"/>
      <c r="WXT2" s="550"/>
      <c r="WXU2" s="550"/>
      <c r="WXV2" s="550"/>
      <c r="WXW2" s="550"/>
      <c r="WXX2" s="550"/>
      <c r="WXY2" s="550"/>
      <c r="WXZ2" s="550"/>
      <c r="WYA2" s="550"/>
      <c r="WYB2" s="550"/>
      <c r="WYC2" s="550"/>
      <c r="WYD2" s="550"/>
      <c r="WYE2" s="550"/>
      <c r="WYF2" s="550"/>
      <c r="WYG2" s="550"/>
      <c r="WYH2" s="550"/>
      <c r="WYI2" s="550"/>
      <c r="WYJ2" s="550"/>
      <c r="WYK2" s="550"/>
      <c r="WYL2" s="550"/>
      <c r="WYM2" s="550"/>
      <c r="WYN2" s="550"/>
      <c r="WYO2" s="550"/>
      <c r="WYP2" s="550"/>
      <c r="WYQ2" s="550"/>
      <c r="WYR2" s="550"/>
      <c r="WYS2" s="550"/>
      <c r="WYT2" s="550"/>
      <c r="WYU2" s="550"/>
      <c r="WYV2" s="550"/>
      <c r="WYW2" s="550"/>
      <c r="WYX2" s="550"/>
      <c r="WYY2" s="550"/>
      <c r="WYZ2" s="550"/>
      <c r="WZA2" s="550"/>
      <c r="WZB2" s="550"/>
      <c r="WZC2" s="550"/>
      <c r="WZD2" s="550"/>
      <c r="WZE2" s="550"/>
      <c r="WZF2" s="550"/>
      <c r="WZG2" s="550"/>
      <c r="WZH2" s="550"/>
      <c r="WZI2" s="550"/>
      <c r="WZJ2" s="550"/>
      <c r="WZK2" s="550"/>
      <c r="WZL2" s="550"/>
      <c r="WZM2" s="550"/>
      <c r="WZN2" s="550"/>
      <c r="WZO2" s="550"/>
      <c r="WZP2" s="550"/>
      <c r="WZQ2" s="550"/>
      <c r="WZR2" s="550"/>
      <c r="WZS2" s="550"/>
      <c r="WZT2" s="550"/>
      <c r="WZU2" s="550"/>
      <c r="WZV2" s="550"/>
      <c r="WZW2" s="550"/>
      <c r="WZX2" s="550"/>
      <c r="WZY2" s="550"/>
      <c r="WZZ2" s="550"/>
      <c r="XAA2" s="550"/>
      <c r="XAB2" s="550"/>
      <c r="XAC2" s="550"/>
      <c r="XAD2" s="550"/>
      <c r="XAE2" s="550"/>
      <c r="XAF2" s="550"/>
      <c r="XAG2" s="550"/>
      <c r="XAH2" s="550"/>
      <c r="XAI2" s="550"/>
      <c r="XAJ2" s="550"/>
      <c r="XAK2" s="550"/>
      <c r="XAL2" s="550"/>
      <c r="XAM2" s="550"/>
      <c r="XAN2" s="550"/>
      <c r="XAO2" s="550"/>
      <c r="XAP2" s="550"/>
      <c r="XAQ2" s="550"/>
      <c r="XAR2" s="550"/>
      <c r="XAS2" s="550"/>
      <c r="XAT2" s="550"/>
      <c r="XAU2" s="550"/>
      <c r="XAV2" s="550"/>
      <c r="XAW2" s="550"/>
      <c r="XAX2" s="550"/>
      <c r="XAY2" s="550"/>
      <c r="XAZ2" s="550"/>
      <c r="XBA2" s="550"/>
      <c r="XBB2" s="550"/>
      <c r="XBC2" s="550"/>
      <c r="XBD2" s="550"/>
      <c r="XBE2" s="550"/>
      <c r="XBF2" s="550"/>
      <c r="XBG2" s="550"/>
      <c r="XBH2" s="550"/>
      <c r="XBI2" s="550"/>
      <c r="XBJ2" s="550"/>
      <c r="XBK2" s="550"/>
      <c r="XBL2" s="550"/>
      <c r="XBM2" s="550"/>
      <c r="XBN2" s="550"/>
      <c r="XBO2" s="550"/>
      <c r="XBP2" s="550"/>
      <c r="XBQ2" s="550"/>
      <c r="XBR2" s="550"/>
      <c r="XBS2" s="550"/>
      <c r="XBT2" s="550"/>
      <c r="XBU2" s="550"/>
      <c r="XBV2" s="550"/>
      <c r="XBW2" s="550"/>
      <c r="XBX2" s="550"/>
      <c r="XBY2" s="550"/>
      <c r="XBZ2" s="550"/>
      <c r="XCA2" s="550"/>
      <c r="XCB2" s="550"/>
      <c r="XCC2" s="550"/>
      <c r="XCD2" s="550"/>
      <c r="XCE2" s="550"/>
      <c r="XCF2" s="550"/>
      <c r="XCG2" s="550"/>
      <c r="XCH2" s="550"/>
      <c r="XCI2" s="550"/>
      <c r="XCJ2" s="550"/>
      <c r="XCK2" s="550"/>
      <c r="XCL2" s="550"/>
      <c r="XCM2" s="550"/>
      <c r="XCN2" s="550"/>
      <c r="XCO2" s="550"/>
      <c r="XCP2" s="550"/>
      <c r="XCQ2" s="550"/>
      <c r="XCR2" s="550"/>
      <c r="XCS2" s="550"/>
      <c r="XCT2" s="550"/>
      <c r="XCU2" s="550"/>
      <c r="XCV2" s="550"/>
      <c r="XCW2" s="550"/>
      <c r="XCX2" s="550"/>
      <c r="XCY2" s="550"/>
      <c r="XCZ2" s="550"/>
      <c r="XDA2" s="550"/>
      <c r="XDB2" s="550"/>
      <c r="XDC2" s="550"/>
      <c r="XDD2" s="550"/>
      <c r="XDE2" s="550"/>
      <c r="XDF2" s="550"/>
      <c r="XDG2" s="550"/>
      <c r="XDH2" s="550"/>
      <c r="XDI2" s="550"/>
      <c r="XDJ2" s="550"/>
      <c r="XDK2" s="550"/>
      <c r="XDL2" s="550"/>
      <c r="XDM2" s="550"/>
      <c r="XDN2" s="550"/>
      <c r="XDO2" s="550"/>
      <c r="XDP2" s="550"/>
      <c r="XDQ2" s="550"/>
      <c r="XDR2" s="550"/>
      <c r="XDS2" s="550"/>
      <c r="XDT2" s="550"/>
      <c r="XDU2" s="550"/>
      <c r="XDV2" s="550"/>
      <c r="XDW2" s="550"/>
      <c r="XDX2" s="550"/>
      <c r="XDY2" s="550"/>
      <c r="XDZ2" s="550"/>
      <c r="XEA2" s="550"/>
      <c r="XEB2" s="550"/>
      <c r="XEC2" s="550"/>
      <c r="XED2" s="550"/>
      <c r="XEE2" s="550"/>
      <c r="XEF2" s="550"/>
      <c r="XEG2" s="550"/>
      <c r="XEH2" s="550"/>
      <c r="XEI2" s="550"/>
      <c r="XEJ2" s="550"/>
      <c r="XEK2" s="550"/>
      <c r="XEL2" s="550"/>
      <c r="XEM2" s="550"/>
      <c r="XEN2" s="550"/>
      <c r="XEO2" s="550"/>
      <c r="XEP2" s="550"/>
      <c r="XEQ2" s="550"/>
      <c r="XER2" s="550"/>
      <c r="XES2" s="550"/>
      <c r="XET2" s="550"/>
      <c r="XEU2" s="550"/>
      <c r="XEV2" s="550"/>
      <c r="XEW2" s="550"/>
      <c r="XEX2" s="550"/>
      <c r="XEY2" s="550"/>
      <c r="XEZ2" s="550"/>
      <c r="XFA2" s="550"/>
      <c r="XFB2" s="550"/>
      <c r="XFC2" s="550"/>
      <c r="XFD2" s="550"/>
    </row>
    <row r="3" spans="1:16384" s="100" customFormat="1" x14ac:dyDescent="0.25">
      <c r="A3" s="153"/>
      <c r="B3" s="153"/>
      <c r="C3" s="153"/>
      <c r="D3" s="153"/>
      <c r="E3" s="153"/>
      <c r="F3" s="153"/>
      <c r="G3" s="153"/>
      <c r="H3" s="153"/>
      <c r="I3" s="492"/>
      <c r="J3" s="153"/>
      <c r="K3" s="153"/>
      <c r="L3" s="153"/>
    </row>
    <row r="4" spans="1:16384" s="100" customFormat="1" ht="15" customHeight="1" x14ac:dyDescent="0.25">
      <c r="A4" s="563" t="s">
        <v>55</v>
      </c>
      <c r="B4" s="563"/>
      <c r="C4" s="563"/>
      <c r="D4" s="563"/>
      <c r="E4" s="563"/>
      <c r="F4" s="563"/>
      <c r="G4" s="563"/>
      <c r="H4" s="563"/>
      <c r="I4" s="563"/>
      <c r="J4" s="563"/>
      <c r="K4" s="563"/>
      <c r="L4" s="563"/>
      <c r="M4" s="563"/>
      <c r="N4" s="563"/>
    </row>
    <row r="5" spans="1:16384" s="101" customFormat="1" ht="25.5" x14ac:dyDescent="0.25">
      <c r="A5" s="157" t="s">
        <v>12</v>
      </c>
      <c r="B5" s="157" t="s">
        <v>8</v>
      </c>
      <c r="C5" s="157" t="s">
        <v>7</v>
      </c>
      <c r="D5" s="157" t="s">
        <v>0</v>
      </c>
      <c r="E5" s="157" t="s">
        <v>1</v>
      </c>
      <c r="F5" s="157" t="s">
        <v>2</v>
      </c>
      <c r="G5" s="157" t="s">
        <v>9</v>
      </c>
      <c r="H5" s="157" t="s">
        <v>3</v>
      </c>
      <c r="I5" s="157" t="s">
        <v>10</v>
      </c>
      <c r="J5" s="154" t="s">
        <v>4</v>
      </c>
      <c r="K5" s="558" t="s">
        <v>6</v>
      </c>
      <c r="L5" s="559"/>
      <c r="M5" s="154" t="s">
        <v>81</v>
      </c>
      <c r="N5" s="154" t="s">
        <v>47</v>
      </c>
      <c r="O5" s="493"/>
      <c r="P5" s="100"/>
      <c r="Q5" s="100"/>
      <c r="R5" s="100"/>
      <c r="S5" s="100"/>
      <c r="T5" s="100"/>
      <c r="U5" s="100"/>
    </row>
    <row r="6" spans="1:16384" s="100" customFormat="1" ht="15" x14ac:dyDescent="0.25">
      <c r="A6" s="99">
        <v>1</v>
      </c>
      <c r="B6" s="156" t="s">
        <v>85</v>
      </c>
      <c r="C6" s="156" t="s">
        <v>86</v>
      </c>
      <c r="D6" s="99" t="s">
        <v>87</v>
      </c>
      <c r="E6" s="99" t="s">
        <v>88</v>
      </c>
      <c r="F6" s="99">
        <v>2009</v>
      </c>
      <c r="G6" s="99" t="s">
        <v>89</v>
      </c>
      <c r="H6" s="99" t="s">
        <v>90</v>
      </c>
      <c r="I6" s="99" t="s">
        <v>91</v>
      </c>
      <c r="J6" s="99" t="s">
        <v>92</v>
      </c>
      <c r="K6" s="99">
        <v>12</v>
      </c>
      <c r="L6" s="115">
        <v>2013</v>
      </c>
      <c r="M6" s="274">
        <v>179690</v>
      </c>
      <c r="N6" s="273" t="s">
        <v>11523</v>
      </c>
    </row>
    <row r="7" spans="1:16384" s="100" customFormat="1" ht="25.5" x14ac:dyDescent="0.25">
      <c r="A7" s="99">
        <v>2</v>
      </c>
      <c r="B7" s="156" t="s">
        <v>93</v>
      </c>
      <c r="C7" s="156" t="s">
        <v>94</v>
      </c>
      <c r="D7" s="99" t="s">
        <v>95</v>
      </c>
      <c r="E7" s="99" t="s">
        <v>96</v>
      </c>
      <c r="F7" s="99">
        <v>2004</v>
      </c>
      <c r="G7" s="99" t="s">
        <v>97</v>
      </c>
      <c r="H7" s="99" t="s">
        <v>90</v>
      </c>
      <c r="I7" s="99" t="s">
        <v>98</v>
      </c>
      <c r="J7" s="99" t="s">
        <v>92</v>
      </c>
      <c r="K7" s="99">
        <v>12</v>
      </c>
      <c r="L7" s="115">
        <v>2013</v>
      </c>
      <c r="M7" s="114">
        <v>26000</v>
      </c>
      <c r="N7" s="99"/>
    </row>
    <row r="8" spans="1:16384" s="100" customFormat="1" ht="25.5" x14ac:dyDescent="0.25">
      <c r="A8" s="99">
        <v>3</v>
      </c>
      <c r="B8" s="156" t="s">
        <v>99</v>
      </c>
      <c r="C8" s="156" t="s">
        <v>100</v>
      </c>
      <c r="D8" s="99" t="s">
        <v>95</v>
      </c>
      <c r="E8" s="99" t="s">
        <v>101</v>
      </c>
      <c r="F8" s="99">
        <v>2014</v>
      </c>
      <c r="G8" s="99" t="s">
        <v>102</v>
      </c>
      <c r="H8" s="99" t="s">
        <v>90</v>
      </c>
      <c r="I8" s="99" t="s">
        <v>98</v>
      </c>
      <c r="J8" s="99" t="s">
        <v>92</v>
      </c>
      <c r="K8" s="99">
        <v>12</v>
      </c>
      <c r="L8" s="115">
        <v>2013</v>
      </c>
      <c r="M8" s="114">
        <v>221600</v>
      </c>
      <c r="N8" s="273" t="s">
        <v>11527</v>
      </c>
    </row>
    <row r="9" spans="1:16384" s="100" customFormat="1" x14ac:dyDescent="0.25">
      <c r="A9" s="99">
        <v>4</v>
      </c>
      <c r="B9" s="156" t="s">
        <v>103</v>
      </c>
      <c r="C9" s="156" t="s">
        <v>100</v>
      </c>
      <c r="D9" s="99" t="s">
        <v>95</v>
      </c>
      <c r="E9" s="99" t="s">
        <v>101</v>
      </c>
      <c r="F9" s="99">
        <v>2005</v>
      </c>
      <c r="G9" s="99" t="s">
        <v>104</v>
      </c>
      <c r="H9" s="99" t="s">
        <v>90</v>
      </c>
      <c r="I9" s="99" t="s">
        <v>105</v>
      </c>
      <c r="J9" s="99" t="s">
        <v>92</v>
      </c>
      <c r="K9" s="99">
        <v>12</v>
      </c>
      <c r="L9" s="115">
        <v>2013</v>
      </c>
      <c r="M9" s="114">
        <v>144000</v>
      </c>
      <c r="N9" s="273" t="s">
        <v>14056</v>
      </c>
      <c r="Q9" s="100">
        <v>9525696</v>
      </c>
    </row>
    <row r="10" spans="1:16384" s="100" customFormat="1" x14ac:dyDescent="0.25">
      <c r="A10" s="99">
        <v>5</v>
      </c>
      <c r="B10" s="156" t="s">
        <v>106</v>
      </c>
      <c r="C10" s="156" t="s">
        <v>107</v>
      </c>
      <c r="D10" s="99" t="s">
        <v>108</v>
      </c>
      <c r="E10" s="99" t="s">
        <v>109</v>
      </c>
      <c r="F10" s="99">
        <v>2013</v>
      </c>
      <c r="G10" s="99" t="s">
        <v>110</v>
      </c>
      <c r="H10" s="99" t="s">
        <v>90</v>
      </c>
      <c r="I10" s="99" t="s">
        <v>14127</v>
      </c>
      <c r="J10" s="99" t="s">
        <v>92</v>
      </c>
      <c r="K10" s="99">
        <v>12</v>
      </c>
      <c r="L10" s="115">
        <v>2013</v>
      </c>
      <c r="M10" s="114">
        <v>169265</v>
      </c>
      <c r="N10" s="99" t="s">
        <v>14898</v>
      </c>
    </row>
    <row r="11" spans="1:16384" s="100" customFormat="1" x14ac:dyDescent="0.25">
      <c r="A11" s="99">
        <v>6</v>
      </c>
      <c r="B11" s="156" t="s">
        <v>111</v>
      </c>
      <c r="C11" s="156" t="s">
        <v>100</v>
      </c>
      <c r="D11" s="99" t="s">
        <v>112</v>
      </c>
      <c r="E11" s="99" t="s">
        <v>113</v>
      </c>
      <c r="F11" s="99">
        <v>2012</v>
      </c>
      <c r="G11" s="99" t="s">
        <v>114</v>
      </c>
      <c r="H11" s="99" t="s">
        <v>90</v>
      </c>
      <c r="I11" s="99" t="s">
        <v>105</v>
      </c>
      <c r="J11" s="99" t="s">
        <v>92</v>
      </c>
      <c r="K11" s="99">
        <v>12</v>
      </c>
      <c r="L11" s="115">
        <v>2013</v>
      </c>
      <c r="M11" s="114">
        <v>180700</v>
      </c>
      <c r="N11" s="273" t="s">
        <v>14057</v>
      </c>
    </row>
    <row r="12" spans="1:16384" s="100" customFormat="1" ht="25.5" x14ac:dyDescent="0.25">
      <c r="A12" s="99">
        <v>7</v>
      </c>
      <c r="B12" s="156" t="s">
        <v>115</v>
      </c>
      <c r="C12" s="156" t="s">
        <v>116</v>
      </c>
      <c r="D12" s="99" t="s">
        <v>117</v>
      </c>
      <c r="E12" s="99" t="s">
        <v>118</v>
      </c>
      <c r="F12" s="99">
        <v>2013</v>
      </c>
      <c r="G12" s="99" t="s">
        <v>13731</v>
      </c>
      <c r="H12" s="99" t="s">
        <v>90</v>
      </c>
      <c r="I12" s="99" t="s">
        <v>105</v>
      </c>
      <c r="J12" s="99" t="s">
        <v>92</v>
      </c>
      <c r="K12" s="99">
        <v>12</v>
      </c>
      <c r="L12" s="115">
        <v>2013</v>
      </c>
      <c r="M12" s="114">
        <v>284700</v>
      </c>
      <c r="N12" s="99"/>
    </row>
    <row r="13" spans="1:16384" s="100" customFormat="1" x14ac:dyDescent="0.25">
      <c r="A13" s="99">
        <v>8</v>
      </c>
      <c r="B13" s="156" t="s">
        <v>119</v>
      </c>
      <c r="C13" s="156" t="s">
        <v>86</v>
      </c>
      <c r="D13" s="99" t="s">
        <v>87</v>
      </c>
      <c r="E13" s="99" t="s">
        <v>88</v>
      </c>
      <c r="F13" s="99">
        <v>2012</v>
      </c>
      <c r="G13" s="99" t="s">
        <v>120</v>
      </c>
      <c r="H13" s="99" t="s">
        <v>90</v>
      </c>
      <c r="I13" s="99" t="s">
        <v>121</v>
      </c>
      <c r="J13" s="99" t="s">
        <v>92</v>
      </c>
      <c r="K13" s="99">
        <v>12</v>
      </c>
      <c r="L13" s="115">
        <v>2013</v>
      </c>
      <c r="M13" s="114">
        <v>250579.68</v>
      </c>
      <c r="N13" s="273" t="s">
        <v>11532</v>
      </c>
    </row>
    <row r="14" spans="1:16384" s="100" customFormat="1" x14ac:dyDescent="0.25">
      <c r="A14" s="99">
        <v>9</v>
      </c>
      <c r="B14" s="156" t="s">
        <v>122</v>
      </c>
      <c r="C14" s="156" t="s">
        <v>100</v>
      </c>
      <c r="D14" s="99" t="s">
        <v>87</v>
      </c>
      <c r="E14" s="99" t="s">
        <v>88</v>
      </c>
      <c r="F14" s="99">
        <v>2012</v>
      </c>
      <c r="G14" s="99" t="s">
        <v>123</v>
      </c>
      <c r="H14" s="99" t="s">
        <v>90</v>
      </c>
      <c r="I14" s="99" t="s">
        <v>124</v>
      </c>
      <c r="J14" s="99" t="s">
        <v>92</v>
      </c>
      <c r="K14" s="99">
        <v>12</v>
      </c>
      <c r="L14" s="115">
        <v>2013</v>
      </c>
      <c r="M14" s="114">
        <v>250579.68</v>
      </c>
      <c r="N14" s="273" t="s">
        <v>11529</v>
      </c>
    </row>
    <row r="15" spans="1:16384" s="100" customFormat="1" x14ac:dyDescent="0.25">
      <c r="A15" s="99">
        <v>10</v>
      </c>
      <c r="B15" s="156" t="s">
        <v>125</v>
      </c>
      <c r="C15" s="156" t="s">
        <v>100</v>
      </c>
      <c r="D15" s="99" t="s">
        <v>87</v>
      </c>
      <c r="E15" s="99" t="s">
        <v>88</v>
      </c>
      <c r="F15" s="99">
        <v>2012</v>
      </c>
      <c r="G15" s="99" t="s">
        <v>126</v>
      </c>
      <c r="H15" s="99" t="s">
        <v>90</v>
      </c>
      <c r="I15" s="99" t="s">
        <v>124</v>
      </c>
      <c r="J15" s="99" t="s">
        <v>92</v>
      </c>
      <c r="K15" s="99">
        <v>12</v>
      </c>
      <c r="L15" s="115">
        <v>2013</v>
      </c>
      <c r="M15" s="114">
        <v>264616</v>
      </c>
      <c r="N15" s="273" t="s">
        <v>11528</v>
      </c>
    </row>
    <row r="16" spans="1:16384" s="100" customFormat="1" x14ac:dyDescent="0.25">
      <c r="A16" s="99">
        <v>11</v>
      </c>
      <c r="B16" s="156" t="s">
        <v>127</v>
      </c>
      <c r="C16" s="156" t="s">
        <v>128</v>
      </c>
      <c r="D16" s="99" t="s">
        <v>87</v>
      </c>
      <c r="E16" s="99" t="s">
        <v>129</v>
      </c>
      <c r="F16" s="99">
        <v>2005</v>
      </c>
      <c r="G16" s="99" t="s">
        <v>130</v>
      </c>
      <c r="H16" s="99" t="s">
        <v>90</v>
      </c>
      <c r="I16" s="99" t="s">
        <v>131</v>
      </c>
      <c r="J16" s="99" t="s">
        <v>92</v>
      </c>
      <c r="K16" s="99">
        <v>12</v>
      </c>
      <c r="L16" s="115">
        <v>2013</v>
      </c>
      <c r="M16" s="114">
        <v>100440</v>
      </c>
      <c r="N16" s="99"/>
    </row>
    <row r="17" spans="1:14" s="100" customFormat="1" x14ac:dyDescent="0.25">
      <c r="A17" s="99">
        <v>12</v>
      </c>
      <c r="B17" s="156" t="s">
        <v>132</v>
      </c>
      <c r="C17" s="156" t="s">
        <v>100</v>
      </c>
      <c r="D17" s="99" t="s">
        <v>87</v>
      </c>
      <c r="E17" s="99" t="s">
        <v>88</v>
      </c>
      <c r="F17" s="99">
        <v>2009</v>
      </c>
      <c r="G17" s="99" t="s">
        <v>133</v>
      </c>
      <c r="H17" s="99" t="s">
        <v>90</v>
      </c>
      <c r="I17" s="99" t="s">
        <v>131</v>
      </c>
      <c r="J17" s="99" t="s">
        <v>92</v>
      </c>
      <c r="K17" s="99">
        <v>12</v>
      </c>
      <c r="L17" s="115">
        <v>2013</v>
      </c>
      <c r="M17" s="114">
        <v>179691</v>
      </c>
      <c r="N17" s="273" t="s">
        <v>11530</v>
      </c>
    </row>
    <row r="18" spans="1:14" s="100" customFormat="1" x14ac:dyDescent="0.25">
      <c r="A18" s="99">
        <v>13</v>
      </c>
      <c r="B18" s="156" t="s">
        <v>134</v>
      </c>
      <c r="C18" s="156" t="s">
        <v>100</v>
      </c>
      <c r="D18" s="99" t="s">
        <v>87</v>
      </c>
      <c r="E18" s="99" t="s">
        <v>88</v>
      </c>
      <c r="F18" s="99">
        <v>2012</v>
      </c>
      <c r="G18" s="99" t="s">
        <v>135</v>
      </c>
      <c r="H18" s="99" t="s">
        <v>90</v>
      </c>
      <c r="I18" s="99" t="s">
        <v>131</v>
      </c>
      <c r="J18" s="99" t="s">
        <v>92</v>
      </c>
      <c r="K18" s="99">
        <v>12</v>
      </c>
      <c r="L18" s="115">
        <v>2013</v>
      </c>
      <c r="M18" s="114">
        <v>258774.28</v>
      </c>
      <c r="N18" s="273" t="s">
        <v>11531</v>
      </c>
    </row>
    <row r="19" spans="1:14" s="100" customFormat="1" x14ac:dyDescent="0.25">
      <c r="A19" s="99">
        <v>14</v>
      </c>
      <c r="B19" s="156" t="s">
        <v>136</v>
      </c>
      <c r="C19" s="156" t="s">
        <v>137</v>
      </c>
      <c r="D19" s="99" t="s">
        <v>138</v>
      </c>
      <c r="E19" s="99" t="s">
        <v>139</v>
      </c>
      <c r="F19" s="99">
        <v>2004</v>
      </c>
      <c r="G19" s="99" t="s">
        <v>140</v>
      </c>
      <c r="H19" s="99" t="s">
        <v>90</v>
      </c>
      <c r="I19" s="99" t="s">
        <v>131</v>
      </c>
      <c r="J19" s="99" t="s">
        <v>92</v>
      </c>
      <c r="K19" s="99">
        <v>12</v>
      </c>
      <c r="L19" s="115">
        <v>2013</v>
      </c>
      <c r="M19" s="114">
        <v>56000</v>
      </c>
      <c r="N19" s="99"/>
    </row>
    <row r="20" spans="1:14" s="100" customFormat="1" ht="25.5" x14ac:dyDescent="0.25">
      <c r="A20" s="99">
        <v>15</v>
      </c>
      <c r="B20" s="156" t="s">
        <v>141</v>
      </c>
      <c r="C20" s="156" t="s">
        <v>107</v>
      </c>
      <c r="D20" s="99" t="s">
        <v>108</v>
      </c>
      <c r="E20" s="99" t="s">
        <v>142</v>
      </c>
      <c r="F20" s="99">
        <v>2002</v>
      </c>
      <c r="G20" s="99" t="s">
        <v>143</v>
      </c>
      <c r="H20" s="99" t="s">
        <v>144</v>
      </c>
      <c r="I20" s="99" t="s">
        <v>145</v>
      </c>
      <c r="J20" s="99" t="s">
        <v>92</v>
      </c>
      <c r="K20" s="99">
        <v>12</v>
      </c>
      <c r="L20" s="115">
        <v>2013</v>
      </c>
      <c r="M20" s="114">
        <v>39940</v>
      </c>
      <c r="N20" s="273" t="s">
        <v>11520</v>
      </c>
    </row>
    <row r="21" spans="1:14" s="100" customFormat="1" ht="25.5" x14ac:dyDescent="0.25">
      <c r="A21" s="99">
        <v>16</v>
      </c>
      <c r="B21" s="156" t="s">
        <v>146</v>
      </c>
      <c r="C21" s="156" t="s">
        <v>107</v>
      </c>
      <c r="D21" s="99" t="s">
        <v>147</v>
      </c>
      <c r="E21" s="99" t="s">
        <v>148</v>
      </c>
      <c r="F21" s="99">
        <v>2013</v>
      </c>
      <c r="G21" s="99" t="s">
        <v>149</v>
      </c>
      <c r="H21" s="99" t="s">
        <v>90</v>
      </c>
      <c r="I21" s="99" t="s">
        <v>150</v>
      </c>
      <c r="J21" s="99" t="s">
        <v>92</v>
      </c>
      <c r="K21" s="99">
        <v>12</v>
      </c>
      <c r="L21" s="115">
        <v>2013</v>
      </c>
      <c r="M21" s="114">
        <v>162900</v>
      </c>
      <c r="N21" s="273" t="s">
        <v>11519</v>
      </c>
    </row>
    <row r="22" spans="1:14" s="100" customFormat="1" x14ac:dyDescent="0.25">
      <c r="A22" s="99">
        <v>17</v>
      </c>
      <c r="B22" s="156" t="s">
        <v>151</v>
      </c>
      <c r="C22" s="156" t="s">
        <v>152</v>
      </c>
      <c r="D22" s="99" t="s">
        <v>87</v>
      </c>
      <c r="E22" s="99" t="s">
        <v>88</v>
      </c>
      <c r="F22" s="99">
        <v>2011</v>
      </c>
      <c r="G22" s="99" t="s">
        <v>153</v>
      </c>
      <c r="H22" s="99" t="s">
        <v>90</v>
      </c>
      <c r="I22" s="99" t="s">
        <v>154</v>
      </c>
      <c r="J22" s="99" t="s">
        <v>92</v>
      </c>
      <c r="K22" s="99">
        <v>12</v>
      </c>
      <c r="L22" s="115">
        <v>2013</v>
      </c>
      <c r="M22" s="114">
        <v>221321.4</v>
      </c>
      <c r="N22" s="273" t="s">
        <v>14058</v>
      </c>
    </row>
    <row r="23" spans="1:14" s="100" customFormat="1" x14ac:dyDescent="0.25">
      <c r="A23" s="99">
        <v>18</v>
      </c>
      <c r="B23" s="156" t="s">
        <v>155</v>
      </c>
      <c r="C23" s="156" t="s">
        <v>156</v>
      </c>
      <c r="D23" s="99" t="s">
        <v>157</v>
      </c>
      <c r="E23" s="99" t="s">
        <v>158</v>
      </c>
      <c r="F23" s="99">
        <v>1997</v>
      </c>
      <c r="G23" s="99" t="s">
        <v>159</v>
      </c>
      <c r="H23" s="99" t="s">
        <v>90</v>
      </c>
      <c r="I23" s="99" t="s">
        <v>154</v>
      </c>
      <c r="J23" s="99" t="s">
        <v>92</v>
      </c>
      <c r="K23" s="99">
        <v>12</v>
      </c>
      <c r="L23" s="115">
        <v>2013</v>
      </c>
      <c r="M23" s="114">
        <v>80000</v>
      </c>
      <c r="N23" s="99"/>
    </row>
    <row r="24" spans="1:14" s="100" customFormat="1" x14ac:dyDescent="0.25">
      <c r="A24" s="99">
        <v>19</v>
      </c>
      <c r="B24" s="156" t="s">
        <v>160</v>
      </c>
      <c r="C24" s="156" t="s">
        <v>161</v>
      </c>
      <c r="D24" s="99" t="s">
        <v>87</v>
      </c>
      <c r="E24" s="99" t="s">
        <v>118</v>
      </c>
      <c r="F24" s="99">
        <v>1996</v>
      </c>
      <c r="G24" s="99" t="s">
        <v>162</v>
      </c>
      <c r="H24" s="99" t="s">
        <v>90</v>
      </c>
      <c r="I24" s="99" t="s">
        <v>154</v>
      </c>
      <c r="J24" s="99" t="s">
        <v>92</v>
      </c>
      <c r="K24" s="99">
        <v>12</v>
      </c>
      <c r="L24" s="115">
        <v>2013</v>
      </c>
      <c r="M24" s="114">
        <v>100000</v>
      </c>
      <c r="N24" s="99" t="s">
        <v>14297</v>
      </c>
    </row>
    <row r="25" spans="1:14" s="100" customFormat="1" ht="12" customHeight="1" x14ac:dyDescent="0.25">
      <c r="A25" s="99">
        <v>20</v>
      </c>
      <c r="B25" s="156" t="s">
        <v>163</v>
      </c>
      <c r="C25" s="156" t="s">
        <v>86</v>
      </c>
      <c r="D25" s="99" t="s">
        <v>87</v>
      </c>
      <c r="E25" s="99" t="s">
        <v>164</v>
      </c>
      <c r="F25" s="99">
        <v>2009</v>
      </c>
      <c r="G25" s="99" t="s">
        <v>165</v>
      </c>
      <c r="H25" s="99" t="s">
        <v>90</v>
      </c>
      <c r="I25" s="99" t="s">
        <v>154</v>
      </c>
      <c r="J25" s="99" t="s">
        <v>92</v>
      </c>
      <c r="K25" s="99">
        <v>12</v>
      </c>
      <c r="L25" s="115">
        <v>2013</v>
      </c>
      <c r="M25" s="114">
        <v>218523</v>
      </c>
      <c r="N25" s="273" t="s">
        <v>11549</v>
      </c>
    </row>
    <row r="26" spans="1:14" s="100" customFormat="1" x14ac:dyDescent="0.25">
      <c r="A26" s="99">
        <v>21</v>
      </c>
      <c r="B26" s="156" t="s">
        <v>166</v>
      </c>
      <c r="C26" s="156" t="s">
        <v>86</v>
      </c>
      <c r="D26" s="99" t="s">
        <v>87</v>
      </c>
      <c r="E26" s="99" t="s">
        <v>164</v>
      </c>
      <c r="F26" s="99">
        <v>2009</v>
      </c>
      <c r="G26" s="99" t="s">
        <v>167</v>
      </c>
      <c r="H26" s="99" t="s">
        <v>90</v>
      </c>
      <c r="I26" s="99" t="s">
        <v>154</v>
      </c>
      <c r="J26" s="99" t="s">
        <v>92</v>
      </c>
      <c r="K26" s="99">
        <v>12</v>
      </c>
      <c r="L26" s="115">
        <v>2013</v>
      </c>
      <c r="M26" s="114">
        <v>218523</v>
      </c>
      <c r="N26" s="273" t="s">
        <v>11548</v>
      </c>
    </row>
    <row r="27" spans="1:14" s="100" customFormat="1" x14ac:dyDescent="0.25">
      <c r="A27" s="99">
        <v>22</v>
      </c>
      <c r="B27" s="156" t="s">
        <v>168</v>
      </c>
      <c r="C27" s="329" t="s">
        <v>169</v>
      </c>
      <c r="D27" s="99" t="s">
        <v>108</v>
      </c>
      <c r="E27" s="99" t="s">
        <v>158</v>
      </c>
      <c r="F27" s="99">
        <v>1995</v>
      </c>
      <c r="G27" s="99" t="s">
        <v>170</v>
      </c>
      <c r="H27" s="99" t="s">
        <v>90</v>
      </c>
      <c r="I27" s="99" t="s">
        <v>171</v>
      </c>
      <c r="J27" s="99" t="s">
        <v>92</v>
      </c>
      <c r="K27" s="99">
        <v>12</v>
      </c>
      <c r="L27" s="115">
        <v>2013</v>
      </c>
      <c r="M27" s="114">
        <v>80000</v>
      </c>
      <c r="N27" s="273" t="s">
        <v>11550</v>
      </c>
    </row>
    <row r="28" spans="1:14" s="100" customFormat="1" x14ac:dyDescent="0.25">
      <c r="A28" s="99">
        <v>23</v>
      </c>
      <c r="B28" s="156" t="s">
        <v>172</v>
      </c>
      <c r="C28" s="329" t="s">
        <v>173</v>
      </c>
      <c r="D28" s="99" t="s">
        <v>108</v>
      </c>
      <c r="E28" s="99" t="s">
        <v>158</v>
      </c>
      <c r="F28" s="99">
        <v>1980</v>
      </c>
      <c r="G28" s="99" t="s">
        <v>174</v>
      </c>
      <c r="H28" s="99" t="s">
        <v>90</v>
      </c>
      <c r="I28" s="99" t="s">
        <v>171</v>
      </c>
      <c r="J28" s="99" t="s">
        <v>92</v>
      </c>
      <c r="K28" s="99">
        <v>12</v>
      </c>
      <c r="L28" s="115">
        <v>2013</v>
      </c>
      <c r="M28" s="114">
        <v>45000</v>
      </c>
      <c r="N28" s="99"/>
    </row>
    <row r="29" spans="1:14" s="100" customFormat="1" x14ac:dyDescent="0.25">
      <c r="A29" s="99">
        <v>24</v>
      </c>
      <c r="B29" s="156" t="s">
        <v>175</v>
      </c>
      <c r="C29" s="329" t="s">
        <v>156</v>
      </c>
      <c r="D29" s="99" t="s">
        <v>176</v>
      </c>
      <c r="E29" s="99" t="s">
        <v>177</v>
      </c>
      <c r="F29" s="99">
        <v>1991</v>
      </c>
      <c r="G29" s="99" t="s">
        <v>178</v>
      </c>
      <c r="H29" s="99" t="s">
        <v>90</v>
      </c>
      <c r="I29" s="99" t="s">
        <v>171</v>
      </c>
      <c r="J29" s="99" t="s">
        <v>92</v>
      </c>
      <c r="K29" s="99">
        <v>12</v>
      </c>
      <c r="L29" s="115">
        <v>2013</v>
      </c>
      <c r="M29" s="114">
        <v>180000</v>
      </c>
      <c r="N29" s="99"/>
    </row>
    <row r="30" spans="1:14" s="100" customFormat="1" x14ac:dyDescent="0.25">
      <c r="A30" s="99">
        <v>25</v>
      </c>
      <c r="B30" s="156" t="s">
        <v>179</v>
      </c>
      <c r="C30" s="329" t="s">
        <v>156</v>
      </c>
      <c r="D30" s="99" t="s">
        <v>87</v>
      </c>
      <c r="E30" s="99" t="s">
        <v>158</v>
      </c>
      <c r="F30" s="99">
        <v>1997</v>
      </c>
      <c r="G30" s="99" t="s">
        <v>180</v>
      </c>
      <c r="H30" s="99" t="s">
        <v>90</v>
      </c>
      <c r="I30" s="99" t="s">
        <v>171</v>
      </c>
      <c r="J30" s="99" t="s">
        <v>92</v>
      </c>
      <c r="K30" s="99">
        <v>12</v>
      </c>
      <c r="L30" s="115">
        <v>2013</v>
      </c>
      <c r="M30" s="114">
        <v>90000</v>
      </c>
      <c r="N30" s="99"/>
    </row>
    <row r="31" spans="1:14" s="100" customFormat="1" x14ac:dyDescent="0.25">
      <c r="A31" s="99">
        <v>26</v>
      </c>
      <c r="B31" s="156" t="s">
        <v>181</v>
      </c>
      <c r="C31" s="156" t="s">
        <v>86</v>
      </c>
      <c r="D31" s="99" t="s">
        <v>87</v>
      </c>
      <c r="E31" s="99" t="s">
        <v>88</v>
      </c>
      <c r="F31" s="99">
        <v>2009</v>
      </c>
      <c r="G31" s="99" t="s">
        <v>182</v>
      </c>
      <c r="H31" s="99" t="s">
        <v>90</v>
      </c>
      <c r="I31" s="99" t="s">
        <v>183</v>
      </c>
      <c r="J31" s="99" t="s">
        <v>92</v>
      </c>
      <c r="K31" s="99">
        <v>12</v>
      </c>
      <c r="L31" s="115">
        <v>2013</v>
      </c>
      <c r="M31" s="114">
        <v>179691</v>
      </c>
      <c r="N31" s="273" t="s">
        <v>15547</v>
      </c>
    </row>
    <row r="32" spans="1:14" s="100" customFormat="1" x14ac:dyDescent="0.25">
      <c r="A32" s="99">
        <v>27</v>
      </c>
      <c r="B32" s="156" t="s">
        <v>184</v>
      </c>
      <c r="C32" s="156" t="s">
        <v>185</v>
      </c>
      <c r="D32" s="99" t="s">
        <v>186</v>
      </c>
      <c r="E32" s="99" t="s">
        <v>187</v>
      </c>
      <c r="F32" s="99">
        <v>2007</v>
      </c>
      <c r="G32" s="99" t="s">
        <v>188</v>
      </c>
      <c r="H32" s="99" t="s">
        <v>90</v>
      </c>
      <c r="I32" s="99" t="s">
        <v>183</v>
      </c>
      <c r="J32" s="99" t="s">
        <v>92</v>
      </c>
      <c r="K32" s="99">
        <v>12</v>
      </c>
      <c r="L32" s="115">
        <v>2013</v>
      </c>
      <c r="M32" s="114">
        <v>105000</v>
      </c>
      <c r="N32" s="273" t="s">
        <v>15548</v>
      </c>
    </row>
    <row r="33" spans="1:14" s="100" customFormat="1" x14ac:dyDescent="0.25">
      <c r="A33" s="99">
        <v>28</v>
      </c>
      <c r="B33" s="156" t="s">
        <v>14059</v>
      </c>
      <c r="C33" s="156" t="s">
        <v>86</v>
      </c>
      <c r="D33" s="99" t="s">
        <v>87</v>
      </c>
      <c r="E33" s="99" t="s">
        <v>88</v>
      </c>
      <c r="F33" s="99">
        <v>2012</v>
      </c>
      <c r="G33" s="99" t="s">
        <v>14060</v>
      </c>
      <c r="H33" s="99" t="s">
        <v>90</v>
      </c>
      <c r="I33" s="99" t="s">
        <v>183</v>
      </c>
      <c r="J33" s="99" t="s">
        <v>92</v>
      </c>
      <c r="K33" s="99">
        <v>12</v>
      </c>
      <c r="L33" s="115">
        <v>2013</v>
      </c>
      <c r="M33" s="114">
        <v>218723.14</v>
      </c>
      <c r="N33" s="99" t="s">
        <v>15549</v>
      </c>
    </row>
    <row r="34" spans="1:14" s="100" customFormat="1" x14ac:dyDescent="0.25">
      <c r="A34" s="99">
        <v>29</v>
      </c>
      <c r="B34" s="156" t="s">
        <v>189</v>
      </c>
      <c r="C34" s="156" t="s">
        <v>190</v>
      </c>
      <c r="D34" s="99" t="s">
        <v>191</v>
      </c>
      <c r="E34" s="99" t="s">
        <v>192</v>
      </c>
      <c r="F34" s="99">
        <v>2010</v>
      </c>
      <c r="G34" s="99" t="s">
        <v>193</v>
      </c>
      <c r="H34" s="99" t="s">
        <v>90</v>
      </c>
      <c r="I34" s="99" t="s">
        <v>183</v>
      </c>
      <c r="J34" s="99" t="s">
        <v>92</v>
      </c>
      <c r="K34" s="99">
        <v>12</v>
      </c>
      <c r="L34" s="115">
        <v>2013</v>
      </c>
      <c r="M34" s="114">
        <v>22000</v>
      </c>
      <c r="N34" s="99"/>
    </row>
    <row r="35" spans="1:14" s="100" customFormat="1" x14ac:dyDescent="0.25">
      <c r="A35" s="99">
        <v>30</v>
      </c>
      <c r="B35" s="156" t="s">
        <v>194</v>
      </c>
      <c r="C35" s="156" t="s">
        <v>190</v>
      </c>
      <c r="D35" s="99" t="s">
        <v>191</v>
      </c>
      <c r="E35" s="99" t="s">
        <v>192</v>
      </c>
      <c r="F35" s="99">
        <v>2010</v>
      </c>
      <c r="G35" s="99" t="s">
        <v>195</v>
      </c>
      <c r="H35" s="99" t="s">
        <v>90</v>
      </c>
      <c r="I35" s="99" t="s">
        <v>183</v>
      </c>
      <c r="J35" s="99" t="s">
        <v>92</v>
      </c>
      <c r="K35" s="99">
        <v>12</v>
      </c>
      <c r="L35" s="115">
        <v>2013</v>
      </c>
      <c r="M35" s="114">
        <v>22000</v>
      </c>
      <c r="N35" s="99"/>
    </row>
    <row r="36" spans="1:14" s="100" customFormat="1" x14ac:dyDescent="0.25">
      <c r="A36" s="99">
        <v>31</v>
      </c>
      <c r="B36" s="156" t="s">
        <v>196</v>
      </c>
      <c r="C36" s="156" t="s">
        <v>197</v>
      </c>
      <c r="D36" s="99" t="s">
        <v>87</v>
      </c>
      <c r="E36" s="99" t="s">
        <v>113</v>
      </c>
      <c r="F36" s="99">
        <v>1997</v>
      </c>
      <c r="G36" s="99" t="s">
        <v>198</v>
      </c>
      <c r="H36" s="99" t="s">
        <v>90</v>
      </c>
      <c r="I36" s="99" t="s">
        <v>183</v>
      </c>
      <c r="J36" s="99" t="s">
        <v>92</v>
      </c>
      <c r="K36" s="115">
        <v>12</v>
      </c>
      <c r="L36" s="115">
        <v>2013</v>
      </c>
      <c r="M36" s="114">
        <v>118000</v>
      </c>
      <c r="N36" s="99"/>
    </row>
    <row r="37" spans="1:14" s="100" customFormat="1" ht="25.5" x14ac:dyDescent="0.25">
      <c r="A37" s="99">
        <v>32</v>
      </c>
      <c r="B37" s="156" t="s">
        <v>199</v>
      </c>
      <c r="C37" s="156" t="s">
        <v>86</v>
      </c>
      <c r="D37" s="99" t="s">
        <v>87</v>
      </c>
      <c r="E37" s="99" t="s">
        <v>200</v>
      </c>
      <c r="F37" s="99">
        <v>2009</v>
      </c>
      <c r="G37" s="99" t="s">
        <v>201</v>
      </c>
      <c r="H37" s="99" t="s">
        <v>90</v>
      </c>
      <c r="I37" s="99" t="s">
        <v>202</v>
      </c>
      <c r="J37" s="99" t="s">
        <v>92</v>
      </c>
      <c r="K37" s="99">
        <v>12</v>
      </c>
      <c r="L37" s="115">
        <v>2013</v>
      </c>
      <c r="M37" s="114">
        <v>211300</v>
      </c>
      <c r="N37" s="99"/>
    </row>
    <row r="38" spans="1:14" s="100" customFormat="1" ht="25.5" x14ac:dyDescent="0.25">
      <c r="A38" s="99">
        <v>33</v>
      </c>
      <c r="B38" s="156" t="s">
        <v>203</v>
      </c>
      <c r="C38" s="156" t="s">
        <v>86</v>
      </c>
      <c r="D38" s="99" t="s">
        <v>87</v>
      </c>
      <c r="E38" s="99" t="s">
        <v>200</v>
      </c>
      <c r="F38" s="99">
        <v>2009</v>
      </c>
      <c r="G38" s="99" t="s">
        <v>204</v>
      </c>
      <c r="H38" s="99" t="s">
        <v>90</v>
      </c>
      <c r="I38" s="99" t="s">
        <v>202</v>
      </c>
      <c r="J38" s="99" t="s">
        <v>92</v>
      </c>
      <c r="K38" s="99">
        <v>12</v>
      </c>
      <c r="L38" s="115">
        <v>2013</v>
      </c>
      <c r="M38" s="114">
        <v>211300</v>
      </c>
      <c r="N38" s="99"/>
    </row>
    <row r="39" spans="1:14" s="100" customFormat="1" ht="25.5" x14ac:dyDescent="0.25">
      <c r="A39" s="99">
        <v>34</v>
      </c>
      <c r="B39" s="156" t="s">
        <v>205</v>
      </c>
      <c r="C39" s="156" t="s">
        <v>86</v>
      </c>
      <c r="D39" s="99" t="s">
        <v>87</v>
      </c>
      <c r="E39" s="99" t="s">
        <v>88</v>
      </c>
      <c r="F39" s="99">
        <v>2008</v>
      </c>
      <c r="G39" s="99" t="s">
        <v>206</v>
      </c>
      <c r="H39" s="99" t="s">
        <v>90</v>
      </c>
      <c r="I39" s="99" t="s">
        <v>202</v>
      </c>
      <c r="J39" s="99" t="s">
        <v>92</v>
      </c>
      <c r="K39" s="99">
        <v>12</v>
      </c>
      <c r="L39" s="115">
        <v>2013</v>
      </c>
      <c r="M39" s="114">
        <v>185400</v>
      </c>
      <c r="N39" s="99"/>
    </row>
    <row r="40" spans="1:14" s="100" customFormat="1" ht="25.5" x14ac:dyDescent="0.25">
      <c r="A40" s="99">
        <v>35</v>
      </c>
      <c r="B40" s="156" t="s">
        <v>207</v>
      </c>
      <c r="C40" s="328" t="s">
        <v>86</v>
      </c>
      <c r="D40" s="99" t="s">
        <v>87</v>
      </c>
      <c r="E40" s="99" t="s">
        <v>164</v>
      </c>
      <c r="F40" s="99">
        <v>2011</v>
      </c>
      <c r="G40" s="99" t="s">
        <v>208</v>
      </c>
      <c r="H40" s="99" t="s">
        <v>90</v>
      </c>
      <c r="I40" s="99" t="s">
        <v>202</v>
      </c>
      <c r="J40" s="99" t="s">
        <v>92</v>
      </c>
      <c r="K40" s="99">
        <v>12</v>
      </c>
      <c r="L40" s="115">
        <v>2013</v>
      </c>
      <c r="M40" s="114">
        <v>496672</v>
      </c>
      <c r="N40" s="273" t="s">
        <v>11497</v>
      </c>
    </row>
    <row r="41" spans="1:14" s="100" customFormat="1" x14ac:dyDescent="0.25">
      <c r="A41" s="99">
        <v>36</v>
      </c>
      <c r="B41" s="156" t="s">
        <v>209</v>
      </c>
      <c r="C41" s="156" t="s">
        <v>100</v>
      </c>
      <c r="D41" s="99" t="s">
        <v>87</v>
      </c>
      <c r="E41" s="99" t="s">
        <v>118</v>
      </c>
      <c r="F41" s="99">
        <v>1996</v>
      </c>
      <c r="G41" s="99" t="s">
        <v>210</v>
      </c>
      <c r="H41" s="99" t="s">
        <v>90</v>
      </c>
      <c r="I41" s="99" t="s">
        <v>211</v>
      </c>
      <c r="J41" s="99" t="s">
        <v>92</v>
      </c>
      <c r="K41" s="99">
        <v>12</v>
      </c>
      <c r="L41" s="115">
        <v>2013</v>
      </c>
      <c r="M41" s="114">
        <v>50000</v>
      </c>
      <c r="N41" s="99"/>
    </row>
    <row r="42" spans="1:14" s="100" customFormat="1" x14ac:dyDescent="0.25">
      <c r="A42" s="99">
        <v>37</v>
      </c>
      <c r="B42" s="156" t="s">
        <v>14061</v>
      </c>
      <c r="C42" s="156" t="s">
        <v>86</v>
      </c>
      <c r="D42" s="99" t="s">
        <v>87</v>
      </c>
      <c r="E42" s="99" t="s">
        <v>118</v>
      </c>
      <c r="F42" s="99">
        <v>1983</v>
      </c>
      <c r="G42" s="99" t="s">
        <v>14062</v>
      </c>
      <c r="H42" s="99" t="s">
        <v>90</v>
      </c>
      <c r="I42" s="99" t="s">
        <v>211</v>
      </c>
      <c r="J42" s="99" t="s">
        <v>92</v>
      </c>
      <c r="K42" s="99">
        <v>12</v>
      </c>
      <c r="L42" s="115">
        <v>2013</v>
      </c>
      <c r="M42" s="114">
        <v>18000</v>
      </c>
      <c r="N42" s="99"/>
    </row>
    <row r="43" spans="1:14" s="100" customFormat="1" x14ac:dyDescent="0.25">
      <c r="A43" s="99">
        <v>38</v>
      </c>
      <c r="B43" s="156" t="s">
        <v>212</v>
      </c>
      <c r="C43" s="156" t="s">
        <v>86</v>
      </c>
      <c r="D43" s="99" t="s">
        <v>87</v>
      </c>
      <c r="E43" s="99" t="s">
        <v>213</v>
      </c>
      <c r="F43" s="99">
        <v>2004</v>
      </c>
      <c r="G43" s="99" t="s">
        <v>13899</v>
      </c>
      <c r="H43" s="99" t="s">
        <v>90</v>
      </c>
      <c r="I43" s="99" t="s">
        <v>211</v>
      </c>
      <c r="J43" s="99" t="s">
        <v>92</v>
      </c>
      <c r="K43" s="99">
        <v>12</v>
      </c>
      <c r="L43" s="115">
        <v>2013</v>
      </c>
      <c r="M43" s="114">
        <v>170000</v>
      </c>
      <c r="N43" s="99"/>
    </row>
    <row r="44" spans="1:14" s="100" customFormat="1" x14ac:dyDescent="0.25">
      <c r="A44" s="99">
        <v>39</v>
      </c>
      <c r="B44" s="156" t="s">
        <v>14063</v>
      </c>
      <c r="C44" s="156" t="s">
        <v>86</v>
      </c>
      <c r="D44" s="99" t="s">
        <v>87</v>
      </c>
      <c r="E44" s="99" t="s">
        <v>200</v>
      </c>
      <c r="F44" s="99">
        <v>2009</v>
      </c>
      <c r="G44" s="99" t="s">
        <v>14064</v>
      </c>
      <c r="H44" s="99" t="s">
        <v>90</v>
      </c>
      <c r="I44" s="99" t="s">
        <v>211</v>
      </c>
      <c r="J44" s="99" t="s">
        <v>92</v>
      </c>
      <c r="K44" s="99">
        <v>12</v>
      </c>
      <c r="L44" s="115">
        <v>2013</v>
      </c>
      <c r="M44" s="114">
        <v>211300</v>
      </c>
      <c r="N44" s="273" t="s">
        <v>14065</v>
      </c>
    </row>
    <row r="45" spans="1:14" s="100" customFormat="1" x14ac:dyDescent="0.25">
      <c r="A45" s="99">
        <v>40</v>
      </c>
      <c r="B45" s="156" t="s">
        <v>214</v>
      </c>
      <c r="C45" s="156" t="s">
        <v>86</v>
      </c>
      <c r="D45" s="99" t="s">
        <v>87</v>
      </c>
      <c r="E45" s="99" t="s">
        <v>88</v>
      </c>
      <c r="F45" s="99">
        <v>2007</v>
      </c>
      <c r="G45" s="99" t="s">
        <v>215</v>
      </c>
      <c r="H45" s="99" t="s">
        <v>90</v>
      </c>
      <c r="I45" s="99" t="s">
        <v>211</v>
      </c>
      <c r="J45" s="99" t="s">
        <v>92</v>
      </c>
      <c r="K45" s="99">
        <v>12</v>
      </c>
      <c r="L45" s="115">
        <v>2013</v>
      </c>
      <c r="M45" s="114">
        <v>162600</v>
      </c>
      <c r="N45" s="99"/>
    </row>
    <row r="46" spans="1:14" s="100" customFormat="1" x14ac:dyDescent="0.25">
      <c r="A46" s="99">
        <v>41</v>
      </c>
      <c r="B46" s="156" t="s">
        <v>216</v>
      </c>
      <c r="C46" s="156" t="s">
        <v>217</v>
      </c>
      <c r="D46" s="99" t="s">
        <v>108</v>
      </c>
      <c r="E46" s="99" t="s">
        <v>177</v>
      </c>
      <c r="F46" s="99">
        <v>1994</v>
      </c>
      <c r="G46" s="99" t="s">
        <v>218</v>
      </c>
      <c r="H46" s="99" t="s">
        <v>90</v>
      </c>
      <c r="I46" s="99" t="s">
        <v>211</v>
      </c>
      <c r="J46" s="99" t="s">
        <v>92</v>
      </c>
      <c r="K46" s="99">
        <v>12</v>
      </c>
      <c r="L46" s="115">
        <v>2013</v>
      </c>
      <c r="M46" s="114">
        <v>65000</v>
      </c>
      <c r="N46" s="99"/>
    </row>
    <row r="47" spans="1:14" s="100" customFormat="1" ht="25.5" x14ac:dyDescent="0.25">
      <c r="A47" s="99">
        <v>42</v>
      </c>
      <c r="B47" s="156" t="s">
        <v>219</v>
      </c>
      <c r="C47" s="156" t="s">
        <v>156</v>
      </c>
      <c r="D47" s="99" t="s">
        <v>220</v>
      </c>
      <c r="E47" s="99" t="s">
        <v>221</v>
      </c>
      <c r="F47" s="99">
        <v>2007</v>
      </c>
      <c r="G47" s="99" t="s">
        <v>222</v>
      </c>
      <c r="H47" s="99" t="s">
        <v>90</v>
      </c>
      <c r="I47" s="99" t="s">
        <v>211</v>
      </c>
      <c r="J47" s="99" t="s">
        <v>92</v>
      </c>
      <c r="K47" s="99">
        <v>12</v>
      </c>
      <c r="L47" s="115">
        <v>2013</v>
      </c>
      <c r="M47" s="114">
        <v>655000</v>
      </c>
      <c r="N47" s="99"/>
    </row>
    <row r="48" spans="1:14" s="100" customFormat="1" x14ac:dyDescent="0.25">
      <c r="A48" s="99">
        <v>43</v>
      </c>
      <c r="B48" s="156" t="s">
        <v>223</v>
      </c>
      <c r="C48" s="156" t="s">
        <v>224</v>
      </c>
      <c r="D48" s="99" t="s">
        <v>186</v>
      </c>
      <c r="E48" s="99" t="s">
        <v>225</v>
      </c>
      <c r="F48" s="99">
        <v>2005</v>
      </c>
      <c r="G48" s="99" t="s">
        <v>226</v>
      </c>
      <c r="H48" s="99" t="s">
        <v>90</v>
      </c>
      <c r="I48" s="99" t="s">
        <v>211</v>
      </c>
      <c r="J48" s="99" t="s">
        <v>92</v>
      </c>
      <c r="K48" s="99">
        <v>12</v>
      </c>
      <c r="L48" s="115">
        <v>2013</v>
      </c>
      <c r="M48" s="114">
        <v>453500</v>
      </c>
      <c r="N48" s="273" t="s">
        <v>11539</v>
      </c>
    </row>
    <row r="49" spans="1:14" s="100" customFormat="1" x14ac:dyDescent="0.25">
      <c r="A49" s="99">
        <v>44</v>
      </c>
      <c r="B49" s="156" t="s">
        <v>227</v>
      </c>
      <c r="C49" s="156" t="s">
        <v>228</v>
      </c>
      <c r="D49" s="99" t="s">
        <v>186</v>
      </c>
      <c r="E49" s="99" t="s">
        <v>225</v>
      </c>
      <c r="F49" s="99">
        <v>2008</v>
      </c>
      <c r="G49" s="99" t="s">
        <v>229</v>
      </c>
      <c r="H49" s="99" t="s">
        <v>90</v>
      </c>
      <c r="I49" s="99" t="s">
        <v>211</v>
      </c>
      <c r="J49" s="99" t="s">
        <v>92</v>
      </c>
      <c r="K49" s="99">
        <v>12</v>
      </c>
      <c r="L49" s="115">
        <v>2013</v>
      </c>
      <c r="M49" s="114">
        <v>731900</v>
      </c>
      <c r="N49" s="273" t="s">
        <v>11540</v>
      </c>
    </row>
    <row r="50" spans="1:14" s="100" customFormat="1" x14ac:dyDescent="0.25">
      <c r="A50" s="99">
        <v>45</v>
      </c>
      <c r="B50" s="156" t="s">
        <v>230</v>
      </c>
      <c r="C50" s="156" t="s">
        <v>161</v>
      </c>
      <c r="D50" s="99" t="s">
        <v>231</v>
      </c>
      <c r="E50" s="99" t="s">
        <v>232</v>
      </c>
      <c r="F50" s="99">
        <v>2009</v>
      </c>
      <c r="G50" s="99" t="s">
        <v>233</v>
      </c>
      <c r="H50" s="99" t="s">
        <v>90</v>
      </c>
      <c r="I50" s="99" t="s">
        <v>211</v>
      </c>
      <c r="J50" s="99" t="s">
        <v>92</v>
      </c>
      <c r="K50" s="99">
        <v>12</v>
      </c>
      <c r="L50" s="115">
        <v>2013</v>
      </c>
      <c r="M50" s="114">
        <v>1255500</v>
      </c>
      <c r="N50" s="99"/>
    </row>
    <row r="51" spans="1:14" s="100" customFormat="1" x14ac:dyDescent="0.25">
      <c r="A51" s="99">
        <v>46</v>
      </c>
      <c r="B51" s="156" t="s">
        <v>234</v>
      </c>
      <c r="C51" s="156" t="s">
        <v>161</v>
      </c>
      <c r="D51" s="99" t="s">
        <v>231</v>
      </c>
      <c r="E51" s="99" t="s">
        <v>232</v>
      </c>
      <c r="F51" s="99">
        <v>2009</v>
      </c>
      <c r="G51" s="99" t="s">
        <v>235</v>
      </c>
      <c r="H51" s="99" t="s">
        <v>90</v>
      </c>
      <c r="I51" s="99" t="s">
        <v>211</v>
      </c>
      <c r="J51" s="99" t="s">
        <v>92</v>
      </c>
      <c r="K51" s="99">
        <v>12</v>
      </c>
      <c r="L51" s="115">
        <v>2013</v>
      </c>
      <c r="M51" s="114">
        <v>1255500</v>
      </c>
      <c r="N51" s="99"/>
    </row>
    <row r="52" spans="1:14" s="100" customFormat="1" x14ac:dyDescent="0.25">
      <c r="A52" s="99">
        <v>47</v>
      </c>
      <c r="B52" s="156" t="s">
        <v>236</v>
      </c>
      <c r="C52" s="156" t="s">
        <v>161</v>
      </c>
      <c r="D52" s="99" t="s">
        <v>231</v>
      </c>
      <c r="E52" s="99" t="s">
        <v>232</v>
      </c>
      <c r="F52" s="99">
        <v>2009</v>
      </c>
      <c r="G52" s="99" t="s">
        <v>237</v>
      </c>
      <c r="H52" s="99" t="s">
        <v>90</v>
      </c>
      <c r="I52" s="99" t="s">
        <v>211</v>
      </c>
      <c r="J52" s="99" t="s">
        <v>92</v>
      </c>
      <c r="K52" s="99">
        <v>12</v>
      </c>
      <c r="L52" s="115">
        <v>2013</v>
      </c>
      <c r="M52" s="114">
        <v>1255500</v>
      </c>
      <c r="N52" s="99"/>
    </row>
    <row r="53" spans="1:14" s="100" customFormat="1" x14ac:dyDescent="0.25">
      <c r="A53" s="99">
        <v>48</v>
      </c>
      <c r="B53" s="156" t="s">
        <v>238</v>
      </c>
      <c r="C53" s="156" t="s">
        <v>161</v>
      </c>
      <c r="D53" s="99" t="s">
        <v>231</v>
      </c>
      <c r="E53" s="99" t="s">
        <v>232</v>
      </c>
      <c r="F53" s="99">
        <v>2009</v>
      </c>
      <c r="G53" s="99" t="s">
        <v>239</v>
      </c>
      <c r="H53" s="99" t="s">
        <v>90</v>
      </c>
      <c r="I53" s="99" t="s">
        <v>211</v>
      </c>
      <c r="J53" s="99" t="s">
        <v>92</v>
      </c>
      <c r="K53" s="99">
        <v>12</v>
      </c>
      <c r="L53" s="115">
        <v>2013</v>
      </c>
      <c r="M53" s="114">
        <v>1255500</v>
      </c>
      <c r="N53" s="99" t="s">
        <v>13784</v>
      </c>
    </row>
    <row r="54" spans="1:14" s="100" customFormat="1" x14ac:dyDescent="0.25">
      <c r="A54" s="99">
        <v>49</v>
      </c>
      <c r="B54" s="156" t="s">
        <v>240</v>
      </c>
      <c r="C54" s="156" t="s">
        <v>161</v>
      </c>
      <c r="D54" s="99" t="s">
        <v>231</v>
      </c>
      <c r="E54" s="99" t="s">
        <v>232</v>
      </c>
      <c r="F54" s="99">
        <v>2009</v>
      </c>
      <c r="G54" s="99" t="s">
        <v>241</v>
      </c>
      <c r="H54" s="99" t="s">
        <v>90</v>
      </c>
      <c r="I54" s="99" t="s">
        <v>211</v>
      </c>
      <c r="J54" s="99" t="s">
        <v>92</v>
      </c>
      <c r="K54" s="99">
        <v>12</v>
      </c>
      <c r="L54" s="115">
        <v>2013</v>
      </c>
      <c r="M54" s="114">
        <v>1255500</v>
      </c>
      <c r="N54" s="99"/>
    </row>
    <row r="55" spans="1:14" s="100" customFormat="1" x14ac:dyDescent="0.25">
      <c r="A55" s="99">
        <v>50</v>
      </c>
      <c r="B55" s="156" t="s">
        <v>242</v>
      </c>
      <c r="C55" s="156" t="s">
        <v>161</v>
      </c>
      <c r="D55" s="99" t="s">
        <v>87</v>
      </c>
      <c r="E55" s="99" t="s">
        <v>243</v>
      </c>
      <c r="F55" s="99">
        <v>2009</v>
      </c>
      <c r="G55" s="99" t="s">
        <v>244</v>
      </c>
      <c r="H55" s="99" t="s">
        <v>90</v>
      </c>
      <c r="I55" s="99" t="s">
        <v>211</v>
      </c>
      <c r="J55" s="99" t="s">
        <v>92</v>
      </c>
      <c r="K55" s="99">
        <v>12</v>
      </c>
      <c r="L55" s="115">
        <v>2013</v>
      </c>
      <c r="M55" s="114">
        <v>1013200</v>
      </c>
      <c r="N55" s="273" t="s">
        <v>11524</v>
      </c>
    </row>
    <row r="56" spans="1:14" s="100" customFormat="1" x14ac:dyDescent="0.25">
      <c r="A56" s="99">
        <v>51</v>
      </c>
      <c r="B56" s="156" t="s">
        <v>245</v>
      </c>
      <c r="C56" s="156" t="s">
        <v>161</v>
      </c>
      <c r="D56" s="99" t="s">
        <v>87</v>
      </c>
      <c r="E56" s="99" t="s">
        <v>243</v>
      </c>
      <c r="F56" s="99">
        <v>2011</v>
      </c>
      <c r="G56" s="99" t="s">
        <v>246</v>
      </c>
      <c r="H56" s="99" t="s">
        <v>90</v>
      </c>
      <c r="I56" s="99" t="s">
        <v>211</v>
      </c>
      <c r="J56" s="99" t="s">
        <v>92</v>
      </c>
      <c r="K56" s="99">
        <v>12</v>
      </c>
      <c r="L56" s="115">
        <v>2013</v>
      </c>
      <c r="M56" s="114">
        <v>346695</v>
      </c>
      <c r="N56" s="99" t="s">
        <v>13785</v>
      </c>
    </row>
    <row r="57" spans="1:14" s="100" customFormat="1" x14ac:dyDescent="0.25">
      <c r="A57" s="99">
        <v>52</v>
      </c>
      <c r="B57" s="156" t="s">
        <v>247</v>
      </c>
      <c r="C57" s="156" t="s">
        <v>161</v>
      </c>
      <c r="D57" s="99" t="s">
        <v>87</v>
      </c>
      <c r="E57" s="99" t="s">
        <v>243</v>
      </c>
      <c r="F57" s="99">
        <v>2011</v>
      </c>
      <c r="G57" s="99" t="s">
        <v>248</v>
      </c>
      <c r="H57" s="99" t="s">
        <v>90</v>
      </c>
      <c r="I57" s="99" t="s">
        <v>211</v>
      </c>
      <c r="J57" s="99" t="s">
        <v>92</v>
      </c>
      <c r="K57" s="99">
        <v>12</v>
      </c>
      <c r="L57" s="115">
        <v>2013</v>
      </c>
      <c r="M57" s="114">
        <v>346695</v>
      </c>
      <c r="N57" s="273" t="s">
        <v>11534</v>
      </c>
    </row>
    <row r="58" spans="1:14" s="100" customFormat="1" x14ac:dyDescent="0.25">
      <c r="A58" s="99">
        <v>53</v>
      </c>
      <c r="B58" s="156" t="s">
        <v>249</v>
      </c>
      <c r="C58" s="156" t="s">
        <v>161</v>
      </c>
      <c r="D58" s="99" t="s">
        <v>87</v>
      </c>
      <c r="E58" s="99" t="s">
        <v>243</v>
      </c>
      <c r="F58" s="99">
        <v>2011</v>
      </c>
      <c r="G58" s="99" t="s">
        <v>250</v>
      </c>
      <c r="H58" s="99" t="s">
        <v>90</v>
      </c>
      <c r="I58" s="99" t="s">
        <v>211</v>
      </c>
      <c r="J58" s="99" t="s">
        <v>92</v>
      </c>
      <c r="K58" s="99">
        <v>12</v>
      </c>
      <c r="L58" s="115">
        <v>2013</v>
      </c>
      <c r="M58" s="114">
        <v>346695</v>
      </c>
      <c r="N58" s="273" t="s">
        <v>11533</v>
      </c>
    </row>
    <row r="59" spans="1:14" s="100" customFormat="1" x14ac:dyDescent="0.25">
      <c r="A59" s="99">
        <v>54</v>
      </c>
      <c r="B59" s="156" t="s">
        <v>251</v>
      </c>
      <c r="C59" s="156" t="s">
        <v>161</v>
      </c>
      <c r="D59" s="99" t="s">
        <v>252</v>
      </c>
      <c r="E59" s="99" t="s">
        <v>221</v>
      </c>
      <c r="F59" s="99">
        <v>1995</v>
      </c>
      <c r="G59" s="99" t="s">
        <v>253</v>
      </c>
      <c r="H59" s="99" t="s">
        <v>90</v>
      </c>
      <c r="I59" s="99" t="s">
        <v>211</v>
      </c>
      <c r="J59" s="99" t="s">
        <v>92</v>
      </c>
      <c r="K59" s="99">
        <v>12</v>
      </c>
      <c r="L59" s="115">
        <v>2013</v>
      </c>
      <c r="M59" s="114">
        <v>150000</v>
      </c>
      <c r="N59" s="273" t="s">
        <v>11544</v>
      </c>
    </row>
    <row r="60" spans="1:14" s="100" customFormat="1" x14ac:dyDescent="0.25">
      <c r="A60" s="99">
        <v>55</v>
      </c>
      <c r="B60" s="156" t="s">
        <v>254</v>
      </c>
      <c r="C60" s="156" t="s">
        <v>161</v>
      </c>
      <c r="D60" s="99" t="s">
        <v>87</v>
      </c>
      <c r="E60" s="99" t="s">
        <v>243</v>
      </c>
      <c r="F60" s="99">
        <v>2011</v>
      </c>
      <c r="G60" s="99" t="s">
        <v>255</v>
      </c>
      <c r="H60" s="99" t="s">
        <v>90</v>
      </c>
      <c r="I60" s="99" t="s">
        <v>211</v>
      </c>
      <c r="J60" s="99" t="s">
        <v>92</v>
      </c>
      <c r="K60" s="99">
        <v>12</v>
      </c>
      <c r="L60" s="115">
        <v>2013</v>
      </c>
      <c r="M60" s="114">
        <v>342225</v>
      </c>
      <c r="N60" s="273" t="s">
        <v>11536</v>
      </c>
    </row>
    <row r="61" spans="1:14" s="100" customFormat="1" x14ac:dyDescent="0.25">
      <c r="A61" s="99">
        <v>56</v>
      </c>
      <c r="B61" s="156" t="s">
        <v>256</v>
      </c>
      <c r="C61" s="156" t="s">
        <v>161</v>
      </c>
      <c r="D61" s="99" t="s">
        <v>87</v>
      </c>
      <c r="E61" s="99" t="s">
        <v>243</v>
      </c>
      <c r="F61" s="99">
        <v>2011</v>
      </c>
      <c r="G61" s="99" t="s">
        <v>257</v>
      </c>
      <c r="H61" s="99" t="s">
        <v>90</v>
      </c>
      <c r="I61" s="99" t="s">
        <v>211</v>
      </c>
      <c r="J61" s="99" t="s">
        <v>92</v>
      </c>
      <c r="K61" s="99">
        <v>12</v>
      </c>
      <c r="L61" s="115">
        <v>2013</v>
      </c>
      <c r="M61" s="114">
        <v>342225</v>
      </c>
      <c r="N61" s="273" t="s">
        <v>11535</v>
      </c>
    </row>
    <row r="62" spans="1:14" s="100" customFormat="1" x14ac:dyDescent="0.25">
      <c r="A62" s="99">
        <v>57</v>
      </c>
      <c r="B62" s="156" t="s">
        <v>258</v>
      </c>
      <c r="C62" s="156" t="s">
        <v>161</v>
      </c>
      <c r="D62" s="99" t="s">
        <v>87</v>
      </c>
      <c r="E62" s="99" t="s">
        <v>243</v>
      </c>
      <c r="F62" s="99">
        <v>2011</v>
      </c>
      <c r="G62" s="99" t="s">
        <v>259</v>
      </c>
      <c r="H62" s="99" t="s">
        <v>90</v>
      </c>
      <c r="I62" s="99" t="s">
        <v>211</v>
      </c>
      <c r="J62" s="99" t="s">
        <v>92</v>
      </c>
      <c r="K62" s="99">
        <v>12</v>
      </c>
      <c r="L62" s="115">
        <v>2013</v>
      </c>
      <c r="M62" s="114">
        <v>342225</v>
      </c>
      <c r="N62" s="273" t="s">
        <v>11537</v>
      </c>
    </row>
    <row r="63" spans="1:14" s="100" customFormat="1" ht="25.5" x14ac:dyDescent="0.25">
      <c r="A63" s="99">
        <v>58</v>
      </c>
      <c r="B63" s="156" t="s">
        <v>260</v>
      </c>
      <c r="C63" s="156" t="s">
        <v>161</v>
      </c>
      <c r="D63" s="99" t="s">
        <v>220</v>
      </c>
      <c r="E63" s="99" t="s">
        <v>261</v>
      </c>
      <c r="F63" s="99">
        <v>1993</v>
      </c>
      <c r="G63" s="99" t="s">
        <v>262</v>
      </c>
      <c r="H63" s="99" t="s">
        <v>90</v>
      </c>
      <c r="I63" s="99" t="s">
        <v>211</v>
      </c>
      <c r="J63" s="99" t="s">
        <v>92</v>
      </c>
      <c r="K63" s="99">
        <v>12</v>
      </c>
      <c r="L63" s="115">
        <v>2013</v>
      </c>
      <c r="M63" s="114">
        <v>150000</v>
      </c>
      <c r="N63" s="273" t="s">
        <v>11538</v>
      </c>
    </row>
    <row r="64" spans="1:14" s="100" customFormat="1" ht="25.5" x14ac:dyDescent="0.25">
      <c r="A64" s="99">
        <v>59</v>
      </c>
      <c r="B64" s="156" t="s">
        <v>263</v>
      </c>
      <c r="C64" s="156" t="s">
        <v>161</v>
      </c>
      <c r="D64" s="99" t="s">
        <v>220</v>
      </c>
      <c r="E64" s="99" t="s">
        <v>261</v>
      </c>
      <c r="F64" s="99">
        <v>2013</v>
      </c>
      <c r="G64" s="99" t="s">
        <v>264</v>
      </c>
      <c r="H64" s="99" t="s">
        <v>90</v>
      </c>
      <c r="I64" s="99" t="s">
        <v>211</v>
      </c>
      <c r="J64" s="99" t="s">
        <v>92</v>
      </c>
      <c r="K64" s="99">
        <v>12</v>
      </c>
      <c r="L64" s="115">
        <v>2013</v>
      </c>
      <c r="M64" s="114">
        <v>1175000</v>
      </c>
      <c r="N64" s="99"/>
    </row>
    <row r="65" spans="1:14" s="100" customFormat="1" ht="25.5" x14ac:dyDescent="0.25">
      <c r="A65" s="99">
        <v>60</v>
      </c>
      <c r="B65" s="156" t="s">
        <v>265</v>
      </c>
      <c r="C65" s="156" t="s">
        <v>161</v>
      </c>
      <c r="D65" s="99" t="s">
        <v>220</v>
      </c>
      <c r="E65" s="99" t="s">
        <v>261</v>
      </c>
      <c r="F65" s="99">
        <v>2013</v>
      </c>
      <c r="G65" s="99" t="s">
        <v>266</v>
      </c>
      <c r="H65" s="99" t="s">
        <v>90</v>
      </c>
      <c r="I65" s="99" t="s">
        <v>211</v>
      </c>
      <c r="J65" s="99" t="s">
        <v>92</v>
      </c>
      <c r="K65" s="99">
        <v>12</v>
      </c>
      <c r="L65" s="115">
        <v>2013</v>
      </c>
      <c r="M65" s="114">
        <v>1175000</v>
      </c>
      <c r="N65" s="99" t="s">
        <v>13786</v>
      </c>
    </row>
    <row r="66" spans="1:14" s="100" customFormat="1" ht="25.5" x14ac:dyDescent="0.25">
      <c r="A66" s="99">
        <v>61</v>
      </c>
      <c r="B66" s="156" t="s">
        <v>267</v>
      </c>
      <c r="C66" s="156" t="s">
        <v>161</v>
      </c>
      <c r="D66" s="99" t="s">
        <v>220</v>
      </c>
      <c r="E66" s="99" t="s">
        <v>261</v>
      </c>
      <c r="F66" s="99">
        <v>2013</v>
      </c>
      <c r="G66" s="99" t="s">
        <v>268</v>
      </c>
      <c r="H66" s="99" t="s">
        <v>90</v>
      </c>
      <c r="I66" s="99" t="s">
        <v>211</v>
      </c>
      <c r="J66" s="99" t="s">
        <v>92</v>
      </c>
      <c r="K66" s="99">
        <v>12</v>
      </c>
      <c r="L66" s="115">
        <v>2013</v>
      </c>
      <c r="M66" s="114">
        <v>1175000</v>
      </c>
      <c r="N66" s="273" t="s">
        <v>11542</v>
      </c>
    </row>
    <row r="67" spans="1:14" s="100" customFormat="1" ht="25.5" x14ac:dyDescent="0.25">
      <c r="A67" s="99">
        <v>62</v>
      </c>
      <c r="B67" s="156" t="s">
        <v>269</v>
      </c>
      <c r="C67" s="156" t="s">
        <v>161</v>
      </c>
      <c r="D67" s="99" t="s">
        <v>220</v>
      </c>
      <c r="E67" s="99" t="s">
        <v>261</v>
      </c>
      <c r="F67" s="99">
        <v>2013</v>
      </c>
      <c r="G67" s="99" t="s">
        <v>270</v>
      </c>
      <c r="H67" s="99" t="s">
        <v>90</v>
      </c>
      <c r="I67" s="99" t="s">
        <v>211</v>
      </c>
      <c r="J67" s="99" t="s">
        <v>92</v>
      </c>
      <c r="K67" s="99">
        <v>12</v>
      </c>
      <c r="L67" s="115">
        <v>2013</v>
      </c>
      <c r="M67" s="114">
        <v>1175000</v>
      </c>
      <c r="N67" s="99" t="s">
        <v>13787</v>
      </c>
    </row>
    <row r="68" spans="1:14" s="100" customFormat="1" ht="25.5" x14ac:dyDescent="0.25">
      <c r="A68" s="99">
        <v>63</v>
      </c>
      <c r="B68" s="156" t="s">
        <v>271</v>
      </c>
      <c r="C68" s="156" t="s">
        <v>161</v>
      </c>
      <c r="D68" s="99" t="s">
        <v>220</v>
      </c>
      <c r="E68" s="99" t="s">
        <v>261</v>
      </c>
      <c r="F68" s="99">
        <v>2013</v>
      </c>
      <c r="G68" s="99" t="s">
        <v>272</v>
      </c>
      <c r="H68" s="99" t="s">
        <v>90</v>
      </c>
      <c r="I68" s="99" t="s">
        <v>211</v>
      </c>
      <c r="J68" s="99" t="s">
        <v>92</v>
      </c>
      <c r="K68" s="99">
        <v>12</v>
      </c>
      <c r="L68" s="115">
        <v>2013</v>
      </c>
      <c r="M68" s="114">
        <v>1175000</v>
      </c>
      <c r="N68" s="273" t="s">
        <v>11541</v>
      </c>
    </row>
    <row r="69" spans="1:14" s="100" customFormat="1" x14ac:dyDescent="0.25">
      <c r="A69" s="99">
        <v>64</v>
      </c>
      <c r="B69" s="156" t="s">
        <v>273</v>
      </c>
      <c r="C69" s="156" t="s">
        <v>86</v>
      </c>
      <c r="D69" s="99" t="s">
        <v>87</v>
      </c>
      <c r="E69" s="99" t="s">
        <v>118</v>
      </c>
      <c r="F69" s="99">
        <v>2009</v>
      </c>
      <c r="G69" s="99" t="s">
        <v>274</v>
      </c>
      <c r="H69" s="99" t="s">
        <v>90</v>
      </c>
      <c r="I69" s="99" t="s">
        <v>211</v>
      </c>
      <c r="J69" s="99" t="s">
        <v>92</v>
      </c>
      <c r="K69" s="99">
        <v>12</v>
      </c>
      <c r="L69" s="115">
        <v>2013</v>
      </c>
      <c r="M69" s="114">
        <v>218523</v>
      </c>
      <c r="N69" s="99"/>
    </row>
    <row r="70" spans="1:14" s="100" customFormat="1" x14ac:dyDescent="0.25">
      <c r="A70" s="99">
        <v>65</v>
      </c>
      <c r="B70" s="156" t="s">
        <v>275</v>
      </c>
      <c r="C70" s="156" t="s">
        <v>86</v>
      </c>
      <c r="D70" s="99" t="s">
        <v>87</v>
      </c>
      <c r="E70" s="99" t="s">
        <v>118</v>
      </c>
      <c r="F70" s="99">
        <v>1996</v>
      </c>
      <c r="G70" s="99" t="s">
        <v>276</v>
      </c>
      <c r="H70" s="99" t="s">
        <v>90</v>
      </c>
      <c r="I70" s="99" t="s">
        <v>277</v>
      </c>
      <c r="J70" s="99" t="s">
        <v>92</v>
      </c>
      <c r="K70" s="99">
        <v>12</v>
      </c>
      <c r="L70" s="115">
        <v>2013</v>
      </c>
      <c r="M70" s="114">
        <v>38000</v>
      </c>
      <c r="N70" s="99"/>
    </row>
    <row r="71" spans="1:14" s="100" customFormat="1" x14ac:dyDescent="0.25">
      <c r="A71" s="99">
        <v>66</v>
      </c>
      <c r="B71" s="156" t="s">
        <v>278</v>
      </c>
      <c r="C71" s="156" t="s">
        <v>107</v>
      </c>
      <c r="D71" s="99" t="s">
        <v>95</v>
      </c>
      <c r="E71" s="99" t="s">
        <v>96</v>
      </c>
      <c r="F71" s="99">
        <v>2004</v>
      </c>
      <c r="G71" s="99" t="s">
        <v>279</v>
      </c>
      <c r="H71" s="99" t="s">
        <v>90</v>
      </c>
      <c r="I71" s="99" t="s">
        <v>277</v>
      </c>
      <c r="J71" s="99" t="s">
        <v>92</v>
      </c>
      <c r="K71" s="99">
        <v>12</v>
      </c>
      <c r="L71" s="115">
        <v>2013</v>
      </c>
      <c r="M71" s="114">
        <v>119266</v>
      </c>
      <c r="N71" s="325" t="s">
        <v>11500</v>
      </c>
    </row>
    <row r="72" spans="1:14" s="100" customFormat="1" x14ac:dyDescent="0.25">
      <c r="A72" s="99">
        <v>67</v>
      </c>
      <c r="B72" s="156" t="s">
        <v>280</v>
      </c>
      <c r="C72" s="156" t="s">
        <v>86</v>
      </c>
      <c r="D72" s="99" t="s">
        <v>87</v>
      </c>
      <c r="E72" s="99" t="s">
        <v>200</v>
      </c>
      <c r="F72" s="99">
        <v>1998</v>
      </c>
      <c r="G72" s="99" t="s">
        <v>281</v>
      </c>
      <c r="H72" s="99" t="s">
        <v>90</v>
      </c>
      <c r="I72" s="99" t="s">
        <v>282</v>
      </c>
      <c r="J72" s="99" t="s">
        <v>92</v>
      </c>
      <c r="K72" s="99">
        <v>12</v>
      </c>
      <c r="L72" s="115">
        <v>2013</v>
      </c>
      <c r="M72" s="114">
        <v>40000</v>
      </c>
      <c r="N72" s="325" t="s">
        <v>11496</v>
      </c>
    </row>
    <row r="73" spans="1:14" s="100" customFormat="1" x14ac:dyDescent="0.25">
      <c r="A73" s="99">
        <v>68</v>
      </c>
      <c r="B73" s="156" t="s">
        <v>283</v>
      </c>
      <c r="C73" s="156" t="s">
        <v>86</v>
      </c>
      <c r="D73" s="99" t="s">
        <v>87</v>
      </c>
      <c r="E73" s="99" t="s">
        <v>88</v>
      </c>
      <c r="F73" s="99">
        <v>1995</v>
      </c>
      <c r="G73" s="99" t="s">
        <v>284</v>
      </c>
      <c r="H73" s="99" t="s">
        <v>90</v>
      </c>
      <c r="I73" s="99" t="s">
        <v>282</v>
      </c>
      <c r="J73" s="99" t="s">
        <v>92</v>
      </c>
      <c r="K73" s="99">
        <v>12</v>
      </c>
      <c r="L73" s="115">
        <v>2013</v>
      </c>
      <c r="M73" s="114">
        <v>35000</v>
      </c>
      <c r="N73" s="99"/>
    </row>
    <row r="74" spans="1:14" s="100" customFormat="1" x14ac:dyDescent="0.25">
      <c r="A74" s="99">
        <v>69</v>
      </c>
      <c r="B74" s="156" t="s">
        <v>285</v>
      </c>
      <c r="C74" s="156" t="s">
        <v>286</v>
      </c>
      <c r="D74" s="99" t="s">
        <v>231</v>
      </c>
      <c r="E74" s="99" t="s">
        <v>287</v>
      </c>
      <c r="F74" s="99">
        <v>2009</v>
      </c>
      <c r="G74" s="99" t="s">
        <v>288</v>
      </c>
      <c r="H74" s="99" t="s">
        <v>144</v>
      </c>
      <c r="I74" s="99" t="s">
        <v>282</v>
      </c>
      <c r="J74" s="99" t="s">
        <v>92</v>
      </c>
      <c r="K74" s="99">
        <v>12</v>
      </c>
      <c r="L74" s="115">
        <v>2013</v>
      </c>
      <c r="M74" s="114">
        <v>1068774.99</v>
      </c>
      <c r="N74" s="325" t="s">
        <v>11495</v>
      </c>
    </row>
    <row r="75" spans="1:14" s="100" customFormat="1" x14ac:dyDescent="0.25">
      <c r="A75" s="99">
        <v>70</v>
      </c>
      <c r="B75" s="156" t="s">
        <v>289</v>
      </c>
      <c r="C75" s="156" t="s">
        <v>107</v>
      </c>
      <c r="D75" s="99" t="s">
        <v>95</v>
      </c>
      <c r="E75" s="99" t="s">
        <v>290</v>
      </c>
      <c r="F75" s="99">
        <v>2006</v>
      </c>
      <c r="G75" s="99" t="s">
        <v>291</v>
      </c>
      <c r="H75" s="99" t="s">
        <v>292</v>
      </c>
      <c r="I75" s="99" t="s">
        <v>293</v>
      </c>
      <c r="J75" s="99" t="s">
        <v>92</v>
      </c>
      <c r="K75" s="99">
        <v>12</v>
      </c>
      <c r="L75" s="115">
        <v>2013</v>
      </c>
      <c r="M75" s="114">
        <v>155600</v>
      </c>
      <c r="N75" s="273" t="s">
        <v>11521</v>
      </c>
    </row>
    <row r="76" spans="1:14" s="100" customFormat="1" x14ac:dyDescent="0.25">
      <c r="A76" s="99">
        <v>71</v>
      </c>
      <c r="B76" s="156" t="s">
        <v>294</v>
      </c>
      <c r="C76" s="326" t="s">
        <v>107</v>
      </c>
      <c r="D76" s="99" t="s">
        <v>87</v>
      </c>
      <c r="E76" s="99" t="s">
        <v>295</v>
      </c>
      <c r="F76" s="99">
        <v>2013</v>
      </c>
      <c r="G76" s="99" t="s">
        <v>296</v>
      </c>
      <c r="H76" s="99" t="s">
        <v>90</v>
      </c>
      <c r="I76" s="99" t="s">
        <v>293</v>
      </c>
      <c r="J76" s="99"/>
      <c r="K76" s="99">
        <v>12</v>
      </c>
      <c r="L76" s="115">
        <v>2013</v>
      </c>
      <c r="M76" s="114">
        <v>298154.68</v>
      </c>
      <c r="N76" s="273" t="s">
        <v>14753</v>
      </c>
    </row>
    <row r="77" spans="1:14" s="100" customFormat="1" x14ac:dyDescent="0.25">
      <c r="A77" s="99">
        <v>72</v>
      </c>
      <c r="B77" s="156" t="s">
        <v>297</v>
      </c>
      <c r="C77" s="156" t="s">
        <v>86</v>
      </c>
      <c r="D77" s="99" t="s">
        <v>87</v>
      </c>
      <c r="E77" s="99" t="s">
        <v>88</v>
      </c>
      <c r="F77" s="99">
        <v>2009</v>
      </c>
      <c r="G77" s="99" t="s">
        <v>298</v>
      </c>
      <c r="H77" s="99" t="s">
        <v>90</v>
      </c>
      <c r="I77" s="99" t="s">
        <v>299</v>
      </c>
      <c r="J77" s="99" t="s">
        <v>92</v>
      </c>
      <c r="K77" s="99">
        <v>12</v>
      </c>
      <c r="L77" s="115">
        <v>2013</v>
      </c>
      <c r="M77" s="114">
        <v>179690</v>
      </c>
      <c r="N77" s="273" t="s">
        <v>11522</v>
      </c>
    </row>
    <row r="78" spans="1:14" s="100" customFormat="1" ht="25.5" x14ac:dyDescent="0.25">
      <c r="A78" s="99">
        <v>73</v>
      </c>
      <c r="B78" s="156" t="s">
        <v>300</v>
      </c>
      <c r="C78" s="156" t="s">
        <v>301</v>
      </c>
      <c r="D78" s="99" t="s">
        <v>117</v>
      </c>
      <c r="E78" s="99" t="s">
        <v>302</v>
      </c>
      <c r="F78" s="99">
        <v>2013</v>
      </c>
      <c r="G78" s="99" t="s">
        <v>303</v>
      </c>
      <c r="H78" s="99" t="s">
        <v>90</v>
      </c>
      <c r="I78" s="99" t="s">
        <v>183</v>
      </c>
      <c r="J78" s="99" t="s">
        <v>92</v>
      </c>
      <c r="K78" s="99">
        <v>12</v>
      </c>
      <c r="L78" s="115">
        <v>2013</v>
      </c>
      <c r="M78" s="114">
        <v>406500</v>
      </c>
      <c r="N78" s="99" t="s">
        <v>14129</v>
      </c>
    </row>
    <row r="79" spans="1:14" s="100" customFormat="1" x14ac:dyDescent="0.25">
      <c r="A79" s="99">
        <v>74</v>
      </c>
      <c r="B79" s="156" t="s">
        <v>304</v>
      </c>
      <c r="C79" s="156" t="s">
        <v>86</v>
      </c>
      <c r="D79" s="99" t="s">
        <v>87</v>
      </c>
      <c r="E79" s="99" t="s">
        <v>88</v>
      </c>
      <c r="F79" s="99">
        <v>2010</v>
      </c>
      <c r="G79" s="99" t="s">
        <v>305</v>
      </c>
      <c r="H79" s="99" t="s">
        <v>90</v>
      </c>
      <c r="I79" s="99" t="s">
        <v>306</v>
      </c>
      <c r="J79" s="99" t="s">
        <v>92</v>
      </c>
      <c r="K79" s="99">
        <v>12</v>
      </c>
      <c r="L79" s="115">
        <v>2013</v>
      </c>
      <c r="M79" s="114">
        <v>206506</v>
      </c>
      <c r="N79" s="325" t="s">
        <v>11526</v>
      </c>
    </row>
    <row r="80" spans="1:14" s="100" customFormat="1" x14ac:dyDescent="0.25">
      <c r="A80" s="99">
        <v>75</v>
      </c>
      <c r="B80" s="156" t="s">
        <v>307</v>
      </c>
      <c r="C80" s="156" t="s">
        <v>308</v>
      </c>
      <c r="D80" s="99" t="s">
        <v>87</v>
      </c>
      <c r="E80" s="99" t="s">
        <v>88</v>
      </c>
      <c r="F80" s="99">
        <v>2010</v>
      </c>
      <c r="G80" s="99" t="s">
        <v>15455</v>
      </c>
      <c r="H80" s="99" t="s">
        <v>90</v>
      </c>
      <c r="I80" s="99" t="s">
        <v>309</v>
      </c>
      <c r="J80" s="99" t="s">
        <v>13728</v>
      </c>
      <c r="K80" s="99">
        <v>12</v>
      </c>
      <c r="L80" s="115">
        <v>2013</v>
      </c>
      <c r="M80" s="114">
        <v>289000</v>
      </c>
      <c r="N80" s="99" t="s">
        <v>13727</v>
      </c>
    </row>
    <row r="81" spans="1:14" s="100" customFormat="1" x14ac:dyDescent="0.25">
      <c r="A81" s="99">
        <v>76</v>
      </c>
      <c r="B81" s="156" t="s">
        <v>310</v>
      </c>
      <c r="C81" s="156" t="s">
        <v>137</v>
      </c>
      <c r="D81" s="99" t="s">
        <v>95</v>
      </c>
      <c r="E81" s="99" t="s">
        <v>96</v>
      </c>
      <c r="F81" s="99">
        <v>2014</v>
      </c>
      <c r="G81" s="99" t="s">
        <v>311</v>
      </c>
      <c r="H81" s="99" t="s">
        <v>90</v>
      </c>
      <c r="I81" s="99" t="s">
        <v>309</v>
      </c>
      <c r="J81" s="99" t="s">
        <v>5320</v>
      </c>
      <c r="K81" s="99">
        <v>12</v>
      </c>
      <c r="L81" s="115">
        <v>2013</v>
      </c>
      <c r="M81" s="114">
        <v>139000</v>
      </c>
      <c r="N81" s="325" t="s">
        <v>11502</v>
      </c>
    </row>
    <row r="82" spans="1:14" s="100" customFormat="1" x14ac:dyDescent="0.25">
      <c r="A82" s="99">
        <v>77</v>
      </c>
      <c r="B82" s="156" t="s">
        <v>312</v>
      </c>
      <c r="C82" s="156" t="s">
        <v>137</v>
      </c>
      <c r="D82" s="99" t="s">
        <v>95</v>
      </c>
      <c r="E82" s="99" t="s">
        <v>96</v>
      </c>
      <c r="F82" s="99">
        <v>2014</v>
      </c>
      <c r="G82" s="99" t="s">
        <v>313</v>
      </c>
      <c r="H82" s="99" t="s">
        <v>90</v>
      </c>
      <c r="I82" s="99" t="s">
        <v>309</v>
      </c>
      <c r="J82" s="99" t="s">
        <v>5320</v>
      </c>
      <c r="K82" s="99">
        <v>12</v>
      </c>
      <c r="L82" s="115">
        <v>2013</v>
      </c>
      <c r="M82" s="114">
        <v>139000</v>
      </c>
      <c r="N82" s="325" t="s">
        <v>11503</v>
      </c>
    </row>
    <row r="83" spans="1:14" s="100" customFormat="1" x14ac:dyDescent="0.25">
      <c r="A83" s="99">
        <v>78</v>
      </c>
      <c r="B83" s="156" t="s">
        <v>314</v>
      </c>
      <c r="C83" s="156" t="s">
        <v>137</v>
      </c>
      <c r="D83" s="99" t="s">
        <v>95</v>
      </c>
      <c r="E83" s="99" t="s">
        <v>96</v>
      </c>
      <c r="F83" s="99">
        <v>2014</v>
      </c>
      <c r="G83" s="99" t="s">
        <v>315</v>
      </c>
      <c r="H83" s="99" t="s">
        <v>90</v>
      </c>
      <c r="I83" s="99" t="s">
        <v>309</v>
      </c>
      <c r="J83" s="99" t="s">
        <v>5320</v>
      </c>
      <c r="K83" s="99">
        <v>12</v>
      </c>
      <c r="L83" s="115">
        <v>2013</v>
      </c>
      <c r="M83" s="114">
        <v>139000</v>
      </c>
      <c r="N83" s="99" t="s">
        <v>13724</v>
      </c>
    </row>
    <row r="84" spans="1:14" s="100" customFormat="1" x14ac:dyDescent="0.25">
      <c r="A84" s="99">
        <v>79</v>
      </c>
      <c r="B84" s="156" t="s">
        <v>316</v>
      </c>
      <c r="C84" s="156" t="s">
        <v>317</v>
      </c>
      <c r="D84" s="99" t="s">
        <v>318</v>
      </c>
      <c r="E84" s="99" t="s">
        <v>319</v>
      </c>
      <c r="F84" s="99" t="s">
        <v>261</v>
      </c>
      <c r="G84" s="99" t="s">
        <v>320</v>
      </c>
      <c r="H84" s="99" t="s">
        <v>90</v>
      </c>
      <c r="I84" s="99" t="s">
        <v>309</v>
      </c>
      <c r="J84" s="99" t="s">
        <v>92</v>
      </c>
      <c r="K84" s="99">
        <v>12</v>
      </c>
      <c r="L84" s="115">
        <v>2013</v>
      </c>
      <c r="M84" s="114">
        <v>96960</v>
      </c>
      <c r="N84" s="99"/>
    </row>
    <row r="85" spans="1:14" s="100" customFormat="1" x14ac:dyDescent="0.25">
      <c r="A85" s="99">
        <v>80</v>
      </c>
      <c r="B85" s="156" t="s">
        <v>321</v>
      </c>
      <c r="C85" s="156" t="s">
        <v>190</v>
      </c>
      <c r="D85" s="99" t="s">
        <v>191</v>
      </c>
      <c r="E85" s="99" t="s">
        <v>261</v>
      </c>
      <c r="F85" s="99">
        <v>2014</v>
      </c>
      <c r="G85" s="99" t="s">
        <v>322</v>
      </c>
      <c r="H85" s="99" t="s">
        <v>90</v>
      </c>
      <c r="I85" s="99" t="s">
        <v>309</v>
      </c>
      <c r="J85" s="99" t="s">
        <v>5320</v>
      </c>
      <c r="K85" s="99">
        <v>12</v>
      </c>
      <c r="L85" s="115">
        <v>2013</v>
      </c>
      <c r="M85" s="114">
        <v>22000</v>
      </c>
      <c r="N85" s="325" t="s">
        <v>11506</v>
      </c>
    </row>
    <row r="86" spans="1:14" s="100" customFormat="1" x14ac:dyDescent="0.25">
      <c r="A86" s="99">
        <v>81</v>
      </c>
      <c r="B86" s="156" t="s">
        <v>323</v>
      </c>
      <c r="C86" s="156" t="s">
        <v>190</v>
      </c>
      <c r="D86" s="99" t="s">
        <v>191</v>
      </c>
      <c r="E86" s="99" t="s">
        <v>261</v>
      </c>
      <c r="F86" s="99">
        <v>2014</v>
      </c>
      <c r="G86" s="99" t="s">
        <v>324</v>
      </c>
      <c r="H86" s="99" t="s">
        <v>90</v>
      </c>
      <c r="I86" s="99" t="s">
        <v>309</v>
      </c>
      <c r="J86" s="99" t="s">
        <v>5320</v>
      </c>
      <c r="K86" s="99">
        <v>12</v>
      </c>
      <c r="L86" s="115">
        <v>2013</v>
      </c>
      <c r="M86" s="114">
        <v>22000</v>
      </c>
      <c r="N86" s="325" t="s">
        <v>11509</v>
      </c>
    </row>
    <row r="87" spans="1:14" s="100" customFormat="1" x14ac:dyDescent="0.25">
      <c r="A87" s="99">
        <v>82</v>
      </c>
      <c r="B87" s="156" t="s">
        <v>325</v>
      </c>
      <c r="C87" s="156" t="s">
        <v>190</v>
      </c>
      <c r="D87" s="99" t="s">
        <v>191</v>
      </c>
      <c r="E87" s="99" t="s">
        <v>261</v>
      </c>
      <c r="F87" s="99">
        <v>2014</v>
      </c>
      <c r="G87" s="99" t="s">
        <v>326</v>
      </c>
      <c r="H87" s="99" t="s">
        <v>90</v>
      </c>
      <c r="I87" s="99" t="s">
        <v>309</v>
      </c>
      <c r="J87" s="99" t="s">
        <v>535</v>
      </c>
      <c r="K87" s="99">
        <v>12</v>
      </c>
      <c r="L87" s="115">
        <v>2013</v>
      </c>
      <c r="M87" s="114">
        <v>22000</v>
      </c>
      <c r="N87" s="325" t="s">
        <v>11508</v>
      </c>
    </row>
    <row r="88" spans="1:14" s="100" customFormat="1" x14ac:dyDescent="0.25">
      <c r="A88" s="99">
        <v>83</v>
      </c>
      <c r="B88" s="156" t="s">
        <v>327</v>
      </c>
      <c r="C88" s="156" t="s">
        <v>190</v>
      </c>
      <c r="D88" s="99" t="s">
        <v>191</v>
      </c>
      <c r="E88" s="99" t="s">
        <v>261</v>
      </c>
      <c r="F88" s="99">
        <v>2014</v>
      </c>
      <c r="G88" s="99" t="s">
        <v>328</v>
      </c>
      <c r="H88" s="99" t="s">
        <v>90</v>
      </c>
      <c r="I88" s="99" t="s">
        <v>309</v>
      </c>
      <c r="J88" s="99" t="s">
        <v>5320</v>
      </c>
      <c r="K88" s="99">
        <v>12</v>
      </c>
      <c r="L88" s="115">
        <v>2013</v>
      </c>
      <c r="M88" s="114">
        <v>22000</v>
      </c>
      <c r="N88" s="325" t="s">
        <v>11507</v>
      </c>
    </row>
    <row r="89" spans="1:14" s="100" customFormat="1" x14ac:dyDescent="0.25">
      <c r="A89" s="99">
        <v>84</v>
      </c>
      <c r="B89" s="156" t="s">
        <v>329</v>
      </c>
      <c r="C89" s="156" t="s">
        <v>190</v>
      </c>
      <c r="D89" s="99" t="s">
        <v>191</v>
      </c>
      <c r="E89" s="99" t="s">
        <v>261</v>
      </c>
      <c r="F89" s="99">
        <v>2014</v>
      </c>
      <c r="G89" s="99" t="s">
        <v>330</v>
      </c>
      <c r="H89" s="99" t="s">
        <v>90</v>
      </c>
      <c r="I89" s="99" t="s">
        <v>309</v>
      </c>
      <c r="J89" s="99" t="s">
        <v>535</v>
      </c>
      <c r="K89" s="99">
        <v>12</v>
      </c>
      <c r="L89" s="115">
        <v>2013</v>
      </c>
      <c r="M89" s="114">
        <v>22000</v>
      </c>
      <c r="N89" s="325" t="s">
        <v>11510</v>
      </c>
    </row>
    <row r="90" spans="1:14" s="100" customFormat="1" x14ac:dyDescent="0.25">
      <c r="A90" s="99">
        <v>85</v>
      </c>
      <c r="B90" s="156" t="s">
        <v>331</v>
      </c>
      <c r="C90" s="156" t="s">
        <v>190</v>
      </c>
      <c r="D90" s="99" t="s">
        <v>191</v>
      </c>
      <c r="E90" s="99" t="s">
        <v>261</v>
      </c>
      <c r="F90" s="99">
        <v>2014</v>
      </c>
      <c r="G90" s="99" t="s">
        <v>332</v>
      </c>
      <c r="H90" s="99" t="s">
        <v>90</v>
      </c>
      <c r="I90" s="99" t="s">
        <v>309</v>
      </c>
      <c r="J90" s="99" t="s">
        <v>535</v>
      </c>
      <c r="K90" s="99">
        <v>12</v>
      </c>
      <c r="L90" s="115">
        <v>2013</v>
      </c>
      <c r="M90" s="114">
        <v>22000</v>
      </c>
      <c r="N90" s="325" t="s">
        <v>11511</v>
      </c>
    </row>
    <row r="91" spans="1:14" s="100" customFormat="1" ht="38.25" x14ac:dyDescent="0.25">
      <c r="A91" s="99">
        <v>86</v>
      </c>
      <c r="B91" s="156" t="s">
        <v>333</v>
      </c>
      <c r="C91" s="156" t="s">
        <v>334</v>
      </c>
      <c r="D91" s="99" t="s">
        <v>87</v>
      </c>
      <c r="E91" s="99" t="s">
        <v>335</v>
      </c>
      <c r="F91" s="99">
        <v>1988</v>
      </c>
      <c r="G91" s="99" t="s">
        <v>336</v>
      </c>
      <c r="H91" s="99" t="s">
        <v>90</v>
      </c>
      <c r="I91" s="99" t="s">
        <v>337</v>
      </c>
      <c r="J91" s="99"/>
      <c r="K91" s="99">
        <v>12</v>
      </c>
      <c r="L91" s="115">
        <v>2013</v>
      </c>
      <c r="M91" s="114">
        <v>489980.17</v>
      </c>
      <c r="N91" s="99"/>
    </row>
    <row r="92" spans="1:14" s="100" customFormat="1" x14ac:dyDescent="0.25">
      <c r="A92" s="99">
        <v>87</v>
      </c>
      <c r="B92" s="156" t="s">
        <v>338</v>
      </c>
      <c r="C92" s="156" t="s">
        <v>339</v>
      </c>
      <c r="D92" s="99" t="s">
        <v>191</v>
      </c>
      <c r="E92" s="99" t="s">
        <v>340</v>
      </c>
      <c r="F92" s="99">
        <v>2010</v>
      </c>
      <c r="G92" s="99" t="s">
        <v>341</v>
      </c>
      <c r="H92" s="99" t="s">
        <v>90</v>
      </c>
      <c r="I92" s="99" t="s">
        <v>342</v>
      </c>
      <c r="J92" s="99" t="s">
        <v>92</v>
      </c>
      <c r="K92" s="99">
        <v>12</v>
      </c>
      <c r="L92" s="115">
        <v>2013</v>
      </c>
      <c r="M92" s="114">
        <v>64927.71</v>
      </c>
      <c r="N92" s="99"/>
    </row>
    <row r="93" spans="1:14" s="100" customFormat="1" x14ac:dyDescent="0.25">
      <c r="A93" s="99">
        <v>88</v>
      </c>
      <c r="B93" s="156" t="s">
        <v>343</v>
      </c>
      <c r="C93" s="156" t="s">
        <v>339</v>
      </c>
      <c r="D93" s="99" t="s">
        <v>191</v>
      </c>
      <c r="E93" s="99" t="s">
        <v>340</v>
      </c>
      <c r="F93" s="99">
        <v>2010</v>
      </c>
      <c r="G93" s="99" t="s">
        <v>344</v>
      </c>
      <c r="H93" s="99" t="s">
        <v>90</v>
      </c>
      <c r="I93" s="99" t="s">
        <v>342</v>
      </c>
      <c r="J93" s="99" t="s">
        <v>92</v>
      </c>
      <c r="K93" s="99">
        <v>12</v>
      </c>
      <c r="L93" s="115">
        <v>2013</v>
      </c>
      <c r="M93" s="114">
        <v>64927.71</v>
      </c>
      <c r="N93" s="99"/>
    </row>
    <row r="94" spans="1:14" s="100" customFormat="1" x14ac:dyDescent="0.25">
      <c r="A94" s="99">
        <v>89</v>
      </c>
      <c r="B94" s="156" t="s">
        <v>345</v>
      </c>
      <c r="C94" s="156" t="s">
        <v>339</v>
      </c>
      <c r="D94" s="99" t="s">
        <v>191</v>
      </c>
      <c r="E94" s="99" t="s">
        <v>340</v>
      </c>
      <c r="F94" s="99">
        <v>2010</v>
      </c>
      <c r="G94" s="99" t="s">
        <v>346</v>
      </c>
      <c r="H94" s="99" t="s">
        <v>90</v>
      </c>
      <c r="I94" s="99" t="s">
        <v>342</v>
      </c>
      <c r="J94" s="99" t="s">
        <v>92</v>
      </c>
      <c r="K94" s="99">
        <v>12</v>
      </c>
      <c r="L94" s="115">
        <v>2013</v>
      </c>
      <c r="M94" s="114">
        <v>64927.71</v>
      </c>
      <c r="N94" s="99"/>
    </row>
    <row r="95" spans="1:14" s="100" customFormat="1" x14ac:dyDescent="0.25">
      <c r="A95" s="99">
        <v>90</v>
      </c>
      <c r="B95" s="156" t="s">
        <v>347</v>
      </c>
      <c r="C95" s="156" t="s">
        <v>339</v>
      </c>
      <c r="D95" s="99" t="s">
        <v>318</v>
      </c>
      <c r="E95" s="99" t="s">
        <v>319</v>
      </c>
      <c r="F95" s="99">
        <v>2010</v>
      </c>
      <c r="G95" s="99" t="s">
        <v>348</v>
      </c>
      <c r="H95" s="99" t="s">
        <v>90</v>
      </c>
      <c r="I95" s="99" t="s">
        <v>342</v>
      </c>
      <c r="J95" s="99" t="s">
        <v>92</v>
      </c>
      <c r="K95" s="99">
        <v>12</v>
      </c>
      <c r="L95" s="115">
        <v>2013</v>
      </c>
      <c r="M95" s="114">
        <v>90000</v>
      </c>
      <c r="N95" s="99"/>
    </row>
    <row r="96" spans="1:14" s="100" customFormat="1" x14ac:dyDescent="0.25">
      <c r="A96" s="99">
        <v>91</v>
      </c>
      <c r="B96" s="156" t="s">
        <v>349</v>
      </c>
      <c r="C96" s="156" t="s">
        <v>339</v>
      </c>
      <c r="D96" s="99" t="s">
        <v>318</v>
      </c>
      <c r="E96" s="99" t="s">
        <v>319</v>
      </c>
      <c r="F96" s="99">
        <v>2010</v>
      </c>
      <c r="G96" s="99" t="s">
        <v>350</v>
      </c>
      <c r="H96" s="99" t="s">
        <v>90</v>
      </c>
      <c r="I96" s="99" t="s">
        <v>342</v>
      </c>
      <c r="J96" s="99" t="s">
        <v>92</v>
      </c>
      <c r="K96" s="99">
        <v>12</v>
      </c>
      <c r="L96" s="115">
        <v>2013</v>
      </c>
      <c r="M96" s="114">
        <v>90000</v>
      </c>
      <c r="N96" s="99"/>
    </row>
    <row r="97" spans="1:14" s="100" customFormat="1" x14ac:dyDescent="0.25">
      <c r="A97" s="99">
        <v>92</v>
      </c>
      <c r="B97" s="156" t="s">
        <v>351</v>
      </c>
      <c r="C97" s="156" t="s">
        <v>339</v>
      </c>
      <c r="D97" s="99" t="s">
        <v>318</v>
      </c>
      <c r="E97" s="99" t="s">
        <v>319</v>
      </c>
      <c r="F97" s="99">
        <v>2011</v>
      </c>
      <c r="G97" s="99" t="s">
        <v>352</v>
      </c>
      <c r="H97" s="99" t="s">
        <v>90</v>
      </c>
      <c r="I97" s="99" t="s">
        <v>342</v>
      </c>
      <c r="J97" s="99" t="s">
        <v>92</v>
      </c>
      <c r="K97" s="99">
        <v>12</v>
      </c>
      <c r="L97" s="115">
        <v>2013</v>
      </c>
      <c r="M97" s="114">
        <v>90000</v>
      </c>
      <c r="N97" s="99"/>
    </row>
    <row r="98" spans="1:14" s="100" customFormat="1" ht="25.5" x14ac:dyDescent="0.25">
      <c r="A98" s="99">
        <v>93</v>
      </c>
      <c r="B98" s="156" t="s">
        <v>353</v>
      </c>
      <c r="C98" s="156" t="s">
        <v>339</v>
      </c>
      <c r="D98" s="99" t="s">
        <v>318</v>
      </c>
      <c r="E98" s="99" t="s">
        <v>319</v>
      </c>
      <c r="F98" s="99">
        <v>2011</v>
      </c>
      <c r="G98" s="99" t="s">
        <v>354</v>
      </c>
      <c r="H98" s="99" t="s">
        <v>90</v>
      </c>
      <c r="I98" s="99" t="s">
        <v>342</v>
      </c>
      <c r="J98" s="99" t="s">
        <v>92</v>
      </c>
      <c r="K98" s="99">
        <v>12</v>
      </c>
      <c r="L98" s="115">
        <v>2013</v>
      </c>
      <c r="M98" s="114">
        <v>90000</v>
      </c>
      <c r="N98" s="518" t="s">
        <v>13729</v>
      </c>
    </row>
    <row r="99" spans="1:14" s="100" customFormat="1" ht="25.5" x14ac:dyDescent="0.25">
      <c r="A99" s="99">
        <v>94</v>
      </c>
      <c r="B99" s="156" t="s">
        <v>355</v>
      </c>
      <c r="C99" s="156" t="s">
        <v>339</v>
      </c>
      <c r="D99" s="99" t="s">
        <v>356</v>
      </c>
      <c r="E99" s="99">
        <v>250</v>
      </c>
      <c r="F99" s="99">
        <v>2010</v>
      </c>
      <c r="G99" s="99" t="s">
        <v>357</v>
      </c>
      <c r="H99" s="99" t="s">
        <v>90</v>
      </c>
      <c r="I99" s="99" t="s">
        <v>342</v>
      </c>
      <c r="J99" s="99" t="s">
        <v>92</v>
      </c>
      <c r="K99" s="99">
        <v>12</v>
      </c>
      <c r="L99" s="115">
        <v>2013</v>
      </c>
      <c r="M99" s="114">
        <v>59322</v>
      </c>
      <c r="N99" s="518" t="s">
        <v>14121</v>
      </c>
    </row>
    <row r="100" spans="1:14" s="100" customFormat="1" ht="25.5" x14ac:dyDescent="0.25">
      <c r="A100" s="99">
        <v>95</v>
      </c>
      <c r="B100" s="156" t="s">
        <v>358</v>
      </c>
      <c r="C100" s="156" t="s">
        <v>339</v>
      </c>
      <c r="D100" s="99" t="s">
        <v>356</v>
      </c>
      <c r="E100" s="99">
        <v>250</v>
      </c>
      <c r="F100" s="99">
        <v>2010</v>
      </c>
      <c r="G100" s="99" t="s">
        <v>359</v>
      </c>
      <c r="H100" s="99" t="s">
        <v>90</v>
      </c>
      <c r="I100" s="99" t="s">
        <v>342</v>
      </c>
      <c r="J100" s="99" t="s">
        <v>92</v>
      </c>
      <c r="K100" s="99">
        <v>12</v>
      </c>
      <c r="L100" s="115">
        <v>2013</v>
      </c>
      <c r="M100" s="114">
        <v>56000</v>
      </c>
      <c r="N100" s="518" t="s">
        <v>98</v>
      </c>
    </row>
    <row r="101" spans="1:14" s="100" customFormat="1" x14ac:dyDescent="0.25">
      <c r="A101" s="99">
        <v>96</v>
      </c>
      <c r="B101" s="156" t="s">
        <v>360</v>
      </c>
      <c r="C101" s="326" t="s">
        <v>361</v>
      </c>
      <c r="D101" s="99" t="s">
        <v>117</v>
      </c>
      <c r="E101" s="99" t="s">
        <v>302</v>
      </c>
      <c r="F101" s="99">
        <v>2013</v>
      </c>
      <c r="G101" s="99" t="s">
        <v>362</v>
      </c>
      <c r="H101" s="99" t="s">
        <v>90</v>
      </c>
      <c r="I101" s="99" t="s">
        <v>342</v>
      </c>
      <c r="J101" s="99" t="s">
        <v>92</v>
      </c>
      <c r="K101" s="99">
        <v>12</v>
      </c>
      <c r="L101" s="115">
        <v>2013</v>
      </c>
      <c r="M101" s="114">
        <v>420478.66</v>
      </c>
      <c r="N101" s="518" t="s">
        <v>15933</v>
      </c>
    </row>
    <row r="102" spans="1:14" s="100" customFormat="1" x14ac:dyDescent="0.25">
      <c r="A102" s="99">
        <v>97</v>
      </c>
      <c r="B102" s="156" t="s">
        <v>363</v>
      </c>
      <c r="C102" s="156" t="s">
        <v>86</v>
      </c>
      <c r="D102" s="99" t="s">
        <v>87</v>
      </c>
      <c r="E102" s="99" t="s">
        <v>164</v>
      </c>
      <c r="F102" s="99">
        <v>2010</v>
      </c>
      <c r="G102" s="99" t="s">
        <v>364</v>
      </c>
      <c r="H102" s="99" t="s">
        <v>90</v>
      </c>
      <c r="I102" s="99" t="s">
        <v>381</v>
      </c>
      <c r="J102" s="99" t="s">
        <v>92</v>
      </c>
      <c r="K102" s="99">
        <v>12</v>
      </c>
      <c r="L102" s="115">
        <v>2013</v>
      </c>
      <c r="M102" s="114">
        <v>460496.2</v>
      </c>
      <c r="N102" s="518" t="s">
        <v>389</v>
      </c>
    </row>
    <row r="103" spans="1:14" s="100" customFormat="1" ht="25.5" x14ac:dyDescent="0.25">
      <c r="A103" s="99">
        <v>98</v>
      </c>
      <c r="B103" s="156" t="s">
        <v>365</v>
      </c>
      <c r="C103" s="156" t="s">
        <v>137</v>
      </c>
      <c r="D103" s="99" t="s">
        <v>95</v>
      </c>
      <c r="E103" s="99" t="s">
        <v>96</v>
      </c>
      <c r="F103" s="99">
        <v>2011</v>
      </c>
      <c r="G103" s="99" t="s">
        <v>366</v>
      </c>
      <c r="H103" s="99" t="s">
        <v>90</v>
      </c>
      <c r="I103" s="99" t="s">
        <v>342</v>
      </c>
      <c r="J103" s="99" t="s">
        <v>92</v>
      </c>
      <c r="K103" s="99">
        <v>12</v>
      </c>
      <c r="L103" s="115">
        <v>2013</v>
      </c>
      <c r="M103" s="114">
        <v>113800</v>
      </c>
      <c r="N103" s="518" t="s">
        <v>5317</v>
      </c>
    </row>
    <row r="104" spans="1:14" s="100" customFormat="1" ht="25.5" x14ac:dyDescent="0.25">
      <c r="A104" s="99">
        <v>99</v>
      </c>
      <c r="B104" s="156" t="s">
        <v>367</v>
      </c>
      <c r="C104" s="326" t="s">
        <v>361</v>
      </c>
      <c r="D104" s="99" t="s">
        <v>117</v>
      </c>
      <c r="E104" s="99" t="s">
        <v>302</v>
      </c>
      <c r="F104" s="99">
        <v>2013</v>
      </c>
      <c r="G104" s="99" t="s">
        <v>368</v>
      </c>
      <c r="H104" s="99" t="s">
        <v>90</v>
      </c>
      <c r="I104" s="99" t="s">
        <v>183</v>
      </c>
      <c r="J104" s="99" t="s">
        <v>92</v>
      </c>
      <c r="K104" s="99">
        <v>12</v>
      </c>
      <c r="L104" s="115">
        <v>2013</v>
      </c>
      <c r="M104" s="114">
        <v>420478.66</v>
      </c>
      <c r="N104" s="518" t="s">
        <v>5317</v>
      </c>
    </row>
    <row r="105" spans="1:14" s="100" customFormat="1" ht="25.5" x14ac:dyDescent="0.25">
      <c r="A105" s="99">
        <v>100</v>
      </c>
      <c r="B105" s="156" t="s">
        <v>370</v>
      </c>
      <c r="C105" s="326" t="s">
        <v>361</v>
      </c>
      <c r="D105" s="99" t="s">
        <v>117</v>
      </c>
      <c r="E105" s="99" t="s">
        <v>302</v>
      </c>
      <c r="F105" s="99">
        <v>2013</v>
      </c>
      <c r="G105" s="99" t="s">
        <v>371</v>
      </c>
      <c r="H105" s="99" t="s">
        <v>90</v>
      </c>
      <c r="I105" s="99" t="s">
        <v>369</v>
      </c>
      <c r="J105" s="99" t="s">
        <v>92</v>
      </c>
      <c r="K105" s="99">
        <v>12</v>
      </c>
      <c r="L105" s="115">
        <v>2013</v>
      </c>
      <c r="M105" s="114">
        <v>420478.66</v>
      </c>
      <c r="N105" s="518" t="s">
        <v>150</v>
      </c>
    </row>
    <row r="106" spans="1:14" s="100" customFormat="1" ht="25.5" x14ac:dyDescent="0.25">
      <c r="A106" s="99">
        <v>101</v>
      </c>
      <c r="B106" s="156" t="s">
        <v>372</v>
      </c>
      <c r="C106" s="326" t="s">
        <v>361</v>
      </c>
      <c r="D106" s="99" t="s">
        <v>117</v>
      </c>
      <c r="E106" s="99" t="s">
        <v>302</v>
      </c>
      <c r="F106" s="99">
        <v>2013</v>
      </c>
      <c r="G106" s="99" t="s">
        <v>373</v>
      </c>
      <c r="H106" s="99" t="s">
        <v>90</v>
      </c>
      <c r="I106" s="99" t="s">
        <v>369</v>
      </c>
      <c r="J106" s="99" t="s">
        <v>92</v>
      </c>
      <c r="K106" s="99">
        <v>12</v>
      </c>
      <c r="L106" s="115">
        <v>2013</v>
      </c>
      <c r="M106" s="114">
        <v>420478.43</v>
      </c>
      <c r="N106" s="518" t="s">
        <v>145</v>
      </c>
    </row>
    <row r="107" spans="1:14" s="100" customFormat="1" ht="25.5" x14ac:dyDescent="0.25">
      <c r="A107" s="99">
        <v>102</v>
      </c>
      <c r="B107" s="156" t="s">
        <v>374</v>
      </c>
      <c r="C107" s="156" t="s">
        <v>301</v>
      </c>
      <c r="D107" s="99" t="s">
        <v>117</v>
      </c>
      <c r="E107" s="99" t="s">
        <v>302</v>
      </c>
      <c r="F107" s="99">
        <v>2012</v>
      </c>
      <c r="G107" s="99" t="s">
        <v>375</v>
      </c>
      <c r="H107" s="99" t="s">
        <v>90</v>
      </c>
      <c r="I107" s="99" t="s">
        <v>369</v>
      </c>
      <c r="J107" s="99" t="s">
        <v>92</v>
      </c>
      <c r="K107" s="99">
        <v>12</v>
      </c>
      <c r="L107" s="115">
        <v>2013</v>
      </c>
      <c r="M107" s="114">
        <v>402700</v>
      </c>
      <c r="N107" s="518" t="s">
        <v>389</v>
      </c>
    </row>
    <row r="108" spans="1:14" s="100" customFormat="1" x14ac:dyDescent="0.25">
      <c r="A108" s="99">
        <v>103</v>
      </c>
      <c r="B108" s="156" t="s">
        <v>376</v>
      </c>
      <c r="C108" s="328" t="s">
        <v>86</v>
      </c>
      <c r="D108" s="99" t="s">
        <v>87</v>
      </c>
      <c r="E108" s="99" t="s">
        <v>164</v>
      </c>
      <c r="F108" s="99">
        <v>2011</v>
      </c>
      <c r="G108" s="99" t="s">
        <v>377</v>
      </c>
      <c r="H108" s="99" t="s">
        <v>90</v>
      </c>
      <c r="I108" s="99" t="s">
        <v>369</v>
      </c>
      <c r="J108" s="99" t="s">
        <v>92</v>
      </c>
      <c r="K108" s="99">
        <v>12</v>
      </c>
      <c r="L108" s="115">
        <v>2013</v>
      </c>
      <c r="M108" s="114">
        <v>496672</v>
      </c>
      <c r="N108" s="518" t="s">
        <v>389</v>
      </c>
    </row>
    <row r="109" spans="1:14" s="100" customFormat="1" ht="25.5" x14ac:dyDescent="0.25">
      <c r="A109" s="99">
        <v>104</v>
      </c>
      <c r="B109" s="156" t="s">
        <v>378</v>
      </c>
      <c r="C109" s="156" t="s">
        <v>379</v>
      </c>
      <c r="D109" s="99" t="s">
        <v>87</v>
      </c>
      <c r="E109" s="99" t="s">
        <v>335</v>
      </c>
      <c r="F109" s="99">
        <v>2006</v>
      </c>
      <c r="G109" s="99" t="s">
        <v>380</v>
      </c>
      <c r="H109" s="99" t="s">
        <v>90</v>
      </c>
      <c r="I109" s="99" t="s">
        <v>381</v>
      </c>
      <c r="J109" s="99" t="s">
        <v>92</v>
      </c>
      <c r="K109" s="99">
        <v>12</v>
      </c>
      <c r="L109" s="115">
        <v>2013</v>
      </c>
      <c r="M109" s="114">
        <v>264400</v>
      </c>
      <c r="N109" s="99" t="s">
        <v>1689</v>
      </c>
    </row>
    <row r="110" spans="1:14" s="100" customFormat="1" x14ac:dyDescent="0.25">
      <c r="A110" s="99">
        <v>105</v>
      </c>
      <c r="B110" s="156" t="s">
        <v>382</v>
      </c>
      <c r="C110" s="156" t="s">
        <v>86</v>
      </c>
      <c r="D110" s="99" t="s">
        <v>87</v>
      </c>
      <c r="E110" s="99" t="s">
        <v>164</v>
      </c>
      <c r="F110" s="99">
        <v>2010</v>
      </c>
      <c r="G110" s="99" t="s">
        <v>383</v>
      </c>
      <c r="H110" s="99" t="s">
        <v>90</v>
      </c>
      <c r="I110" s="99" t="s">
        <v>381</v>
      </c>
      <c r="J110" s="99" t="s">
        <v>92</v>
      </c>
      <c r="K110" s="99">
        <v>12</v>
      </c>
      <c r="L110" s="115">
        <v>2013</v>
      </c>
      <c r="M110" s="114">
        <v>460496.2</v>
      </c>
      <c r="N110" s="99"/>
    </row>
    <row r="111" spans="1:14" s="100" customFormat="1" x14ac:dyDescent="0.25">
      <c r="A111" s="99">
        <v>106</v>
      </c>
      <c r="B111" s="156" t="s">
        <v>384</v>
      </c>
      <c r="C111" s="156" t="s">
        <v>86</v>
      </c>
      <c r="D111" s="99" t="s">
        <v>87</v>
      </c>
      <c r="E111" s="99" t="s">
        <v>118</v>
      </c>
      <c r="F111" s="99">
        <v>2010</v>
      </c>
      <c r="G111" s="99" t="s">
        <v>385</v>
      </c>
      <c r="H111" s="99" t="s">
        <v>90</v>
      </c>
      <c r="I111" s="99" t="s">
        <v>381</v>
      </c>
      <c r="J111" s="99" t="s">
        <v>92</v>
      </c>
      <c r="K111" s="99">
        <v>12</v>
      </c>
      <c r="L111" s="115">
        <v>2013</v>
      </c>
      <c r="M111" s="114">
        <v>358288</v>
      </c>
      <c r="N111" s="325" t="s">
        <v>11498</v>
      </c>
    </row>
    <row r="112" spans="1:14" s="100" customFormat="1" ht="25.5" x14ac:dyDescent="0.25">
      <c r="A112" s="99">
        <v>107</v>
      </c>
      <c r="B112" s="156" t="s">
        <v>386</v>
      </c>
      <c r="C112" s="156" t="s">
        <v>137</v>
      </c>
      <c r="D112" s="99" t="s">
        <v>387</v>
      </c>
      <c r="E112" s="99" t="s">
        <v>147</v>
      </c>
      <c r="F112" s="99">
        <v>2001</v>
      </c>
      <c r="G112" s="99" t="s">
        <v>388</v>
      </c>
      <c r="H112" s="99" t="s">
        <v>144</v>
      </c>
      <c r="I112" s="99" t="s">
        <v>389</v>
      </c>
      <c r="J112" s="99" t="s">
        <v>92</v>
      </c>
      <c r="K112" s="99">
        <v>12</v>
      </c>
      <c r="L112" s="115">
        <v>2013</v>
      </c>
      <c r="M112" s="114">
        <v>45000</v>
      </c>
      <c r="N112" s="99"/>
    </row>
    <row r="113" spans="1:14" s="100" customFormat="1" x14ac:dyDescent="0.2">
      <c r="A113" s="99">
        <v>108</v>
      </c>
      <c r="B113" s="156" t="s">
        <v>390</v>
      </c>
      <c r="C113" s="156" t="s">
        <v>190</v>
      </c>
      <c r="D113" s="99" t="s">
        <v>318</v>
      </c>
      <c r="E113" s="99" t="s">
        <v>391</v>
      </c>
      <c r="F113" s="99">
        <v>2013</v>
      </c>
      <c r="G113" s="99" t="s">
        <v>392</v>
      </c>
      <c r="H113" s="99" t="s">
        <v>90</v>
      </c>
      <c r="I113" s="99" t="s">
        <v>389</v>
      </c>
      <c r="J113" s="99" t="s">
        <v>92</v>
      </c>
      <c r="K113" s="99">
        <v>12</v>
      </c>
      <c r="L113" s="115">
        <v>2013</v>
      </c>
      <c r="M113" s="114">
        <v>23200</v>
      </c>
      <c r="N113" s="324" t="s">
        <v>11518</v>
      </c>
    </row>
    <row r="114" spans="1:14" s="100" customFormat="1" x14ac:dyDescent="0.25">
      <c r="A114" s="99">
        <v>109</v>
      </c>
      <c r="B114" s="156" t="s">
        <v>393</v>
      </c>
      <c r="C114" s="156" t="s">
        <v>161</v>
      </c>
      <c r="D114" s="99" t="s">
        <v>87</v>
      </c>
      <c r="E114" s="99" t="s">
        <v>243</v>
      </c>
      <c r="F114" s="99">
        <v>2011</v>
      </c>
      <c r="G114" s="99" t="s">
        <v>394</v>
      </c>
      <c r="H114" s="99" t="s">
        <v>90</v>
      </c>
      <c r="I114" s="99" t="s">
        <v>14128</v>
      </c>
      <c r="J114" s="99" t="s">
        <v>92</v>
      </c>
      <c r="K114" s="99">
        <v>12</v>
      </c>
      <c r="L114" s="115">
        <v>2013</v>
      </c>
      <c r="M114" s="114">
        <v>278810</v>
      </c>
      <c r="N114" s="273" t="s">
        <v>11525</v>
      </c>
    </row>
    <row r="115" spans="1:14" s="100" customFormat="1" x14ac:dyDescent="0.25">
      <c r="A115" s="99">
        <v>110</v>
      </c>
      <c r="B115" s="156" t="s">
        <v>396</v>
      </c>
      <c r="C115" s="156" t="s">
        <v>137</v>
      </c>
      <c r="D115" s="99" t="s">
        <v>95</v>
      </c>
      <c r="E115" s="99" t="s">
        <v>96</v>
      </c>
      <c r="F115" s="99">
        <v>2014</v>
      </c>
      <c r="G115" s="99" t="s">
        <v>397</v>
      </c>
      <c r="H115" s="99" t="s">
        <v>90</v>
      </c>
      <c r="I115" s="99" t="s">
        <v>309</v>
      </c>
      <c r="J115" s="99" t="s">
        <v>13726</v>
      </c>
      <c r="K115" s="115">
        <v>1</v>
      </c>
      <c r="L115" s="115">
        <v>2014</v>
      </c>
      <c r="M115" s="114">
        <v>139000</v>
      </c>
      <c r="N115" s="99" t="s">
        <v>13725</v>
      </c>
    </row>
    <row r="116" spans="1:14" s="100" customFormat="1" x14ac:dyDescent="0.25">
      <c r="A116" s="99">
        <v>111</v>
      </c>
      <c r="B116" s="156" t="s">
        <v>398</v>
      </c>
      <c r="C116" s="156" t="s">
        <v>137</v>
      </c>
      <c r="D116" s="99" t="s">
        <v>95</v>
      </c>
      <c r="E116" s="99" t="s">
        <v>96</v>
      </c>
      <c r="F116" s="99">
        <v>2014</v>
      </c>
      <c r="G116" s="99" t="s">
        <v>399</v>
      </c>
      <c r="H116" s="99" t="s">
        <v>90</v>
      </c>
      <c r="I116" s="99" t="s">
        <v>309</v>
      </c>
      <c r="J116" s="99" t="s">
        <v>5320</v>
      </c>
      <c r="K116" s="115">
        <v>1</v>
      </c>
      <c r="L116" s="115">
        <v>2014</v>
      </c>
      <c r="M116" s="114">
        <v>139000</v>
      </c>
      <c r="N116" s="325" t="s">
        <v>11504</v>
      </c>
    </row>
    <row r="117" spans="1:14" s="100" customFormat="1" x14ac:dyDescent="0.25">
      <c r="A117" s="99">
        <v>112</v>
      </c>
      <c r="B117" s="156" t="s">
        <v>400</v>
      </c>
      <c r="C117" s="156" t="s">
        <v>137</v>
      </c>
      <c r="D117" s="99" t="s">
        <v>95</v>
      </c>
      <c r="E117" s="99" t="s">
        <v>96</v>
      </c>
      <c r="F117" s="99">
        <v>2014</v>
      </c>
      <c r="G117" s="99" t="s">
        <v>401</v>
      </c>
      <c r="H117" s="99" t="s">
        <v>90</v>
      </c>
      <c r="I117" s="99" t="s">
        <v>309</v>
      </c>
      <c r="J117" s="99" t="s">
        <v>5320</v>
      </c>
      <c r="K117" s="115">
        <v>1</v>
      </c>
      <c r="L117" s="115">
        <v>2014</v>
      </c>
      <c r="M117" s="114">
        <v>139000</v>
      </c>
      <c r="N117" s="325" t="s">
        <v>11505</v>
      </c>
    </row>
    <row r="118" spans="1:14" s="100" customFormat="1" ht="15" customHeight="1" x14ac:dyDescent="0.25">
      <c r="A118" s="99">
        <v>113</v>
      </c>
      <c r="B118" s="156" t="s">
        <v>402</v>
      </c>
      <c r="C118" s="326" t="s">
        <v>86</v>
      </c>
      <c r="D118" s="99" t="s">
        <v>87</v>
      </c>
      <c r="E118" s="99" t="s">
        <v>164</v>
      </c>
      <c r="F118" s="99">
        <v>2013</v>
      </c>
      <c r="G118" s="99" t="s">
        <v>403</v>
      </c>
      <c r="H118" s="99" t="s">
        <v>90</v>
      </c>
      <c r="I118" s="99" t="s">
        <v>369</v>
      </c>
      <c r="J118" s="99" t="s">
        <v>92</v>
      </c>
      <c r="K118" s="115">
        <v>1</v>
      </c>
      <c r="L118" s="115">
        <v>2014</v>
      </c>
      <c r="M118" s="114">
        <v>582683.42000000004</v>
      </c>
      <c r="N118" s="325" t="s">
        <v>402</v>
      </c>
    </row>
    <row r="119" spans="1:14" s="100" customFormat="1" x14ac:dyDescent="0.25">
      <c r="A119" s="99">
        <v>114</v>
      </c>
      <c r="B119" s="156" t="s">
        <v>404</v>
      </c>
      <c r="C119" s="156" t="s">
        <v>86</v>
      </c>
      <c r="D119" s="99" t="s">
        <v>95</v>
      </c>
      <c r="E119" s="99" t="s">
        <v>101</v>
      </c>
      <c r="F119" s="99">
        <v>2014</v>
      </c>
      <c r="G119" s="99" t="s">
        <v>405</v>
      </c>
      <c r="H119" s="99" t="s">
        <v>90</v>
      </c>
      <c r="I119" s="99" t="s">
        <v>183</v>
      </c>
      <c r="J119" s="99" t="s">
        <v>92</v>
      </c>
      <c r="K119" s="115">
        <v>9</v>
      </c>
      <c r="L119" s="115">
        <v>2014</v>
      </c>
      <c r="M119" s="114">
        <v>223100</v>
      </c>
      <c r="N119" s="273" t="s">
        <v>15550</v>
      </c>
    </row>
    <row r="120" spans="1:14" s="100" customFormat="1" x14ac:dyDescent="0.25">
      <c r="A120" s="99">
        <v>115</v>
      </c>
      <c r="B120" s="156" t="s">
        <v>406</v>
      </c>
      <c r="C120" s="156" t="s">
        <v>100</v>
      </c>
      <c r="D120" s="99" t="s">
        <v>95</v>
      </c>
      <c r="E120" s="99" t="s">
        <v>101</v>
      </c>
      <c r="F120" s="99">
        <v>2014</v>
      </c>
      <c r="G120" s="99" t="s">
        <v>407</v>
      </c>
      <c r="H120" s="99" t="s">
        <v>90</v>
      </c>
      <c r="I120" s="99" t="s">
        <v>183</v>
      </c>
      <c r="J120" s="99" t="s">
        <v>92</v>
      </c>
      <c r="K120" s="115">
        <v>9</v>
      </c>
      <c r="L120" s="115">
        <v>2014</v>
      </c>
      <c r="M120" s="114">
        <v>223100</v>
      </c>
      <c r="N120" s="273" t="s">
        <v>15551</v>
      </c>
    </row>
    <row r="121" spans="1:14" s="100" customFormat="1" x14ac:dyDescent="0.25">
      <c r="A121" s="99">
        <v>116</v>
      </c>
      <c r="B121" s="156" t="s">
        <v>408</v>
      </c>
      <c r="C121" s="326" t="s">
        <v>100</v>
      </c>
      <c r="D121" s="99" t="s">
        <v>95</v>
      </c>
      <c r="E121" s="99" t="s">
        <v>409</v>
      </c>
      <c r="F121" s="99">
        <v>2014</v>
      </c>
      <c r="G121" s="99" t="s">
        <v>410</v>
      </c>
      <c r="H121" s="99" t="s">
        <v>90</v>
      </c>
      <c r="I121" s="99" t="s">
        <v>369</v>
      </c>
      <c r="J121" s="99" t="s">
        <v>92</v>
      </c>
      <c r="K121" s="115">
        <v>10</v>
      </c>
      <c r="L121" s="115">
        <v>2014</v>
      </c>
      <c r="M121" s="114">
        <v>593480</v>
      </c>
      <c r="N121" s="99"/>
    </row>
    <row r="122" spans="1:14" s="100" customFormat="1" x14ac:dyDescent="0.25">
      <c r="A122" s="99">
        <v>117</v>
      </c>
      <c r="B122" s="156" t="s">
        <v>411</v>
      </c>
      <c r="C122" s="326" t="s">
        <v>100</v>
      </c>
      <c r="D122" s="99" t="s">
        <v>95</v>
      </c>
      <c r="E122" s="99" t="s">
        <v>409</v>
      </c>
      <c r="F122" s="99">
        <v>2014</v>
      </c>
      <c r="G122" s="99" t="s">
        <v>412</v>
      </c>
      <c r="H122" s="99" t="s">
        <v>90</v>
      </c>
      <c r="I122" s="99" t="s">
        <v>369</v>
      </c>
      <c r="J122" s="99" t="s">
        <v>92</v>
      </c>
      <c r="K122" s="115">
        <v>10</v>
      </c>
      <c r="L122" s="115">
        <v>2014</v>
      </c>
      <c r="M122" s="114">
        <v>593480</v>
      </c>
      <c r="N122" s="325" t="s">
        <v>411</v>
      </c>
    </row>
    <row r="123" spans="1:14" s="100" customFormat="1" x14ac:dyDescent="0.25">
      <c r="A123" s="99">
        <v>118</v>
      </c>
      <c r="B123" s="156" t="s">
        <v>413</v>
      </c>
      <c r="C123" s="326" t="s">
        <v>100</v>
      </c>
      <c r="D123" s="99" t="s">
        <v>95</v>
      </c>
      <c r="E123" s="99" t="s">
        <v>409</v>
      </c>
      <c r="F123" s="99">
        <v>2014</v>
      </c>
      <c r="G123" s="99" t="s">
        <v>414</v>
      </c>
      <c r="H123" s="99" t="s">
        <v>90</v>
      </c>
      <c r="I123" s="99" t="s">
        <v>369</v>
      </c>
      <c r="J123" s="99" t="s">
        <v>92</v>
      </c>
      <c r="K123" s="115">
        <v>10</v>
      </c>
      <c r="L123" s="115">
        <v>2014</v>
      </c>
      <c r="M123" s="114">
        <v>593480</v>
      </c>
      <c r="N123" s="99"/>
    </row>
    <row r="124" spans="1:14" s="100" customFormat="1" x14ac:dyDescent="0.25">
      <c r="A124" s="99">
        <v>119</v>
      </c>
      <c r="B124" s="156" t="s">
        <v>415</v>
      </c>
      <c r="C124" s="156" t="s">
        <v>161</v>
      </c>
      <c r="D124" s="99" t="s">
        <v>416</v>
      </c>
      <c r="E124" s="99" t="s">
        <v>417</v>
      </c>
      <c r="F124" s="99">
        <v>2015</v>
      </c>
      <c r="G124" s="99" t="s">
        <v>418</v>
      </c>
      <c r="H124" s="99" t="s">
        <v>90</v>
      </c>
      <c r="I124" s="99" t="s">
        <v>183</v>
      </c>
      <c r="J124" s="99" t="s">
        <v>92</v>
      </c>
      <c r="K124" s="115">
        <v>7</v>
      </c>
      <c r="L124" s="115">
        <v>2015</v>
      </c>
      <c r="M124" s="114">
        <v>1276948.98</v>
      </c>
      <c r="N124" s="99" t="s">
        <v>15552</v>
      </c>
    </row>
    <row r="125" spans="1:14" s="100" customFormat="1" x14ac:dyDescent="0.25">
      <c r="A125" s="99">
        <v>120</v>
      </c>
      <c r="B125" s="156" t="s">
        <v>419</v>
      </c>
      <c r="C125" s="156" t="s">
        <v>161</v>
      </c>
      <c r="D125" s="99" t="s">
        <v>416</v>
      </c>
      <c r="E125" s="99" t="s">
        <v>417</v>
      </c>
      <c r="F125" s="99">
        <v>2015</v>
      </c>
      <c r="G125" s="99" t="s">
        <v>420</v>
      </c>
      <c r="H125" s="99" t="s">
        <v>90</v>
      </c>
      <c r="I125" s="99" t="s">
        <v>211</v>
      </c>
      <c r="J125" s="99" t="s">
        <v>92</v>
      </c>
      <c r="K125" s="115">
        <v>7</v>
      </c>
      <c r="L125" s="115">
        <v>2015</v>
      </c>
      <c r="M125" s="114">
        <v>1079000</v>
      </c>
      <c r="N125" s="99" t="s">
        <v>13788</v>
      </c>
    </row>
    <row r="126" spans="1:14" s="100" customFormat="1" x14ac:dyDescent="0.25">
      <c r="A126" s="99">
        <v>121</v>
      </c>
      <c r="B126" s="156" t="s">
        <v>421</v>
      </c>
      <c r="C126" s="326" t="s">
        <v>86</v>
      </c>
      <c r="D126" s="99" t="s">
        <v>87</v>
      </c>
      <c r="E126" s="99" t="s">
        <v>164</v>
      </c>
      <c r="F126" s="99">
        <v>2015</v>
      </c>
      <c r="G126" s="99" t="s">
        <v>422</v>
      </c>
      <c r="H126" s="99" t="s">
        <v>90</v>
      </c>
      <c r="I126" s="99" t="s">
        <v>423</v>
      </c>
      <c r="J126" s="99" t="s">
        <v>92</v>
      </c>
      <c r="K126" s="115">
        <v>7</v>
      </c>
      <c r="L126" s="115">
        <v>2015</v>
      </c>
      <c r="M126" s="114">
        <v>635161</v>
      </c>
      <c r="N126" s="325" t="s">
        <v>421</v>
      </c>
    </row>
    <row r="127" spans="1:14" s="100" customFormat="1" x14ac:dyDescent="0.25">
      <c r="A127" s="99">
        <v>123</v>
      </c>
      <c r="B127" s="156" t="s">
        <v>424</v>
      </c>
      <c r="C127" s="156" t="s">
        <v>161</v>
      </c>
      <c r="D127" s="99" t="s">
        <v>87</v>
      </c>
      <c r="E127" s="99" t="s">
        <v>287</v>
      </c>
      <c r="F127" s="99">
        <v>1995</v>
      </c>
      <c r="G127" s="99" t="s">
        <v>425</v>
      </c>
      <c r="H127" s="99" t="s">
        <v>90</v>
      </c>
      <c r="I127" s="99" t="s">
        <v>282</v>
      </c>
      <c r="J127" s="99" t="s">
        <v>92</v>
      </c>
      <c r="K127" s="99">
        <v>9</v>
      </c>
      <c r="L127" s="115">
        <v>2015</v>
      </c>
      <c r="M127" s="114">
        <v>21000</v>
      </c>
      <c r="N127" s="99"/>
    </row>
    <row r="128" spans="1:14" s="100" customFormat="1" x14ac:dyDescent="0.25">
      <c r="A128" s="99">
        <v>124</v>
      </c>
      <c r="B128" s="156" t="s">
        <v>426</v>
      </c>
      <c r="C128" s="156" t="s">
        <v>427</v>
      </c>
      <c r="D128" s="99" t="s">
        <v>261</v>
      </c>
      <c r="E128" s="99" t="s">
        <v>391</v>
      </c>
      <c r="F128" s="99" t="s">
        <v>261</v>
      </c>
      <c r="G128" s="99" t="s">
        <v>428</v>
      </c>
      <c r="H128" s="99" t="s">
        <v>90</v>
      </c>
      <c r="I128" s="99" t="s">
        <v>429</v>
      </c>
      <c r="J128" s="99" t="s">
        <v>92</v>
      </c>
      <c r="K128" s="115">
        <v>5</v>
      </c>
      <c r="L128" s="115">
        <v>2015</v>
      </c>
      <c r="M128" s="114">
        <v>1300</v>
      </c>
      <c r="N128" s="99"/>
    </row>
    <row r="129" spans="1:14" s="100" customFormat="1" x14ac:dyDescent="0.25">
      <c r="A129" s="99">
        <v>125</v>
      </c>
      <c r="B129" s="156" t="s">
        <v>430</v>
      </c>
      <c r="C129" s="156" t="s">
        <v>427</v>
      </c>
      <c r="D129" s="99" t="s">
        <v>261</v>
      </c>
      <c r="E129" s="99" t="s">
        <v>391</v>
      </c>
      <c r="F129" s="99" t="s">
        <v>261</v>
      </c>
      <c r="G129" s="99" t="s">
        <v>428</v>
      </c>
      <c r="H129" s="99" t="s">
        <v>90</v>
      </c>
      <c r="I129" s="99" t="s">
        <v>429</v>
      </c>
      <c r="J129" s="99" t="s">
        <v>92</v>
      </c>
      <c r="K129" s="115">
        <v>6</v>
      </c>
      <c r="L129" s="115">
        <v>2015</v>
      </c>
      <c r="M129" s="114">
        <v>1300</v>
      </c>
      <c r="N129" s="99"/>
    </row>
    <row r="130" spans="1:14" s="100" customFormat="1" x14ac:dyDescent="0.25">
      <c r="A130" s="99">
        <v>126</v>
      </c>
      <c r="B130" s="156" t="s">
        <v>431</v>
      </c>
      <c r="C130" s="156" t="s">
        <v>427</v>
      </c>
      <c r="D130" s="99" t="s">
        <v>261</v>
      </c>
      <c r="E130" s="99" t="s">
        <v>391</v>
      </c>
      <c r="F130" s="99" t="s">
        <v>261</v>
      </c>
      <c r="G130" s="99" t="s">
        <v>428</v>
      </c>
      <c r="H130" s="99" t="s">
        <v>90</v>
      </c>
      <c r="I130" s="99" t="s">
        <v>429</v>
      </c>
      <c r="J130" s="99" t="s">
        <v>92</v>
      </c>
      <c r="K130" s="115">
        <v>8</v>
      </c>
      <c r="L130" s="115">
        <v>2015</v>
      </c>
      <c r="M130" s="114">
        <v>1300</v>
      </c>
      <c r="N130" s="99"/>
    </row>
    <row r="131" spans="1:14" s="100" customFormat="1" x14ac:dyDescent="0.25">
      <c r="A131" s="99">
        <v>127</v>
      </c>
      <c r="B131" s="156" t="s">
        <v>432</v>
      </c>
      <c r="C131" s="156" t="s">
        <v>137</v>
      </c>
      <c r="D131" s="99" t="s">
        <v>108</v>
      </c>
      <c r="E131" s="99" t="s">
        <v>109</v>
      </c>
      <c r="F131" s="99">
        <v>2016</v>
      </c>
      <c r="G131" s="99" t="s">
        <v>433</v>
      </c>
      <c r="H131" s="99" t="s">
        <v>90</v>
      </c>
      <c r="I131" s="99" t="s">
        <v>309</v>
      </c>
      <c r="J131" s="99" t="s">
        <v>5320</v>
      </c>
      <c r="K131" s="115">
        <v>11</v>
      </c>
      <c r="L131" s="115">
        <v>2015</v>
      </c>
      <c r="M131" s="114">
        <v>290705</v>
      </c>
      <c r="N131" s="325" t="s">
        <v>432</v>
      </c>
    </row>
    <row r="132" spans="1:14" s="100" customFormat="1" x14ac:dyDescent="0.25">
      <c r="A132" s="99">
        <v>128</v>
      </c>
      <c r="B132" s="156" t="s">
        <v>434</v>
      </c>
      <c r="C132" s="156" t="s">
        <v>137</v>
      </c>
      <c r="D132" s="99" t="s">
        <v>108</v>
      </c>
      <c r="E132" s="99" t="s">
        <v>109</v>
      </c>
      <c r="F132" s="99">
        <v>2016</v>
      </c>
      <c r="G132" s="99" t="s">
        <v>435</v>
      </c>
      <c r="H132" s="99" t="s">
        <v>90</v>
      </c>
      <c r="I132" s="99" t="s">
        <v>309</v>
      </c>
      <c r="J132" s="99" t="s">
        <v>5320</v>
      </c>
      <c r="K132" s="115">
        <v>11</v>
      </c>
      <c r="L132" s="115">
        <v>2015</v>
      </c>
      <c r="M132" s="114">
        <v>290705</v>
      </c>
      <c r="N132" s="325" t="s">
        <v>434</v>
      </c>
    </row>
    <row r="133" spans="1:14" s="100" customFormat="1" x14ac:dyDescent="0.25">
      <c r="A133" s="99">
        <v>129</v>
      </c>
      <c r="B133" s="156" t="s">
        <v>436</v>
      </c>
      <c r="C133" s="156" t="s">
        <v>137</v>
      </c>
      <c r="D133" s="99" t="s">
        <v>108</v>
      </c>
      <c r="E133" s="99" t="s">
        <v>109</v>
      </c>
      <c r="F133" s="99">
        <v>2016</v>
      </c>
      <c r="G133" s="99" t="s">
        <v>437</v>
      </c>
      <c r="H133" s="99" t="s">
        <v>90</v>
      </c>
      <c r="I133" s="99" t="s">
        <v>309</v>
      </c>
      <c r="J133" s="99" t="s">
        <v>5320</v>
      </c>
      <c r="K133" s="115">
        <v>11</v>
      </c>
      <c r="L133" s="115">
        <v>2015</v>
      </c>
      <c r="M133" s="114">
        <v>290705</v>
      </c>
      <c r="N133" s="99" t="s">
        <v>436</v>
      </c>
    </row>
    <row r="134" spans="1:14" s="100" customFormat="1" x14ac:dyDescent="0.25">
      <c r="A134" s="99">
        <v>130</v>
      </c>
      <c r="B134" s="156" t="s">
        <v>441</v>
      </c>
      <c r="C134" s="326" t="s">
        <v>100</v>
      </c>
      <c r="D134" s="99" t="s">
        <v>87</v>
      </c>
      <c r="E134" s="99" t="s">
        <v>213</v>
      </c>
      <c r="F134" s="99">
        <v>2016</v>
      </c>
      <c r="G134" s="99" t="s">
        <v>442</v>
      </c>
      <c r="H134" s="99" t="s">
        <v>90</v>
      </c>
      <c r="I134" s="99" t="s">
        <v>342</v>
      </c>
      <c r="J134" s="99" t="s">
        <v>92</v>
      </c>
      <c r="K134" s="115">
        <v>4</v>
      </c>
      <c r="L134" s="115">
        <v>2016</v>
      </c>
      <c r="M134" s="114">
        <v>599138</v>
      </c>
      <c r="N134" s="99"/>
    </row>
    <row r="135" spans="1:14" s="100" customFormat="1" x14ac:dyDescent="0.25">
      <c r="A135" s="99">
        <v>131</v>
      </c>
      <c r="B135" s="156" t="s">
        <v>443</v>
      </c>
      <c r="C135" s="326" t="s">
        <v>100</v>
      </c>
      <c r="D135" s="99" t="s">
        <v>87</v>
      </c>
      <c r="E135" s="99" t="s">
        <v>213</v>
      </c>
      <c r="F135" s="99">
        <v>2016</v>
      </c>
      <c r="G135" s="99" t="s">
        <v>444</v>
      </c>
      <c r="H135" s="99" t="s">
        <v>90</v>
      </c>
      <c r="I135" s="99" t="s">
        <v>342</v>
      </c>
      <c r="J135" s="99" t="s">
        <v>92</v>
      </c>
      <c r="K135" s="115">
        <v>4</v>
      </c>
      <c r="L135" s="115">
        <v>2016</v>
      </c>
      <c r="M135" s="114">
        <v>599138</v>
      </c>
      <c r="N135" s="325" t="s">
        <v>443</v>
      </c>
    </row>
    <row r="136" spans="1:14" s="100" customFormat="1" x14ac:dyDescent="0.25">
      <c r="A136" s="99">
        <v>132</v>
      </c>
      <c r="B136" s="156" t="s">
        <v>445</v>
      </c>
      <c r="C136" s="156" t="s">
        <v>446</v>
      </c>
      <c r="D136" s="99" t="s">
        <v>87</v>
      </c>
      <c r="E136" s="99" t="s">
        <v>335</v>
      </c>
      <c r="F136" s="99">
        <v>2016</v>
      </c>
      <c r="G136" s="99" t="s">
        <v>447</v>
      </c>
      <c r="H136" s="99" t="s">
        <v>90</v>
      </c>
      <c r="I136" s="99" t="s">
        <v>448</v>
      </c>
      <c r="J136" s="99" t="s">
        <v>92</v>
      </c>
      <c r="K136" s="99">
        <v>10</v>
      </c>
      <c r="L136" s="115">
        <v>2016</v>
      </c>
      <c r="M136" s="114">
        <v>695450.16</v>
      </c>
      <c r="N136" s="99"/>
    </row>
    <row r="137" spans="1:14" s="100" customFormat="1" x14ac:dyDescent="0.25">
      <c r="A137" s="99">
        <v>133</v>
      </c>
      <c r="B137" s="156" t="s">
        <v>449</v>
      </c>
      <c r="C137" s="326" t="s">
        <v>100</v>
      </c>
      <c r="D137" s="99" t="s">
        <v>87</v>
      </c>
      <c r="E137" s="99" t="s">
        <v>88</v>
      </c>
      <c r="F137" s="99">
        <v>2017</v>
      </c>
      <c r="G137" s="99" t="s">
        <v>450</v>
      </c>
      <c r="H137" s="99" t="s">
        <v>90</v>
      </c>
      <c r="I137" s="99" t="s">
        <v>342</v>
      </c>
      <c r="J137" s="99" t="s">
        <v>92</v>
      </c>
      <c r="K137" s="115">
        <v>10</v>
      </c>
      <c r="L137" s="115">
        <v>2016</v>
      </c>
      <c r="M137" s="114">
        <v>536710.99</v>
      </c>
      <c r="N137" s="325" t="s">
        <v>11553</v>
      </c>
    </row>
    <row r="138" spans="1:14" s="100" customFormat="1" x14ac:dyDescent="0.25">
      <c r="A138" s="99">
        <v>134</v>
      </c>
      <c r="B138" s="156" t="s">
        <v>451</v>
      </c>
      <c r="C138" s="156" t="s">
        <v>86</v>
      </c>
      <c r="D138" s="99" t="s">
        <v>87</v>
      </c>
      <c r="E138" s="99" t="s">
        <v>213</v>
      </c>
      <c r="F138" s="99">
        <v>2007</v>
      </c>
      <c r="G138" s="99" t="s">
        <v>452</v>
      </c>
      <c r="H138" s="99" t="s">
        <v>90</v>
      </c>
      <c r="I138" s="99" t="s">
        <v>211</v>
      </c>
      <c r="J138" s="99" t="s">
        <v>92</v>
      </c>
      <c r="K138" s="115">
        <v>12</v>
      </c>
      <c r="L138" s="115">
        <v>2016</v>
      </c>
      <c r="M138" s="114">
        <v>130000</v>
      </c>
      <c r="N138" s="99" t="s">
        <v>14890</v>
      </c>
    </row>
    <row r="139" spans="1:14" s="100" customFormat="1" x14ac:dyDescent="0.25">
      <c r="A139" s="99">
        <v>135</v>
      </c>
      <c r="B139" s="156" t="s">
        <v>453</v>
      </c>
      <c r="C139" s="156" t="s">
        <v>161</v>
      </c>
      <c r="D139" s="99" t="s">
        <v>454</v>
      </c>
      <c r="E139" s="99" t="s">
        <v>287</v>
      </c>
      <c r="F139" s="99">
        <v>2016</v>
      </c>
      <c r="G139" s="99" t="s">
        <v>455</v>
      </c>
      <c r="H139" s="99" t="s">
        <v>90</v>
      </c>
      <c r="I139" s="99" t="s">
        <v>282</v>
      </c>
      <c r="J139" s="99" t="s">
        <v>92</v>
      </c>
      <c r="K139" s="99">
        <v>12</v>
      </c>
      <c r="L139" s="115">
        <v>2016</v>
      </c>
      <c r="M139" s="114">
        <v>1148300</v>
      </c>
      <c r="N139" s="325" t="s">
        <v>11499</v>
      </c>
    </row>
    <row r="140" spans="1:14" s="100" customFormat="1" x14ac:dyDescent="0.25">
      <c r="A140" s="99">
        <v>136</v>
      </c>
      <c r="B140" s="156" t="s">
        <v>456</v>
      </c>
      <c r="C140" s="326" t="s">
        <v>457</v>
      </c>
      <c r="D140" s="99" t="s">
        <v>87</v>
      </c>
      <c r="E140" s="99" t="s">
        <v>164</v>
      </c>
      <c r="F140" s="99">
        <v>2016</v>
      </c>
      <c r="G140" s="99" t="s">
        <v>458</v>
      </c>
      <c r="H140" s="99" t="s">
        <v>90</v>
      </c>
      <c r="I140" s="99" t="s">
        <v>342</v>
      </c>
      <c r="J140" s="99" t="s">
        <v>92</v>
      </c>
      <c r="K140" s="115">
        <v>12</v>
      </c>
      <c r="L140" s="115">
        <v>2016</v>
      </c>
      <c r="M140" s="114">
        <v>574400</v>
      </c>
      <c r="N140" s="99"/>
    </row>
    <row r="141" spans="1:14" s="100" customFormat="1" x14ac:dyDescent="0.25">
      <c r="A141" s="99">
        <v>137</v>
      </c>
      <c r="B141" s="156" t="s">
        <v>459</v>
      </c>
      <c r="C141" s="326" t="s">
        <v>460</v>
      </c>
      <c r="D141" s="99" t="s">
        <v>87</v>
      </c>
      <c r="E141" s="99" t="s">
        <v>88</v>
      </c>
      <c r="F141" s="99">
        <v>2017</v>
      </c>
      <c r="G141" s="99" t="s">
        <v>461</v>
      </c>
      <c r="H141" s="99" t="s">
        <v>90</v>
      </c>
      <c r="I141" s="99" t="s">
        <v>342</v>
      </c>
      <c r="J141" s="99" t="s">
        <v>92</v>
      </c>
      <c r="K141" s="115">
        <v>12</v>
      </c>
      <c r="L141" s="115">
        <v>2016</v>
      </c>
      <c r="M141" s="114">
        <v>574400</v>
      </c>
      <c r="N141" s="99"/>
    </row>
    <row r="142" spans="1:14" s="100" customFormat="1" x14ac:dyDescent="0.25">
      <c r="A142" s="99">
        <v>138</v>
      </c>
      <c r="B142" s="156" t="s">
        <v>462</v>
      </c>
      <c r="C142" s="326" t="s">
        <v>460</v>
      </c>
      <c r="D142" s="99" t="s">
        <v>87</v>
      </c>
      <c r="E142" s="99" t="s">
        <v>88</v>
      </c>
      <c r="F142" s="99">
        <v>2017</v>
      </c>
      <c r="G142" s="99" t="s">
        <v>463</v>
      </c>
      <c r="H142" s="99" t="s">
        <v>90</v>
      </c>
      <c r="I142" s="99" t="s">
        <v>183</v>
      </c>
      <c r="J142" s="99" t="s">
        <v>92</v>
      </c>
      <c r="K142" s="115">
        <v>12</v>
      </c>
      <c r="L142" s="115">
        <v>2016</v>
      </c>
      <c r="M142" s="114">
        <v>574400</v>
      </c>
      <c r="N142" s="325" t="s">
        <v>14752</v>
      </c>
    </row>
    <row r="143" spans="1:14" s="100" customFormat="1" x14ac:dyDescent="0.25">
      <c r="A143" s="99">
        <v>139</v>
      </c>
      <c r="B143" s="156" t="s">
        <v>464</v>
      </c>
      <c r="C143" s="326" t="s">
        <v>460</v>
      </c>
      <c r="D143" s="99" t="s">
        <v>87</v>
      </c>
      <c r="E143" s="99" t="s">
        <v>88</v>
      </c>
      <c r="F143" s="99">
        <v>2017</v>
      </c>
      <c r="G143" s="99" t="s">
        <v>465</v>
      </c>
      <c r="H143" s="99" t="s">
        <v>90</v>
      </c>
      <c r="I143" s="99" t="s">
        <v>342</v>
      </c>
      <c r="J143" s="99" t="s">
        <v>92</v>
      </c>
      <c r="K143" s="115">
        <v>12</v>
      </c>
      <c r="L143" s="115">
        <v>2016</v>
      </c>
      <c r="M143" s="114">
        <v>676800</v>
      </c>
      <c r="N143" s="99"/>
    </row>
    <row r="144" spans="1:14" s="100" customFormat="1" x14ac:dyDescent="0.25">
      <c r="A144" s="99">
        <v>140</v>
      </c>
      <c r="B144" s="156" t="s">
        <v>466</v>
      </c>
      <c r="C144" s="326" t="s">
        <v>339</v>
      </c>
      <c r="D144" s="99" t="s">
        <v>467</v>
      </c>
      <c r="E144" s="99" t="s">
        <v>468</v>
      </c>
      <c r="F144" s="99">
        <v>2017</v>
      </c>
      <c r="G144" s="99" t="s">
        <v>469</v>
      </c>
      <c r="H144" s="99" t="s">
        <v>470</v>
      </c>
      <c r="I144" s="99" t="s">
        <v>342</v>
      </c>
      <c r="J144" s="99" t="s">
        <v>92</v>
      </c>
      <c r="K144" s="115">
        <v>12</v>
      </c>
      <c r="L144" s="115">
        <v>2016</v>
      </c>
      <c r="M144" s="114">
        <v>117648.65</v>
      </c>
      <c r="N144" s="325" t="s">
        <v>466</v>
      </c>
    </row>
    <row r="145" spans="1:15" s="100" customFormat="1" x14ac:dyDescent="0.25">
      <c r="A145" s="99">
        <v>141</v>
      </c>
      <c r="B145" s="156" t="s">
        <v>471</v>
      </c>
      <c r="C145" s="326" t="s">
        <v>339</v>
      </c>
      <c r="D145" s="99" t="s">
        <v>467</v>
      </c>
      <c r="E145" s="99" t="s">
        <v>468</v>
      </c>
      <c r="F145" s="99">
        <v>2017</v>
      </c>
      <c r="G145" s="99" t="s">
        <v>472</v>
      </c>
      <c r="H145" s="99" t="s">
        <v>470</v>
      </c>
      <c r="I145" s="99" t="s">
        <v>342</v>
      </c>
      <c r="J145" s="99" t="s">
        <v>92</v>
      </c>
      <c r="K145" s="115">
        <v>12</v>
      </c>
      <c r="L145" s="115">
        <v>2016</v>
      </c>
      <c r="M145" s="114">
        <v>117648.65</v>
      </c>
      <c r="N145" s="325" t="s">
        <v>471</v>
      </c>
    </row>
    <row r="146" spans="1:15" s="100" customFormat="1" x14ac:dyDescent="0.25">
      <c r="A146" s="99">
        <v>142</v>
      </c>
      <c r="B146" s="156" t="s">
        <v>475</v>
      </c>
      <c r="C146" s="156" t="s">
        <v>86</v>
      </c>
      <c r="D146" s="99" t="s">
        <v>186</v>
      </c>
      <c r="E146" s="99" t="s">
        <v>477</v>
      </c>
      <c r="F146" s="99">
        <v>2010</v>
      </c>
      <c r="G146" s="99" t="s">
        <v>478</v>
      </c>
      <c r="H146" s="99" t="s">
        <v>90</v>
      </c>
      <c r="I146" s="99" t="s">
        <v>14127</v>
      </c>
      <c r="J146" s="99" t="s">
        <v>92</v>
      </c>
      <c r="K146" s="99">
        <v>6</v>
      </c>
      <c r="L146" s="115">
        <v>2017</v>
      </c>
      <c r="M146" s="114">
        <v>250000</v>
      </c>
      <c r="N146" s="273">
        <v>0</v>
      </c>
      <c r="O146" s="100" t="s">
        <v>5968</v>
      </c>
    </row>
    <row r="147" spans="1:15" s="100" customFormat="1" x14ac:dyDescent="0.25">
      <c r="A147" s="503">
        <v>143</v>
      </c>
      <c r="B147" s="504" t="s">
        <v>479</v>
      </c>
      <c r="C147" s="504" t="s">
        <v>100</v>
      </c>
      <c r="D147" s="503" t="s">
        <v>186</v>
      </c>
      <c r="E147" s="503" t="s">
        <v>319</v>
      </c>
      <c r="F147" s="503">
        <v>2018</v>
      </c>
      <c r="G147" s="503" t="s">
        <v>481</v>
      </c>
      <c r="H147" s="503" t="s">
        <v>90</v>
      </c>
      <c r="I147" s="503" t="s">
        <v>482</v>
      </c>
      <c r="J147" s="503" t="s">
        <v>92</v>
      </c>
      <c r="K147" s="503">
        <v>8</v>
      </c>
      <c r="L147" s="505">
        <v>2017</v>
      </c>
      <c r="M147" s="506">
        <v>227974</v>
      </c>
      <c r="N147" s="507" t="s">
        <v>15574</v>
      </c>
    </row>
    <row r="148" spans="1:15" s="100" customFormat="1" x14ac:dyDescent="0.2">
      <c r="A148" s="99">
        <v>144</v>
      </c>
      <c r="B148" s="156" t="s">
        <v>483</v>
      </c>
      <c r="C148" s="156" t="s">
        <v>100</v>
      </c>
      <c r="D148" s="99" t="s">
        <v>186</v>
      </c>
      <c r="E148" s="99" t="s">
        <v>319</v>
      </c>
      <c r="F148" s="99">
        <v>2018</v>
      </c>
      <c r="G148" s="99" t="s">
        <v>484</v>
      </c>
      <c r="H148" s="99" t="s">
        <v>90</v>
      </c>
      <c r="I148" s="99" t="s">
        <v>482</v>
      </c>
      <c r="J148" s="99" t="s">
        <v>92</v>
      </c>
      <c r="K148" s="99">
        <v>8</v>
      </c>
      <c r="L148" s="115">
        <v>2017</v>
      </c>
      <c r="M148" s="114">
        <v>227974</v>
      </c>
      <c r="N148" s="324" t="s">
        <v>11554</v>
      </c>
    </row>
    <row r="149" spans="1:15" s="100" customFormat="1" x14ac:dyDescent="0.25">
      <c r="A149" s="99">
        <v>145</v>
      </c>
      <c r="B149" s="156" t="s">
        <v>486</v>
      </c>
      <c r="C149" s="156" t="s">
        <v>100</v>
      </c>
      <c r="D149" s="99" t="s">
        <v>186</v>
      </c>
      <c r="E149" s="99" t="s">
        <v>480</v>
      </c>
      <c r="F149" s="99">
        <v>2018</v>
      </c>
      <c r="G149" s="99" t="s">
        <v>487</v>
      </c>
      <c r="H149" s="99" t="s">
        <v>90</v>
      </c>
      <c r="I149" s="99" t="s">
        <v>183</v>
      </c>
      <c r="J149" s="99" t="s">
        <v>92</v>
      </c>
      <c r="K149" s="99">
        <v>8</v>
      </c>
      <c r="L149" s="115">
        <v>2017</v>
      </c>
      <c r="M149" s="114">
        <v>227974</v>
      </c>
      <c r="N149" s="99"/>
    </row>
    <row r="150" spans="1:15" s="100" customFormat="1" ht="25.5" x14ac:dyDescent="0.25">
      <c r="A150" s="99">
        <v>146</v>
      </c>
      <c r="B150" s="156" t="s">
        <v>488</v>
      </c>
      <c r="C150" s="156" t="s">
        <v>100</v>
      </c>
      <c r="D150" s="99" t="s">
        <v>186</v>
      </c>
      <c r="E150" s="99" t="s">
        <v>480</v>
      </c>
      <c r="F150" s="99">
        <v>2018</v>
      </c>
      <c r="G150" s="99" t="s">
        <v>489</v>
      </c>
      <c r="H150" s="99" t="s">
        <v>90</v>
      </c>
      <c r="I150" s="99" t="s">
        <v>202</v>
      </c>
      <c r="J150" s="99" t="s">
        <v>92</v>
      </c>
      <c r="K150" s="99">
        <v>8</v>
      </c>
      <c r="L150" s="115">
        <v>2017</v>
      </c>
      <c r="M150" s="114">
        <v>227974</v>
      </c>
      <c r="N150" s="273" t="s">
        <v>11552</v>
      </c>
    </row>
    <row r="151" spans="1:15" s="100" customFormat="1" ht="25.5" x14ac:dyDescent="0.25">
      <c r="A151" s="99">
        <v>147</v>
      </c>
      <c r="B151" s="156" t="s">
        <v>490</v>
      </c>
      <c r="C151" s="156" t="s">
        <v>156</v>
      </c>
      <c r="D151" s="99" t="s">
        <v>491</v>
      </c>
      <c r="E151" s="99" t="s">
        <v>492</v>
      </c>
      <c r="F151" s="99">
        <v>2010</v>
      </c>
      <c r="G151" s="99" t="s">
        <v>493</v>
      </c>
      <c r="H151" s="99" t="s">
        <v>90</v>
      </c>
      <c r="I151" s="99" t="s">
        <v>211</v>
      </c>
      <c r="J151" s="99" t="s">
        <v>92</v>
      </c>
      <c r="K151" s="115">
        <v>8</v>
      </c>
      <c r="L151" s="115">
        <v>2017</v>
      </c>
      <c r="M151" s="114">
        <v>930000</v>
      </c>
      <c r="N151" s="99" t="s">
        <v>13789</v>
      </c>
    </row>
    <row r="152" spans="1:15" s="100" customFormat="1" x14ac:dyDescent="0.25">
      <c r="A152" s="99">
        <v>148</v>
      </c>
      <c r="B152" s="156" t="s">
        <v>494</v>
      </c>
      <c r="C152" s="326" t="s">
        <v>100</v>
      </c>
      <c r="D152" s="99" t="s">
        <v>95</v>
      </c>
      <c r="E152" s="99" t="s">
        <v>495</v>
      </c>
      <c r="F152" s="99">
        <v>2017</v>
      </c>
      <c r="G152" s="99" t="s">
        <v>496</v>
      </c>
      <c r="H152" s="99" t="s">
        <v>90</v>
      </c>
      <c r="I152" s="99" t="s">
        <v>342</v>
      </c>
      <c r="J152" s="99" t="s">
        <v>92</v>
      </c>
      <c r="K152" s="115">
        <v>9</v>
      </c>
      <c r="L152" s="115">
        <v>2017</v>
      </c>
      <c r="M152" s="114">
        <v>553202</v>
      </c>
      <c r="N152" s="99"/>
    </row>
    <row r="153" spans="1:15" s="100" customFormat="1" x14ac:dyDescent="0.25">
      <c r="A153" s="99">
        <v>149</v>
      </c>
      <c r="B153" s="156" t="s">
        <v>497</v>
      </c>
      <c r="C153" s="326" t="s">
        <v>100</v>
      </c>
      <c r="D153" s="99" t="s">
        <v>95</v>
      </c>
      <c r="E153" s="99" t="s">
        <v>498</v>
      </c>
      <c r="F153" s="99">
        <v>2018</v>
      </c>
      <c r="G153" s="99" t="s">
        <v>499</v>
      </c>
      <c r="H153" s="99" t="s">
        <v>90</v>
      </c>
      <c r="I153" s="99" t="s">
        <v>342</v>
      </c>
      <c r="J153" s="99" t="s">
        <v>92</v>
      </c>
      <c r="K153" s="115">
        <v>9</v>
      </c>
      <c r="L153" s="115">
        <v>2017</v>
      </c>
      <c r="M153" s="114">
        <v>574166.67000000004</v>
      </c>
      <c r="N153" s="99"/>
    </row>
    <row r="154" spans="1:15" s="100" customFormat="1" x14ac:dyDescent="0.25">
      <c r="A154" s="99">
        <v>150</v>
      </c>
      <c r="B154" s="156" t="s">
        <v>500</v>
      </c>
      <c r="C154" s="326" t="s">
        <v>100</v>
      </c>
      <c r="D154" s="99" t="s">
        <v>95</v>
      </c>
      <c r="E154" s="99" t="s">
        <v>498</v>
      </c>
      <c r="F154" s="99">
        <v>2018</v>
      </c>
      <c r="G154" s="99" t="s">
        <v>501</v>
      </c>
      <c r="H154" s="99" t="s">
        <v>90</v>
      </c>
      <c r="I154" s="99" t="s">
        <v>342</v>
      </c>
      <c r="J154" s="99" t="s">
        <v>92</v>
      </c>
      <c r="K154" s="115">
        <v>9</v>
      </c>
      <c r="L154" s="115">
        <v>2017</v>
      </c>
      <c r="M154" s="114">
        <v>574166.67000000004</v>
      </c>
      <c r="N154" s="99"/>
    </row>
    <row r="155" spans="1:15" s="100" customFormat="1" x14ac:dyDescent="0.25">
      <c r="A155" s="99">
        <v>151</v>
      </c>
      <c r="B155" s="156" t="s">
        <v>502</v>
      </c>
      <c r="C155" s="326" t="s">
        <v>100</v>
      </c>
      <c r="D155" s="99" t="s">
        <v>95</v>
      </c>
      <c r="E155" s="99" t="s">
        <v>498</v>
      </c>
      <c r="F155" s="99">
        <v>2018</v>
      </c>
      <c r="G155" s="99" t="s">
        <v>503</v>
      </c>
      <c r="H155" s="99" t="s">
        <v>90</v>
      </c>
      <c r="I155" s="99" t="s">
        <v>342</v>
      </c>
      <c r="J155" s="99" t="s">
        <v>92</v>
      </c>
      <c r="K155" s="115">
        <v>9</v>
      </c>
      <c r="L155" s="115">
        <v>2017</v>
      </c>
      <c r="M155" s="114">
        <v>574166.67000000004</v>
      </c>
      <c r="N155" s="99"/>
    </row>
    <row r="156" spans="1:15" s="100" customFormat="1" ht="25.5" x14ac:dyDescent="0.25">
      <c r="A156" s="99">
        <v>152</v>
      </c>
      <c r="B156" s="156" t="s">
        <v>504</v>
      </c>
      <c r="C156" s="99" t="s">
        <v>156</v>
      </c>
      <c r="D156" s="99" t="s">
        <v>491</v>
      </c>
      <c r="E156" s="99" t="s">
        <v>492</v>
      </c>
      <c r="F156" s="99">
        <v>2007</v>
      </c>
      <c r="G156" s="99" t="s">
        <v>505</v>
      </c>
      <c r="H156" s="99" t="s">
        <v>90</v>
      </c>
      <c r="I156" s="99" t="s">
        <v>211</v>
      </c>
      <c r="J156" s="99" t="s">
        <v>92</v>
      </c>
      <c r="K156" s="115">
        <v>12</v>
      </c>
      <c r="L156" s="115">
        <v>2017</v>
      </c>
      <c r="M156" s="114">
        <v>930000</v>
      </c>
      <c r="N156" s="273" t="s">
        <v>11545</v>
      </c>
    </row>
    <row r="157" spans="1:15" s="100" customFormat="1" ht="25.5" x14ac:dyDescent="0.25">
      <c r="A157" s="99">
        <v>153</v>
      </c>
      <c r="B157" s="156" t="s">
        <v>506</v>
      </c>
      <c r="C157" s="99" t="s">
        <v>161</v>
      </c>
      <c r="D157" s="99" t="s">
        <v>220</v>
      </c>
      <c r="E157" s="99" t="s">
        <v>492</v>
      </c>
      <c r="F157" s="99">
        <v>2008</v>
      </c>
      <c r="G157" s="99" t="s">
        <v>507</v>
      </c>
      <c r="H157" s="99" t="s">
        <v>90</v>
      </c>
      <c r="I157" s="99" t="s">
        <v>211</v>
      </c>
      <c r="J157" s="99" t="s">
        <v>92</v>
      </c>
      <c r="K157" s="115">
        <v>12</v>
      </c>
      <c r="L157" s="115">
        <v>2017</v>
      </c>
      <c r="M157" s="114">
        <v>930000</v>
      </c>
      <c r="N157" s="99" t="s">
        <v>13790</v>
      </c>
    </row>
    <row r="158" spans="1:15" s="100" customFormat="1" ht="25.5" x14ac:dyDescent="0.25">
      <c r="A158" s="99">
        <v>154</v>
      </c>
      <c r="B158" s="156" t="s">
        <v>508</v>
      </c>
      <c r="C158" s="329" t="s">
        <v>156</v>
      </c>
      <c r="D158" s="99" t="s">
        <v>220</v>
      </c>
      <c r="E158" s="99" t="s">
        <v>287</v>
      </c>
      <c r="F158" s="99">
        <v>2004</v>
      </c>
      <c r="G158" s="99" t="s">
        <v>509</v>
      </c>
      <c r="H158" s="99" t="s">
        <v>90</v>
      </c>
      <c r="I158" s="99" t="s">
        <v>476</v>
      </c>
      <c r="J158" s="99" t="s">
        <v>92</v>
      </c>
      <c r="K158" s="99">
        <v>2</v>
      </c>
      <c r="L158" s="115">
        <v>2018</v>
      </c>
      <c r="M158" s="114">
        <v>533600</v>
      </c>
      <c r="N158" s="273" t="s">
        <v>11551</v>
      </c>
    </row>
    <row r="159" spans="1:15" s="100" customFormat="1" x14ac:dyDescent="0.25">
      <c r="A159" s="99">
        <v>155</v>
      </c>
      <c r="B159" s="156" t="s">
        <v>510</v>
      </c>
      <c r="C159" s="326" t="s">
        <v>511</v>
      </c>
      <c r="D159" s="99" t="s">
        <v>512</v>
      </c>
      <c r="E159" s="99" t="s">
        <v>513</v>
      </c>
      <c r="F159" s="99">
        <v>2018</v>
      </c>
      <c r="G159" s="99" t="s">
        <v>514</v>
      </c>
      <c r="H159" s="99" t="s">
        <v>515</v>
      </c>
      <c r="I159" s="99" t="s">
        <v>211</v>
      </c>
      <c r="J159" s="494" t="s">
        <v>5320</v>
      </c>
      <c r="K159" s="115">
        <v>4</v>
      </c>
      <c r="L159" s="115">
        <v>2018</v>
      </c>
      <c r="M159" s="114">
        <v>30865.5</v>
      </c>
      <c r="N159" s="273" t="s">
        <v>11517</v>
      </c>
    </row>
    <row r="160" spans="1:15" s="100" customFormat="1" x14ac:dyDescent="0.25">
      <c r="A160" s="99">
        <v>156</v>
      </c>
      <c r="B160" s="156" t="s">
        <v>516</v>
      </c>
      <c r="C160" s="326" t="s">
        <v>511</v>
      </c>
      <c r="D160" s="99" t="s">
        <v>512</v>
      </c>
      <c r="E160" s="99" t="s">
        <v>513</v>
      </c>
      <c r="F160" s="99">
        <v>2018</v>
      </c>
      <c r="G160" s="99" t="s">
        <v>517</v>
      </c>
      <c r="H160" s="99" t="s">
        <v>515</v>
      </c>
      <c r="I160" s="99" t="s">
        <v>211</v>
      </c>
      <c r="J160" s="99" t="s">
        <v>92</v>
      </c>
      <c r="K160" s="115">
        <v>4</v>
      </c>
      <c r="L160" s="115">
        <v>2018</v>
      </c>
      <c r="M160" s="114">
        <v>30864.25</v>
      </c>
      <c r="N160" s="99"/>
    </row>
    <row r="161" spans="1:14" s="100" customFormat="1" x14ac:dyDescent="0.25">
      <c r="A161" s="99">
        <v>157</v>
      </c>
      <c r="B161" s="156" t="s">
        <v>518</v>
      </c>
      <c r="C161" s="326" t="s">
        <v>511</v>
      </c>
      <c r="D161" s="99" t="s">
        <v>512</v>
      </c>
      <c r="E161" s="99" t="s">
        <v>513</v>
      </c>
      <c r="F161" s="99">
        <v>2018</v>
      </c>
      <c r="G161" s="99" t="s">
        <v>519</v>
      </c>
      <c r="H161" s="99" t="s">
        <v>515</v>
      </c>
      <c r="I161" s="99" t="s">
        <v>211</v>
      </c>
      <c r="J161" s="99" t="s">
        <v>92</v>
      </c>
      <c r="K161" s="115">
        <v>5</v>
      </c>
      <c r="L161" s="115">
        <v>2018</v>
      </c>
      <c r="M161" s="114">
        <v>32489.375</v>
      </c>
      <c r="N161" s="99"/>
    </row>
    <row r="162" spans="1:14" s="100" customFormat="1" x14ac:dyDescent="0.25">
      <c r="A162" s="99">
        <v>158</v>
      </c>
      <c r="B162" s="156" t="s">
        <v>520</v>
      </c>
      <c r="C162" s="326" t="s">
        <v>511</v>
      </c>
      <c r="D162" s="99" t="s">
        <v>512</v>
      </c>
      <c r="E162" s="99" t="s">
        <v>513</v>
      </c>
      <c r="F162" s="99">
        <v>2018</v>
      </c>
      <c r="G162" s="99" t="s">
        <v>521</v>
      </c>
      <c r="H162" s="99" t="s">
        <v>515</v>
      </c>
      <c r="I162" s="99" t="s">
        <v>211</v>
      </c>
      <c r="J162" s="99" t="s">
        <v>92</v>
      </c>
      <c r="K162" s="115">
        <v>5</v>
      </c>
      <c r="L162" s="115">
        <v>2018</v>
      </c>
      <c r="M162" s="114">
        <v>32489.38</v>
      </c>
      <c r="N162" s="99"/>
    </row>
    <row r="163" spans="1:14" s="100" customFormat="1" ht="25.5" x14ac:dyDescent="0.25">
      <c r="A163" s="99">
        <v>159</v>
      </c>
      <c r="B163" s="156" t="s">
        <v>522</v>
      </c>
      <c r="C163" s="156" t="s">
        <v>156</v>
      </c>
      <c r="D163" s="99" t="s">
        <v>220</v>
      </c>
      <c r="E163" s="99" t="s">
        <v>523</v>
      </c>
      <c r="F163" s="99">
        <v>2007</v>
      </c>
      <c r="G163" s="99" t="s">
        <v>524</v>
      </c>
      <c r="H163" s="99" t="s">
        <v>90</v>
      </c>
      <c r="I163" s="99" t="s">
        <v>211</v>
      </c>
      <c r="J163" s="99" t="s">
        <v>92</v>
      </c>
      <c r="K163" s="99">
        <v>8</v>
      </c>
      <c r="L163" s="115">
        <v>2018</v>
      </c>
      <c r="M163" s="114">
        <v>890000</v>
      </c>
      <c r="N163" s="273" t="s">
        <v>11543</v>
      </c>
    </row>
    <row r="164" spans="1:14" s="100" customFormat="1" ht="25.5" x14ac:dyDescent="0.25">
      <c r="A164" s="99">
        <v>160</v>
      </c>
      <c r="B164" s="156" t="s">
        <v>14066</v>
      </c>
      <c r="C164" s="156" t="s">
        <v>156</v>
      </c>
      <c r="D164" s="99" t="s">
        <v>220</v>
      </c>
      <c r="E164" s="99" t="s">
        <v>523</v>
      </c>
      <c r="F164" s="99">
        <v>2004</v>
      </c>
      <c r="G164" s="99" t="s">
        <v>14067</v>
      </c>
      <c r="H164" s="99" t="s">
        <v>90</v>
      </c>
      <c r="I164" s="99" t="s">
        <v>211</v>
      </c>
      <c r="J164" s="99" t="s">
        <v>92</v>
      </c>
      <c r="K164" s="99">
        <v>8</v>
      </c>
      <c r="L164" s="115">
        <v>2018</v>
      </c>
      <c r="M164" s="114">
        <v>890000</v>
      </c>
      <c r="N164" s="273" t="s">
        <v>14068</v>
      </c>
    </row>
    <row r="165" spans="1:14" s="100" customFormat="1" x14ac:dyDescent="0.25">
      <c r="A165" s="99">
        <v>161</v>
      </c>
      <c r="B165" s="156" t="s">
        <v>525</v>
      </c>
      <c r="C165" s="156" t="s">
        <v>86</v>
      </c>
      <c r="D165" s="99" t="s">
        <v>87</v>
      </c>
      <c r="E165" s="99" t="s">
        <v>88</v>
      </c>
      <c r="F165" s="99">
        <v>2019</v>
      </c>
      <c r="G165" s="99" t="s">
        <v>526</v>
      </c>
      <c r="H165" s="99" t="s">
        <v>90</v>
      </c>
      <c r="I165" s="99" t="s">
        <v>342</v>
      </c>
      <c r="J165" s="99" t="s">
        <v>92</v>
      </c>
      <c r="K165" s="99">
        <v>8</v>
      </c>
      <c r="L165" s="115">
        <v>2018</v>
      </c>
      <c r="M165" s="114">
        <v>797000</v>
      </c>
      <c r="N165" s="325" t="s">
        <v>525</v>
      </c>
    </row>
    <row r="166" spans="1:14" s="100" customFormat="1" x14ac:dyDescent="0.25">
      <c r="A166" s="99">
        <v>162</v>
      </c>
      <c r="B166" s="156" t="s">
        <v>527</v>
      </c>
      <c r="C166" s="156" t="s">
        <v>86</v>
      </c>
      <c r="D166" s="99" t="s">
        <v>87</v>
      </c>
      <c r="E166" s="99" t="s">
        <v>88</v>
      </c>
      <c r="F166" s="99">
        <v>2019</v>
      </c>
      <c r="G166" s="99" t="s">
        <v>528</v>
      </c>
      <c r="H166" s="99" t="s">
        <v>90</v>
      </c>
      <c r="I166" s="99" t="s">
        <v>342</v>
      </c>
      <c r="J166" s="99" t="s">
        <v>92</v>
      </c>
      <c r="K166" s="99">
        <v>8</v>
      </c>
      <c r="L166" s="115">
        <v>2018</v>
      </c>
      <c r="M166" s="114">
        <v>797000</v>
      </c>
      <c r="N166" s="325" t="s">
        <v>527</v>
      </c>
    </row>
    <row r="167" spans="1:14" s="100" customFormat="1" x14ac:dyDescent="0.25">
      <c r="A167" s="99">
        <v>163</v>
      </c>
      <c r="B167" s="156" t="s">
        <v>529</v>
      </c>
      <c r="C167" s="156" t="s">
        <v>530</v>
      </c>
      <c r="D167" s="99" t="s">
        <v>87</v>
      </c>
      <c r="E167" s="99" t="s">
        <v>164</v>
      </c>
      <c r="F167" s="99">
        <v>2018</v>
      </c>
      <c r="G167" s="99" t="s">
        <v>531</v>
      </c>
      <c r="H167" s="99" t="s">
        <v>90</v>
      </c>
      <c r="I167" s="99" t="s">
        <v>342</v>
      </c>
      <c r="J167" s="99" t="s">
        <v>92</v>
      </c>
      <c r="K167" s="99">
        <v>8</v>
      </c>
      <c r="L167" s="115">
        <v>2018</v>
      </c>
      <c r="M167" s="114">
        <v>797000</v>
      </c>
      <c r="N167" s="325" t="s">
        <v>529</v>
      </c>
    </row>
    <row r="168" spans="1:14" s="100" customFormat="1" x14ac:dyDescent="0.25">
      <c r="A168" s="99">
        <v>164</v>
      </c>
      <c r="B168" s="156" t="s">
        <v>532</v>
      </c>
      <c r="C168" s="156" t="s">
        <v>100</v>
      </c>
      <c r="D168" s="99" t="s">
        <v>108</v>
      </c>
      <c r="E168" s="99" t="s">
        <v>533</v>
      </c>
      <c r="F168" s="99">
        <v>2005</v>
      </c>
      <c r="G168" s="99" t="s">
        <v>534</v>
      </c>
      <c r="H168" s="99" t="s">
        <v>90</v>
      </c>
      <c r="I168" s="99" t="s">
        <v>183</v>
      </c>
      <c r="J168" s="99" t="s">
        <v>535</v>
      </c>
      <c r="K168" s="99">
        <v>10</v>
      </c>
      <c r="L168" s="115">
        <v>2018</v>
      </c>
      <c r="M168" s="114">
        <v>150000</v>
      </c>
      <c r="N168" s="273" t="s">
        <v>15553</v>
      </c>
    </row>
    <row r="169" spans="1:14" s="100" customFormat="1" x14ac:dyDescent="0.25">
      <c r="A169" s="99">
        <v>165</v>
      </c>
      <c r="B169" s="156" t="s">
        <v>536</v>
      </c>
      <c r="C169" s="156" t="s">
        <v>537</v>
      </c>
      <c r="D169" s="99" t="s">
        <v>87</v>
      </c>
      <c r="E169" s="99" t="s">
        <v>538</v>
      </c>
      <c r="F169" s="99">
        <v>2019</v>
      </c>
      <c r="G169" s="99" t="s">
        <v>539</v>
      </c>
      <c r="H169" s="99" t="s">
        <v>90</v>
      </c>
      <c r="I169" s="99" t="s">
        <v>211</v>
      </c>
      <c r="J169" s="99" t="s">
        <v>92</v>
      </c>
      <c r="K169" s="99">
        <v>10</v>
      </c>
      <c r="L169" s="115">
        <v>2018</v>
      </c>
      <c r="M169" s="114">
        <v>758312</v>
      </c>
      <c r="N169" s="273" t="s">
        <v>11546</v>
      </c>
    </row>
    <row r="170" spans="1:14" s="100" customFormat="1" x14ac:dyDescent="0.25">
      <c r="A170" s="99">
        <v>166</v>
      </c>
      <c r="B170" s="156" t="s">
        <v>540</v>
      </c>
      <c r="C170" s="156" t="s">
        <v>334</v>
      </c>
      <c r="D170" s="99" t="s">
        <v>108</v>
      </c>
      <c r="E170" s="99" t="s">
        <v>335</v>
      </c>
      <c r="F170" s="99">
        <v>2018</v>
      </c>
      <c r="G170" s="99" t="s">
        <v>541</v>
      </c>
      <c r="H170" s="99" t="s">
        <v>90</v>
      </c>
      <c r="I170" s="99" t="s">
        <v>448</v>
      </c>
      <c r="J170" s="99" t="s">
        <v>92</v>
      </c>
      <c r="K170" s="99">
        <v>10</v>
      </c>
      <c r="L170" s="115">
        <v>2018</v>
      </c>
      <c r="M170" s="114">
        <v>869450.16</v>
      </c>
      <c r="N170" s="325" t="s">
        <v>15554</v>
      </c>
    </row>
    <row r="171" spans="1:14" s="100" customFormat="1" ht="25.5" x14ac:dyDescent="0.25">
      <c r="A171" s="99">
        <v>167</v>
      </c>
      <c r="B171" s="156" t="s">
        <v>542</v>
      </c>
      <c r="C171" s="328" t="s">
        <v>100</v>
      </c>
      <c r="D171" s="99" t="s">
        <v>186</v>
      </c>
      <c r="E171" s="99" t="s">
        <v>543</v>
      </c>
      <c r="F171" s="99">
        <v>2012</v>
      </c>
      <c r="G171" s="99" t="s">
        <v>544</v>
      </c>
      <c r="H171" s="99" t="s">
        <v>90</v>
      </c>
      <c r="I171" s="99" t="s">
        <v>14121</v>
      </c>
      <c r="J171" s="99" t="s">
        <v>92</v>
      </c>
      <c r="K171" s="99">
        <v>12</v>
      </c>
      <c r="L171" s="115">
        <v>2018</v>
      </c>
      <c r="M171" s="114">
        <v>225500</v>
      </c>
      <c r="N171" s="273" t="s">
        <v>15555</v>
      </c>
    </row>
    <row r="172" spans="1:14" s="100" customFormat="1" x14ac:dyDescent="0.25">
      <c r="A172" s="99">
        <v>168</v>
      </c>
      <c r="B172" s="156" t="s">
        <v>545</v>
      </c>
      <c r="C172" s="156" t="s">
        <v>137</v>
      </c>
      <c r="D172" s="99" t="s">
        <v>186</v>
      </c>
      <c r="E172" s="99" t="s">
        <v>477</v>
      </c>
      <c r="F172" s="99">
        <v>2008</v>
      </c>
      <c r="G172" s="99" t="s">
        <v>546</v>
      </c>
      <c r="H172" s="99"/>
      <c r="I172" s="99" t="s">
        <v>183</v>
      </c>
      <c r="J172" s="99"/>
      <c r="K172" s="99"/>
      <c r="L172" s="115">
        <v>2019</v>
      </c>
      <c r="M172" s="114">
        <v>350000</v>
      </c>
      <c r="N172" s="325" t="s">
        <v>11501</v>
      </c>
    </row>
    <row r="173" spans="1:14" s="100" customFormat="1" x14ac:dyDescent="0.25">
      <c r="A173" s="99">
        <v>169</v>
      </c>
      <c r="B173" s="156" t="s">
        <v>547</v>
      </c>
      <c r="C173" s="156" t="s">
        <v>100</v>
      </c>
      <c r="D173" s="99" t="s">
        <v>87</v>
      </c>
      <c r="E173" s="99" t="s">
        <v>164</v>
      </c>
      <c r="F173" s="99">
        <v>2019</v>
      </c>
      <c r="G173" s="99" t="s">
        <v>548</v>
      </c>
      <c r="H173" s="99" t="s">
        <v>90</v>
      </c>
      <c r="I173" s="99" t="s">
        <v>342</v>
      </c>
      <c r="J173" s="99" t="s">
        <v>92</v>
      </c>
      <c r="K173" s="99">
        <v>5</v>
      </c>
      <c r="L173" s="115">
        <v>2019</v>
      </c>
      <c r="M173" s="114">
        <v>750000</v>
      </c>
      <c r="N173" s="99" t="s">
        <v>547</v>
      </c>
    </row>
    <row r="174" spans="1:14" s="100" customFormat="1" x14ac:dyDescent="0.25">
      <c r="A174" s="99">
        <v>170</v>
      </c>
      <c r="B174" s="156" t="s">
        <v>549</v>
      </c>
      <c r="C174" s="156" t="s">
        <v>100</v>
      </c>
      <c r="D174" s="99" t="s">
        <v>87</v>
      </c>
      <c r="E174" s="99" t="s">
        <v>88</v>
      </c>
      <c r="F174" s="99">
        <v>2019</v>
      </c>
      <c r="G174" s="99" t="s">
        <v>550</v>
      </c>
      <c r="H174" s="99" t="s">
        <v>90</v>
      </c>
      <c r="I174" s="99" t="s">
        <v>342</v>
      </c>
      <c r="J174" s="99" t="s">
        <v>92</v>
      </c>
      <c r="K174" s="99">
        <v>5</v>
      </c>
      <c r="L174" s="115">
        <v>2019</v>
      </c>
      <c r="M174" s="114">
        <v>750000</v>
      </c>
      <c r="N174" s="99" t="s">
        <v>549</v>
      </c>
    </row>
    <row r="175" spans="1:14" s="100" customFormat="1" x14ac:dyDescent="0.25">
      <c r="A175" s="99">
        <v>171</v>
      </c>
      <c r="B175" s="156" t="s">
        <v>551</v>
      </c>
      <c r="C175" s="156" t="s">
        <v>100</v>
      </c>
      <c r="D175" s="99" t="s">
        <v>87</v>
      </c>
      <c r="E175" s="99" t="s">
        <v>88</v>
      </c>
      <c r="F175" s="99">
        <v>2019</v>
      </c>
      <c r="G175" s="99" t="s">
        <v>552</v>
      </c>
      <c r="H175" s="99" t="s">
        <v>90</v>
      </c>
      <c r="I175" s="99" t="s">
        <v>342</v>
      </c>
      <c r="J175" s="99" t="s">
        <v>92</v>
      </c>
      <c r="K175" s="99">
        <v>5</v>
      </c>
      <c r="L175" s="115">
        <v>2019</v>
      </c>
      <c r="M175" s="114">
        <v>750000</v>
      </c>
      <c r="N175" s="99" t="s">
        <v>551</v>
      </c>
    </row>
    <row r="176" spans="1:14" s="100" customFormat="1" x14ac:dyDescent="0.25">
      <c r="A176" s="99">
        <v>172</v>
      </c>
      <c r="B176" s="156" t="s">
        <v>553</v>
      </c>
      <c r="C176" s="156" t="s">
        <v>107</v>
      </c>
      <c r="D176" s="99" t="s">
        <v>186</v>
      </c>
      <c r="E176" s="99" t="s">
        <v>554</v>
      </c>
      <c r="F176" s="99">
        <v>2021</v>
      </c>
      <c r="G176" s="99" t="s">
        <v>555</v>
      </c>
      <c r="H176" s="99" t="s">
        <v>90</v>
      </c>
      <c r="I176" s="99" t="s">
        <v>342</v>
      </c>
      <c r="J176" s="99" t="s">
        <v>92</v>
      </c>
      <c r="K176" s="99">
        <v>4</v>
      </c>
      <c r="L176" s="115">
        <v>2020</v>
      </c>
      <c r="M176" s="114">
        <v>360000.04</v>
      </c>
      <c r="N176" s="99" t="s">
        <v>553</v>
      </c>
    </row>
    <row r="177" spans="1:18" s="100" customFormat="1" x14ac:dyDescent="0.25">
      <c r="A177" s="99">
        <v>173</v>
      </c>
      <c r="B177" s="156" t="s">
        <v>556</v>
      </c>
      <c r="C177" s="156" t="s">
        <v>100</v>
      </c>
      <c r="D177" s="99" t="s">
        <v>87</v>
      </c>
      <c r="E177" s="99" t="s">
        <v>557</v>
      </c>
      <c r="F177" s="99">
        <v>2020</v>
      </c>
      <c r="G177" s="99" t="s">
        <v>558</v>
      </c>
      <c r="H177" s="99"/>
      <c r="I177" s="99" t="s">
        <v>342</v>
      </c>
      <c r="J177" s="99"/>
      <c r="K177" s="99">
        <v>4</v>
      </c>
      <c r="L177" s="115">
        <v>2020</v>
      </c>
      <c r="M177" s="114">
        <v>827000</v>
      </c>
      <c r="N177" s="99" t="s">
        <v>556</v>
      </c>
    </row>
    <row r="178" spans="1:18" s="100" customFormat="1" x14ac:dyDescent="0.25">
      <c r="A178" s="99">
        <v>174</v>
      </c>
      <c r="B178" s="156" t="s">
        <v>559</v>
      </c>
      <c r="C178" s="156" t="s">
        <v>100</v>
      </c>
      <c r="D178" s="99" t="s">
        <v>87</v>
      </c>
      <c r="E178" s="99" t="s">
        <v>557</v>
      </c>
      <c r="F178" s="99">
        <v>2020</v>
      </c>
      <c r="G178" s="99" t="s">
        <v>560</v>
      </c>
      <c r="H178" s="99"/>
      <c r="I178" s="99" t="s">
        <v>342</v>
      </c>
      <c r="J178" s="99"/>
      <c r="K178" s="99">
        <v>4</v>
      </c>
      <c r="L178" s="115">
        <v>2020</v>
      </c>
      <c r="M178" s="114">
        <v>827000</v>
      </c>
      <c r="N178" s="325" t="s">
        <v>561</v>
      </c>
    </row>
    <row r="179" spans="1:18" s="100" customFormat="1" x14ac:dyDescent="0.25">
      <c r="A179" s="99">
        <v>175</v>
      </c>
      <c r="B179" s="156" t="s">
        <v>561</v>
      </c>
      <c r="C179" s="156" t="s">
        <v>100</v>
      </c>
      <c r="D179" s="99" t="s">
        <v>87</v>
      </c>
      <c r="E179" s="99" t="s">
        <v>557</v>
      </c>
      <c r="F179" s="99">
        <v>2020</v>
      </c>
      <c r="G179" s="99" t="s">
        <v>562</v>
      </c>
      <c r="H179" s="99"/>
      <c r="I179" s="99" t="s">
        <v>342</v>
      </c>
      <c r="J179" s="99"/>
      <c r="K179" s="99">
        <v>4</v>
      </c>
      <c r="L179" s="115">
        <v>2020</v>
      </c>
      <c r="M179" s="114">
        <v>827000</v>
      </c>
      <c r="N179" s="325" t="s">
        <v>556</v>
      </c>
    </row>
    <row r="180" spans="1:18" s="100" customFormat="1" x14ac:dyDescent="0.25">
      <c r="A180" s="99">
        <v>176</v>
      </c>
      <c r="B180" s="156"/>
      <c r="C180" s="326" t="s">
        <v>137</v>
      </c>
      <c r="D180" s="99" t="s">
        <v>108</v>
      </c>
      <c r="E180" s="99" t="s">
        <v>13715</v>
      </c>
      <c r="F180" s="99">
        <v>2006</v>
      </c>
      <c r="G180" s="99" t="s">
        <v>13716</v>
      </c>
      <c r="H180" s="99"/>
      <c r="I180" s="99" t="s">
        <v>309</v>
      </c>
      <c r="J180" s="99" t="s">
        <v>5320</v>
      </c>
      <c r="K180" s="115">
        <v>4</v>
      </c>
      <c r="L180" s="115">
        <v>2020</v>
      </c>
      <c r="M180" s="114">
        <v>150000</v>
      </c>
      <c r="N180" s="325" t="s">
        <v>13722</v>
      </c>
    </row>
    <row r="181" spans="1:18" s="100" customFormat="1" x14ac:dyDescent="0.25">
      <c r="A181" s="99">
        <v>177</v>
      </c>
      <c r="B181" s="156" t="s">
        <v>564</v>
      </c>
      <c r="C181" s="326" t="s">
        <v>220</v>
      </c>
      <c r="D181" s="99" t="s">
        <v>565</v>
      </c>
      <c r="E181" s="99" t="s">
        <v>232</v>
      </c>
      <c r="F181" s="99">
        <v>2016</v>
      </c>
      <c r="G181" s="99" t="s">
        <v>566</v>
      </c>
      <c r="H181" s="99"/>
      <c r="I181" s="99" t="s">
        <v>211</v>
      </c>
      <c r="J181" s="99"/>
      <c r="K181" s="115">
        <v>8</v>
      </c>
      <c r="L181" s="115">
        <v>2020</v>
      </c>
      <c r="M181" s="114">
        <v>1500000</v>
      </c>
      <c r="N181" s="99" t="s">
        <v>13792</v>
      </c>
    </row>
    <row r="182" spans="1:18" s="100" customFormat="1" ht="25.5" x14ac:dyDescent="0.25">
      <c r="A182" s="99">
        <v>178</v>
      </c>
      <c r="B182" s="156" t="s">
        <v>567</v>
      </c>
      <c r="C182" s="326" t="s">
        <v>491</v>
      </c>
      <c r="D182" s="99" t="s">
        <v>220</v>
      </c>
      <c r="E182" s="99" t="s">
        <v>232</v>
      </c>
      <c r="F182" s="99">
        <v>2000</v>
      </c>
      <c r="G182" s="99" t="s">
        <v>568</v>
      </c>
      <c r="H182" s="99"/>
      <c r="I182" s="99" t="s">
        <v>211</v>
      </c>
      <c r="J182" s="99"/>
      <c r="K182" s="115">
        <v>9</v>
      </c>
      <c r="L182" s="115">
        <v>2020</v>
      </c>
      <c r="M182" s="114">
        <v>1100000</v>
      </c>
      <c r="N182" s="99" t="s">
        <v>13793</v>
      </c>
    </row>
    <row r="183" spans="1:18" s="100" customFormat="1" x14ac:dyDescent="0.25">
      <c r="A183" s="99">
        <v>179</v>
      </c>
      <c r="B183" s="156" t="s">
        <v>15556</v>
      </c>
      <c r="C183" s="99" t="s">
        <v>569</v>
      </c>
      <c r="D183" s="99" t="s">
        <v>87</v>
      </c>
      <c r="E183" s="99" t="s">
        <v>391</v>
      </c>
      <c r="F183" s="99">
        <v>2012</v>
      </c>
      <c r="G183" s="99" t="s">
        <v>570</v>
      </c>
      <c r="H183" s="99"/>
      <c r="I183" s="99" t="s">
        <v>14044</v>
      </c>
      <c r="J183" s="99" t="s">
        <v>535</v>
      </c>
      <c r="K183" s="99">
        <v>1</v>
      </c>
      <c r="L183" s="99">
        <v>2021</v>
      </c>
      <c r="M183" s="114">
        <v>147000</v>
      </c>
      <c r="N183" s="325"/>
    </row>
    <row r="184" spans="1:18" s="100" customFormat="1" x14ac:dyDescent="0.25">
      <c r="A184" s="99">
        <v>180</v>
      </c>
      <c r="B184" s="156" t="s">
        <v>572</v>
      </c>
      <c r="C184" s="156" t="s">
        <v>573</v>
      </c>
      <c r="D184" s="99" t="s">
        <v>95</v>
      </c>
      <c r="E184" s="99" t="s">
        <v>574</v>
      </c>
      <c r="F184" s="99">
        <v>1999</v>
      </c>
      <c r="G184" s="99" t="s">
        <v>575</v>
      </c>
      <c r="H184" s="99"/>
      <c r="I184" s="99" t="s">
        <v>389</v>
      </c>
      <c r="J184" s="99"/>
      <c r="K184" s="99">
        <v>3</v>
      </c>
      <c r="L184" s="115">
        <v>2021</v>
      </c>
      <c r="M184" s="114">
        <v>89000</v>
      </c>
      <c r="N184" s="99"/>
    </row>
    <row r="185" spans="1:18" s="100" customFormat="1" ht="25.5" x14ac:dyDescent="0.25">
      <c r="A185" s="99">
        <v>181</v>
      </c>
      <c r="B185" s="156" t="s">
        <v>635</v>
      </c>
      <c r="C185" s="328" t="s">
        <v>100</v>
      </c>
      <c r="D185" s="99" t="s">
        <v>95</v>
      </c>
      <c r="E185" s="99" t="s">
        <v>636</v>
      </c>
      <c r="F185" s="99">
        <v>2005</v>
      </c>
      <c r="G185" s="99" t="s">
        <v>637</v>
      </c>
      <c r="H185" s="99"/>
      <c r="I185" s="99" t="s">
        <v>202</v>
      </c>
      <c r="J185" s="99"/>
      <c r="K185" s="99">
        <v>3</v>
      </c>
      <c r="L185" s="115">
        <v>2021</v>
      </c>
      <c r="M185" s="114">
        <v>67500</v>
      </c>
      <c r="N185" s="99"/>
    </row>
    <row r="186" spans="1:18" s="100" customFormat="1" ht="25.5" x14ac:dyDescent="0.25">
      <c r="A186" s="99">
        <v>182</v>
      </c>
      <c r="B186" s="156" t="s">
        <v>638</v>
      </c>
      <c r="C186" s="328" t="s">
        <v>100</v>
      </c>
      <c r="D186" s="99" t="s">
        <v>95</v>
      </c>
      <c r="E186" s="99" t="s">
        <v>636</v>
      </c>
      <c r="F186" s="99">
        <v>1997</v>
      </c>
      <c r="G186" s="99" t="s">
        <v>639</v>
      </c>
      <c r="H186" s="99"/>
      <c r="I186" s="99" t="s">
        <v>202</v>
      </c>
      <c r="J186" s="99"/>
      <c r="K186" s="99">
        <v>3</v>
      </c>
      <c r="L186" s="115">
        <v>2021</v>
      </c>
      <c r="M186" s="114">
        <v>148500</v>
      </c>
      <c r="N186" s="99"/>
    </row>
    <row r="187" spans="1:18" s="100" customFormat="1" x14ac:dyDescent="0.25">
      <c r="A187" s="99">
        <v>183</v>
      </c>
      <c r="B187" s="156" t="s">
        <v>640</v>
      </c>
      <c r="C187" s="156" t="s">
        <v>641</v>
      </c>
      <c r="D187" s="99" t="s">
        <v>108</v>
      </c>
      <c r="E187" s="99" t="s">
        <v>642</v>
      </c>
      <c r="F187" s="99">
        <v>2017</v>
      </c>
      <c r="G187" s="99" t="s">
        <v>643</v>
      </c>
      <c r="H187" s="99"/>
      <c r="I187" s="99" t="s">
        <v>381</v>
      </c>
      <c r="J187" s="99"/>
      <c r="K187" s="99">
        <v>4</v>
      </c>
      <c r="L187" s="115">
        <v>2021</v>
      </c>
      <c r="M187" s="114">
        <v>378000</v>
      </c>
      <c r="N187" s="99"/>
    </row>
    <row r="188" spans="1:18" s="100" customFormat="1" x14ac:dyDescent="0.25">
      <c r="A188" s="99">
        <v>184</v>
      </c>
      <c r="B188" s="156" t="s">
        <v>644</v>
      </c>
      <c r="C188" s="326" t="s">
        <v>569</v>
      </c>
      <c r="D188" s="99" t="s">
        <v>87</v>
      </c>
      <c r="E188" s="99" t="s">
        <v>118</v>
      </c>
      <c r="F188" s="99">
        <v>2005</v>
      </c>
      <c r="G188" s="99" t="s">
        <v>645</v>
      </c>
      <c r="H188" s="99"/>
      <c r="I188" s="99" t="s">
        <v>211</v>
      </c>
      <c r="J188" s="99"/>
      <c r="K188" s="115">
        <v>9</v>
      </c>
      <c r="L188" s="115">
        <v>2021</v>
      </c>
      <c r="M188" s="114">
        <v>100000</v>
      </c>
      <c r="N188" s="325" t="s">
        <v>11547</v>
      </c>
    </row>
    <row r="189" spans="1:18" s="100" customFormat="1" x14ac:dyDescent="0.25">
      <c r="A189" s="99">
        <v>185</v>
      </c>
      <c r="B189" s="156" t="s">
        <v>576</v>
      </c>
      <c r="C189" s="99" t="s">
        <v>577</v>
      </c>
      <c r="D189" s="99" t="s">
        <v>578</v>
      </c>
      <c r="E189" s="99" t="s">
        <v>147</v>
      </c>
      <c r="F189" s="99">
        <v>2020</v>
      </c>
      <c r="G189" s="99" t="s">
        <v>579</v>
      </c>
      <c r="H189" s="99"/>
      <c r="I189" s="99" t="s">
        <v>13729</v>
      </c>
      <c r="J189" s="99"/>
      <c r="K189" s="99">
        <v>9</v>
      </c>
      <c r="L189" s="99">
        <v>2021</v>
      </c>
      <c r="M189" s="114">
        <v>250000</v>
      </c>
      <c r="N189" s="273" t="s">
        <v>13730</v>
      </c>
    </row>
    <row r="190" spans="1:18" s="100" customFormat="1" ht="15.75" customHeight="1" x14ac:dyDescent="0.25">
      <c r="A190" s="99">
        <v>186</v>
      </c>
      <c r="B190" s="156" t="s">
        <v>580</v>
      </c>
      <c r="C190" s="156" t="s">
        <v>563</v>
      </c>
      <c r="D190" s="99" t="s">
        <v>581</v>
      </c>
      <c r="E190" s="99" t="s">
        <v>582</v>
      </c>
      <c r="F190" s="99">
        <v>2023</v>
      </c>
      <c r="G190" s="99" t="s">
        <v>583</v>
      </c>
      <c r="H190" s="99"/>
      <c r="I190" s="99" t="s">
        <v>309</v>
      </c>
      <c r="J190" s="115" t="s">
        <v>92</v>
      </c>
      <c r="K190" s="115">
        <v>11</v>
      </c>
      <c r="L190" s="115">
        <v>2022</v>
      </c>
      <c r="M190" s="114">
        <v>264900</v>
      </c>
      <c r="N190" s="99" t="s">
        <v>13721</v>
      </c>
      <c r="P190" s="564"/>
      <c r="Q190" s="288"/>
      <c r="R190" s="289"/>
    </row>
    <row r="191" spans="1:18" s="100" customFormat="1" x14ac:dyDescent="0.25">
      <c r="A191" s="99">
        <v>187</v>
      </c>
      <c r="B191" s="156" t="s">
        <v>584</v>
      </c>
      <c r="C191" s="156" t="s">
        <v>563</v>
      </c>
      <c r="D191" s="99" t="s">
        <v>581</v>
      </c>
      <c r="E191" s="99" t="s">
        <v>582</v>
      </c>
      <c r="F191" s="99">
        <v>2022</v>
      </c>
      <c r="G191" s="99" t="s">
        <v>585</v>
      </c>
      <c r="H191" s="99"/>
      <c r="I191" s="99" t="s">
        <v>309</v>
      </c>
      <c r="J191" s="115" t="s">
        <v>92</v>
      </c>
      <c r="K191" s="115">
        <v>11</v>
      </c>
      <c r="L191" s="115">
        <v>2022</v>
      </c>
      <c r="M191" s="114">
        <v>242400</v>
      </c>
      <c r="N191" s="99" t="s">
        <v>13720</v>
      </c>
      <c r="P191" s="564"/>
      <c r="Q191" s="288"/>
      <c r="R191" s="289"/>
    </row>
    <row r="192" spans="1:18" s="100" customFormat="1" x14ac:dyDescent="0.25">
      <c r="A192" s="99">
        <v>188</v>
      </c>
      <c r="B192" s="156" t="s">
        <v>586</v>
      </c>
      <c r="C192" s="156" t="s">
        <v>563</v>
      </c>
      <c r="D192" s="99" t="s">
        <v>108</v>
      </c>
      <c r="E192" s="99" t="s">
        <v>109</v>
      </c>
      <c r="F192" s="99">
        <v>2023</v>
      </c>
      <c r="G192" s="99" t="s">
        <v>587</v>
      </c>
      <c r="H192" s="99"/>
      <c r="I192" s="99" t="s">
        <v>309</v>
      </c>
      <c r="J192" s="115" t="s">
        <v>92</v>
      </c>
      <c r="K192" s="115">
        <v>11</v>
      </c>
      <c r="L192" s="115">
        <v>2022</v>
      </c>
      <c r="M192" s="114">
        <v>254900</v>
      </c>
      <c r="N192" s="99" t="s">
        <v>13718</v>
      </c>
      <c r="P192" s="564"/>
      <c r="Q192" s="288"/>
      <c r="R192" s="289"/>
    </row>
    <row r="193" spans="1:19" s="100" customFormat="1" x14ac:dyDescent="0.25">
      <c r="A193" s="99">
        <v>189</v>
      </c>
      <c r="B193" s="156" t="s">
        <v>588</v>
      </c>
      <c r="C193" s="156" t="s">
        <v>563</v>
      </c>
      <c r="D193" s="99" t="s">
        <v>108</v>
      </c>
      <c r="E193" s="99" t="s">
        <v>109</v>
      </c>
      <c r="F193" s="99">
        <v>2023</v>
      </c>
      <c r="G193" s="99" t="s">
        <v>589</v>
      </c>
      <c r="H193" s="99"/>
      <c r="I193" s="99" t="s">
        <v>309</v>
      </c>
      <c r="J193" s="115" t="s">
        <v>92</v>
      </c>
      <c r="K193" s="115">
        <v>11</v>
      </c>
      <c r="L193" s="115">
        <v>2022</v>
      </c>
      <c r="M193" s="114">
        <v>254900</v>
      </c>
      <c r="N193" s="99" t="s">
        <v>13717</v>
      </c>
      <c r="P193" s="564"/>
      <c r="Q193" s="288"/>
      <c r="R193" s="289"/>
    </row>
    <row r="194" spans="1:19" s="100" customFormat="1" x14ac:dyDescent="0.25">
      <c r="A194" s="99">
        <v>190</v>
      </c>
      <c r="B194" s="156" t="s">
        <v>590</v>
      </c>
      <c r="C194" s="156" t="s">
        <v>137</v>
      </c>
      <c r="D194" s="99" t="s">
        <v>108</v>
      </c>
      <c r="E194" s="99" t="s">
        <v>109</v>
      </c>
      <c r="F194" s="99">
        <v>2023</v>
      </c>
      <c r="G194" s="99" t="s">
        <v>591</v>
      </c>
      <c r="H194" s="99"/>
      <c r="I194" s="99" t="s">
        <v>309</v>
      </c>
      <c r="J194" s="115" t="s">
        <v>92</v>
      </c>
      <c r="K194" s="115">
        <v>11</v>
      </c>
      <c r="L194" s="115">
        <v>2022</v>
      </c>
      <c r="M194" s="114">
        <v>254900</v>
      </c>
      <c r="N194" s="99" t="s">
        <v>13719</v>
      </c>
      <c r="P194" s="564"/>
      <c r="Q194" s="288"/>
      <c r="R194" s="289"/>
    </row>
    <row r="195" spans="1:19" s="100" customFormat="1" x14ac:dyDescent="0.2">
      <c r="A195" s="99">
        <v>191</v>
      </c>
      <c r="B195" s="156" t="s">
        <v>592</v>
      </c>
      <c r="C195" s="156" t="s">
        <v>593</v>
      </c>
      <c r="D195" s="99" t="s">
        <v>594</v>
      </c>
      <c r="E195" s="99" t="s">
        <v>595</v>
      </c>
      <c r="F195" s="99">
        <v>2022</v>
      </c>
      <c r="G195" s="99" t="s">
        <v>596</v>
      </c>
      <c r="H195" s="99"/>
      <c r="I195" s="99" t="s">
        <v>342</v>
      </c>
      <c r="J195" s="99"/>
      <c r="K195" s="99">
        <v>11</v>
      </c>
      <c r="L195" s="115">
        <v>2022</v>
      </c>
      <c r="M195" s="114">
        <v>44999</v>
      </c>
      <c r="N195" s="324" t="s">
        <v>14308</v>
      </c>
      <c r="P195" s="564"/>
      <c r="Q195" s="288"/>
      <c r="R195" s="289"/>
    </row>
    <row r="196" spans="1:19" s="100" customFormat="1" x14ac:dyDescent="0.2">
      <c r="A196" s="99">
        <v>192</v>
      </c>
      <c r="B196" s="156" t="s">
        <v>597</v>
      </c>
      <c r="C196" s="156" t="s">
        <v>593</v>
      </c>
      <c r="D196" s="99" t="s">
        <v>594</v>
      </c>
      <c r="E196" s="99" t="s">
        <v>598</v>
      </c>
      <c r="F196" s="99">
        <v>2022</v>
      </c>
      <c r="G196" s="99" t="s">
        <v>599</v>
      </c>
      <c r="H196" s="99"/>
      <c r="I196" s="99" t="s">
        <v>342</v>
      </c>
      <c r="J196" s="99"/>
      <c r="K196" s="99">
        <v>11</v>
      </c>
      <c r="L196" s="115">
        <v>2022</v>
      </c>
      <c r="M196" s="114">
        <v>44999</v>
      </c>
      <c r="N196" s="324" t="s">
        <v>14312</v>
      </c>
      <c r="P196" s="564"/>
      <c r="Q196" s="288"/>
      <c r="R196" s="289"/>
    </row>
    <row r="197" spans="1:19" s="100" customFormat="1" x14ac:dyDescent="0.2">
      <c r="A197" s="99">
        <v>193</v>
      </c>
      <c r="B197" s="156" t="s">
        <v>600</v>
      </c>
      <c r="C197" s="156" t="s">
        <v>593</v>
      </c>
      <c r="D197" s="99" t="s">
        <v>594</v>
      </c>
      <c r="E197" s="99" t="s">
        <v>601</v>
      </c>
      <c r="F197" s="99">
        <v>2022</v>
      </c>
      <c r="G197" s="99" t="s">
        <v>602</v>
      </c>
      <c r="H197" s="99"/>
      <c r="I197" s="99" t="s">
        <v>342</v>
      </c>
      <c r="J197" s="99"/>
      <c r="K197" s="99">
        <v>11</v>
      </c>
      <c r="L197" s="115">
        <v>2022</v>
      </c>
      <c r="M197" s="114">
        <v>44999</v>
      </c>
      <c r="N197" s="324" t="s">
        <v>14309</v>
      </c>
      <c r="P197" s="564"/>
      <c r="Q197" s="288"/>
      <c r="R197" s="289"/>
    </row>
    <row r="198" spans="1:19" s="100" customFormat="1" x14ac:dyDescent="0.2">
      <c r="A198" s="99">
        <v>194</v>
      </c>
      <c r="B198" s="156" t="s">
        <v>603</v>
      </c>
      <c r="C198" s="156" t="s">
        <v>593</v>
      </c>
      <c r="D198" s="99" t="s">
        <v>594</v>
      </c>
      <c r="E198" s="99" t="s">
        <v>604</v>
      </c>
      <c r="F198" s="99">
        <v>2022</v>
      </c>
      <c r="G198" s="99" t="s">
        <v>605</v>
      </c>
      <c r="H198" s="99"/>
      <c r="I198" s="99" t="s">
        <v>342</v>
      </c>
      <c r="J198" s="99"/>
      <c r="K198" s="99">
        <v>11</v>
      </c>
      <c r="L198" s="115">
        <v>2022</v>
      </c>
      <c r="M198" s="114">
        <v>44999</v>
      </c>
      <c r="N198" s="324" t="s">
        <v>372</v>
      </c>
      <c r="P198" s="564"/>
      <c r="Q198" s="288"/>
      <c r="R198" s="289"/>
    </row>
    <row r="199" spans="1:19" s="100" customFormat="1" x14ac:dyDescent="0.2">
      <c r="A199" s="99">
        <v>195</v>
      </c>
      <c r="B199" s="156" t="s">
        <v>606</v>
      </c>
      <c r="C199" s="156" t="s">
        <v>593</v>
      </c>
      <c r="D199" s="99" t="s">
        <v>594</v>
      </c>
      <c r="E199" s="99" t="s">
        <v>607</v>
      </c>
      <c r="F199" s="99">
        <v>2022</v>
      </c>
      <c r="G199" s="99" t="s">
        <v>608</v>
      </c>
      <c r="H199" s="99"/>
      <c r="I199" s="99" t="s">
        <v>342</v>
      </c>
      <c r="J199" s="99"/>
      <c r="K199" s="99">
        <v>11</v>
      </c>
      <c r="L199" s="115">
        <v>2022</v>
      </c>
      <c r="M199" s="114">
        <v>44999</v>
      </c>
      <c r="N199" s="324" t="s">
        <v>14310</v>
      </c>
      <c r="P199" s="564"/>
      <c r="Q199" s="288"/>
      <c r="R199" s="289"/>
    </row>
    <row r="200" spans="1:19" s="100" customFormat="1" ht="15" x14ac:dyDescent="0.2">
      <c r="A200" s="99">
        <v>196</v>
      </c>
      <c r="B200" s="156" t="s">
        <v>609</v>
      </c>
      <c r="C200" s="156" t="s">
        <v>593</v>
      </c>
      <c r="D200" s="99" t="s">
        <v>594</v>
      </c>
      <c r="E200" s="99" t="s">
        <v>610</v>
      </c>
      <c r="F200" s="99">
        <v>2022</v>
      </c>
      <c r="G200" s="99" t="s">
        <v>611</v>
      </c>
      <c r="H200" s="99"/>
      <c r="I200" s="99" t="s">
        <v>342</v>
      </c>
      <c r="J200" s="99"/>
      <c r="K200" s="99">
        <v>11</v>
      </c>
      <c r="L200" s="115">
        <v>2022</v>
      </c>
      <c r="M200" s="114">
        <v>44999</v>
      </c>
      <c r="N200" s="324" t="s">
        <v>14311</v>
      </c>
      <c r="Q200" s="285"/>
      <c r="R200" s="54"/>
      <c r="S200" s="198"/>
    </row>
    <row r="201" spans="1:19" s="100" customFormat="1" x14ac:dyDescent="0.2">
      <c r="A201" s="99">
        <v>197</v>
      </c>
      <c r="B201" s="156" t="s">
        <v>612</v>
      </c>
      <c r="C201" s="156" t="s">
        <v>593</v>
      </c>
      <c r="D201" s="99" t="s">
        <v>594</v>
      </c>
      <c r="E201" s="99" t="s">
        <v>613</v>
      </c>
      <c r="F201" s="99">
        <v>2022</v>
      </c>
      <c r="G201" s="99" t="s">
        <v>614</v>
      </c>
      <c r="H201" s="99"/>
      <c r="I201" s="99" t="s">
        <v>342</v>
      </c>
      <c r="J201" s="99"/>
      <c r="K201" s="99">
        <v>11</v>
      </c>
      <c r="L201" s="115">
        <v>2022</v>
      </c>
      <c r="M201" s="114">
        <v>44999</v>
      </c>
      <c r="N201" s="324" t="s">
        <v>370</v>
      </c>
      <c r="R201" s="198"/>
    </row>
    <row r="202" spans="1:19" s="100" customFormat="1" ht="15.75" customHeight="1" x14ac:dyDescent="0.2">
      <c r="A202" s="99">
        <v>198</v>
      </c>
      <c r="B202" s="156" t="s">
        <v>615</v>
      </c>
      <c r="C202" s="156" t="s">
        <v>593</v>
      </c>
      <c r="D202" s="99" t="s">
        <v>594</v>
      </c>
      <c r="E202" s="99" t="s">
        <v>616</v>
      </c>
      <c r="F202" s="99">
        <v>2022</v>
      </c>
      <c r="G202" s="99" t="s">
        <v>617</v>
      </c>
      <c r="H202" s="99"/>
      <c r="I202" s="99" t="s">
        <v>342</v>
      </c>
      <c r="J202" s="99"/>
      <c r="K202" s="99">
        <v>11</v>
      </c>
      <c r="L202" s="115">
        <v>2022</v>
      </c>
      <c r="M202" s="114">
        <v>44999</v>
      </c>
      <c r="N202" s="324" t="s">
        <v>360</v>
      </c>
      <c r="P202" s="564"/>
      <c r="R202" s="289"/>
    </row>
    <row r="203" spans="1:19" s="100" customFormat="1" x14ac:dyDescent="0.2">
      <c r="A203" s="99">
        <v>199</v>
      </c>
      <c r="B203" s="156" t="s">
        <v>618</v>
      </c>
      <c r="C203" s="156" t="s">
        <v>593</v>
      </c>
      <c r="D203" s="99" t="s">
        <v>594</v>
      </c>
      <c r="E203" s="99" t="s">
        <v>619</v>
      </c>
      <c r="F203" s="99">
        <v>2022</v>
      </c>
      <c r="G203" s="99" t="s">
        <v>620</v>
      </c>
      <c r="H203" s="99"/>
      <c r="I203" s="99" t="s">
        <v>342</v>
      </c>
      <c r="J203" s="99"/>
      <c r="K203" s="99">
        <v>11</v>
      </c>
      <c r="L203" s="115">
        <v>2022</v>
      </c>
      <c r="M203" s="114">
        <v>44999</v>
      </c>
      <c r="N203" s="324" t="s">
        <v>367</v>
      </c>
      <c r="P203" s="564"/>
      <c r="R203" s="289"/>
    </row>
    <row r="204" spans="1:19" s="100" customFormat="1" x14ac:dyDescent="0.25">
      <c r="A204" s="99">
        <v>200</v>
      </c>
      <c r="B204" s="156" t="s">
        <v>621</v>
      </c>
      <c r="C204" s="156" t="s">
        <v>593</v>
      </c>
      <c r="D204" s="99" t="s">
        <v>594</v>
      </c>
      <c r="E204" s="99" t="s">
        <v>622</v>
      </c>
      <c r="F204" s="99">
        <v>2022</v>
      </c>
      <c r="G204" s="99" t="s">
        <v>623</v>
      </c>
      <c r="H204" s="99"/>
      <c r="I204" s="99" t="s">
        <v>342</v>
      </c>
      <c r="J204" s="99"/>
      <c r="K204" s="99">
        <v>11</v>
      </c>
      <c r="L204" s="115">
        <v>2022</v>
      </c>
      <c r="M204" s="114">
        <v>44999</v>
      </c>
      <c r="N204" s="99" t="s">
        <v>13850</v>
      </c>
      <c r="P204" s="564"/>
      <c r="R204" s="289"/>
    </row>
    <row r="205" spans="1:19" s="100" customFormat="1" x14ac:dyDescent="0.25">
      <c r="A205" s="99">
        <v>201</v>
      </c>
      <c r="B205" s="156" t="s">
        <v>624</v>
      </c>
      <c r="C205" s="156" t="s">
        <v>339</v>
      </c>
      <c r="D205" s="99" t="s">
        <v>318</v>
      </c>
      <c r="E205" s="99" t="s">
        <v>318</v>
      </c>
      <c r="F205" s="99">
        <v>2022</v>
      </c>
      <c r="G205" s="99" t="s">
        <v>625</v>
      </c>
      <c r="H205" s="99"/>
      <c r="I205" s="99" t="s">
        <v>309</v>
      </c>
      <c r="J205" s="115" t="s">
        <v>92</v>
      </c>
      <c r="K205" s="115">
        <v>12</v>
      </c>
      <c r="L205" s="115">
        <v>2022</v>
      </c>
      <c r="M205" s="114">
        <v>36364.81</v>
      </c>
      <c r="N205" s="325" t="s">
        <v>11513</v>
      </c>
      <c r="P205" s="564"/>
      <c r="R205" s="289"/>
    </row>
    <row r="206" spans="1:19" s="100" customFormat="1" x14ac:dyDescent="0.25">
      <c r="A206" s="99">
        <v>202</v>
      </c>
      <c r="B206" s="156" t="s">
        <v>626</v>
      </c>
      <c r="C206" s="156" t="s">
        <v>190</v>
      </c>
      <c r="D206" s="99" t="s">
        <v>627</v>
      </c>
      <c r="E206" s="99" t="s">
        <v>627</v>
      </c>
      <c r="F206" s="99">
        <v>2022</v>
      </c>
      <c r="G206" s="99" t="s">
        <v>628</v>
      </c>
      <c r="H206" s="99"/>
      <c r="I206" s="99" t="s">
        <v>309</v>
      </c>
      <c r="J206" s="115" t="s">
        <v>92</v>
      </c>
      <c r="K206" s="115">
        <v>12</v>
      </c>
      <c r="L206" s="115">
        <v>2022</v>
      </c>
      <c r="M206" s="114">
        <v>36364.81</v>
      </c>
      <c r="N206" s="325" t="s">
        <v>11514</v>
      </c>
      <c r="P206" s="564"/>
      <c r="R206" s="289"/>
    </row>
    <row r="207" spans="1:19" s="100" customFormat="1" ht="15" x14ac:dyDescent="0.25">
      <c r="A207" s="99">
        <v>203</v>
      </c>
      <c r="B207" s="156" t="s">
        <v>629</v>
      </c>
      <c r="C207" s="156" t="s">
        <v>190</v>
      </c>
      <c r="D207" s="99" t="s">
        <v>627</v>
      </c>
      <c r="E207" s="99" t="s">
        <v>627</v>
      </c>
      <c r="F207" s="99">
        <v>2022</v>
      </c>
      <c r="G207" s="99" t="s">
        <v>630</v>
      </c>
      <c r="H207" s="99"/>
      <c r="I207" s="99" t="s">
        <v>309</v>
      </c>
      <c r="J207" s="115" t="s">
        <v>92</v>
      </c>
      <c r="K207" s="115">
        <v>12</v>
      </c>
      <c r="L207" s="115">
        <v>2022</v>
      </c>
      <c r="M207" s="114">
        <v>36364.81</v>
      </c>
      <c r="N207" s="325" t="s">
        <v>11516</v>
      </c>
      <c r="P207" s="564"/>
      <c r="Q207" s="285"/>
      <c r="R207" s="54"/>
    </row>
    <row r="208" spans="1:19" s="100" customFormat="1" x14ac:dyDescent="0.25">
      <c r="A208" s="99">
        <v>204</v>
      </c>
      <c r="B208" s="156" t="s">
        <v>631</v>
      </c>
      <c r="C208" s="156" t="s">
        <v>190</v>
      </c>
      <c r="D208" s="99" t="s">
        <v>627</v>
      </c>
      <c r="E208" s="99" t="s">
        <v>627</v>
      </c>
      <c r="F208" s="99">
        <v>2022</v>
      </c>
      <c r="G208" s="99" t="s">
        <v>632</v>
      </c>
      <c r="H208" s="99"/>
      <c r="I208" s="99" t="s">
        <v>309</v>
      </c>
      <c r="J208" s="115" t="s">
        <v>92</v>
      </c>
      <c r="K208" s="115">
        <v>12</v>
      </c>
      <c r="L208" s="115">
        <v>2022</v>
      </c>
      <c r="M208" s="114">
        <v>36364.81</v>
      </c>
      <c r="N208" s="325" t="s">
        <v>11512</v>
      </c>
      <c r="P208" s="564"/>
    </row>
    <row r="209" spans="1:18" s="100" customFormat="1" x14ac:dyDescent="0.25">
      <c r="A209" s="99">
        <v>205</v>
      </c>
      <c r="B209" s="156" t="s">
        <v>633</v>
      </c>
      <c r="C209" s="156" t="s">
        <v>190</v>
      </c>
      <c r="D209" s="99" t="s">
        <v>627</v>
      </c>
      <c r="E209" s="99" t="s">
        <v>627</v>
      </c>
      <c r="F209" s="99">
        <v>2022</v>
      </c>
      <c r="G209" s="99" t="s">
        <v>634</v>
      </c>
      <c r="H209" s="99"/>
      <c r="I209" s="99" t="s">
        <v>309</v>
      </c>
      <c r="J209" s="115" t="s">
        <v>13723</v>
      </c>
      <c r="K209" s="115">
        <v>12</v>
      </c>
      <c r="L209" s="115">
        <v>2022</v>
      </c>
      <c r="M209" s="114">
        <v>36364.81</v>
      </c>
      <c r="N209" s="325" t="s">
        <v>11515</v>
      </c>
      <c r="P209" s="564"/>
      <c r="R209" s="289"/>
    </row>
    <row r="210" spans="1:18" s="100" customFormat="1" x14ac:dyDescent="0.25">
      <c r="A210" s="99">
        <v>206</v>
      </c>
      <c r="B210" s="156" t="s">
        <v>646</v>
      </c>
      <c r="C210" s="326" t="s">
        <v>647</v>
      </c>
      <c r="D210" s="99" t="s">
        <v>108</v>
      </c>
      <c r="E210" s="99" t="s">
        <v>118</v>
      </c>
      <c r="F210" s="99">
        <v>2012</v>
      </c>
      <c r="G210" s="99" t="s">
        <v>648</v>
      </c>
      <c r="H210" s="99"/>
      <c r="I210" s="99" t="s">
        <v>211</v>
      </c>
      <c r="J210" s="99"/>
      <c r="K210" s="115">
        <v>1</v>
      </c>
      <c r="L210" s="115">
        <v>2022</v>
      </c>
      <c r="M210" s="114">
        <v>290000</v>
      </c>
      <c r="N210" s="99" t="s">
        <v>13791</v>
      </c>
      <c r="P210" s="564"/>
      <c r="R210" s="289"/>
    </row>
    <row r="211" spans="1:18" s="100" customFormat="1" x14ac:dyDescent="0.25">
      <c r="A211" s="99">
        <v>207</v>
      </c>
      <c r="B211" s="156" t="s">
        <v>649</v>
      </c>
      <c r="C211" s="326" t="s">
        <v>650</v>
      </c>
      <c r="D211" s="99" t="s">
        <v>651</v>
      </c>
      <c r="E211" s="99"/>
      <c r="F211" s="99">
        <v>2022</v>
      </c>
      <c r="G211" s="99" t="s">
        <v>652</v>
      </c>
      <c r="H211" s="99"/>
      <c r="I211" s="99" t="s">
        <v>211</v>
      </c>
      <c r="J211" s="99"/>
      <c r="K211" s="115">
        <v>2</v>
      </c>
      <c r="L211" s="115">
        <v>2022</v>
      </c>
      <c r="M211" s="114">
        <v>130000</v>
      </c>
      <c r="N211" s="99" t="s">
        <v>13795</v>
      </c>
      <c r="P211" s="564"/>
      <c r="R211" s="289"/>
    </row>
    <row r="212" spans="1:18" s="100" customFormat="1" x14ac:dyDescent="0.25">
      <c r="A212" s="99">
        <v>208</v>
      </c>
      <c r="B212" s="156" t="s">
        <v>653</v>
      </c>
      <c r="C212" s="326" t="s">
        <v>650</v>
      </c>
      <c r="D212" s="99" t="s">
        <v>651</v>
      </c>
      <c r="E212" s="99"/>
      <c r="F212" s="99">
        <v>2022</v>
      </c>
      <c r="G212" s="99" t="s">
        <v>654</v>
      </c>
      <c r="H212" s="99"/>
      <c r="I212" s="99" t="s">
        <v>211</v>
      </c>
      <c r="J212" s="99"/>
      <c r="K212" s="115">
        <v>2</v>
      </c>
      <c r="L212" s="115">
        <v>2022</v>
      </c>
      <c r="M212" s="114">
        <v>130000</v>
      </c>
      <c r="N212" s="99" t="s">
        <v>13794</v>
      </c>
      <c r="P212" s="564"/>
      <c r="R212" s="289"/>
    </row>
    <row r="213" spans="1:18" s="100" customFormat="1" x14ac:dyDescent="0.25">
      <c r="A213" s="99">
        <v>209</v>
      </c>
      <c r="B213" s="156" t="s">
        <v>655</v>
      </c>
      <c r="C213" s="326" t="s">
        <v>656</v>
      </c>
      <c r="D213" s="99" t="s">
        <v>642</v>
      </c>
      <c r="E213" s="99" t="s">
        <v>232</v>
      </c>
      <c r="F213" s="99">
        <v>2022</v>
      </c>
      <c r="G213" s="99" t="s">
        <v>657</v>
      </c>
      <c r="H213" s="99"/>
      <c r="I213" s="99" t="s">
        <v>211</v>
      </c>
      <c r="J213" s="99"/>
      <c r="K213" s="115">
        <v>11</v>
      </c>
      <c r="L213" s="115">
        <v>2022</v>
      </c>
      <c r="M213" s="114">
        <v>1088000.01</v>
      </c>
      <c r="N213" s="99" t="s">
        <v>13800</v>
      </c>
      <c r="P213" s="564"/>
      <c r="R213" s="289"/>
    </row>
    <row r="214" spans="1:18" s="100" customFormat="1" ht="15" x14ac:dyDescent="0.25">
      <c r="A214" s="99">
        <v>210</v>
      </c>
      <c r="B214" s="156" t="s">
        <v>658</v>
      </c>
      <c r="C214" s="326" t="s">
        <v>656</v>
      </c>
      <c r="D214" s="99" t="s">
        <v>642</v>
      </c>
      <c r="E214" s="99" t="s">
        <v>232</v>
      </c>
      <c r="F214" s="99">
        <v>2022</v>
      </c>
      <c r="G214" s="99" t="s">
        <v>659</v>
      </c>
      <c r="H214" s="99"/>
      <c r="I214" s="99" t="s">
        <v>211</v>
      </c>
      <c r="J214" s="99"/>
      <c r="K214" s="115">
        <v>11</v>
      </c>
      <c r="L214" s="115">
        <v>2022</v>
      </c>
      <c r="M214" s="114">
        <v>1088000.01</v>
      </c>
      <c r="N214" s="99" t="s">
        <v>13797</v>
      </c>
      <c r="Q214" s="285"/>
      <c r="R214" s="54"/>
    </row>
    <row r="215" spans="1:18" s="100" customFormat="1" x14ac:dyDescent="0.25">
      <c r="A215" s="99">
        <v>211</v>
      </c>
      <c r="B215" s="156" t="s">
        <v>660</v>
      </c>
      <c r="C215" s="326" t="s">
        <v>656</v>
      </c>
      <c r="D215" s="99" t="s">
        <v>642</v>
      </c>
      <c r="E215" s="99" t="s">
        <v>232</v>
      </c>
      <c r="F215" s="99">
        <v>2022</v>
      </c>
      <c r="G215" s="99" t="s">
        <v>661</v>
      </c>
      <c r="H215" s="99"/>
      <c r="I215" s="99" t="s">
        <v>211</v>
      </c>
      <c r="J215" s="99"/>
      <c r="K215" s="115">
        <v>11</v>
      </c>
      <c r="L215" s="115">
        <v>2022</v>
      </c>
      <c r="M215" s="114">
        <v>1088000.01</v>
      </c>
      <c r="N215" s="99" t="s">
        <v>13799</v>
      </c>
    </row>
    <row r="216" spans="1:18" s="100" customFormat="1" ht="15.75" customHeight="1" x14ac:dyDescent="0.25">
      <c r="A216" s="99">
        <v>212</v>
      </c>
      <c r="B216" s="156" t="s">
        <v>662</v>
      </c>
      <c r="C216" s="326" t="s">
        <v>656</v>
      </c>
      <c r="D216" s="99" t="s">
        <v>642</v>
      </c>
      <c r="E216" s="99" t="s">
        <v>232</v>
      </c>
      <c r="F216" s="99">
        <v>2022</v>
      </c>
      <c r="G216" s="99" t="s">
        <v>663</v>
      </c>
      <c r="H216" s="99"/>
      <c r="I216" s="99" t="s">
        <v>211</v>
      </c>
      <c r="J216" s="99"/>
      <c r="K216" s="115">
        <v>11</v>
      </c>
      <c r="L216" s="115">
        <v>2022</v>
      </c>
      <c r="M216" s="114">
        <v>1087999.99</v>
      </c>
      <c r="N216" s="99" t="s">
        <v>13798</v>
      </c>
      <c r="P216" s="564"/>
      <c r="Q216" s="290"/>
      <c r="R216" s="289"/>
    </row>
    <row r="217" spans="1:18" s="100" customFormat="1" x14ac:dyDescent="0.25">
      <c r="A217" s="99">
        <v>213</v>
      </c>
      <c r="B217" s="156" t="s">
        <v>664</v>
      </c>
      <c r="C217" s="326" t="s">
        <v>656</v>
      </c>
      <c r="D217" s="99" t="s">
        <v>642</v>
      </c>
      <c r="E217" s="99" t="s">
        <v>232</v>
      </c>
      <c r="F217" s="99">
        <v>2022</v>
      </c>
      <c r="G217" s="99" t="s">
        <v>665</v>
      </c>
      <c r="H217" s="99"/>
      <c r="I217" s="99" t="s">
        <v>211</v>
      </c>
      <c r="J217" s="99"/>
      <c r="K217" s="115">
        <v>11</v>
      </c>
      <c r="L217" s="115">
        <v>2022</v>
      </c>
      <c r="M217" s="114">
        <v>1087999.99</v>
      </c>
      <c r="N217" s="99" t="s">
        <v>13796</v>
      </c>
      <c r="P217" s="564"/>
      <c r="Q217" s="290"/>
      <c r="R217" s="289"/>
    </row>
    <row r="218" spans="1:18" s="100" customFormat="1" x14ac:dyDescent="0.25">
      <c r="A218" s="99">
        <v>214</v>
      </c>
      <c r="B218" s="156" t="s">
        <v>666</v>
      </c>
      <c r="C218" s="326" t="s">
        <v>667</v>
      </c>
      <c r="D218" s="99" t="s">
        <v>5968</v>
      </c>
      <c r="E218" s="99" t="s">
        <v>232</v>
      </c>
      <c r="F218" s="99">
        <v>1996</v>
      </c>
      <c r="G218" s="327" t="s">
        <v>15078</v>
      </c>
      <c r="H218" s="99"/>
      <c r="I218" s="99" t="s">
        <v>211</v>
      </c>
      <c r="J218" s="99"/>
      <c r="K218" s="115">
        <v>2</v>
      </c>
      <c r="L218" s="115">
        <v>2023</v>
      </c>
      <c r="M218" s="114">
        <v>670000</v>
      </c>
      <c r="N218" s="99" t="s">
        <v>13802</v>
      </c>
      <c r="P218" s="564"/>
      <c r="Q218" s="290"/>
      <c r="R218" s="289"/>
    </row>
    <row r="219" spans="1:18" s="100" customFormat="1" x14ac:dyDescent="0.25">
      <c r="A219" s="99">
        <v>215</v>
      </c>
      <c r="B219" s="156" t="s">
        <v>668</v>
      </c>
      <c r="C219" s="156" t="s">
        <v>14069</v>
      </c>
      <c r="D219" s="99" t="s">
        <v>252</v>
      </c>
      <c r="E219" s="99">
        <v>9400</v>
      </c>
      <c r="F219" s="99">
        <v>1994</v>
      </c>
      <c r="G219" s="99" t="s">
        <v>669</v>
      </c>
      <c r="H219" s="99"/>
      <c r="I219" s="99" t="s">
        <v>15233</v>
      </c>
      <c r="J219" s="99" t="s">
        <v>2856</v>
      </c>
      <c r="K219" s="99">
        <v>4</v>
      </c>
      <c r="L219" s="115">
        <v>2023</v>
      </c>
      <c r="M219" s="114">
        <v>696000</v>
      </c>
      <c r="N219" s="99" t="s">
        <v>13801</v>
      </c>
      <c r="P219" s="564"/>
      <c r="Q219" s="290"/>
      <c r="R219" s="289"/>
    </row>
    <row r="220" spans="1:18" s="100" customFormat="1" ht="38.25" x14ac:dyDescent="0.25">
      <c r="A220" s="99">
        <v>216</v>
      </c>
      <c r="B220" s="156" t="s">
        <v>670</v>
      </c>
      <c r="C220" s="156" t="s">
        <v>671</v>
      </c>
      <c r="D220" s="99" t="s">
        <v>87</v>
      </c>
      <c r="E220" s="99" t="s">
        <v>672</v>
      </c>
      <c r="F220" s="99">
        <v>2003</v>
      </c>
      <c r="G220" s="99" t="s">
        <v>673</v>
      </c>
      <c r="H220" s="99"/>
      <c r="I220" s="99" t="s">
        <v>15005</v>
      </c>
      <c r="J220" s="99" t="s">
        <v>2856</v>
      </c>
      <c r="K220" s="99">
        <v>4</v>
      </c>
      <c r="L220" s="115">
        <v>2023</v>
      </c>
      <c r="M220" s="114">
        <v>1078800</v>
      </c>
      <c r="N220" s="99" t="s">
        <v>14301</v>
      </c>
      <c r="P220" s="564"/>
      <c r="Q220" s="290"/>
      <c r="R220" s="289"/>
    </row>
    <row r="221" spans="1:18" s="100" customFormat="1" ht="25.5" x14ac:dyDescent="0.25">
      <c r="A221" s="99">
        <v>217</v>
      </c>
      <c r="B221" s="156" t="s">
        <v>15522</v>
      </c>
      <c r="C221" s="156" t="s">
        <v>674</v>
      </c>
      <c r="D221" s="99" t="s">
        <v>186</v>
      </c>
      <c r="E221" s="99" t="s">
        <v>675</v>
      </c>
      <c r="F221" s="99">
        <v>2017</v>
      </c>
      <c r="G221" s="99" t="s">
        <v>676</v>
      </c>
      <c r="H221" s="99" t="s">
        <v>292</v>
      </c>
      <c r="I221" s="99" t="s">
        <v>1689</v>
      </c>
      <c r="J221" s="99" t="s">
        <v>92</v>
      </c>
      <c r="K221" s="99">
        <v>4</v>
      </c>
      <c r="L221" s="115">
        <v>2023</v>
      </c>
      <c r="M221" s="114">
        <v>835200</v>
      </c>
      <c r="N221" s="99" t="s">
        <v>15523</v>
      </c>
      <c r="P221" s="564"/>
      <c r="Q221" s="290"/>
      <c r="R221" s="289"/>
    </row>
    <row r="222" spans="1:18" s="100" customFormat="1" x14ac:dyDescent="0.25">
      <c r="A222" s="99">
        <v>218</v>
      </c>
      <c r="B222" s="156" t="s">
        <v>12081</v>
      </c>
      <c r="C222" s="156" t="s">
        <v>190</v>
      </c>
      <c r="D222" s="99" t="s">
        <v>594</v>
      </c>
      <c r="E222" s="99" t="s">
        <v>13774</v>
      </c>
      <c r="F222" s="99"/>
      <c r="G222" s="99" t="s">
        <v>12082</v>
      </c>
      <c r="H222" s="99"/>
      <c r="I222" s="99" t="s">
        <v>12083</v>
      </c>
      <c r="J222" s="99"/>
      <c r="K222" s="99">
        <v>6</v>
      </c>
      <c r="L222" s="115">
        <v>2023</v>
      </c>
      <c r="M222" s="114">
        <v>33999</v>
      </c>
      <c r="N222" s="99"/>
      <c r="P222" s="564"/>
      <c r="Q222" s="290"/>
      <c r="R222" s="289"/>
    </row>
    <row r="223" spans="1:18" s="100" customFormat="1" x14ac:dyDescent="0.25">
      <c r="A223" s="99">
        <v>219</v>
      </c>
      <c r="B223" s="156" t="s">
        <v>14013</v>
      </c>
      <c r="C223" s="156" t="s">
        <v>14014</v>
      </c>
      <c r="D223" s="99" t="s">
        <v>87</v>
      </c>
      <c r="E223" s="99" t="s">
        <v>557</v>
      </c>
      <c r="F223" s="99">
        <v>2008</v>
      </c>
      <c r="G223" s="99" t="s">
        <v>14015</v>
      </c>
      <c r="H223" s="99" t="s">
        <v>90</v>
      </c>
      <c r="I223" s="99" t="s">
        <v>183</v>
      </c>
      <c r="J223" s="99" t="s">
        <v>92</v>
      </c>
      <c r="K223" s="99">
        <v>10</v>
      </c>
      <c r="L223" s="115">
        <v>2023</v>
      </c>
      <c r="M223" s="114">
        <v>120000</v>
      </c>
      <c r="N223" s="99" t="s">
        <v>14899</v>
      </c>
      <c r="P223" s="564"/>
      <c r="Q223" s="290"/>
      <c r="R223" s="289"/>
    </row>
    <row r="224" spans="1:18" s="100" customFormat="1" ht="69" customHeight="1" x14ac:dyDescent="0.25">
      <c r="A224" s="99">
        <v>218</v>
      </c>
      <c r="B224" s="156"/>
      <c r="C224" s="156" t="s">
        <v>14292</v>
      </c>
      <c r="D224" s="99" t="s">
        <v>387</v>
      </c>
      <c r="E224" s="99" t="s">
        <v>14293</v>
      </c>
      <c r="F224" s="99">
        <v>2020</v>
      </c>
      <c r="G224" s="99" t="s">
        <v>14294</v>
      </c>
      <c r="H224" s="99" t="s">
        <v>90</v>
      </c>
      <c r="I224" s="99" t="s">
        <v>342</v>
      </c>
      <c r="J224" s="99" t="s">
        <v>92</v>
      </c>
      <c r="K224" s="99">
        <v>4</v>
      </c>
      <c r="L224" s="115">
        <v>2023</v>
      </c>
      <c r="M224" s="114"/>
      <c r="N224" s="99" t="s">
        <v>14295</v>
      </c>
      <c r="O224" s="100" t="s">
        <v>14296</v>
      </c>
      <c r="P224" s="564"/>
      <c r="Q224" s="290"/>
      <c r="R224" s="289"/>
    </row>
    <row r="225" spans="1:18" s="100" customFormat="1" ht="67.5" customHeight="1" x14ac:dyDescent="0.25">
      <c r="A225" s="99">
        <v>219</v>
      </c>
      <c r="B225" s="156"/>
      <c r="C225" s="156" t="s">
        <v>14298</v>
      </c>
      <c r="D225" s="99" t="s">
        <v>87</v>
      </c>
      <c r="E225" s="99" t="s">
        <v>200</v>
      </c>
      <c r="F225" s="99">
        <v>2005</v>
      </c>
      <c r="G225" s="99" t="s">
        <v>14299</v>
      </c>
      <c r="H225" s="99" t="s">
        <v>2637</v>
      </c>
      <c r="I225" s="99" t="s">
        <v>211</v>
      </c>
      <c r="J225" s="99" t="s">
        <v>92</v>
      </c>
      <c r="K225" s="99">
        <v>4</v>
      </c>
      <c r="L225" s="115">
        <v>2023</v>
      </c>
      <c r="M225" s="114"/>
      <c r="N225" s="99" t="s">
        <v>14300</v>
      </c>
      <c r="O225" s="100" t="s">
        <v>14296</v>
      </c>
      <c r="P225" s="564"/>
      <c r="Q225" s="290"/>
      <c r="R225" s="289"/>
    </row>
    <row r="226" spans="1:18" s="100" customFormat="1" x14ac:dyDescent="0.25">
      <c r="A226" s="99">
        <v>220</v>
      </c>
      <c r="B226" s="156" t="s">
        <v>14339</v>
      </c>
      <c r="C226" s="156" t="s">
        <v>14340</v>
      </c>
      <c r="D226" s="99" t="s">
        <v>642</v>
      </c>
      <c r="E226" s="99">
        <v>1500</v>
      </c>
      <c r="F226" s="99">
        <v>2023</v>
      </c>
      <c r="G226" s="99" t="s">
        <v>14341</v>
      </c>
      <c r="H226" s="99" t="s">
        <v>90</v>
      </c>
      <c r="I226" s="99" t="s">
        <v>2849</v>
      </c>
      <c r="J226" s="99" t="s">
        <v>2856</v>
      </c>
      <c r="K226" s="99">
        <v>4</v>
      </c>
      <c r="L226" s="115">
        <v>2024</v>
      </c>
      <c r="M226" s="114">
        <v>867900</v>
      </c>
      <c r="N226" s="99" t="s">
        <v>14498</v>
      </c>
      <c r="P226" s="564"/>
      <c r="Q226" s="290"/>
      <c r="R226" s="289"/>
    </row>
    <row r="227" spans="1:18" s="100" customFormat="1" x14ac:dyDescent="0.25">
      <c r="A227" s="99">
        <v>221</v>
      </c>
      <c r="B227" s="156" t="s">
        <v>14342</v>
      </c>
      <c r="C227" s="156" t="s">
        <v>14340</v>
      </c>
      <c r="D227" s="99" t="s">
        <v>642</v>
      </c>
      <c r="E227" s="99">
        <v>1500</v>
      </c>
      <c r="F227" s="99">
        <v>2023</v>
      </c>
      <c r="G227" s="99" t="s">
        <v>14303</v>
      </c>
      <c r="H227" s="99" t="s">
        <v>90</v>
      </c>
      <c r="I227" s="99" t="s">
        <v>2849</v>
      </c>
      <c r="J227" s="99" t="s">
        <v>92</v>
      </c>
      <c r="K227" s="99">
        <v>4</v>
      </c>
      <c r="L227" s="115">
        <v>2024</v>
      </c>
      <c r="M227" s="114">
        <v>867900</v>
      </c>
      <c r="N227" s="99" t="s">
        <v>14499</v>
      </c>
      <c r="P227" s="564"/>
      <c r="Q227" s="290"/>
      <c r="R227" s="289"/>
    </row>
    <row r="228" spans="1:18" s="100" customFormat="1" x14ac:dyDescent="0.25">
      <c r="A228" s="99">
        <v>222</v>
      </c>
      <c r="B228" s="156" t="s">
        <v>14343</v>
      </c>
      <c r="C228" s="156" t="s">
        <v>14340</v>
      </c>
      <c r="D228" s="99" t="s">
        <v>642</v>
      </c>
      <c r="E228" s="99">
        <v>1500</v>
      </c>
      <c r="F228" s="99">
        <v>2023</v>
      </c>
      <c r="G228" s="99" t="s">
        <v>14305</v>
      </c>
      <c r="H228" s="99" t="s">
        <v>90</v>
      </c>
      <c r="I228" s="99" t="s">
        <v>2849</v>
      </c>
      <c r="J228" s="99" t="s">
        <v>92</v>
      </c>
      <c r="K228" s="99">
        <v>4</v>
      </c>
      <c r="L228" s="115">
        <v>2024</v>
      </c>
      <c r="M228" s="114">
        <v>867900</v>
      </c>
      <c r="N228" s="99" t="s">
        <v>14500</v>
      </c>
      <c r="P228" s="564"/>
      <c r="Q228" s="290"/>
      <c r="R228" s="289"/>
    </row>
    <row r="229" spans="1:18" s="100" customFormat="1" x14ac:dyDescent="0.25">
      <c r="A229" s="99">
        <v>223</v>
      </c>
      <c r="B229" s="156" t="s">
        <v>14344</v>
      </c>
      <c r="C229" s="156" t="s">
        <v>14340</v>
      </c>
      <c r="D229" s="99" t="s">
        <v>642</v>
      </c>
      <c r="E229" s="99">
        <v>1500</v>
      </c>
      <c r="F229" s="99">
        <v>2023</v>
      </c>
      <c r="G229" s="99" t="s">
        <v>14307</v>
      </c>
      <c r="H229" s="99" t="s">
        <v>90</v>
      </c>
      <c r="I229" s="99" t="s">
        <v>2849</v>
      </c>
      <c r="J229" s="99" t="s">
        <v>92</v>
      </c>
      <c r="K229" s="99">
        <v>4</v>
      </c>
      <c r="L229" s="115">
        <v>2024</v>
      </c>
      <c r="M229" s="114">
        <v>867900</v>
      </c>
      <c r="N229" s="99" t="s">
        <v>14501</v>
      </c>
      <c r="P229" s="564"/>
      <c r="Q229" s="290"/>
      <c r="R229" s="289"/>
    </row>
    <row r="230" spans="1:18" s="100" customFormat="1" x14ac:dyDescent="0.25">
      <c r="A230" s="99">
        <v>224</v>
      </c>
      <c r="B230" s="156" t="s">
        <v>14345</v>
      </c>
      <c r="C230" s="156" t="s">
        <v>14340</v>
      </c>
      <c r="D230" s="99" t="s">
        <v>642</v>
      </c>
      <c r="E230" s="99">
        <v>1500</v>
      </c>
      <c r="F230" s="99">
        <v>2023</v>
      </c>
      <c r="G230" s="99" t="s">
        <v>14346</v>
      </c>
      <c r="H230" s="99" t="s">
        <v>90</v>
      </c>
      <c r="I230" s="99" t="s">
        <v>2849</v>
      </c>
      <c r="J230" s="99" t="s">
        <v>92</v>
      </c>
      <c r="K230" s="99">
        <v>4</v>
      </c>
      <c r="L230" s="115">
        <v>2024</v>
      </c>
      <c r="M230" s="114">
        <v>867900</v>
      </c>
      <c r="N230" s="99" t="s">
        <v>14491</v>
      </c>
      <c r="P230" s="564"/>
      <c r="Q230" s="290"/>
      <c r="R230" s="289"/>
    </row>
    <row r="231" spans="1:18" s="100" customFormat="1" x14ac:dyDescent="0.25">
      <c r="A231" s="99">
        <v>225</v>
      </c>
      <c r="B231" s="156" t="s">
        <v>14347</v>
      </c>
      <c r="C231" s="156" t="s">
        <v>14348</v>
      </c>
      <c r="D231" s="99" t="s">
        <v>581</v>
      </c>
      <c r="E231" s="99" t="s">
        <v>582</v>
      </c>
      <c r="F231" s="99">
        <v>2023</v>
      </c>
      <c r="G231" s="99" t="s">
        <v>14349</v>
      </c>
      <c r="H231" s="99" t="s">
        <v>11696</v>
      </c>
      <c r="I231" s="99" t="s">
        <v>2849</v>
      </c>
      <c r="J231" s="99" t="s">
        <v>92</v>
      </c>
      <c r="K231" s="99">
        <v>4</v>
      </c>
      <c r="L231" s="115">
        <v>2024</v>
      </c>
      <c r="M231" s="114">
        <v>234900</v>
      </c>
      <c r="N231" s="99" t="s">
        <v>14502</v>
      </c>
      <c r="P231" s="564"/>
      <c r="Q231" s="290"/>
      <c r="R231" s="289"/>
    </row>
    <row r="232" spans="1:18" s="100" customFormat="1" x14ac:dyDescent="0.25">
      <c r="A232" s="99">
        <v>226</v>
      </c>
      <c r="B232" s="156" t="s">
        <v>14351</v>
      </c>
      <c r="C232" s="156" t="s">
        <v>14348</v>
      </c>
      <c r="D232" s="99" t="s">
        <v>581</v>
      </c>
      <c r="E232" s="99" t="s">
        <v>582</v>
      </c>
      <c r="F232" s="99">
        <v>2023</v>
      </c>
      <c r="G232" s="99" t="s">
        <v>14350</v>
      </c>
      <c r="H232" s="99" t="s">
        <v>11696</v>
      </c>
      <c r="I232" s="99" t="s">
        <v>2849</v>
      </c>
      <c r="J232" s="99" t="s">
        <v>92</v>
      </c>
      <c r="K232" s="99">
        <v>4</v>
      </c>
      <c r="L232" s="115">
        <v>2024</v>
      </c>
      <c r="M232" s="114">
        <v>234900</v>
      </c>
      <c r="N232" s="99" t="s">
        <v>15557</v>
      </c>
      <c r="P232" s="564"/>
      <c r="Q232" s="290"/>
      <c r="R232" s="289"/>
    </row>
    <row r="233" spans="1:18" s="100" customFormat="1" x14ac:dyDescent="0.25">
      <c r="A233" s="99">
        <v>227</v>
      </c>
      <c r="B233" s="156" t="s">
        <v>14352</v>
      </c>
      <c r="C233" s="156" t="s">
        <v>14348</v>
      </c>
      <c r="D233" s="99" t="s">
        <v>581</v>
      </c>
      <c r="E233" s="99" t="s">
        <v>582</v>
      </c>
      <c r="F233" s="99">
        <v>2023</v>
      </c>
      <c r="G233" s="99" t="s">
        <v>14353</v>
      </c>
      <c r="H233" s="99" t="s">
        <v>90</v>
      </c>
      <c r="I233" s="99" t="s">
        <v>2849</v>
      </c>
      <c r="J233" s="99" t="s">
        <v>2856</v>
      </c>
      <c r="K233" s="99">
        <v>4</v>
      </c>
      <c r="L233" s="115">
        <v>2024</v>
      </c>
      <c r="M233" s="114">
        <v>234900</v>
      </c>
      <c r="N233" s="99" t="s">
        <v>14503</v>
      </c>
      <c r="P233" s="564"/>
      <c r="Q233" s="290"/>
      <c r="R233" s="289"/>
    </row>
    <row r="234" spans="1:18" s="100" customFormat="1" x14ac:dyDescent="0.25">
      <c r="A234" s="99">
        <v>228</v>
      </c>
      <c r="B234" s="156" t="s">
        <v>14354</v>
      </c>
      <c r="C234" s="156" t="s">
        <v>14348</v>
      </c>
      <c r="D234" s="99" t="s">
        <v>581</v>
      </c>
      <c r="E234" s="99" t="s">
        <v>582</v>
      </c>
      <c r="F234" s="99">
        <v>2023</v>
      </c>
      <c r="G234" s="99" t="s">
        <v>14355</v>
      </c>
      <c r="H234" s="99" t="s">
        <v>11696</v>
      </c>
      <c r="I234" s="99" t="s">
        <v>2849</v>
      </c>
      <c r="J234" s="99" t="s">
        <v>92</v>
      </c>
      <c r="K234" s="99">
        <v>4</v>
      </c>
      <c r="L234" s="115">
        <v>2024</v>
      </c>
      <c r="M234" s="114">
        <v>234900</v>
      </c>
      <c r="N234" s="99" t="s">
        <v>15558</v>
      </c>
      <c r="P234" s="564"/>
      <c r="Q234" s="290"/>
      <c r="R234" s="289"/>
    </row>
    <row r="235" spans="1:18" s="100" customFormat="1" x14ac:dyDescent="0.25">
      <c r="A235" s="99">
        <v>229</v>
      </c>
      <c r="B235" s="156" t="s">
        <v>14356</v>
      </c>
      <c r="C235" s="156" t="s">
        <v>14348</v>
      </c>
      <c r="D235" s="99" t="s">
        <v>581</v>
      </c>
      <c r="E235" s="99" t="s">
        <v>582</v>
      </c>
      <c r="F235" s="99">
        <v>2023</v>
      </c>
      <c r="G235" s="99" t="s">
        <v>14357</v>
      </c>
      <c r="H235" s="99" t="s">
        <v>90</v>
      </c>
      <c r="I235" s="99" t="s">
        <v>2849</v>
      </c>
      <c r="J235" s="99" t="s">
        <v>92</v>
      </c>
      <c r="K235" s="99">
        <v>4</v>
      </c>
      <c r="L235" s="115">
        <v>2024</v>
      </c>
      <c r="M235" s="114">
        <v>234900</v>
      </c>
      <c r="N235" s="99" t="s">
        <v>11518</v>
      </c>
      <c r="P235" s="564"/>
      <c r="Q235" s="290"/>
      <c r="R235" s="289"/>
    </row>
    <row r="236" spans="1:18" s="100" customFormat="1" ht="25.5" x14ac:dyDescent="0.25">
      <c r="A236" s="99">
        <v>230</v>
      </c>
      <c r="B236" s="156" t="s">
        <v>14673</v>
      </c>
      <c r="C236" s="156" t="s">
        <v>14672</v>
      </c>
      <c r="D236" s="99" t="s">
        <v>14669</v>
      </c>
      <c r="E236" s="99" t="s">
        <v>14670</v>
      </c>
      <c r="F236" s="99">
        <v>2011</v>
      </c>
      <c r="G236" s="99" t="s">
        <v>14671</v>
      </c>
      <c r="H236" s="99" t="s">
        <v>90</v>
      </c>
      <c r="I236" s="99" t="s">
        <v>211</v>
      </c>
      <c r="J236" s="99" t="s">
        <v>92</v>
      </c>
      <c r="K236" s="99">
        <v>9</v>
      </c>
      <c r="L236" s="115">
        <v>2024</v>
      </c>
      <c r="M236" s="114">
        <v>850000</v>
      </c>
      <c r="N236" s="99" t="s">
        <v>14870</v>
      </c>
      <c r="P236" s="564"/>
      <c r="Q236" s="290"/>
      <c r="R236" s="289"/>
    </row>
    <row r="237" spans="1:18" s="100" customFormat="1" x14ac:dyDescent="0.25">
      <c r="A237" s="99">
        <v>231</v>
      </c>
      <c r="B237" s="156" t="s">
        <v>14677</v>
      </c>
      <c r="C237" s="156" t="s">
        <v>14672</v>
      </c>
      <c r="D237" s="99" t="s">
        <v>14675</v>
      </c>
      <c r="E237" s="99" t="s">
        <v>14674</v>
      </c>
      <c r="F237" s="99">
        <v>2009</v>
      </c>
      <c r="G237" s="99" t="s">
        <v>14676</v>
      </c>
      <c r="H237" s="99"/>
      <c r="I237" s="99" t="s">
        <v>183</v>
      </c>
      <c r="J237" s="99" t="s">
        <v>92</v>
      </c>
      <c r="K237" s="99">
        <v>9</v>
      </c>
      <c r="L237" s="115">
        <v>2024</v>
      </c>
      <c r="M237" s="114">
        <v>450000</v>
      </c>
      <c r="N237" s="99" t="s">
        <v>15559</v>
      </c>
      <c r="P237" s="564"/>
      <c r="Q237" s="290"/>
      <c r="R237" s="289"/>
    </row>
    <row r="238" spans="1:18" s="100" customFormat="1" ht="25.5" x14ac:dyDescent="0.25">
      <c r="A238" s="99">
        <v>232</v>
      </c>
      <c r="B238" s="156" t="s">
        <v>14682</v>
      </c>
      <c r="C238" s="156" t="s">
        <v>14678</v>
      </c>
      <c r="D238" s="99" t="s">
        <v>14679</v>
      </c>
      <c r="E238" s="99" t="s">
        <v>533</v>
      </c>
      <c r="F238" s="99">
        <v>2024</v>
      </c>
      <c r="G238" s="99" t="s">
        <v>14680</v>
      </c>
      <c r="H238" s="99" t="s">
        <v>90</v>
      </c>
      <c r="I238" s="99" t="s">
        <v>211</v>
      </c>
      <c r="J238" s="99" t="s">
        <v>92</v>
      </c>
      <c r="K238" s="99">
        <v>9</v>
      </c>
      <c r="L238" s="115">
        <v>2024</v>
      </c>
      <c r="M238" s="114">
        <v>324900</v>
      </c>
      <c r="N238" s="99" t="s">
        <v>14681</v>
      </c>
      <c r="P238" s="564"/>
      <c r="Q238" s="290"/>
      <c r="R238" s="289"/>
    </row>
    <row r="239" spans="1:18" s="100" customFormat="1" ht="25.5" x14ac:dyDescent="0.25">
      <c r="A239" s="99">
        <v>233</v>
      </c>
      <c r="B239" s="156" t="s">
        <v>14685</v>
      </c>
      <c r="C239" s="156" t="s">
        <v>14678</v>
      </c>
      <c r="D239" s="99" t="s">
        <v>14679</v>
      </c>
      <c r="E239" s="99" t="s">
        <v>533</v>
      </c>
      <c r="F239" s="99">
        <v>2024</v>
      </c>
      <c r="G239" s="99" t="s">
        <v>14683</v>
      </c>
      <c r="H239" s="99" t="s">
        <v>11696</v>
      </c>
      <c r="I239" s="99" t="s">
        <v>131</v>
      </c>
      <c r="J239" s="99" t="s">
        <v>92</v>
      </c>
      <c r="K239" s="99">
        <v>9</v>
      </c>
      <c r="L239" s="115">
        <v>2024</v>
      </c>
      <c r="M239" s="114">
        <v>324900</v>
      </c>
      <c r="N239" s="99" t="s">
        <v>14684</v>
      </c>
      <c r="P239" s="564"/>
      <c r="Q239" s="290"/>
      <c r="R239" s="289"/>
    </row>
    <row r="240" spans="1:18" s="100" customFormat="1" ht="25.5" x14ac:dyDescent="0.25">
      <c r="A240" s="99">
        <v>234</v>
      </c>
      <c r="B240" s="156" t="s">
        <v>14688</v>
      </c>
      <c r="C240" s="156" t="s">
        <v>14678</v>
      </c>
      <c r="D240" s="99" t="s">
        <v>14679</v>
      </c>
      <c r="E240" s="99" t="s">
        <v>533</v>
      </c>
      <c r="F240" s="99">
        <v>2024</v>
      </c>
      <c r="G240" s="99" t="s">
        <v>14686</v>
      </c>
      <c r="H240" s="99" t="s">
        <v>90</v>
      </c>
      <c r="I240" s="99" t="s">
        <v>154</v>
      </c>
      <c r="J240" s="99" t="s">
        <v>92</v>
      </c>
      <c r="K240" s="99">
        <v>9</v>
      </c>
      <c r="L240" s="115">
        <v>2024</v>
      </c>
      <c r="M240" s="114">
        <v>324900</v>
      </c>
      <c r="N240" s="99" t="s">
        <v>14687</v>
      </c>
      <c r="P240" s="564"/>
      <c r="Q240" s="290"/>
      <c r="R240" s="289"/>
    </row>
    <row r="241" spans="1:18" s="100" customFormat="1" ht="25.5" x14ac:dyDescent="0.25">
      <c r="A241" s="99">
        <v>235</v>
      </c>
      <c r="B241" s="156" t="s">
        <v>14691</v>
      </c>
      <c r="C241" s="156" t="s">
        <v>14678</v>
      </c>
      <c r="D241" s="99" t="s">
        <v>14679</v>
      </c>
      <c r="E241" s="99" t="s">
        <v>533</v>
      </c>
      <c r="F241" s="99">
        <v>2024</v>
      </c>
      <c r="G241" s="99" t="s">
        <v>14689</v>
      </c>
      <c r="H241" s="99" t="s">
        <v>144</v>
      </c>
      <c r="I241" s="99" t="s">
        <v>183</v>
      </c>
      <c r="J241" s="99" t="s">
        <v>92</v>
      </c>
      <c r="K241" s="99">
        <v>9</v>
      </c>
      <c r="L241" s="115">
        <v>2024</v>
      </c>
      <c r="M241" s="114">
        <v>324900</v>
      </c>
      <c r="N241" s="99" t="s">
        <v>14690</v>
      </c>
      <c r="P241" s="564"/>
      <c r="Q241" s="290"/>
      <c r="R241" s="289"/>
    </row>
    <row r="242" spans="1:18" s="100" customFormat="1" ht="25.5" x14ac:dyDescent="0.25">
      <c r="A242" s="99">
        <v>236</v>
      </c>
      <c r="B242" s="156" t="s">
        <v>14692</v>
      </c>
      <c r="C242" s="156" t="s">
        <v>14678</v>
      </c>
      <c r="D242" s="99" t="s">
        <v>14679</v>
      </c>
      <c r="E242" s="99" t="s">
        <v>533</v>
      </c>
      <c r="F242" s="99">
        <v>2024</v>
      </c>
      <c r="G242" s="99" t="s">
        <v>14693</v>
      </c>
      <c r="H242" s="99" t="s">
        <v>144</v>
      </c>
      <c r="I242" s="99" t="s">
        <v>183</v>
      </c>
      <c r="J242" s="99" t="s">
        <v>92</v>
      </c>
      <c r="K242" s="99">
        <v>9</v>
      </c>
      <c r="L242" s="115">
        <v>2024</v>
      </c>
      <c r="M242" s="114">
        <v>324900</v>
      </c>
      <c r="N242" s="99" t="s">
        <v>14694</v>
      </c>
      <c r="P242" s="564"/>
      <c r="Q242" s="290"/>
      <c r="R242" s="289"/>
    </row>
    <row r="243" spans="1:18" s="100" customFormat="1" ht="25.5" x14ac:dyDescent="0.25">
      <c r="A243" s="99">
        <v>237</v>
      </c>
      <c r="B243" s="156" t="s">
        <v>14993</v>
      </c>
      <c r="C243" s="156" t="s">
        <v>14994</v>
      </c>
      <c r="D243" s="99" t="s">
        <v>138</v>
      </c>
      <c r="E243" s="99" t="s">
        <v>533</v>
      </c>
      <c r="F243" s="99">
        <v>2023</v>
      </c>
      <c r="G243" s="99" t="s">
        <v>14995</v>
      </c>
      <c r="H243" s="99" t="s">
        <v>90</v>
      </c>
      <c r="I243" s="99" t="s">
        <v>342</v>
      </c>
      <c r="J243" s="99" t="s">
        <v>92</v>
      </c>
      <c r="K243" s="99">
        <v>1</v>
      </c>
      <c r="L243" s="115">
        <v>2025</v>
      </c>
      <c r="M243" s="114">
        <v>844900</v>
      </c>
      <c r="N243" s="99" t="s">
        <v>15114</v>
      </c>
      <c r="P243" s="564"/>
      <c r="Q243" s="290"/>
      <c r="R243" s="289"/>
    </row>
    <row r="244" spans="1:18" s="100" customFormat="1" ht="25.5" x14ac:dyDescent="0.25">
      <c r="A244" s="99">
        <v>238</v>
      </c>
      <c r="B244" s="156" t="s">
        <v>14996</v>
      </c>
      <c r="C244" s="156" t="s">
        <v>14994</v>
      </c>
      <c r="D244" s="99" t="s">
        <v>138</v>
      </c>
      <c r="E244" s="99" t="s">
        <v>533</v>
      </c>
      <c r="F244" s="99">
        <v>2023</v>
      </c>
      <c r="G244" s="99" t="s">
        <v>14997</v>
      </c>
      <c r="H244" s="99" t="s">
        <v>90</v>
      </c>
      <c r="I244" s="99" t="s">
        <v>342</v>
      </c>
      <c r="J244" s="99" t="s">
        <v>92</v>
      </c>
      <c r="K244" s="99">
        <v>1</v>
      </c>
      <c r="L244" s="115">
        <v>2025</v>
      </c>
      <c r="M244" s="114">
        <v>844900</v>
      </c>
      <c r="N244" s="99" t="s">
        <v>15115</v>
      </c>
      <c r="P244" s="564"/>
      <c r="Q244" s="290"/>
      <c r="R244" s="289"/>
    </row>
    <row r="245" spans="1:18" s="100" customFormat="1" ht="25.5" x14ac:dyDescent="0.25">
      <c r="A245" s="99">
        <v>239</v>
      </c>
      <c r="B245" s="156" t="s">
        <v>14998</v>
      </c>
      <c r="C245" s="156" t="s">
        <v>14994</v>
      </c>
      <c r="D245" s="99" t="s">
        <v>138</v>
      </c>
      <c r="E245" s="99" t="s">
        <v>533</v>
      </c>
      <c r="F245" s="99">
        <v>2023</v>
      </c>
      <c r="G245" s="156" t="s">
        <v>14999</v>
      </c>
      <c r="H245" s="99" t="s">
        <v>90</v>
      </c>
      <c r="I245" s="99" t="s">
        <v>342</v>
      </c>
      <c r="J245" s="99" t="s">
        <v>92</v>
      </c>
      <c r="K245" s="99">
        <v>1</v>
      </c>
      <c r="L245" s="115">
        <v>2025</v>
      </c>
      <c r="M245" s="114">
        <v>844900</v>
      </c>
      <c r="N245" s="99" t="s">
        <v>15113</v>
      </c>
      <c r="P245" s="564"/>
      <c r="Q245" s="290"/>
      <c r="R245" s="289"/>
    </row>
    <row r="246" spans="1:18" s="100" customFormat="1" ht="38.25" x14ac:dyDescent="0.25">
      <c r="A246" s="99">
        <v>240</v>
      </c>
      <c r="B246" s="156" t="s">
        <v>15056</v>
      </c>
      <c r="C246" s="156" t="s">
        <v>15057</v>
      </c>
      <c r="D246" s="99" t="s">
        <v>15058</v>
      </c>
      <c r="E246" s="99" t="s">
        <v>15059</v>
      </c>
      <c r="F246" s="99">
        <v>2004</v>
      </c>
      <c r="G246" s="99" t="s">
        <v>15060</v>
      </c>
      <c r="H246" s="99" t="s">
        <v>90</v>
      </c>
      <c r="I246" s="99" t="s">
        <v>15005</v>
      </c>
      <c r="J246" s="99" t="s">
        <v>92</v>
      </c>
      <c r="K246" s="99">
        <v>2</v>
      </c>
      <c r="L246" s="115">
        <v>2025</v>
      </c>
      <c r="M246" s="114">
        <v>150000</v>
      </c>
      <c r="N246" s="99"/>
      <c r="P246" s="564"/>
      <c r="Q246" s="290"/>
      <c r="R246" s="289"/>
    </row>
    <row r="247" spans="1:18" s="100" customFormat="1" ht="25.5" x14ac:dyDescent="0.25">
      <c r="A247" s="99">
        <v>241</v>
      </c>
      <c r="B247" s="156" t="s">
        <v>15524</v>
      </c>
      <c r="C247" s="156" t="s">
        <v>15079</v>
      </c>
      <c r="D247" s="99" t="s">
        <v>87</v>
      </c>
      <c r="E247" s="99" t="s">
        <v>15080</v>
      </c>
      <c r="F247" s="99">
        <v>2007</v>
      </c>
      <c r="G247" s="99" t="s">
        <v>15081</v>
      </c>
      <c r="H247" s="99" t="s">
        <v>90</v>
      </c>
      <c r="I247" s="99" t="s">
        <v>1689</v>
      </c>
      <c r="J247" s="99" t="s">
        <v>92</v>
      </c>
      <c r="K247" s="99">
        <v>3</v>
      </c>
      <c r="L247" s="115">
        <v>2025</v>
      </c>
      <c r="M247" s="114">
        <v>170000</v>
      </c>
      <c r="N247" s="99" t="s">
        <v>15525</v>
      </c>
      <c r="P247" s="564"/>
      <c r="Q247" s="290"/>
      <c r="R247" s="289"/>
    </row>
    <row r="248" spans="1:18" s="100" customFormat="1" ht="25.5" x14ac:dyDescent="0.25">
      <c r="A248" s="99">
        <v>242</v>
      </c>
      <c r="B248" s="156" t="s">
        <v>15262</v>
      </c>
      <c r="C248" s="156" t="s">
        <v>15265</v>
      </c>
      <c r="D248" s="99" t="s">
        <v>252</v>
      </c>
      <c r="E248" s="99" t="s">
        <v>15263</v>
      </c>
      <c r="F248" s="99">
        <v>1975</v>
      </c>
      <c r="G248" s="99">
        <v>27526</v>
      </c>
      <c r="H248" s="99" t="s">
        <v>144</v>
      </c>
      <c r="I248" s="99" t="s">
        <v>15264</v>
      </c>
      <c r="J248" s="99" t="s">
        <v>92</v>
      </c>
      <c r="K248" s="99">
        <v>6</v>
      </c>
      <c r="L248" s="115">
        <v>2025</v>
      </c>
      <c r="M248" s="114">
        <v>850000</v>
      </c>
      <c r="N248" s="494"/>
      <c r="P248" s="564"/>
      <c r="Q248" s="290"/>
      <c r="R248" s="289"/>
    </row>
    <row r="249" spans="1:18" s="100" customFormat="1" ht="25.5" x14ac:dyDescent="0.25">
      <c r="A249" s="99">
        <v>243</v>
      </c>
      <c r="B249" s="156" t="s">
        <v>15337</v>
      </c>
      <c r="C249" s="156" t="s">
        <v>15332</v>
      </c>
      <c r="D249" s="99" t="s">
        <v>15333</v>
      </c>
      <c r="E249" s="99" t="s">
        <v>15334</v>
      </c>
      <c r="F249" s="99">
        <v>2000</v>
      </c>
      <c r="G249" s="99" t="s">
        <v>15335</v>
      </c>
      <c r="H249" s="99"/>
      <c r="I249" s="99" t="s">
        <v>15336</v>
      </c>
      <c r="J249" s="99" t="s">
        <v>92</v>
      </c>
      <c r="K249" s="99">
        <v>7</v>
      </c>
      <c r="L249" s="115">
        <v>2025</v>
      </c>
      <c r="M249" s="114">
        <v>928000</v>
      </c>
      <c r="N249" s="99"/>
      <c r="P249" s="564"/>
      <c r="Q249" s="290"/>
      <c r="R249" s="289"/>
    </row>
    <row r="250" spans="1:18" s="100" customFormat="1" ht="25.5" x14ac:dyDescent="0.25">
      <c r="A250" s="99">
        <v>244</v>
      </c>
      <c r="B250" s="156" t="s">
        <v>15342</v>
      </c>
      <c r="C250" s="156" t="s">
        <v>15338</v>
      </c>
      <c r="D250" s="99" t="s">
        <v>15339</v>
      </c>
      <c r="E250" s="99" t="s">
        <v>15340</v>
      </c>
      <c r="F250" s="99">
        <v>2012</v>
      </c>
      <c r="G250" s="99" t="s">
        <v>15341</v>
      </c>
      <c r="H250" s="99"/>
      <c r="I250" s="99" t="s">
        <v>7420</v>
      </c>
      <c r="J250" s="99" t="s">
        <v>92</v>
      </c>
      <c r="K250" s="99">
        <v>7</v>
      </c>
      <c r="L250" s="115">
        <v>2025</v>
      </c>
      <c r="M250" s="114">
        <v>1160000</v>
      </c>
      <c r="N250" s="99"/>
      <c r="P250" s="564"/>
      <c r="Q250" s="290"/>
      <c r="R250" s="289"/>
    </row>
    <row r="251" spans="1:18" s="100" customFormat="1" ht="26.25" thickBot="1" x14ac:dyDescent="0.3">
      <c r="A251" s="446">
        <v>245</v>
      </c>
      <c r="B251" s="466" t="s">
        <v>15347</v>
      </c>
      <c r="C251" s="466" t="s">
        <v>15343</v>
      </c>
      <c r="D251" s="446" t="s">
        <v>15344</v>
      </c>
      <c r="E251" s="446" t="s">
        <v>15345</v>
      </c>
      <c r="F251" s="446">
        <v>2011</v>
      </c>
      <c r="G251" s="446" t="s">
        <v>15346</v>
      </c>
      <c r="H251" s="446"/>
      <c r="I251" s="446" t="s">
        <v>15348</v>
      </c>
      <c r="J251" s="446" t="s">
        <v>92</v>
      </c>
      <c r="K251" s="446">
        <v>78</v>
      </c>
      <c r="L251" s="467">
        <v>2025</v>
      </c>
      <c r="M251" s="468">
        <v>1160000</v>
      </c>
      <c r="N251" s="446" t="s">
        <v>14338</v>
      </c>
      <c r="P251" s="564"/>
      <c r="Q251" s="290"/>
      <c r="R251" s="289"/>
    </row>
    <row r="252" spans="1:18" s="100" customFormat="1" ht="25.5" x14ac:dyDescent="0.25">
      <c r="A252" s="476">
        <v>246</v>
      </c>
      <c r="B252" s="477" t="s">
        <v>15456</v>
      </c>
      <c r="C252" s="477" t="s">
        <v>15457</v>
      </c>
      <c r="D252" s="478" t="s">
        <v>15458</v>
      </c>
      <c r="E252" s="478" t="s">
        <v>334</v>
      </c>
      <c r="F252" s="478">
        <v>2009</v>
      </c>
      <c r="G252" s="478" t="s">
        <v>15459</v>
      </c>
      <c r="H252" s="478" t="s">
        <v>144</v>
      </c>
      <c r="I252" s="478" t="s">
        <v>15348</v>
      </c>
      <c r="J252" s="478" t="s">
        <v>535</v>
      </c>
      <c r="K252" s="478">
        <v>10</v>
      </c>
      <c r="L252" s="479">
        <v>2025</v>
      </c>
      <c r="M252" s="480">
        <v>1</v>
      </c>
      <c r="N252" s="481" t="s">
        <v>15460</v>
      </c>
      <c r="P252" s="564"/>
      <c r="Q252" s="285"/>
      <c r="R252" s="196"/>
    </row>
    <row r="253" spans="1:18" s="100" customFormat="1" ht="25.5" x14ac:dyDescent="0.25">
      <c r="A253" s="482">
        <v>247</v>
      </c>
      <c r="B253" s="107" t="s">
        <v>15456</v>
      </c>
      <c r="C253" s="107" t="s">
        <v>15461</v>
      </c>
      <c r="D253" s="99" t="s">
        <v>14669</v>
      </c>
      <c r="E253" s="99" t="s">
        <v>287</v>
      </c>
      <c r="F253" s="99" t="s">
        <v>15462</v>
      </c>
      <c r="G253" s="99" t="s">
        <v>15463</v>
      </c>
      <c r="H253" s="99" t="s">
        <v>90</v>
      </c>
      <c r="I253" s="99" t="s">
        <v>15348</v>
      </c>
      <c r="J253" s="99" t="s">
        <v>92</v>
      </c>
      <c r="K253" s="99">
        <v>10</v>
      </c>
      <c r="L253" s="115">
        <v>2025</v>
      </c>
      <c r="M253" s="299">
        <v>1</v>
      </c>
      <c r="N253" s="483" t="s">
        <v>15464</v>
      </c>
      <c r="P253" s="564"/>
      <c r="Q253" s="285"/>
      <c r="R253" s="196"/>
    </row>
    <row r="254" spans="1:18" s="100" customFormat="1" ht="26.25" thickBot="1" x14ac:dyDescent="0.3">
      <c r="A254" s="484">
        <v>248</v>
      </c>
      <c r="B254" s="469" t="s">
        <v>15456</v>
      </c>
      <c r="C254" s="469" t="s">
        <v>15465</v>
      </c>
      <c r="D254" s="446" t="s">
        <v>87</v>
      </c>
      <c r="E254" s="446"/>
      <c r="F254" s="446">
        <v>1990</v>
      </c>
      <c r="G254" s="446" t="s">
        <v>15466</v>
      </c>
      <c r="H254" s="446" t="s">
        <v>15467</v>
      </c>
      <c r="I254" s="446" t="s">
        <v>15348</v>
      </c>
      <c r="J254" s="446" t="s">
        <v>15468</v>
      </c>
      <c r="K254" s="446">
        <v>10</v>
      </c>
      <c r="L254" s="467">
        <v>2025</v>
      </c>
      <c r="M254" s="470">
        <v>1</v>
      </c>
      <c r="N254" s="485" t="s">
        <v>15469</v>
      </c>
      <c r="P254" s="564"/>
      <c r="Q254" s="285"/>
      <c r="R254" s="196"/>
    </row>
    <row r="255" spans="1:18" s="100" customFormat="1" ht="25.5" x14ac:dyDescent="0.25">
      <c r="A255" s="486">
        <v>249</v>
      </c>
      <c r="B255" s="487"/>
      <c r="C255" s="487" t="s">
        <v>15470</v>
      </c>
      <c r="D255" s="487" t="s">
        <v>15471</v>
      </c>
      <c r="E255" s="487"/>
      <c r="F255" s="487">
        <v>1991</v>
      </c>
      <c r="G255" s="487" t="s">
        <v>15472</v>
      </c>
      <c r="H255" s="487" t="s">
        <v>144</v>
      </c>
      <c r="I255" s="487" t="s">
        <v>15348</v>
      </c>
      <c r="J255" s="487" t="s">
        <v>92</v>
      </c>
      <c r="K255" s="487">
        <v>10</v>
      </c>
      <c r="L255" s="487">
        <v>2025</v>
      </c>
      <c r="M255" s="488">
        <v>104730.8</v>
      </c>
      <c r="N255" s="489" t="s">
        <v>15473</v>
      </c>
      <c r="P255" s="564"/>
      <c r="Q255" s="290"/>
      <c r="R255" s="289"/>
    </row>
    <row r="256" spans="1:18" s="100" customFormat="1" x14ac:dyDescent="0.25">
      <c r="A256" s="99">
        <v>250</v>
      </c>
      <c r="B256" s="99" t="s">
        <v>15456</v>
      </c>
      <c r="C256" s="99" t="s">
        <v>15526</v>
      </c>
      <c r="D256" s="99" t="s">
        <v>108</v>
      </c>
      <c r="E256" s="99" t="s">
        <v>15527</v>
      </c>
      <c r="F256" s="99">
        <v>2024</v>
      </c>
      <c r="G256" s="99" t="s">
        <v>15528</v>
      </c>
      <c r="H256" s="99" t="s">
        <v>292</v>
      </c>
      <c r="I256" s="99" t="s">
        <v>2849</v>
      </c>
      <c r="J256" s="99" t="s">
        <v>92</v>
      </c>
      <c r="K256" s="99">
        <v>11</v>
      </c>
      <c r="L256" s="99">
        <v>2025</v>
      </c>
      <c r="M256" s="197">
        <v>0.01</v>
      </c>
      <c r="N256" s="508" t="s">
        <v>15529</v>
      </c>
      <c r="P256" s="564"/>
      <c r="Q256" s="290"/>
      <c r="R256" s="289"/>
    </row>
    <row r="257" spans="1:18" s="100" customFormat="1" x14ac:dyDescent="0.25">
      <c r="A257" s="99">
        <v>251</v>
      </c>
      <c r="B257" s="99" t="s">
        <v>15456</v>
      </c>
      <c r="C257" s="99" t="s">
        <v>15530</v>
      </c>
      <c r="D257" s="99" t="s">
        <v>108</v>
      </c>
      <c r="E257" s="99" t="s">
        <v>15527</v>
      </c>
      <c r="F257" s="99">
        <v>2025</v>
      </c>
      <c r="G257" s="99" t="s">
        <v>15531</v>
      </c>
      <c r="H257" s="99" t="s">
        <v>90</v>
      </c>
      <c r="I257" s="99" t="s">
        <v>2849</v>
      </c>
      <c r="J257" s="99" t="s">
        <v>92</v>
      </c>
      <c r="K257" s="99">
        <v>11</v>
      </c>
      <c r="L257" s="99">
        <v>2025</v>
      </c>
      <c r="M257" s="197">
        <v>0.01</v>
      </c>
      <c r="N257" s="508" t="s">
        <v>15532</v>
      </c>
      <c r="P257" s="564"/>
      <c r="Q257" s="290"/>
      <c r="R257" s="289"/>
    </row>
    <row r="258" spans="1:18" s="100" customFormat="1" x14ac:dyDescent="0.25">
      <c r="A258" s="99">
        <v>252</v>
      </c>
      <c r="B258" s="99" t="s">
        <v>15456</v>
      </c>
      <c r="C258" s="99" t="s">
        <v>15526</v>
      </c>
      <c r="D258" s="99" t="s">
        <v>108</v>
      </c>
      <c r="E258" s="99" t="s">
        <v>15527</v>
      </c>
      <c r="F258" s="99">
        <v>2024</v>
      </c>
      <c r="G258" s="99" t="s">
        <v>15533</v>
      </c>
      <c r="H258" s="99" t="s">
        <v>11696</v>
      </c>
      <c r="I258" s="99" t="s">
        <v>2849</v>
      </c>
      <c r="J258" s="99" t="s">
        <v>92</v>
      </c>
      <c r="K258" s="99">
        <v>11</v>
      </c>
      <c r="L258" s="99">
        <v>2025</v>
      </c>
      <c r="M258" s="197">
        <v>0.01</v>
      </c>
      <c r="N258" s="508" t="s">
        <v>15534</v>
      </c>
      <c r="P258" s="564"/>
      <c r="Q258" s="290"/>
      <c r="R258" s="289"/>
    </row>
    <row r="259" spans="1:18" s="100" customFormat="1" ht="25.5" x14ac:dyDescent="0.25">
      <c r="A259" s="99">
        <v>253</v>
      </c>
      <c r="B259" s="99" t="s">
        <v>15575</v>
      </c>
      <c r="C259" s="99" t="s">
        <v>15576</v>
      </c>
      <c r="D259" s="99" t="s">
        <v>186</v>
      </c>
      <c r="E259" s="99" t="s">
        <v>543</v>
      </c>
      <c r="F259" s="99">
        <v>2023</v>
      </c>
      <c r="G259" s="99" t="s">
        <v>15577</v>
      </c>
      <c r="H259" s="99" t="s">
        <v>90</v>
      </c>
      <c r="I259" s="99" t="s">
        <v>1689</v>
      </c>
      <c r="J259" s="99" t="s">
        <v>92</v>
      </c>
      <c r="K259" s="99">
        <v>1</v>
      </c>
      <c r="L259" s="99">
        <v>2026</v>
      </c>
      <c r="M259" s="197">
        <v>1450000</v>
      </c>
      <c r="N259" s="99" t="s">
        <v>15578</v>
      </c>
      <c r="P259" s="564"/>
      <c r="Q259" s="290"/>
      <c r="R259" s="289"/>
    </row>
    <row r="260" spans="1:18" s="100" customFormat="1" ht="25.5" x14ac:dyDescent="0.25">
      <c r="A260" s="99">
        <v>254</v>
      </c>
      <c r="B260" s="99" t="s">
        <v>15456</v>
      </c>
      <c r="C260" s="99" t="s">
        <v>15654</v>
      </c>
      <c r="D260" s="99" t="s">
        <v>318</v>
      </c>
      <c r="E260" s="99"/>
      <c r="F260" s="99">
        <v>2024</v>
      </c>
      <c r="G260" s="99" t="s">
        <v>15655</v>
      </c>
      <c r="H260" s="99" t="s">
        <v>144</v>
      </c>
      <c r="I260" s="99" t="s">
        <v>2849</v>
      </c>
      <c r="J260" s="99" t="s">
        <v>92</v>
      </c>
      <c r="K260" s="99">
        <v>2</v>
      </c>
      <c r="L260" s="99">
        <v>2026</v>
      </c>
      <c r="M260" s="197">
        <v>1</v>
      </c>
      <c r="N260" s="509"/>
      <c r="P260" s="564"/>
      <c r="Q260" s="290"/>
      <c r="R260" s="289"/>
    </row>
    <row r="261" spans="1:18" s="100" customFormat="1" ht="25.5" x14ac:dyDescent="0.25">
      <c r="A261" s="99">
        <v>255</v>
      </c>
      <c r="B261" s="99" t="s">
        <v>15456</v>
      </c>
      <c r="C261" s="99" t="s">
        <v>15654</v>
      </c>
      <c r="D261" s="99" t="s">
        <v>318</v>
      </c>
      <c r="E261" s="99"/>
      <c r="F261" s="99">
        <v>2024</v>
      </c>
      <c r="G261" s="99" t="s">
        <v>15656</v>
      </c>
      <c r="H261" s="99" t="s">
        <v>144</v>
      </c>
      <c r="I261" s="99" t="s">
        <v>2849</v>
      </c>
      <c r="J261" s="99" t="s">
        <v>92</v>
      </c>
      <c r="K261" s="99">
        <v>2</v>
      </c>
      <c r="L261" s="99">
        <v>2026</v>
      </c>
      <c r="M261" s="197">
        <v>1</v>
      </c>
      <c r="N261" s="509"/>
      <c r="P261" s="564"/>
      <c r="Q261" s="290"/>
      <c r="R261" s="289"/>
    </row>
    <row r="262" spans="1:18" s="100" customFormat="1" ht="25.5" x14ac:dyDescent="0.25">
      <c r="A262" s="99">
        <v>256</v>
      </c>
      <c r="B262" s="99" t="s">
        <v>15456</v>
      </c>
      <c r="C262" s="99" t="s">
        <v>15654</v>
      </c>
      <c r="D262" s="99" t="s">
        <v>318</v>
      </c>
      <c r="E262" s="99"/>
      <c r="F262" s="99">
        <v>2024</v>
      </c>
      <c r="G262" s="99" t="s">
        <v>15657</v>
      </c>
      <c r="H262" s="99" t="s">
        <v>144</v>
      </c>
      <c r="I262" s="99" t="s">
        <v>309</v>
      </c>
      <c r="J262" s="99" t="s">
        <v>92</v>
      </c>
      <c r="K262" s="99">
        <v>2</v>
      </c>
      <c r="L262" s="99">
        <v>2026</v>
      </c>
      <c r="M262" s="197">
        <v>1</v>
      </c>
      <c r="N262" s="509"/>
      <c r="P262" s="564"/>
      <c r="Q262" s="290"/>
      <c r="R262" s="289"/>
    </row>
    <row r="263" spans="1:18" s="100" customFormat="1" ht="25.5" x14ac:dyDescent="0.25">
      <c r="A263" s="99">
        <v>257</v>
      </c>
      <c r="B263" s="99" t="s">
        <v>15456</v>
      </c>
      <c r="C263" s="99" t="s">
        <v>15654</v>
      </c>
      <c r="D263" s="99" t="s">
        <v>318</v>
      </c>
      <c r="E263" s="99"/>
      <c r="F263" s="99">
        <v>2024</v>
      </c>
      <c r="G263" s="99" t="s">
        <v>15658</v>
      </c>
      <c r="H263" s="99" t="s">
        <v>144</v>
      </c>
      <c r="I263" s="99" t="s">
        <v>309</v>
      </c>
      <c r="J263" s="99" t="s">
        <v>92</v>
      </c>
      <c r="K263" s="99">
        <v>2</v>
      </c>
      <c r="L263" s="99">
        <v>2026</v>
      </c>
      <c r="M263" s="197">
        <v>1</v>
      </c>
      <c r="N263" s="509"/>
      <c r="P263" s="564"/>
      <c r="Q263" s="290"/>
      <c r="R263" s="289"/>
    </row>
    <row r="264" spans="1:18" s="100" customFormat="1" ht="25.5" x14ac:dyDescent="0.25">
      <c r="A264" s="99">
        <v>258</v>
      </c>
      <c r="B264" s="99" t="s">
        <v>15456</v>
      </c>
      <c r="C264" s="99" t="s">
        <v>15654</v>
      </c>
      <c r="D264" s="99" t="s">
        <v>318</v>
      </c>
      <c r="E264" s="99"/>
      <c r="F264" s="99">
        <v>2024</v>
      </c>
      <c r="G264" s="99" t="s">
        <v>15659</v>
      </c>
      <c r="H264" s="99" t="s">
        <v>144</v>
      </c>
      <c r="I264" s="99" t="s">
        <v>309</v>
      </c>
      <c r="J264" s="99" t="s">
        <v>92</v>
      </c>
      <c r="K264" s="99">
        <v>2</v>
      </c>
      <c r="L264" s="99">
        <v>2026</v>
      </c>
      <c r="M264" s="197">
        <v>1</v>
      </c>
      <c r="N264" s="509"/>
      <c r="P264" s="564"/>
      <c r="Q264" s="290"/>
      <c r="R264" s="289"/>
    </row>
    <row r="265" spans="1:18" s="100" customFormat="1" x14ac:dyDescent="0.25">
      <c r="A265" s="99">
        <v>259</v>
      </c>
      <c r="B265" s="99" t="s">
        <v>15456</v>
      </c>
      <c r="C265" s="99" t="s">
        <v>15526</v>
      </c>
      <c r="D265" s="99" t="s">
        <v>108</v>
      </c>
      <c r="E265" s="99" t="s">
        <v>15527</v>
      </c>
      <c r="F265" s="99">
        <v>2024</v>
      </c>
      <c r="G265" s="99" t="s">
        <v>15528</v>
      </c>
      <c r="H265" s="99" t="s">
        <v>292</v>
      </c>
      <c r="I265" s="99" t="s">
        <v>2849</v>
      </c>
      <c r="J265" s="99" t="s">
        <v>92</v>
      </c>
      <c r="K265" s="99">
        <v>4</v>
      </c>
      <c r="L265" s="99">
        <v>2026</v>
      </c>
      <c r="M265" s="197">
        <v>545899.99</v>
      </c>
      <c r="N265" s="508" t="s">
        <v>15529</v>
      </c>
      <c r="P265" s="564"/>
      <c r="Q265" s="290"/>
      <c r="R265" s="289"/>
    </row>
    <row r="266" spans="1:18" s="100" customFormat="1" x14ac:dyDescent="0.25">
      <c r="A266" s="99">
        <v>260</v>
      </c>
      <c r="B266" s="99" t="s">
        <v>15456</v>
      </c>
      <c r="C266" s="99" t="s">
        <v>15530</v>
      </c>
      <c r="D266" s="99" t="s">
        <v>108</v>
      </c>
      <c r="E266" s="99" t="s">
        <v>15527</v>
      </c>
      <c r="F266" s="99">
        <v>2025</v>
      </c>
      <c r="G266" s="99" t="s">
        <v>15531</v>
      </c>
      <c r="H266" s="99" t="s">
        <v>90</v>
      </c>
      <c r="I266" s="99" t="s">
        <v>2849</v>
      </c>
      <c r="J266" s="99" t="s">
        <v>92</v>
      </c>
      <c r="K266" s="99">
        <v>4</v>
      </c>
      <c r="L266" s="99">
        <v>2026</v>
      </c>
      <c r="M266" s="197">
        <v>581899.99</v>
      </c>
      <c r="N266" s="508" t="s">
        <v>15532</v>
      </c>
      <c r="P266" s="564"/>
      <c r="Q266" s="290"/>
      <c r="R266" s="289"/>
    </row>
    <row r="267" spans="1:18" s="100" customFormat="1" x14ac:dyDescent="0.25">
      <c r="A267" s="99">
        <v>261</v>
      </c>
      <c r="B267" s="99" t="s">
        <v>15456</v>
      </c>
      <c r="C267" s="99" t="s">
        <v>15526</v>
      </c>
      <c r="D267" s="99" t="s">
        <v>108</v>
      </c>
      <c r="E267" s="99" t="s">
        <v>15527</v>
      </c>
      <c r="F267" s="99">
        <v>2024</v>
      </c>
      <c r="G267" s="99" t="s">
        <v>15533</v>
      </c>
      <c r="H267" s="99" t="s">
        <v>11696</v>
      </c>
      <c r="I267" s="99" t="s">
        <v>2849</v>
      </c>
      <c r="J267" s="99" t="s">
        <v>92</v>
      </c>
      <c r="K267" s="99">
        <v>4</v>
      </c>
      <c r="L267" s="99">
        <v>2026</v>
      </c>
      <c r="M267" s="197">
        <v>545899.99</v>
      </c>
      <c r="N267" s="508" t="s">
        <v>15534</v>
      </c>
      <c r="P267" s="564"/>
      <c r="Q267" s="290"/>
      <c r="R267" s="289"/>
    </row>
    <row r="268" spans="1:18" s="100" customFormat="1" ht="25.5" x14ac:dyDescent="0.25">
      <c r="A268" s="99">
        <v>262</v>
      </c>
      <c r="B268" s="99" t="s">
        <v>15456</v>
      </c>
      <c r="C268" s="99" t="s">
        <v>15654</v>
      </c>
      <c r="D268" s="99" t="s">
        <v>318</v>
      </c>
      <c r="E268" s="99"/>
      <c r="F268" s="99">
        <v>2024</v>
      </c>
      <c r="G268" s="99" t="s">
        <v>15655</v>
      </c>
      <c r="H268" s="99" t="s">
        <v>144</v>
      </c>
      <c r="I268" s="99" t="s">
        <v>2849</v>
      </c>
      <c r="J268" s="99" t="s">
        <v>92</v>
      </c>
      <c r="K268" s="99">
        <v>4</v>
      </c>
      <c r="L268" s="99">
        <v>2026</v>
      </c>
      <c r="M268" s="197">
        <v>50430</v>
      </c>
      <c r="N268" s="509"/>
      <c r="P268" s="564"/>
      <c r="Q268" s="290"/>
      <c r="R268" s="289"/>
    </row>
    <row r="269" spans="1:18" s="100" customFormat="1" ht="25.5" x14ac:dyDescent="0.25">
      <c r="A269" s="99">
        <v>263</v>
      </c>
      <c r="B269" s="99" t="s">
        <v>15456</v>
      </c>
      <c r="C269" s="99" t="s">
        <v>15654</v>
      </c>
      <c r="D269" s="99" t="s">
        <v>318</v>
      </c>
      <c r="E269" s="99"/>
      <c r="F269" s="99">
        <v>2024</v>
      </c>
      <c r="G269" s="99" t="s">
        <v>15656</v>
      </c>
      <c r="H269" s="99" t="s">
        <v>144</v>
      </c>
      <c r="I269" s="99" t="s">
        <v>2849</v>
      </c>
      <c r="J269" s="99" t="s">
        <v>92</v>
      </c>
      <c r="K269" s="99">
        <v>4</v>
      </c>
      <c r="L269" s="99">
        <v>2026</v>
      </c>
      <c r="M269" s="197">
        <v>50430</v>
      </c>
      <c r="N269" s="509"/>
      <c r="P269" s="564"/>
      <c r="Q269" s="290"/>
      <c r="R269" s="289"/>
    </row>
    <row r="270" spans="1:18" s="100" customFormat="1" ht="25.5" x14ac:dyDescent="0.25">
      <c r="A270" s="99">
        <v>264</v>
      </c>
      <c r="B270" s="99" t="s">
        <v>15456</v>
      </c>
      <c r="C270" s="99" t="s">
        <v>15654</v>
      </c>
      <c r="D270" s="99" t="s">
        <v>318</v>
      </c>
      <c r="E270" s="99"/>
      <c r="F270" s="99">
        <v>2024</v>
      </c>
      <c r="G270" s="99" t="s">
        <v>15657</v>
      </c>
      <c r="H270" s="99" t="s">
        <v>144</v>
      </c>
      <c r="I270" s="99" t="s">
        <v>309</v>
      </c>
      <c r="J270" s="99" t="s">
        <v>92</v>
      </c>
      <c r="K270" s="99">
        <v>4</v>
      </c>
      <c r="L270" s="99">
        <v>2026</v>
      </c>
      <c r="M270" s="197">
        <v>50430</v>
      </c>
      <c r="N270" s="509"/>
      <c r="P270" s="564"/>
      <c r="Q270" s="290"/>
      <c r="R270" s="289"/>
    </row>
    <row r="271" spans="1:18" s="100" customFormat="1" ht="25.5" x14ac:dyDescent="0.25">
      <c r="A271" s="99">
        <v>265</v>
      </c>
      <c r="B271" s="99" t="s">
        <v>15456</v>
      </c>
      <c r="C271" s="99" t="s">
        <v>15654</v>
      </c>
      <c r="D271" s="99" t="s">
        <v>318</v>
      </c>
      <c r="E271" s="99"/>
      <c r="F271" s="99">
        <v>2024</v>
      </c>
      <c r="G271" s="99" t="s">
        <v>15658</v>
      </c>
      <c r="H271" s="99" t="s">
        <v>144</v>
      </c>
      <c r="I271" s="99" t="s">
        <v>309</v>
      </c>
      <c r="J271" s="99" t="s">
        <v>92</v>
      </c>
      <c r="K271" s="99">
        <v>4</v>
      </c>
      <c r="L271" s="99">
        <v>2026</v>
      </c>
      <c r="M271" s="197">
        <v>50430</v>
      </c>
      <c r="N271" s="509"/>
      <c r="P271" s="564"/>
      <c r="Q271" s="290"/>
      <c r="R271" s="289"/>
    </row>
    <row r="272" spans="1:18" s="100" customFormat="1" ht="25.5" x14ac:dyDescent="0.25">
      <c r="A272" s="99">
        <v>266</v>
      </c>
      <c r="B272" s="99" t="s">
        <v>15456</v>
      </c>
      <c r="C272" s="99" t="s">
        <v>15654</v>
      </c>
      <c r="D272" s="99" t="s">
        <v>318</v>
      </c>
      <c r="E272" s="99"/>
      <c r="F272" s="99">
        <v>2024</v>
      </c>
      <c r="G272" s="99" t="s">
        <v>15659</v>
      </c>
      <c r="H272" s="99" t="s">
        <v>144</v>
      </c>
      <c r="I272" s="99" t="s">
        <v>309</v>
      </c>
      <c r="J272" s="99" t="s">
        <v>92</v>
      </c>
      <c r="K272" s="99">
        <v>4</v>
      </c>
      <c r="L272" s="99">
        <v>2026</v>
      </c>
      <c r="M272" s="197">
        <v>50430</v>
      </c>
      <c r="N272" s="509"/>
      <c r="P272" s="564"/>
      <c r="Q272" s="290"/>
      <c r="R272" s="289"/>
    </row>
    <row r="273" spans="1:18" s="100" customFormat="1" ht="25.5" x14ac:dyDescent="0.25">
      <c r="A273" s="99">
        <v>267</v>
      </c>
      <c r="B273" s="99" t="s">
        <v>15934</v>
      </c>
      <c r="C273" s="99" t="s">
        <v>156</v>
      </c>
      <c r="D273" s="99" t="s">
        <v>15935</v>
      </c>
      <c r="E273" s="99" t="s">
        <v>15936</v>
      </c>
      <c r="F273" s="99">
        <v>2026</v>
      </c>
      <c r="G273" s="99" t="s">
        <v>15937</v>
      </c>
      <c r="H273" s="99" t="s">
        <v>90</v>
      </c>
      <c r="I273" s="99" t="s">
        <v>14989</v>
      </c>
      <c r="J273" s="99" t="s">
        <v>92</v>
      </c>
      <c r="K273" s="99">
        <v>6</v>
      </c>
      <c r="L273" s="99">
        <v>2026</v>
      </c>
      <c r="M273" s="197">
        <v>2867500</v>
      </c>
      <c r="N273" s="99"/>
      <c r="P273" s="564"/>
      <c r="Q273" s="290"/>
      <c r="R273" s="289"/>
    </row>
    <row r="274" spans="1:18" s="100" customFormat="1" ht="25.5" x14ac:dyDescent="0.25">
      <c r="A274" s="99">
        <v>268</v>
      </c>
      <c r="B274" s="99" t="s">
        <v>15938</v>
      </c>
      <c r="C274" s="99" t="s">
        <v>156</v>
      </c>
      <c r="D274" s="99" t="s">
        <v>15935</v>
      </c>
      <c r="E274" s="99" t="s">
        <v>15936</v>
      </c>
      <c r="F274" s="99">
        <v>2026</v>
      </c>
      <c r="G274" s="99" t="s">
        <v>15939</v>
      </c>
      <c r="H274" s="99" t="s">
        <v>90</v>
      </c>
      <c r="I274" s="99" t="s">
        <v>14989</v>
      </c>
      <c r="J274" s="99" t="s">
        <v>92</v>
      </c>
      <c r="K274" s="99">
        <v>6</v>
      </c>
      <c r="L274" s="99">
        <v>2026</v>
      </c>
      <c r="M274" s="197">
        <v>2867500</v>
      </c>
      <c r="N274" s="99"/>
      <c r="P274" s="564"/>
      <c r="Q274" s="290"/>
      <c r="R274" s="289"/>
    </row>
    <row r="275" spans="1:18" s="100" customFormat="1" ht="25.5" x14ac:dyDescent="0.25">
      <c r="A275" s="99">
        <v>269</v>
      </c>
      <c r="B275" s="99" t="s">
        <v>15940</v>
      </c>
      <c r="C275" s="99" t="s">
        <v>156</v>
      </c>
      <c r="D275" s="99" t="s">
        <v>15935</v>
      </c>
      <c r="E275" s="99" t="s">
        <v>15936</v>
      </c>
      <c r="F275" s="99">
        <v>2026</v>
      </c>
      <c r="G275" s="99" t="s">
        <v>15941</v>
      </c>
      <c r="H275" s="99" t="s">
        <v>90</v>
      </c>
      <c r="I275" s="99" t="s">
        <v>14989</v>
      </c>
      <c r="J275" s="99" t="s">
        <v>92</v>
      </c>
      <c r="K275" s="99">
        <v>6</v>
      </c>
      <c r="L275" s="99">
        <v>2026</v>
      </c>
      <c r="M275" s="197">
        <v>2867500</v>
      </c>
      <c r="N275" s="99"/>
      <c r="P275" s="564"/>
      <c r="Q275" s="290"/>
      <c r="R275" s="289"/>
    </row>
    <row r="276" spans="1:18" s="100" customFormat="1" ht="25.5" x14ac:dyDescent="0.25">
      <c r="A276" s="99">
        <v>270</v>
      </c>
      <c r="B276" s="99" t="s">
        <v>15942</v>
      </c>
      <c r="C276" s="99" t="s">
        <v>156</v>
      </c>
      <c r="D276" s="99" t="s">
        <v>15935</v>
      </c>
      <c r="E276" s="99" t="s">
        <v>15936</v>
      </c>
      <c r="F276" s="99">
        <v>2026</v>
      </c>
      <c r="G276" s="99" t="s">
        <v>15943</v>
      </c>
      <c r="H276" s="99" t="s">
        <v>90</v>
      </c>
      <c r="I276" s="99" t="s">
        <v>14989</v>
      </c>
      <c r="J276" s="99" t="s">
        <v>92</v>
      </c>
      <c r="K276" s="99">
        <v>6</v>
      </c>
      <c r="L276" s="99">
        <v>2026</v>
      </c>
      <c r="M276" s="197">
        <v>2867500</v>
      </c>
      <c r="N276" s="99"/>
      <c r="P276" s="564"/>
      <c r="Q276" s="290"/>
      <c r="R276" s="289"/>
    </row>
    <row r="277" spans="1:18" s="100" customFormat="1" ht="25.5" x14ac:dyDescent="0.25">
      <c r="A277" s="99">
        <v>271</v>
      </c>
      <c r="B277" s="99" t="s">
        <v>15944</v>
      </c>
      <c r="C277" s="99" t="s">
        <v>156</v>
      </c>
      <c r="D277" s="99" t="s">
        <v>15935</v>
      </c>
      <c r="E277" s="99" t="s">
        <v>15936</v>
      </c>
      <c r="F277" s="99">
        <v>2026</v>
      </c>
      <c r="G277" s="99" t="s">
        <v>15945</v>
      </c>
      <c r="H277" s="99" t="s">
        <v>90</v>
      </c>
      <c r="I277" s="99" t="s">
        <v>14989</v>
      </c>
      <c r="J277" s="99" t="s">
        <v>92</v>
      </c>
      <c r="K277" s="99">
        <v>6</v>
      </c>
      <c r="L277" s="99">
        <v>2026</v>
      </c>
      <c r="M277" s="197">
        <v>2867500</v>
      </c>
      <c r="N277" s="99"/>
      <c r="P277" s="564"/>
      <c r="Q277" s="290"/>
      <c r="R277" s="289"/>
    </row>
    <row r="278" spans="1:18" s="100" customFormat="1" ht="25.5" x14ac:dyDescent="0.25">
      <c r="A278" s="99">
        <v>272</v>
      </c>
      <c r="B278" s="99" t="s">
        <v>15946</v>
      </c>
      <c r="C278" s="99" t="s">
        <v>156</v>
      </c>
      <c r="D278" s="99" t="s">
        <v>15935</v>
      </c>
      <c r="E278" s="99" t="s">
        <v>15936</v>
      </c>
      <c r="F278" s="99">
        <v>2026</v>
      </c>
      <c r="G278" s="99" t="s">
        <v>15947</v>
      </c>
      <c r="H278" s="99" t="s">
        <v>90</v>
      </c>
      <c r="I278" s="99" t="s">
        <v>14989</v>
      </c>
      <c r="J278" s="99" t="s">
        <v>92</v>
      </c>
      <c r="K278" s="99">
        <v>6</v>
      </c>
      <c r="L278" s="99">
        <v>2026</v>
      </c>
      <c r="M278" s="197">
        <v>2867500</v>
      </c>
      <c r="N278" s="99"/>
      <c r="P278" s="564"/>
      <c r="Q278" s="290"/>
      <c r="R278" s="289"/>
    </row>
    <row r="279" spans="1:18" s="100" customFormat="1" ht="25.5" x14ac:dyDescent="0.25">
      <c r="A279" s="99">
        <v>273</v>
      </c>
      <c r="B279" s="99" t="s">
        <v>15948</v>
      </c>
      <c r="C279" s="99" t="s">
        <v>156</v>
      </c>
      <c r="D279" s="99" t="s">
        <v>15935</v>
      </c>
      <c r="E279" s="99" t="s">
        <v>15936</v>
      </c>
      <c r="F279" s="99">
        <v>2026</v>
      </c>
      <c r="G279" s="99" t="s">
        <v>15949</v>
      </c>
      <c r="H279" s="99" t="s">
        <v>90</v>
      </c>
      <c r="I279" s="99" t="s">
        <v>14989</v>
      </c>
      <c r="J279" s="99" t="s">
        <v>92</v>
      </c>
      <c r="K279" s="99">
        <v>6</v>
      </c>
      <c r="L279" s="99">
        <v>2026</v>
      </c>
      <c r="M279" s="197">
        <v>2867500</v>
      </c>
      <c r="N279" s="99"/>
      <c r="P279" s="564"/>
      <c r="Q279" s="290"/>
      <c r="R279" s="289"/>
    </row>
    <row r="280" spans="1:18" s="100" customFormat="1" ht="25.5" x14ac:dyDescent="0.25">
      <c r="A280" s="99">
        <v>274</v>
      </c>
      <c r="B280" s="99" t="s">
        <v>15950</v>
      </c>
      <c r="C280" s="99" t="s">
        <v>156</v>
      </c>
      <c r="D280" s="99" t="s">
        <v>15935</v>
      </c>
      <c r="E280" s="99" t="s">
        <v>15936</v>
      </c>
      <c r="F280" s="99">
        <v>2026</v>
      </c>
      <c r="G280" s="99" t="s">
        <v>15951</v>
      </c>
      <c r="H280" s="99" t="s">
        <v>90</v>
      </c>
      <c r="I280" s="99" t="s">
        <v>14989</v>
      </c>
      <c r="J280" s="99" t="s">
        <v>92</v>
      </c>
      <c r="K280" s="99">
        <v>6</v>
      </c>
      <c r="L280" s="99">
        <v>2026</v>
      </c>
      <c r="M280" s="197">
        <v>2867500</v>
      </c>
      <c r="N280" s="99"/>
      <c r="P280" s="564"/>
      <c r="Q280" s="290"/>
      <c r="R280" s="289"/>
    </row>
    <row r="281" spans="1:18" s="100" customFormat="1" ht="25.5" x14ac:dyDescent="0.25">
      <c r="A281" s="99">
        <v>275</v>
      </c>
      <c r="B281" s="99" t="s">
        <v>15952</v>
      </c>
      <c r="C281" s="99" t="s">
        <v>156</v>
      </c>
      <c r="D281" s="99" t="s">
        <v>15935</v>
      </c>
      <c r="E281" s="99" t="s">
        <v>15936</v>
      </c>
      <c r="F281" s="99">
        <v>2026</v>
      </c>
      <c r="G281" s="99" t="s">
        <v>15953</v>
      </c>
      <c r="H281" s="99" t="s">
        <v>90</v>
      </c>
      <c r="I281" s="99" t="s">
        <v>14989</v>
      </c>
      <c r="J281" s="99" t="s">
        <v>92</v>
      </c>
      <c r="K281" s="99">
        <v>6</v>
      </c>
      <c r="L281" s="99">
        <v>2026</v>
      </c>
      <c r="M281" s="197">
        <v>2867500</v>
      </c>
      <c r="N281" s="99"/>
      <c r="P281" s="564"/>
      <c r="Q281" s="290"/>
      <c r="R281" s="289"/>
    </row>
    <row r="282" spans="1:18" s="100" customFormat="1" ht="25.5" x14ac:dyDescent="0.25">
      <c r="A282" s="99">
        <v>276</v>
      </c>
      <c r="B282" s="99" t="s">
        <v>15954</v>
      </c>
      <c r="C282" s="99" t="s">
        <v>156</v>
      </c>
      <c r="D282" s="99" t="s">
        <v>15935</v>
      </c>
      <c r="E282" s="99" t="s">
        <v>15936</v>
      </c>
      <c r="F282" s="99">
        <v>2026</v>
      </c>
      <c r="G282" s="99" t="s">
        <v>15955</v>
      </c>
      <c r="H282" s="99" t="s">
        <v>90</v>
      </c>
      <c r="I282" s="99" t="s">
        <v>14989</v>
      </c>
      <c r="J282" s="99" t="s">
        <v>92</v>
      </c>
      <c r="K282" s="99">
        <v>6</v>
      </c>
      <c r="L282" s="99">
        <v>2026</v>
      </c>
      <c r="M282" s="197">
        <v>2867500</v>
      </c>
      <c r="N282" s="99"/>
      <c r="P282" s="564"/>
      <c r="Q282" s="290"/>
      <c r="R282" s="289"/>
    </row>
    <row r="283" spans="1:18" s="100" customFormat="1" x14ac:dyDescent="0.25">
      <c r="A283" s="99"/>
      <c r="B283" s="99"/>
      <c r="C283" s="99"/>
      <c r="D283" s="99"/>
      <c r="E283" s="99"/>
      <c r="F283" s="99"/>
      <c r="G283" s="99"/>
      <c r="H283" s="99"/>
      <c r="I283" s="99"/>
      <c r="J283" s="99"/>
      <c r="K283" s="99"/>
      <c r="L283" s="99"/>
      <c r="M283" s="197"/>
      <c r="N283" s="99"/>
      <c r="P283" s="564"/>
      <c r="Q283" s="290"/>
      <c r="R283" s="289"/>
    </row>
    <row r="284" spans="1:18" s="100" customFormat="1" x14ac:dyDescent="0.25">
      <c r="M284" s="198"/>
      <c r="P284" s="564"/>
      <c r="Q284" s="290"/>
      <c r="R284" s="289"/>
    </row>
    <row r="285" spans="1:18" s="100" customFormat="1" x14ac:dyDescent="0.25">
      <c r="P285" s="564"/>
      <c r="Q285" s="290"/>
      <c r="R285" s="289"/>
    </row>
    <row r="286" spans="1:18" s="100" customFormat="1" x14ac:dyDescent="0.25">
      <c r="L286" s="369" t="s">
        <v>24</v>
      </c>
      <c r="M286" s="374">
        <f>SUM(M6:M282)</f>
        <v>128035779.38500002</v>
      </c>
      <c r="P286" s="564"/>
      <c r="Q286" s="351"/>
      <c r="R286" s="291"/>
    </row>
    <row r="287" spans="1:18" s="100" customFormat="1" ht="18.75" customHeight="1" x14ac:dyDescent="0.25">
      <c r="A287" s="560" t="s">
        <v>56</v>
      </c>
      <c r="B287" s="560"/>
      <c r="C287" s="560"/>
      <c r="D287" s="560"/>
      <c r="E287" s="560"/>
      <c r="F287" s="560"/>
      <c r="G287" s="560"/>
      <c r="H287" s="560"/>
      <c r="I287" s="560"/>
      <c r="J287" s="560"/>
      <c r="K287" s="560"/>
      <c r="L287" s="560"/>
      <c r="M287" s="560"/>
      <c r="N287" s="560"/>
      <c r="P287" s="564"/>
      <c r="Q287" s="111"/>
      <c r="R287" s="291"/>
    </row>
    <row r="288" spans="1:18" s="100" customFormat="1" x14ac:dyDescent="0.25"/>
    <row r="289" spans="1:21" s="100" customFormat="1" ht="15" customHeight="1" x14ac:dyDescent="0.25">
      <c r="A289" s="563" t="s">
        <v>57</v>
      </c>
      <c r="B289" s="563"/>
      <c r="C289" s="563"/>
      <c r="D289" s="563"/>
      <c r="E289" s="563"/>
      <c r="F289" s="563"/>
      <c r="G289" s="563"/>
      <c r="H289" s="563"/>
      <c r="I289" s="563"/>
      <c r="J289" s="563"/>
      <c r="K289" s="563"/>
      <c r="L289" s="563"/>
      <c r="P289" s="286"/>
      <c r="Q289" s="111"/>
      <c r="R289" s="291"/>
    </row>
    <row r="290" spans="1:21" s="101" customFormat="1" ht="25.5" x14ac:dyDescent="0.25">
      <c r="A290" s="157" t="s">
        <v>12</v>
      </c>
      <c r="B290" s="157" t="s">
        <v>8</v>
      </c>
      <c r="C290" s="157" t="s">
        <v>7</v>
      </c>
      <c r="D290" s="157" t="s">
        <v>0</v>
      </c>
      <c r="E290" s="157" t="s">
        <v>1</v>
      </c>
      <c r="F290" s="157" t="s">
        <v>2</v>
      </c>
      <c r="G290" s="157" t="s">
        <v>9</v>
      </c>
      <c r="H290" s="157" t="s">
        <v>3</v>
      </c>
      <c r="I290" s="157" t="s">
        <v>10</v>
      </c>
      <c r="J290" s="154" t="s">
        <v>4</v>
      </c>
      <c r="K290" s="558" t="s">
        <v>6</v>
      </c>
      <c r="L290" s="559"/>
      <c r="M290" s="154" t="s">
        <v>81</v>
      </c>
      <c r="N290" s="200" t="s">
        <v>47</v>
      </c>
      <c r="O290" s="493"/>
      <c r="P290" s="100"/>
      <c r="Q290" s="285"/>
      <c r="R290" s="196"/>
      <c r="S290" s="100"/>
      <c r="T290" s="100"/>
      <c r="U290" s="100"/>
    </row>
    <row r="291" spans="1:21" s="100" customFormat="1" x14ac:dyDescent="0.25">
      <c r="A291" s="99">
        <v>1</v>
      </c>
      <c r="B291" s="107" t="s">
        <v>438</v>
      </c>
      <c r="C291" s="107" t="s">
        <v>439</v>
      </c>
      <c r="D291" s="99" t="s">
        <v>261</v>
      </c>
      <c r="E291" s="99" t="s">
        <v>391</v>
      </c>
      <c r="F291" s="99" t="s">
        <v>261</v>
      </c>
      <c r="G291" s="99" t="s">
        <v>440</v>
      </c>
      <c r="H291" s="99" t="s">
        <v>90</v>
      </c>
      <c r="I291" s="99" t="s">
        <v>183</v>
      </c>
      <c r="J291" s="99" t="s">
        <v>92</v>
      </c>
      <c r="K291" s="99">
        <v>11</v>
      </c>
      <c r="L291" s="115">
        <v>2015</v>
      </c>
      <c r="M291" s="110">
        <v>27840</v>
      </c>
      <c r="N291" s="99"/>
    </row>
    <row r="292" spans="1:21" s="100" customFormat="1" ht="63.75" x14ac:dyDescent="0.25">
      <c r="A292" s="99">
        <v>2</v>
      </c>
      <c r="B292" s="107" t="s">
        <v>473</v>
      </c>
      <c r="C292" s="107" t="s">
        <v>474</v>
      </c>
      <c r="D292" s="99" t="s">
        <v>261</v>
      </c>
      <c r="E292" s="99" t="s">
        <v>391</v>
      </c>
      <c r="F292" s="99" t="s">
        <v>261</v>
      </c>
      <c r="G292" s="99" t="s">
        <v>440</v>
      </c>
      <c r="H292" s="99" t="s">
        <v>90</v>
      </c>
      <c r="I292" s="99"/>
      <c r="J292" s="99" t="s">
        <v>92</v>
      </c>
      <c r="K292" s="99">
        <v>5</v>
      </c>
      <c r="L292" s="115">
        <v>2017</v>
      </c>
      <c r="M292" s="110">
        <v>203290</v>
      </c>
      <c r="N292" s="99"/>
      <c r="P292" s="292"/>
      <c r="R292" s="293"/>
    </row>
    <row r="293" spans="1:21" s="100" customFormat="1" ht="25.5" x14ac:dyDescent="0.25">
      <c r="A293" s="99">
        <v>3</v>
      </c>
      <c r="B293" s="107" t="s">
        <v>13966</v>
      </c>
      <c r="C293" s="107" t="s">
        <v>12075</v>
      </c>
      <c r="D293" s="99" t="s">
        <v>12079</v>
      </c>
      <c r="E293" s="99" t="s">
        <v>12078</v>
      </c>
      <c r="F293" s="99" t="s">
        <v>12077</v>
      </c>
      <c r="G293" s="99" t="s">
        <v>12080</v>
      </c>
      <c r="H293" s="99" t="s">
        <v>1449</v>
      </c>
      <c r="I293" s="99" t="s">
        <v>12076</v>
      </c>
      <c r="J293" s="99" t="s">
        <v>92</v>
      </c>
      <c r="K293" s="99">
        <v>6</v>
      </c>
      <c r="L293" s="115">
        <v>2023</v>
      </c>
      <c r="M293" s="299">
        <v>90480</v>
      </c>
      <c r="N293" s="99"/>
      <c r="Q293" s="285"/>
      <c r="R293" s="196"/>
    </row>
    <row r="294" spans="1:21" s="100" customFormat="1" x14ac:dyDescent="0.25">
      <c r="A294" s="99">
        <v>4</v>
      </c>
      <c r="B294" s="107" t="s">
        <v>14175</v>
      </c>
      <c r="C294" s="107" t="s">
        <v>12075</v>
      </c>
      <c r="D294" s="99" t="s">
        <v>651</v>
      </c>
      <c r="E294" s="99" t="s">
        <v>14176</v>
      </c>
      <c r="F294" s="99">
        <v>2024</v>
      </c>
      <c r="G294" s="99" t="s">
        <v>14177</v>
      </c>
      <c r="H294" s="99" t="s">
        <v>144</v>
      </c>
      <c r="I294" s="99" t="s">
        <v>2046</v>
      </c>
      <c r="J294" s="99" t="s">
        <v>92</v>
      </c>
      <c r="K294" s="99">
        <v>2</v>
      </c>
      <c r="L294" s="115">
        <v>2024</v>
      </c>
      <c r="M294" s="299">
        <v>130000.01</v>
      </c>
      <c r="N294" s="99"/>
      <c r="Q294" s="285"/>
      <c r="R294" s="196"/>
    </row>
    <row r="295" spans="1:21" s="100" customFormat="1" ht="13.5" thickBot="1" x14ac:dyDescent="0.3">
      <c r="A295" s="446">
        <v>5</v>
      </c>
      <c r="B295" s="469" t="s">
        <v>14273</v>
      </c>
      <c r="C295" s="469" t="s">
        <v>12075</v>
      </c>
      <c r="D295" s="446" t="s">
        <v>651</v>
      </c>
      <c r="E295" s="446" t="s">
        <v>14176</v>
      </c>
      <c r="F295" s="446">
        <v>2024</v>
      </c>
      <c r="G295" s="446" t="s">
        <v>14274</v>
      </c>
      <c r="H295" s="446" t="s">
        <v>144</v>
      </c>
      <c r="I295" s="446" t="s">
        <v>1540</v>
      </c>
      <c r="J295" s="446" t="s">
        <v>92</v>
      </c>
      <c r="K295" s="446">
        <v>3</v>
      </c>
      <c r="L295" s="467">
        <v>2024</v>
      </c>
      <c r="M295" s="470">
        <v>130000.01</v>
      </c>
      <c r="N295" s="446"/>
      <c r="Q295" s="285"/>
      <c r="R295" s="196"/>
    </row>
    <row r="296" spans="1:21" s="100" customFormat="1" ht="26.25" thickBot="1" x14ac:dyDescent="0.3">
      <c r="A296" s="99">
        <v>6</v>
      </c>
      <c r="B296" s="490" t="s">
        <v>15456</v>
      </c>
      <c r="C296" s="490" t="s">
        <v>15474</v>
      </c>
      <c r="D296" s="490" t="s">
        <v>15475</v>
      </c>
      <c r="E296" s="490" t="s">
        <v>391</v>
      </c>
      <c r="F296" s="490">
        <v>2005</v>
      </c>
      <c r="G296" s="490" t="s">
        <v>15476</v>
      </c>
      <c r="H296" s="490" t="s">
        <v>144</v>
      </c>
      <c r="I296" s="490" t="s">
        <v>15348</v>
      </c>
      <c r="J296" s="490" t="s">
        <v>92</v>
      </c>
      <c r="K296" s="490">
        <v>10</v>
      </c>
      <c r="L296" s="490">
        <v>2025</v>
      </c>
      <c r="M296" s="490">
        <v>1</v>
      </c>
      <c r="N296" s="491" t="s">
        <v>15477</v>
      </c>
    </row>
    <row r="297" spans="1:21" s="100" customFormat="1" x14ac:dyDescent="0.25"/>
    <row r="298" spans="1:21" s="100" customFormat="1" ht="18.75" x14ac:dyDescent="0.25">
      <c r="L298" s="369" t="s">
        <v>24</v>
      </c>
      <c r="M298" s="374">
        <f>SUM(M291:M296)</f>
        <v>581611.02</v>
      </c>
      <c r="Q298" s="286"/>
      <c r="R298" s="287"/>
    </row>
    <row r="299" spans="1:21" s="100" customFormat="1" ht="18.75" customHeight="1" x14ac:dyDescent="0.25">
      <c r="A299" s="560" t="s">
        <v>58</v>
      </c>
      <c r="B299" s="560"/>
      <c r="C299" s="560"/>
      <c r="D299" s="560"/>
      <c r="E299" s="560"/>
      <c r="F299" s="560"/>
      <c r="G299" s="560"/>
      <c r="H299" s="560"/>
      <c r="I299" s="560"/>
      <c r="J299" s="560"/>
      <c r="K299" s="560"/>
      <c r="L299" s="560"/>
      <c r="M299" s="560"/>
      <c r="N299" s="560"/>
    </row>
    <row r="300" spans="1:21" s="100" customFormat="1" ht="18.75" customHeight="1" x14ac:dyDescent="0.25">
      <c r="A300" s="515"/>
      <c r="B300" s="515"/>
      <c r="C300" s="515"/>
      <c r="D300" s="515"/>
      <c r="E300" s="515"/>
      <c r="F300" s="515"/>
      <c r="G300" s="515"/>
      <c r="H300" s="515"/>
      <c r="I300" s="515"/>
      <c r="J300" s="515"/>
      <c r="K300" s="515"/>
      <c r="L300" s="515"/>
      <c r="M300" s="515"/>
      <c r="N300" s="515"/>
    </row>
    <row r="301" spans="1:21" s="100" customFormat="1" ht="18.75" customHeight="1" x14ac:dyDescent="0.25">
      <c r="A301" s="563" t="s">
        <v>15956</v>
      </c>
      <c r="B301" s="563"/>
      <c r="C301" s="563"/>
      <c r="D301" s="563"/>
      <c r="E301" s="563"/>
      <c r="F301" s="563"/>
      <c r="G301" s="563"/>
      <c r="H301" s="563"/>
      <c r="I301" s="563"/>
      <c r="J301" s="563"/>
      <c r="K301" s="563"/>
      <c r="L301" s="563"/>
    </row>
    <row r="302" spans="1:21" s="100" customFormat="1" ht="18.75" customHeight="1" x14ac:dyDescent="0.25">
      <c r="A302" s="157" t="s">
        <v>12</v>
      </c>
      <c r="B302" s="157" t="s">
        <v>8</v>
      </c>
      <c r="C302" s="157" t="s">
        <v>7</v>
      </c>
      <c r="D302" s="157" t="s">
        <v>0</v>
      </c>
      <c r="E302" s="157" t="s">
        <v>1</v>
      </c>
      <c r="F302" s="157" t="s">
        <v>2</v>
      </c>
      <c r="G302" s="157" t="s">
        <v>9</v>
      </c>
      <c r="H302" s="157" t="s">
        <v>3</v>
      </c>
      <c r="I302" s="157" t="s">
        <v>10</v>
      </c>
      <c r="J302" s="154" t="s">
        <v>4</v>
      </c>
      <c r="K302" s="558" t="s">
        <v>6</v>
      </c>
      <c r="L302" s="559"/>
      <c r="M302" s="154" t="s">
        <v>81</v>
      </c>
      <c r="N302" s="200" t="s">
        <v>47</v>
      </c>
    </row>
    <row r="303" spans="1:21" s="100" customFormat="1" ht="35.25" customHeight="1" x14ac:dyDescent="0.25">
      <c r="A303" s="99">
        <v>1</v>
      </c>
      <c r="B303" s="107" t="s">
        <v>15958</v>
      </c>
      <c r="C303" s="107" t="s">
        <v>15959</v>
      </c>
      <c r="D303" s="99"/>
      <c r="E303" s="99"/>
      <c r="F303" s="99"/>
      <c r="G303" s="99"/>
      <c r="H303" s="99"/>
      <c r="I303" s="99" t="s">
        <v>124</v>
      </c>
      <c r="J303" s="99" t="s">
        <v>92</v>
      </c>
      <c r="K303" s="99">
        <v>6</v>
      </c>
      <c r="L303" s="115">
        <v>2026</v>
      </c>
      <c r="M303" s="110">
        <v>556000</v>
      </c>
      <c r="N303" s="99"/>
      <c r="O303" s="516" t="s">
        <v>15927</v>
      </c>
    </row>
    <row r="304" spans="1:21" s="100" customFormat="1" ht="18.75" customHeight="1" x14ac:dyDescent="0.25">
      <c r="A304" s="99">
        <v>2</v>
      </c>
      <c r="B304" s="107"/>
      <c r="C304" s="107"/>
      <c r="D304" s="99"/>
      <c r="E304" s="99"/>
      <c r="F304" s="99"/>
      <c r="G304" s="99"/>
      <c r="H304" s="99"/>
      <c r="I304" s="99"/>
      <c r="J304" s="99"/>
      <c r="K304" s="99"/>
      <c r="L304" s="115"/>
      <c r="M304" s="110"/>
      <c r="N304" s="99"/>
    </row>
    <row r="305" spans="1:21" s="100" customFormat="1" ht="18.75" customHeight="1" x14ac:dyDescent="0.25">
      <c r="A305" s="515"/>
      <c r="B305" s="515"/>
      <c r="C305" s="515"/>
      <c r="D305" s="515"/>
      <c r="E305" s="515"/>
      <c r="F305" s="515"/>
      <c r="G305" s="515"/>
      <c r="H305" s="515"/>
      <c r="I305" s="515"/>
      <c r="J305" s="515"/>
      <c r="K305" s="515"/>
      <c r="L305" s="369" t="s">
        <v>24</v>
      </c>
      <c r="M305" s="374">
        <f>SUM(M303:M304)</f>
        <v>556000</v>
      </c>
      <c r="N305" s="515"/>
    </row>
    <row r="306" spans="1:21" s="100" customFormat="1" ht="18.75" customHeight="1" x14ac:dyDescent="0.25">
      <c r="A306" s="560" t="s">
        <v>15957</v>
      </c>
      <c r="B306" s="560"/>
      <c r="C306" s="560"/>
      <c r="D306" s="560"/>
      <c r="E306" s="560"/>
      <c r="F306" s="560"/>
      <c r="G306" s="560"/>
      <c r="H306" s="560"/>
      <c r="I306" s="560"/>
      <c r="J306" s="560"/>
      <c r="K306" s="560"/>
      <c r="L306" s="560"/>
      <c r="M306" s="560"/>
      <c r="N306" s="560"/>
    </row>
    <row r="307" spans="1:21" s="100" customFormat="1" x14ac:dyDescent="0.25">
      <c r="A307" s="101"/>
    </row>
    <row r="308" spans="1:21" s="100" customFormat="1" ht="15" customHeight="1" x14ac:dyDescent="0.25">
      <c r="A308" s="563" t="s">
        <v>59</v>
      </c>
      <c r="B308" s="563"/>
      <c r="C308" s="563"/>
      <c r="D308" s="563"/>
      <c r="E308" s="563"/>
      <c r="F308" s="563"/>
      <c r="G308" s="563"/>
      <c r="H308" s="563"/>
      <c r="I308" s="563"/>
      <c r="J308" s="563"/>
      <c r="K308" s="563"/>
      <c r="L308" s="563"/>
    </row>
    <row r="309" spans="1:21" s="101" customFormat="1" ht="25.5" x14ac:dyDescent="0.25">
      <c r="A309" s="157" t="s">
        <v>12</v>
      </c>
      <c r="B309" s="157" t="s">
        <v>8</v>
      </c>
      <c r="C309" s="157" t="s">
        <v>7</v>
      </c>
      <c r="D309" s="157" t="s">
        <v>0</v>
      </c>
      <c r="E309" s="157" t="s">
        <v>1</v>
      </c>
      <c r="F309" s="157" t="s">
        <v>2</v>
      </c>
      <c r="G309" s="157" t="s">
        <v>9</v>
      </c>
      <c r="H309" s="157" t="s">
        <v>3</v>
      </c>
      <c r="I309" s="157" t="s">
        <v>10</v>
      </c>
      <c r="J309" s="154" t="s">
        <v>4</v>
      </c>
      <c r="K309" s="558" t="s">
        <v>6</v>
      </c>
      <c r="L309" s="559"/>
      <c r="M309" s="154" t="s">
        <v>81</v>
      </c>
      <c r="N309" s="200" t="s">
        <v>47</v>
      </c>
      <c r="O309" s="493"/>
      <c r="P309" s="100"/>
      <c r="Q309" s="100"/>
      <c r="R309" s="100"/>
      <c r="S309" s="100"/>
      <c r="T309" s="100"/>
      <c r="U309" s="100"/>
    </row>
    <row r="310" spans="1:21" s="100" customFormat="1" ht="12.75" customHeight="1" x14ac:dyDescent="0.25">
      <c r="A310" s="99">
        <v>1</v>
      </c>
      <c r="B310" s="99" t="s">
        <v>13961</v>
      </c>
      <c r="C310" s="99" t="s">
        <v>13962</v>
      </c>
      <c r="D310" s="99"/>
      <c r="E310" s="99"/>
      <c r="F310" s="99"/>
      <c r="G310" s="99"/>
      <c r="H310" s="99"/>
      <c r="I310" s="99" t="s">
        <v>277</v>
      </c>
      <c r="J310" s="99" t="s">
        <v>92</v>
      </c>
      <c r="K310" s="99">
        <v>9</v>
      </c>
      <c r="L310" s="99">
        <v>2023</v>
      </c>
      <c r="M310" s="197">
        <v>25283.82</v>
      </c>
      <c r="N310" s="99"/>
    </row>
    <row r="311" spans="1:21" s="100" customFormat="1" ht="25.5" x14ac:dyDescent="0.25">
      <c r="A311" s="99">
        <v>2</v>
      </c>
      <c r="B311" s="99" t="s">
        <v>13963</v>
      </c>
      <c r="C311" s="99" t="s">
        <v>13962</v>
      </c>
      <c r="D311" s="99"/>
      <c r="E311" s="99"/>
      <c r="F311" s="99"/>
      <c r="G311" s="99"/>
      <c r="H311" s="99"/>
      <c r="I311" s="99" t="s">
        <v>277</v>
      </c>
      <c r="J311" s="99" t="s">
        <v>92</v>
      </c>
      <c r="K311" s="99">
        <v>9</v>
      </c>
      <c r="L311" s="99">
        <v>2023</v>
      </c>
      <c r="M311" s="197">
        <v>25283.82</v>
      </c>
      <c r="N311" s="99"/>
    </row>
    <row r="312" spans="1:21" s="100" customFormat="1" ht="25.5" x14ac:dyDescent="0.25">
      <c r="A312" s="99">
        <v>3</v>
      </c>
      <c r="B312" s="99" t="s">
        <v>13964</v>
      </c>
      <c r="C312" s="99" t="s">
        <v>13962</v>
      </c>
      <c r="D312" s="99"/>
      <c r="E312" s="99"/>
      <c r="F312" s="99"/>
      <c r="G312" s="99"/>
      <c r="H312" s="99"/>
      <c r="I312" s="99" t="s">
        <v>277</v>
      </c>
      <c r="J312" s="99" t="s">
        <v>92</v>
      </c>
      <c r="K312" s="99">
        <v>9</v>
      </c>
      <c r="L312" s="99">
        <v>2023</v>
      </c>
      <c r="M312" s="197">
        <v>25283.82</v>
      </c>
      <c r="N312" s="99"/>
    </row>
    <row r="313" spans="1:21" s="100" customFormat="1" ht="33.75" customHeight="1" x14ac:dyDescent="0.25">
      <c r="A313" s="99">
        <v>4</v>
      </c>
      <c r="B313" s="99" t="s">
        <v>14025</v>
      </c>
      <c r="C313" s="99" t="s">
        <v>13962</v>
      </c>
      <c r="D313" s="99"/>
      <c r="E313" s="99"/>
      <c r="F313" s="99"/>
      <c r="G313" s="99"/>
      <c r="H313" s="99"/>
      <c r="I313" s="99" t="s">
        <v>14024</v>
      </c>
      <c r="J313" s="99" t="s">
        <v>92</v>
      </c>
      <c r="K313" s="99">
        <v>10</v>
      </c>
      <c r="L313" s="99">
        <v>2023</v>
      </c>
      <c r="M313" s="197">
        <v>60656.4</v>
      </c>
      <c r="N313" s="99" t="s">
        <v>443</v>
      </c>
    </row>
    <row r="314" spans="1:21" s="100" customFormat="1" ht="25.5" x14ac:dyDescent="0.25">
      <c r="A314" s="99">
        <v>5</v>
      </c>
      <c r="B314" s="99" t="s">
        <v>14023</v>
      </c>
      <c r="C314" s="99" t="s">
        <v>13962</v>
      </c>
      <c r="D314" s="99"/>
      <c r="E314" s="99"/>
      <c r="F314" s="99"/>
      <c r="G314" s="99"/>
      <c r="H314" s="99"/>
      <c r="I314" s="99" t="s">
        <v>14024</v>
      </c>
      <c r="J314" s="99" t="s">
        <v>92</v>
      </c>
      <c r="K314" s="99">
        <v>10</v>
      </c>
      <c r="L314" s="99">
        <v>2023</v>
      </c>
      <c r="M314" s="197">
        <v>60656.4</v>
      </c>
      <c r="N314" s="99" t="s">
        <v>529</v>
      </c>
    </row>
    <row r="315" spans="1:21" s="100" customFormat="1" x14ac:dyDescent="0.25">
      <c r="A315" s="99">
        <v>6</v>
      </c>
      <c r="B315" s="99" t="s">
        <v>14335</v>
      </c>
      <c r="C315" s="99" t="s">
        <v>14334</v>
      </c>
      <c r="D315" s="99"/>
      <c r="E315" s="99"/>
      <c r="F315" s="99"/>
      <c r="G315" s="99"/>
      <c r="H315" s="99"/>
      <c r="I315" s="99" t="s">
        <v>277</v>
      </c>
      <c r="J315" s="99" t="s">
        <v>92</v>
      </c>
      <c r="K315" s="99">
        <v>4</v>
      </c>
      <c r="L315" s="99">
        <v>2024</v>
      </c>
      <c r="M315" s="197">
        <v>30488.28</v>
      </c>
      <c r="N315" s="99" t="s">
        <v>14336</v>
      </c>
    </row>
    <row r="316" spans="1:21" s="100" customFormat="1" x14ac:dyDescent="0.25">
      <c r="A316" s="99">
        <v>7</v>
      </c>
      <c r="B316" s="99" t="s">
        <v>14337</v>
      </c>
      <c r="C316" s="99" t="s">
        <v>14334</v>
      </c>
      <c r="D316" s="99"/>
      <c r="E316" s="99"/>
      <c r="F316" s="99"/>
      <c r="G316" s="99"/>
      <c r="H316" s="99"/>
      <c r="I316" s="99" t="s">
        <v>277</v>
      </c>
      <c r="J316" s="99" t="s">
        <v>92</v>
      </c>
      <c r="K316" s="99">
        <v>4</v>
      </c>
      <c r="L316" s="99">
        <v>2024</v>
      </c>
      <c r="M316" s="197">
        <v>30488.28</v>
      </c>
      <c r="N316" s="99" t="s">
        <v>14338</v>
      </c>
    </row>
    <row r="317" spans="1:21" s="100" customFormat="1" x14ac:dyDescent="0.25">
      <c r="A317" s="99">
        <v>8</v>
      </c>
      <c r="B317" s="99" t="s">
        <v>14401</v>
      </c>
      <c r="C317" s="99" t="s">
        <v>14402</v>
      </c>
      <c r="D317" s="99"/>
      <c r="E317" s="99"/>
      <c r="F317" s="99"/>
      <c r="G317" s="99"/>
      <c r="H317" s="99"/>
      <c r="I317" s="99" t="s">
        <v>277</v>
      </c>
      <c r="J317" s="99" t="s">
        <v>92</v>
      </c>
      <c r="K317" s="99">
        <v>4</v>
      </c>
      <c r="L317" s="99">
        <v>2024</v>
      </c>
      <c r="M317" s="197">
        <v>21286</v>
      </c>
      <c r="N317" s="99" t="s">
        <v>14338</v>
      </c>
    </row>
    <row r="318" spans="1:21" s="100" customFormat="1" ht="63.75" x14ac:dyDescent="0.25">
      <c r="A318" s="99">
        <v>9</v>
      </c>
      <c r="B318" s="99" t="s">
        <v>14459</v>
      </c>
      <c r="C318" s="99" t="s">
        <v>14460</v>
      </c>
      <c r="D318" s="99"/>
      <c r="E318" s="99"/>
      <c r="F318" s="99"/>
      <c r="G318" s="99"/>
      <c r="H318" s="99"/>
      <c r="I318" s="99" t="s">
        <v>14024</v>
      </c>
      <c r="J318" s="99" t="s">
        <v>92</v>
      </c>
      <c r="K318" s="99">
        <v>6</v>
      </c>
      <c r="L318" s="99">
        <v>2024</v>
      </c>
      <c r="M318" s="197">
        <v>261000</v>
      </c>
      <c r="N318" s="99" t="s">
        <v>14302</v>
      </c>
    </row>
    <row r="319" spans="1:21" s="100" customFormat="1" ht="63.75" x14ac:dyDescent="0.25">
      <c r="A319" s="99">
        <v>10</v>
      </c>
      <c r="B319" s="99" t="s">
        <v>14461</v>
      </c>
      <c r="C319" s="99" t="s">
        <v>14460</v>
      </c>
      <c r="D319" s="99"/>
      <c r="E319" s="99"/>
      <c r="F319" s="99"/>
      <c r="G319" s="99"/>
      <c r="H319" s="99"/>
      <c r="I319" s="99" t="s">
        <v>14024</v>
      </c>
      <c r="J319" s="99" t="s">
        <v>92</v>
      </c>
      <c r="K319" s="99">
        <v>6</v>
      </c>
      <c r="L319" s="99">
        <v>2024</v>
      </c>
      <c r="M319" s="197">
        <v>261000</v>
      </c>
      <c r="N319" s="99" t="s">
        <v>14304</v>
      </c>
    </row>
    <row r="320" spans="1:21" s="100" customFormat="1" ht="63.75" x14ac:dyDescent="0.25">
      <c r="A320" s="99">
        <v>11</v>
      </c>
      <c r="B320" s="99" t="s">
        <v>14462</v>
      </c>
      <c r="C320" s="99" t="s">
        <v>14460</v>
      </c>
      <c r="D320" s="99"/>
      <c r="E320" s="99"/>
      <c r="F320" s="99"/>
      <c r="G320" s="99"/>
      <c r="H320" s="99"/>
      <c r="I320" s="99" t="s">
        <v>14024</v>
      </c>
      <c r="J320" s="99" t="s">
        <v>92</v>
      </c>
      <c r="K320" s="99">
        <v>6</v>
      </c>
      <c r="L320" s="99">
        <v>2024</v>
      </c>
      <c r="M320" s="197">
        <v>261000</v>
      </c>
      <c r="N320" s="99" t="s">
        <v>14306</v>
      </c>
    </row>
    <row r="321" spans="1:15" s="100" customFormat="1" x14ac:dyDescent="0.25">
      <c r="A321" s="99">
        <v>12</v>
      </c>
      <c r="B321" s="99" t="s">
        <v>14490</v>
      </c>
      <c r="C321" s="99" t="s">
        <v>14334</v>
      </c>
      <c r="D321" s="99"/>
      <c r="E321" s="99"/>
      <c r="F321" s="99"/>
      <c r="G321" s="99"/>
      <c r="H321" s="99"/>
      <c r="I321" s="99" t="s">
        <v>277</v>
      </c>
      <c r="J321" s="99" t="s">
        <v>92</v>
      </c>
      <c r="K321" s="99">
        <v>6</v>
      </c>
      <c r="L321" s="99">
        <v>2024</v>
      </c>
      <c r="M321" s="197">
        <v>30488.28</v>
      </c>
      <c r="N321" s="99" t="s">
        <v>14491</v>
      </c>
    </row>
    <row r="322" spans="1:15" s="100" customFormat="1" x14ac:dyDescent="0.25">
      <c r="A322" s="99">
        <v>13</v>
      </c>
      <c r="B322" s="99" t="s">
        <v>14540</v>
      </c>
      <c r="C322" s="99" t="s">
        <v>14402</v>
      </c>
      <c r="D322" s="99"/>
      <c r="E322" s="99"/>
      <c r="F322" s="99"/>
      <c r="G322" s="99"/>
      <c r="H322" s="99"/>
      <c r="I322" s="99" t="s">
        <v>277</v>
      </c>
      <c r="J322" s="99" t="s">
        <v>92</v>
      </c>
      <c r="K322" s="99">
        <v>6</v>
      </c>
      <c r="L322" s="99">
        <v>2024</v>
      </c>
      <c r="M322" s="197">
        <v>21286</v>
      </c>
      <c r="N322" s="99" t="s">
        <v>14491</v>
      </c>
    </row>
    <row r="323" spans="1:15" s="100" customFormat="1" ht="38.25" x14ac:dyDescent="0.25">
      <c r="A323" s="99">
        <v>14</v>
      </c>
      <c r="B323" s="99" t="s">
        <v>14883</v>
      </c>
      <c r="C323" s="99" t="s">
        <v>14882</v>
      </c>
      <c r="D323" s="99"/>
      <c r="E323" s="99"/>
      <c r="F323" s="99"/>
      <c r="G323" s="99"/>
      <c r="H323" s="99"/>
      <c r="I323" s="99" t="s">
        <v>309</v>
      </c>
      <c r="J323" s="99" t="s">
        <v>92</v>
      </c>
      <c r="K323" s="99">
        <v>12</v>
      </c>
      <c r="L323" s="99">
        <v>2024</v>
      </c>
      <c r="M323" s="197">
        <v>8700</v>
      </c>
      <c r="N323" s="99" t="s">
        <v>14886</v>
      </c>
    </row>
    <row r="324" spans="1:15" s="100" customFormat="1" ht="38.25" x14ac:dyDescent="0.25">
      <c r="A324" s="99">
        <v>15</v>
      </c>
      <c r="B324" s="99" t="s">
        <v>14884</v>
      </c>
      <c r="C324" s="99" t="s">
        <v>14882</v>
      </c>
      <c r="D324" s="99"/>
      <c r="E324" s="99"/>
      <c r="F324" s="99"/>
      <c r="G324" s="99"/>
      <c r="H324" s="99"/>
      <c r="I324" s="99" t="s">
        <v>309</v>
      </c>
      <c r="J324" s="99" t="s">
        <v>92</v>
      </c>
      <c r="K324" s="99">
        <v>12</v>
      </c>
      <c r="L324" s="99">
        <v>2024</v>
      </c>
      <c r="M324" s="197">
        <v>8700</v>
      </c>
      <c r="N324" s="99" t="s">
        <v>14887</v>
      </c>
    </row>
    <row r="325" spans="1:15" s="100" customFormat="1" ht="38.25" x14ac:dyDescent="0.25">
      <c r="A325" s="99">
        <v>16</v>
      </c>
      <c r="B325" s="99" t="s">
        <v>14885</v>
      </c>
      <c r="C325" s="99" t="s">
        <v>14882</v>
      </c>
      <c r="D325" s="99"/>
      <c r="E325" s="99"/>
      <c r="F325" s="99"/>
      <c r="G325" s="99"/>
      <c r="H325" s="99"/>
      <c r="I325" s="99" t="s">
        <v>309</v>
      </c>
      <c r="J325" s="99" t="s">
        <v>92</v>
      </c>
      <c r="K325" s="99">
        <v>12</v>
      </c>
      <c r="L325" s="99">
        <v>2024</v>
      </c>
      <c r="M325" s="197">
        <v>8700</v>
      </c>
      <c r="N325" s="99" t="s">
        <v>14888</v>
      </c>
    </row>
    <row r="326" spans="1:15" s="100" customFormat="1" ht="63.75" x14ac:dyDescent="0.25">
      <c r="A326" s="99">
        <v>17</v>
      </c>
      <c r="B326" s="99" t="s">
        <v>15478</v>
      </c>
      <c r="C326" s="99" t="s">
        <v>15110</v>
      </c>
      <c r="D326" s="99"/>
      <c r="E326" s="99"/>
      <c r="F326" s="99"/>
      <c r="G326" s="99"/>
      <c r="H326" s="99"/>
      <c r="I326" s="99" t="s">
        <v>15372</v>
      </c>
      <c r="J326" s="99"/>
      <c r="K326" s="99"/>
      <c r="L326" s="99"/>
      <c r="M326" s="197">
        <v>261000</v>
      </c>
      <c r="N326" s="99" t="s">
        <v>15113</v>
      </c>
    </row>
    <row r="327" spans="1:15" s="100" customFormat="1" ht="63.75" x14ac:dyDescent="0.25">
      <c r="A327" s="99">
        <v>18</v>
      </c>
      <c r="B327" s="99" t="s">
        <v>15111</v>
      </c>
      <c r="C327" s="99" t="s">
        <v>15110</v>
      </c>
      <c r="D327" s="99"/>
      <c r="E327" s="99"/>
      <c r="F327" s="99"/>
      <c r="G327" s="99"/>
      <c r="H327" s="99"/>
      <c r="I327" s="99" t="s">
        <v>15372</v>
      </c>
      <c r="J327" s="99"/>
      <c r="K327" s="99"/>
      <c r="L327" s="99"/>
      <c r="M327" s="197">
        <v>261000</v>
      </c>
      <c r="N327" s="99" t="s">
        <v>15114</v>
      </c>
    </row>
    <row r="328" spans="1:15" s="100" customFormat="1" ht="63.75" x14ac:dyDescent="0.25">
      <c r="A328" s="99">
        <v>19</v>
      </c>
      <c r="B328" s="99" t="s">
        <v>15112</v>
      </c>
      <c r="C328" s="99" t="s">
        <v>15110</v>
      </c>
      <c r="D328" s="99"/>
      <c r="E328" s="99"/>
      <c r="F328" s="99"/>
      <c r="G328" s="99"/>
      <c r="H328" s="99"/>
      <c r="I328" s="99" t="s">
        <v>15372</v>
      </c>
      <c r="J328" s="99"/>
      <c r="K328" s="99"/>
      <c r="L328" s="99"/>
      <c r="M328" s="197">
        <v>261000</v>
      </c>
      <c r="N328" s="99" t="s">
        <v>15115</v>
      </c>
    </row>
    <row r="329" spans="1:15" s="100" customFormat="1" ht="89.25" x14ac:dyDescent="0.25">
      <c r="A329" s="99">
        <v>20</v>
      </c>
      <c r="B329" s="99" t="s">
        <v>15370</v>
      </c>
      <c r="C329" s="99" t="s">
        <v>15371</v>
      </c>
      <c r="D329" s="99"/>
      <c r="E329" s="99"/>
      <c r="F329" s="99"/>
      <c r="G329" s="99"/>
      <c r="H329" s="99"/>
      <c r="I329" s="99" t="s">
        <v>15372</v>
      </c>
      <c r="J329" s="99" t="s">
        <v>92</v>
      </c>
      <c r="K329" s="99">
        <v>8</v>
      </c>
      <c r="L329" s="99">
        <v>2025</v>
      </c>
      <c r="M329" s="197">
        <v>522000</v>
      </c>
      <c r="N329" s="99" t="s">
        <v>15373</v>
      </c>
    </row>
    <row r="330" spans="1:15" s="100" customFormat="1" ht="76.5" x14ac:dyDescent="0.25">
      <c r="A330" s="99">
        <v>21</v>
      </c>
      <c r="B330" s="99" t="s">
        <v>15560</v>
      </c>
      <c r="C330" s="99" t="s">
        <v>15561</v>
      </c>
      <c r="D330" s="99"/>
      <c r="E330" s="99"/>
      <c r="F330" s="99"/>
      <c r="G330" s="99"/>
      <c r="H330" s="99"/>
      <c r="I330" s="99" t="s">
        <v>15372</v>
      </c>
      <c r="J330" s="99" t="s">
        <v>92</v>
      </c>
      <c r="K330" s="99">
        <v>12</v>
      </c>
      <c r="L330" s="99">
        <v>2025</v>
      </c>
      <c r="M330" s="197">
        <v>9686</v>
      </c>
      <c r="N330" s="99"/>
    </row>
    <row r="331" spans="1:15" s="100" customFormat="1" ht="76.5" x14ac:dyDescent="0.25">
      <c r="A331" s="99">
        <v>22</v>
      </c>
      <c r="B331" s="99" t="s">
        <v>15562</v>
      </c>
      <c r="C331" s="99" t="s">
        <v>15561</v>
      </c>
      <c r="D331" s="99"/>
      <c r="E331" s="99"/>
      <c r="F331" s="99"/>
      <c r="G331" s="99"/>
      <c r="H331" s="99"/>
      <c r="I331" s="99" t="s">
        <v>15372</v>
      </c>
      <c r="J331" s="99" t="s">
        <v>92</v>
      </c>
      <c r="K331" s="99">
        <v>12</v>
      </c>
      <c r="L331" s="99">
        <v>2025</v>
      </c>
      <c r="M331" s="197">
        <v>9686</v>
      </c>
      <c r="N331" s="99"/>
    </row>
    <row r="332" spans="1:15" s="100" customFormat="1" ht="63.75" x14ac:dyDescent="0.25">
      <c r="A332" s="99">
        <v>23</v>
      </c>
      <c r="B332" s="99" t="s">
        <v>15563</v>
      </c>
      <c r="C332" s="99" t="s">
        <v>15564</v>
      </c>
      <c r="D332" s="99"/>
      <c r="E332" s="99"/>
      <c r="F332" s="99"/>
      <c r="G332" s="99"/>
      <c r="H332" s="99"/>
      <c r="I332" s="99" t="s">
        <v>15372</v>
      </c>
      <c r="J332" s="99" t="s">
        <v>92</v>
      </c>
      <c r="K332" s="99">
        <v>12</v>
      </c>
      <c r="L332" s="99">
        <v>2025</v>
      </c>
      <c r="M332" s="197">
        <v>133980</v>
      </c>
      <c r="N332" s="99" t="s">
        <v>15565</v>
      </c>
    </row>
    <row r="333" spans="1:15" s="100" customFormat="1" ht="25.5" x14ac:dyDescent="0.25">
      <c r="A333" s="99">
        <v>24</v>
      </c>
      <c r="B333" s="99" t="s">
        <v>15884</v>
      </c>
      <c r="C333" s="99" t="s">
        <v>15885</v>
      </c>
      <c r="D333" s="99"/>
      <c r="E333" s="99"/>
      <c r="F333" s="99"/>
      <c r="G333" s="99"/>
      <c r="H333" s="99"/>
      <c r="I333" s="99" t="s">
        <v>2046</v>
      </c>
      <c r="J333" s="99" t="s">
        <v>92</v>
      </c>
      <c r="K333" s="99">
        <v>3</v>
      </c>
      <c r="L333" s="99">
        <v>2026</v>
      </c>
      <c r="M333" s="197">
        <v>82824</v>
      </c>
      <c r="N333" s="99"/>
      <c r="O333" s="516" t="s">
        <v>15886</v>
      </c>
    </row>
    <row r="334" spans="1:15" s="100" customFormat="1" x14ac:dyDescent="0.25">
      <c r="M334" s="198"/>
    </row>
    <row r="335" spans="1:15" s="100" customFormat="1" x14ac:dyDescent="0.25">
      <c r="L335" s="369" t="s">
        <v>24</v>
      </c>
      <c r="M335" s="374">
        <f>SUM(M310:M334)</f>
        <v>2681477.0999999996</v>
      </c>
    </row>
    <row r="336" spans="1:15" s="100" customFormat="1" ht="18.75" customHeight="1" x14ac:dyDescent="0.25">
      <c r="A336" s="560" t="s">
        <v>60</v>
      </c>
      <c r="B336" s="560"/>
      <c r="C336" s="560"/>
      <c r="D336" s="560"/>
      <c r="E336" s="560"/>
      <c r="F336" s="560"/>
      <c r="G336" s="560"/>
      <c r="H336" s="560"/>
      <c r="I336" s="560"/>
      <c r="J336" s="560"/>
      <c r="K336" s="560"/>
      <c r="L336" s="560"/>
      <c r="M336" s="560"/>
      <c r="N336" s="560"/>
    </row>
    <row r="337" spans="1:19" s="100" customFormat="1" x14ac:dyDescent="0.25"/>
    <row r="338" spans="1:19" x14ac:dyDescent="0.25">
      <c r="A338" s="117"/>
      <c r="B338" s="117"/>
      <c r="C338" s="117"/>
      <c r="K338" s="471"/>
      <c r="L338" s="158"/>
      <c r="M338" s="166"/>
      <c r="N338" s="167"/>
      <c r="P338" s="100"/>
      <c r="Q338" s="100"/>
      <c r="R338" s="100"/>
      <c r="S338" s="168"/>
    </row>
    <row r="339" spans="1:19" x14ac:dyDescent="0.25">
      <c r="A339" s="117"/>
      <c r="B339" s="117"/>
      <c r="C339" s="117"/>
      <c r="K339" s="471"/>
      <c r="L339" s="158"/>
      <c r="M339" s="166"/>
      <c r="N339" s="167"/>
      <c r="P339" s="100"/>
      <c r="Q339" s="100"/>
      <c r="R339" s="100"/>
      <c r="S339" s="168"/>
    </row>
    <row r="340" spans="1:19" x14ac:dyDescent="0.25">
      <c r="A340" s="117"/>
      <c r="B340" s="117"/>
      <c r="C340" s="117"/>
      <c r="K340" s="471"/>
      <c r="L340" s="159"/>
      <c r="M340" s="166"/>
      <c r="N340" s="167"/>
      <c r="P340" s="166"/>
      <c r="Q340" s="168"/>
      <c r="R340" s="168"/>
      <c r="S340" s="168"/>
    </row>
    <row r="341" spans="1:19" ht="16.5" customHeight="1" x14ac:dyDescent="0.25">
      <c r="A341" s="117"/>
      <c r="B341" s="117"/>
      <c r="C341" s="117"/>
      <c r="K341" s="561" t="s">
        <v>24</v>
      </c>
      <c r="L341" s="561"/>
      <c r="M341" s="562">
        <f>M286+M298+M335+M305</f>
        <v>131854867.50500001</v>
      </c>
      <c r="N341" s="562"/>
      <c r="P341" s="166"/>
      <c r="Q341" s="168"/>
      <c r="R341" s="168"/>
      <c r="S341" s="168"/>
    </row>
    <row r="342" spans="1:19" s="67" customFormat="1" x14ac:dyDescent="0.25">
      <c r="A342" s="160"/>
      <c r="B342" s="155"/>
      <c r="C342" s="160"/>
      <c r="D342" s="160"/>
      <c r="E342" s="160"/>
      <c r="F342" s="160"/>
      <c r="G342" s="160"/>
      <c r="H342" s="160"/>
      <c r="I342" s="160"/>
      <c r="J342" s="472"/>
      <c r="K342" s="472"/>
      <c r="L342" s="161"/>
      <c r="M342" s="161"/>
      <c r="N342" s="159"/>
      <c r="O342" s="495"/>
      <c r="P342" s="166"/>
      <c r="Q342" s="168"/>
      <c r="R342" s="168"/>
      <c r="S342" s="161"/>
    </row>
    <row r="343" spans="1:19" s="67" customFormat="1" x14ac:dyDescent="0.25">
      <c r="A343" s="160"/>
      <c r="B343" s="155"/>
      <c r="C343" s="160"/>
      <c r="D343" s="155"/>
      <c r="E343" s="155"/>
      <c r="F343" s="155"/>
      <c r="G343" s="155"/>
      <c r="H343" s="155"/>
      <c r="I343" s="155"/>
      <c r="J343" s="473"/>
      <c r="K343" s="473"/>
      <c r="L343" s="161"/>
      <c r="M343" s="161"/>
      <c r="N343" s="159"/>
      <c r="O343" s="495"/>
      <c r="P343" s="166"/>
      <c r="Q343" s="168"/>
      <c r="R343" s="168"/>
      <c r="S343" s="161"/>
    </row>
    <row r="344" spans="1:19" s="67" customFormat="1" x14ac:dyDescent="0.25">
      <c r="A344" s="160"/>
      <c r="B344" s="155"/>
      <c r="C344" s="160"/>
      <c r="D344" s="155"/>
      <c r="E344" s="155"/>
      <c r="F344" s="155"/>
      <c r="G344" s="155"/>
      <c r="H344" s="155"/>
      <c r="I344" s="155"/>
      <c r="J344" s="473"/>
      <c r="K344" s="473"/>
      <c r="L344" s="161"/>
      <c r="M344" s="161"/>
      <c r="N344" s="159"/>
      <c r="O344" s="495"/>
      <c r="P344" s="161"/>
      <c r="Q344" s="161"/>
      <c r="R344" s="161"/>
      <c r="S344" s="161"/>
    </row>
    <row r="345" spans="1:19" s="67" customFormat="1" x14ac:dyDescent="0.25">
      <c r="A345" s="160"/>
      <c r="B345" s="155"/>
      <c r="C345" s="160"/>
      <c r="D345" s="155"/>
      <c r="E345" s="155"/>
      <c r="F345" s="155"/>
      <c r="G345" s="155"/>
      <c r="H345" s="155"/>
      <c r="I345" s="155"/>
      <c r="J345" s="473"/>
      <c r="K345" s="473"/>
      <c r="L345" s="161"/>
      <c r="M345" s="161"/>
      <c r="N345" s="159"/>
      <c r="O345" s="495"/>
      <c r="P345" s="161"/>
      <c r="Q345" s="161"/>
      <c r="R345" s="161"/>
      <c r="S345" s="161"/>
    </row>
    <row r="346" spans="1:19" x14ac:dyDescent="0.25">
      <c r="A346" s="117"/>
      <c r="B346" s="117"/>
      <c r="C346" s="117"/>
      <c r="K346" s="471"/>
      <c r="L346" s="159"/>
      <c r="M346" s="166"/>
      <c r="N346" s="167"/>
      <c r="P346" s="161"/>
      <c r="Q346" s="161"/>
      <c r="R346" s="161"/>
      <c r="S346" s="168"/>
    </row>
    <row r="347" spans="1:19" s="67" customFormat="1" x14ac:dyDescent="0.25">
      <c r="A347" s="160"/>
      <c r="B347" s="155"/>
      <c r="C347" s="160"/>
      <c r="D347" s="155"/>
      <c r="E347" s="155"/>
      <c r="F347" s="155"/>
      <c r="G347" s="155"/>
      <c r="H347" s="155"/>
      <c r="I347" s="155"/>
      <c r="J347" s="473"/>
      <c r="K347" s="473"/>
      <c r="L347" s="161"/>
      <c r="M347" s="161"/>
      <c r="N347" s="159"/>
      <c r="O347" s="495"/>
      <c r="P347" s="161"/>
      <c r="Q347" s="161"/>
      <c r="R347" s="161"/>
      <c r="S347" s="161"/>
    </row>
    <row r="348" spans="1:19" x14ac:dyDescent="0.25">
      <c r="A348" s="117"/>
      <c r="B348" s="117"/>
      <c r="C348" s="117"/>
      <c r="K348" s="471"/>
      <c r="L348" s="159"/>
      <c r="M348" s="166"/>
      <c r="N348" s="167"/>
      <c r="P348" s="166"/>
      <c r="Q348" s="168"/>
      <c r="R348" s="168"/>
      <c r="S348" s="168"/>
    </row>
    <row r="349" spans="1:19" s="67" customFormat="1" x14ac:dyDescent="0.25">
      <c r="A349" s="160"/>
      <c r="B349" s="155"/>
      <c r="C349" s="160"/>
      <c r="D349" s="155"/>
      <c r="E349" s="155"/>
      <c r="F349" s="155"/>
      <c r="G349" s="117"/>
      <c r="H349" s="155"/>
      <c r="I349" s="155"/>
      <c r="J349" s="473"/>
      <c r="K349" s="473"/>
      <c r="L349" s="161"/>
      <c r="M349" s="161"/>
      <c r="N349" s="159"/>
      <c r="O349" s="495"/>
      <c r="P349" s="161"/>
      <c r="Q349" s="161"/>
      <c r="R349" s="161"/>
      <c r="S349" s="161"/>
    </row>
    <row r="350" spans="1:19" x14ac:dyDescent="0.25">
      <c r="A350" s="162"/>
      <c r="B350" s="117"/>
      <c r="C350" s="162"/>
      <c r="K350" s="471"/>
      <c r="L350" s="159"/>
      <c r="M350" s="166"/>
      <c r="N350" s="167"/>
      <c r="P350" s="166"/>
      <c r="Q350" s="168"/>
      <c r="R350" s="168"/>
      <c r="S350" s="168"/>
    </row>
    <row r="351" spans="1:19" x14ac:dyDescent="0.25">
      <c r="A351" s="162"/>
      <c r="B351" s="117"/>
      <c r="C351" s="162"/>
      <c r="K351" s="471"/>
      <c r="L351" s="159"/>
      <c r="M351" s="166"/>
      <c r="N351" s="167"/>
      <c r="P351" s="161"/>
      <c r="Q351" s="161"/>
      <c r="R351" s="161"/>
      <c r="S351" s="168"/>
    </row>
    <row r="352" spans="1:19" x14ac:dyDescent="0.25">
      <c r="A352" s="162"/>
      <c r="B352" s="117"/>
      <c r="C352" s="162"/>
      <c r="K352" s="471"/>
      <c r="L352" s="159"/>
      <c r="M352" s="166"/>
      <c r="N352" s="167"/>
      <c r="P352" s="166"/>
      <c r="Q352" s="168"/>
      <c r="R352" s="168"/>
      <c r="S352" s="168"/>
    </row>
    <row r="353" spans="1:19" x14ac:dyDescent="0.25">
      <c r="A353" s="162"/>
      <c r="B353" s="117"/>
      <c r="C353" s="162"/>
      <c r="K353" s="471"/>
      <c r="L353" s="159"/>
      <c r="M353" s="166"/>
      <c r="N353" s="167"/>
      <c r="P353" s="166"/>
      <c r="Q353" s="168"/>
      <c r="R353" s="168"/>
      <c r="S353" s="168"/>
    </row>
    <row r="354" spans="1:19" x14ac:dyDescent="0.25">
      <c r="A354" s="162"/>
      <c r="B354" s="117"/>
      <c r="C354" s="162"/>
      <c r="K354" s="471"/>
      <c r="L354" s="159"/>
      <c r="M354" s="166"/>
      <c r="N354" s="167"/>
      <c r="P354" s="166"/>
      <c r="Q354" s="168"/>
      <c r="R354" s="168"/>
      <c r="S354" s="168"/>
    </row>
    <row r="355" spans="1:19" s="67" customFormat="1" x14ac:dyDescent="0.25">
      <c r="A355" s="160"/>
      <c r="B355" s="155"/>
      <c r="C355" s="160"/>
      <c r="D355" s="155"/>
      <c r="E355" s="155"/>
      <c r="F355" s="155"/>
      <c r="G355" s="155"/>
      <c r="H355" s="155"/>
      <c r="I355" s="155"/>
      <c r="J355" s="473"/>
      <c r="K355" s="473"/>
      <c r="L355" s="161"/>
      <c r="M355" s="161"/>
      <c r="N355" s="159"/>
      <c r="O355" s="495"/>
      <c r="P355" s="166"/>
      <c r="Q355" s="168"/>
      <c r="R355" s="168"/>
      <c r="S355" s="161"/>
    </row>
    <row r="356" spans="1:19" x14ac:dyDescent="0.25">
      <c r="A356" s="117"/>
      <c r="B356" s="117"/>
      <c r="C356" s="117"/>
      <c r="K356" s="471"/>
      <c r="L356" s="158"/>
      <c r="M356" s="166"/>
      <c r="N356" s="167"/>
      <c r="P356" s="166"/>
      <c r="Q356" s="168"/>
      <c r="R356" s="168"/>
      <c r="S356" s="168"/>
    </row>
    <row r="357" spans="1:19" x14ac:dyDescent="0.25">
      <c r="A357" s="117"/>
      <c r="B357" s="117"/>
      <c r="C357" s="117"/>
      <c r="K357" s="471"/>
      <c r="L357" s="158"/>
      <c r="M357" s="166"/>
      <c r="N357" s="167"/>
      <c r="P357" s="161"/>
      <c r="Q357" s="161"/>
      <c r="R357" s="161"/>
      <c r="S357" s="168"/>
    </row>
    <row r="358" spans="1:19" x14ac:dyDescent="0.25">
      <c r="A358" s="117"/>
      <c r="B358" s="117"/>
      <c r="C358" s="117"/>
      <c r="K358" s="471"/>
      <c r="L358" s="158"/>
      <c r="M358" s="166"/>
      <c r="N358" s="167"/>
      <c r="P358" s="166"/>
      <c r="Q358" s="168"/>
      <c r="R358" s="168"/>
      <c r="S358" s="168"/>
    </row>
    <row r="359" spans="1:19" x14ac:dyDescent="0.25">
      <c r="A359" s="117"/>
      <c r="B359" s="117"/>
      <c r="C359" s="117"/>
      <c r="K359" s="471"/>
      <c r="L359" s="158"/>
      <c r="M359" s="166"/>
      <c r="N359" s="167"/>
      <c r="P359" s="166"/>
      <c r="Q359" s="168"/>
      <c r="R359" s="168"/>
      <c r="S359" s="168"/>
    </row>
    <row r="360" spans="1:19" x14ac:dyDescent="0.25">
      <c r="A360" s="117"/>
      <c r="B360" s="117"/>
      <c r="C360" s="117"/>
      <c r="K360" s="471"/>
      <c r="L360" s="158"/>
      <c r="M360" s="166"/>
      <c r="N360" s="167"/>
      <c r="P360" s="166"/>
      <c r="Q360" s="168"/>
      <c r="R360" s="168"/>
      <c r="S360" s="168"/>
    </row>
    <row r="361" spans="1:19" x14ac:dyDescent="0.25">
      <c r="A361" s="117"/>
      <c r="B361" s="117"/>
      <c r="C361" s="117"/>
      <c r="J361" s="471"/>
      <c r="K361" s="471"/>
      <c r="L361" s="158"/>
      <c r="M361" s="166"/>
      <c r="N361" s="167"/>
      <c r="P361" s="166"/>
      <c r="Q361" s="168"/>
      <c r="R361" s="168"/>
      <c r="S361" s="168"/>
    </row>
    <row r="362" spans="1:19" x14ac:dyDescent="0.25">
      <c r="A362" s="117"/>
      <c r="B362" s="117"/>
      <c r="C362" s="117"/>
      <c r="J362" s="471"/>
      <c r="K362" s="471"/>
      <c r="L362" s="158"/>
      <c r="M362" s="166"/>
      <c r="N362" s="167"/>
      <c r="P362" s="166"/>
      <c r="Q362" s="168"/>
      <c r="R362" s="168"/>
      <c r="S362" s="168"/>
    </row>
    <row r="363" spans="1:19" x14ac:dyDescent="0.25">
      <c r="A363" s="117"/>
      <c r="B363" s="117"/>
      <c r="C363" s="117"/>
      <c r="J363" s="471"/>
      <c r="K363" s="471"/>
      <c r="L363" s="158"/>
      <c r="M363" s="166"/>
      <c r="N363" s="167"/>
      <c r="P363" s="166"/>
      <c r="Q363" s="168"/>
      <c r="R363" s="168"/>
      <c r="S363" s="168"/>
    </row>
    <row r="364" spans="1:19" x14ac:dyDescent="0.25">
      <c r="A364" s="117"/>
      <c r="B364" s="117"/>
      <c r="C364" s="117"/>
      <c r="K364" s="471"/>
      <c r="L364" s="158"/>
      <c r="M364" s="166"/>
      <c r="N364" s="167"/>
      <c r="P364" s="166"/>
      <c r="Q364" s="168"/>
      <c r="R364" s="168"/>
      <c r="S364" s="168"/>
    </row>
    <row r="365" spans="1:19" x14ac:dyDescent="0.25">
      <c r="A365" s="117"/>
      <c r="B365" s="117"/>
      <c r="C365" s="117"/>
      <c r="K365" s="471"/>
      <c r="L365" s="158"/>
      <c r="M365" s="166"/>
      <c r="N365" s="167"/>
      <c r="P365" s="166"/>
      <c r="Q365" s="168"/>
      <c r="R365" s="168"/>
      <c r="S365" s="168"/>
    </row>
    <row r="366" spans="1:19" x14ac:dyDescent="0.25">
      <c r="A366" s="117"/>
      <c r="B366" s="117"/>
      <c r="C366" s="117"/>
      <c r="K366" s="471"/>
      <c r="L366" s="158"/>
      <c r="M366" s="166"/>
      <c r="N366" s="167"/>
      <c r="P366" s="166"/>
      <c r="Q366" s="168"/>
      <c r="R366" s="168"/>
      <c r="S366" s="168"/>
    </row>
    <row r="367" spans="1:19" x14ac:dyDescent="0.25">
      <c r="A367" s="117"/>
      <c r="B367" s="117"/>
      <c r="C367" s="117"/>
      <c r="K367" s="471"/>
      <c r="L367" s="158"/>
      <c r="M367" s="166"/>
      <c r="N367" s="167"/>
      <c r="P367" s="166"/>
      <c r="Q367" s="168"/>
      <c r="R367" s="168"/>
      <c r="S367" s="168"/>
    </row>
    <row r="368" spans="1:19" x14ac:dyDescent="0.25">
      <c r="A368" s="117"/>
      <c r="B368" s="117"/>
      <c r="C368" s="117"/>
      <c r="K368" s="471"/>
      <c r="L368" s="158"/>
      <c r="M368" s="168"/>
      <c r="N368" s="167"/>
      <c r="P368" s="166"/>
      <c r="Q368" s="168"/>
      <c r="R368" s="168"/>
      <c r="S368" s="168"/>
    </row>
    <row r="369" spans="1:19" x14ac:dyDescent="0.25">
      <c r="A369" s="117"/>
      <c r="B369" s="117"/>
      <c r="C369" s="117"/>
      <c r="K369" s="471"/>
      <c r="L369" s="158"/>
      <c r="M369" s="166"/>
      <c r="N369" s="167"/>
      <c r="P369" s="166"/>
      <c r="Q369" s="168"/>
      <c r="R369" s="168"/>
      <c r="S369" s="168"/>
    </row>
    <row r="370" spans="1:19" x14ac:dyDescent="0.25">
      <c r="A370" s="117"/>
      <c r="B370" s="117"/>
      <c r="C370" s="163"/>
      <c r="D370" s="67"/>
      <c r="K370" s="471"/>
      <c r="L370" s="158"/>
      <c r="M370" s="166"/>
      <c r="N370" s="167"/>
      <c r="P370" s="166"/>
      <c r="Q370" s="168"/>
      <c r="R370" s="168"/>
      <c r="S370" s="168"/>
    </row>
    <row r="371" spans="1:19" x14ac:dyDescent="0.25">
      <c r="A371" s="117"/>
      <c r="B371" s="117"/>
      <c r="C371" s="117"/>
      <c r="K371" s="471"/>
      <c r="L371" s="158"/>
      <c r="M371" s="166"/>
      <c r="N371" s="167"/>
      <c r="P371" s="166"/>
      <c r="Q371" s="168"/>
      <c r="R371" s="168"/>
      <c r="S371" s="168"/>
    </row>
    <row r="372" spans="1:19" x14ac:dyDescent="0.25">
      <c r="A372" s="117"/>
      <c r="B372" s="117"/>
      <c r="C372" s="164"/>
      <c r="K372" s="471"/>
      <c r="L372" s="159"/>
      <c r="M372" s="166"/>
      <c r="N372" s="167"/>
      <c r="P372" s="166"/>
      <c r="Q372" s="168"/>
      <c r="R372" s="168"/>
      <c r="S372" s="168"/>
    </row>
    <row r="373" spans="1:19" x14ac:dyDescent="0.25">
      <c r="A373" s="117"/>
      <c r="B373" s="117"/>
      <c r="C373" s="164"/>
      <c r="K373" s="471"/>
      <c r="L373" s="159"/>
      <c r="M373" s="166"/>
      <c r="N373" s="167"/>
      <c r="P373" s="166"/>
      <c r="Q373" s="168"/>
      <c r="R373" s="168"/>
      <c r="S373" s="168"/>
    </row>
    <row r="374" spans="1:19" x14ac:dyDescent="0.25">
      <c r="A374" s="117"/>
      <c r="B374" s="117"/>
      <c r="C374" s="164"/>
      <c r="K374" s="471"/>
      <c r="L374" s="159"/>
      <c r="M374" s="166"/>
      <c r="N374" s="167"/>
      <c r="P374" s="166"/>
      <c r="Q374" s="168"/>
      <c r="R374" s="168"/>
      <c r="S374" s="168"/>
    </row>
    <row r="375" spans="1:19" x14ac:dyDescent="0.25">
      <c r="A375" s="117"/>
      <c r="B375" s="117"/>
      <c r="C375" s="164"/>
      <c r="K375" s="471"/>
      <c r="L375" s="159"/>
      <c r="M375" s="166"/>
      <c r="N375" s="167"/>
      <c r="P375" s="166"/>
      <c r="Q375" s="168"/>
      <c r="R375" s="168"/>
      <c r="S375" s="168"/>
    </row>
    <row r="376" spans="1:19" s="67" customFormat="1" x14ac:dyDescent="0.25">
      <c r="A376" s="160"/>
      <c r="B376" s="155"/>
      <c r="C376" s="160"/>
      <c r="D376" s="155"/>
      <c r="E376" s="155"/>
      <c r="F376" s="155"/>
      <c r="G376" s="155"/>
      <c r="H376" s="155"/>
      <c r="I376" s="155"/>
      <c r="J376" s="473"/>
      <c r="K376" s="473"/>
      <c r="L376" s="161"/>
      <c r="M376" s="161"/>
      <c r="N376" s="159"/>
      <c r="O376" s="495"/>
      <c r="P376" s="166"/>
      <c r="Q376" s="168"/>
      <c r="R376" s="168"/>
      <c r="S376" s="161"/>
    </row>
    <row r="377" spans="1:19" x14ac:dyDescent="0.25">
      <c r="A377" s="117"/>
      <c r="B377" s="117"/>
      <c r="C377" s="117"/>
      <c r="K377" s="471"/>
      <c r="L377" s="158"/>
      <c r="M377" s="166"/>
      <c r="N377" s="167"/>
      <c r="P377" s="166"/>
      <c r="Q377" s="168"/>
      <c r="R377" s="168"/>
      <c r="S377" s="168"/>
    </row>
    <row r="378" spans="1:19" x14ac:dyDescent="0.25">
      <c r="A378" s="117"/>
      <c r="B378" s="117"/>
      <c r="C378" s="117"/>
      <c r="K378" s="471"/>
      <c r="L378" s="158"/>
      <c r="M378" s="166"/>
      <c r="N378" s="167"/>
      <c r="P378" s="161"/>
      <c r="Q378" s="161"/>
      <c r="R378" s="161"/>
      <c r="S378" s="168"/>
    </row>
    <row r="379" spans="1:19" x14ac:dyDescent="0.25">
      <c r="A379" s="117"/>
      <c r="B379" s="117"/>
      <c r="C379" s="117"/>
      <c r="K379" s="471"/>
      <c r="L379" s="158"/>
      <c r="M379" s="166"/>
      <c r="N379" s="167"/>
      <c r="P379" s="166"/>
      <c r="Q379" s="168"/>
      <c r="R379" s="168"/>
      <c r="S379" s="168"/>
    </row>
    <row r="380" spans="1:19" x14ac:dyDescent="0.25">
      <c r="A380" s="117"/>
      <c r="B380" s="117"/>
      <c r="C380" s="117"/>
      <c r="K380" s="471"/>
      <c r="L380" s="158"/>
      <c r="M380" s="166"/>
      <c r="N380" s="167"/>
      <c r="P380" s="166"/>
      <c r="Q380" s="168"/>
      <c r="R380" s="168"/>
      <c r="S380" s="168"/>
    </row>
    <row r="381" spans="1:19" x14ac:dyDescent="0.25">
      <c r="A381" s="117"/>
      <c r="B381" s="117"/>
      <c r="C381" s="117"/>
      <c r="K381" s="471"/>
      <c r="L381" s="158"/>
      <c r="M381" s="166"/>
      <c r="N381" s="167"/>
      <c r="P381" s="166"/>
      <c r="Q381" s="168"/>
      <c r="R381" s="168"/>
      <c r="S381" s="168"/>
    </row>
    <row r="382" spans="1:19" x14ac:dyDescent="0.25">
      <c r="A382" s="117"/>
      <c r="B382" s="117"/>
      <c r="C382" s="117"/>
      <c r="K382" s="471"/>
      <c r="L382" s="158"/>
      <c r="M382" s="166"/>
      <c r="N382" s="167"/>
      <c r="P382" s="166"/>
      <c r="Q382" s="168"/>
      <c r="R382" s="168"/>
      <c r="S382" s="168"/>
    </row>
    <row r="383" spans="1:19" x14ac:dyDescent="0.25">
      <c r="A383" s="117"/>
      <c r="B383" s="117"/>
      <c r="C383" s="117"/>
      <c r="K383" s="471"/>
      <c r="L383" s="158"/>
      <c r="M383" s="166"/>
      <c r="N383" s="167"/>
      <c r="P383" s="166"/>
      <c r="Q383" s="168"/>
      <c r="R383" s="168"/>
      <c r="S383" s="168"/>
    </row>
    <row r="384" spans="1:19" x14ac:dyDescent="0.25">
      <c r="A384" s="117"/>
      <c r="B384" s="117"/>
      <c r="C384" s="117"/>
      <c r="K384" s="471"/>
      <c r="L384" s="158"/>
      <c r="M384" s="166"/>
      <c r="N384" s="167"/>
      <c r="P384" s="166"/>
      <c r="Q384" s="168"/>
      <c r="R384" s="168"/>
      <c r="S384" s="168"/>
    </row>
    <row r="385" spans="1:19" x14ac:dyDescent="0.25">
      <c r="A385" s="117"/>
      <c r="B385" s="117"/>
      <c r="C385" s="117"/>
      <c r="K385" s="471"/>
      <c r="L385" s="158"/>
      <c r="M385" s="166"/>
      <c r="N385" s="167"/>
      <c r="P385" s="166"/>
      <c r="Q385" s="168"/>
      <c r="R385" s="168"/>
      <c r="S385" s="168"/>
    </row>
    <row r="386" spans="1:19" x14ac:dyDescent="0.25">
      <c r="A386" s="117"/>
      <c r="B386" s="117"/>
      <c r="C386" s="117"/>
      <c r="K386" s="471"/>
      <c r="L386" s="158"/>
      <c r="M386" s="166"/>
      <c r="N386" s="167"/>
      <c r="P386" s="166"/>
      <c r="Q386" s="168"/>
      <c r="R386" s="168"/>
      <c r="S386" s="168"/>
    </row>
    <row r="387" spans="1:19" x14ac:dyDescent="0.25">
      <c r="A387" s="117"/>
      <c r="B387" s="117"/>
      <c r="C387" s="117"/>
      <c r="K387" s="471"/>
      <c r="L387" s="158"/>
      <c r="M387" s="166"/>
      <c r="N387" s="167"/>
      <c r="P387" s="166"/>
      <c r="Q387" s="168"/>
      <c r="R387" s="168"/>
      <c r="S387" s="168"/>
    </row>
    <row r="388" spans="1:19" x14ac:dyDescent="0.25">
      <c r="A388" s="117"/>
      <c r="B388" s="117"/>
      <c r="C388" s="117"/>
      <c r="K388" s="471"/>
      <c r="L388" s="158"/>
      <c r="M388" s="166"/>
      <c r="N388" s="167"/>
      <c r="P388" s="166"/>
      <c r="Q388" s="168"/>
      <c r="R388" s="168"/>
      <c r="S388" s="168"/>
    </row>
    <row r="389" spans="1:19" x14ac:dyDescent="0.25">
      <c r="A389" s="117"/>
      <c r="B389" s="117"/>
      <c r="C389" s="117"/>
      <c r="K389" s="471"/>
      <c r="L389" s="158"/>
      <c r="M389" s="166"/>
      <c r="N389" s="167"/>
      <c r="P389" s="166"/>
      <c r="Q389" s="168"/>
      <c r="R389" s="168"/>
      <c r="S389" s="168"/>
    </row>
    <row r="390" spans="1:19" x14ac:dyDescent="0.25">
      <c r="A390" s="117"/>
      <c r="B390" s="117"/>
      <c r="C390" s="117"/>
      <c r="K390" s="471"/>
      <c r="L390" s="158"/>
      <c r="M390" s="166"/>
      <c r="N390" s="167"/>
      <c r="P390" s="166"/>
      <c r="Q390" s="168"/>
      <c r="R390" s="168"/>
      <c r="S390" s="168"/>
    </row>
    <row r="391" spans="1:19" x14ac:dyDescent="0.25">
      <c r="A391" s="117"/>
      <c r="B391" s="117"/>
      <c r="C391" s="117"/>
      <c r="K391" s="471"/>
      <c r="L391" s="158"/>
      <c r="M391" s="166"/>
      <c r="N391" s="167"/>
      <c r="P391" s="166"/>
      <c r="Q391" s="168"/>
      <c r="R391" s="168"/>
      <c r="S391" s="168"/>
    </row>
    <row r="392" spans="1:19" x14ac:dyDescent="0.25">
      <c r="A392" s="117"/>
      <c r="B392" s="117"/>
      <c r="C392" s="117"/>
      <c r="K392" s="471"/>
      <c r="L392" s="158"/>
      <c r="M392" s="166"/>
      <c r="N392" s="167"/>
      <c r="P392" s="166"/>
      <c r="Q392" s="168"/>
      <c r="R392" s="168"/>
      <c r="S392" s="168"/>
    </row>
    <row r="393" spans="1:19" x14ac:dyDescent="0.25">
      <c r="A393" s="117"/>
      <c r="B393" s="117"/>
      <c r="C393" s="117"/>
      <c r="K393" s="471"/>
      <c r="L393" s="158"/>
      <c r="M393" s="166"/>
      <c r="N393" s="167"/>
      <c r="P393" s="166"/>
      <c r="Q393" s="168"/>
      <c r="R393" s="168"/>
      <c r="S393" s="168"/>
    </row>
    <row r="394" spans="1:19" x14ac:dyDescent="0.25">
      <c r="A394" s="117"/>
      <c r="B394" s="117"/>
      <c r="C394" s="117"/>
      <c r="K394" s="471"/>
      <c r="L394" s="158"/>
      <c r="M394" s="166"/>
      <c r="N394" s="167"/>
      <c r="P394" s="166"/>
      <c r="Q394" s="168"/>
      <c r="R394" s="168"/>
      <c r="S394" s="168"/>
    </row>
    <row r="395" spans="1:19" x14ac:dyDescent="0.25">
      <c r="A395" s="117"/>
      <c r="B395" s="117"/>
      <c r="C395" s="117"/>
      <c r="K395" s="471"/>
      <c r="L395" s="158"/>
      <c r="M395" s="166"/>
      <c r="N395" s="167"/>
      <c r="P395" s="166"/>
      <c r="Q395" s="168"/>
      <c r="R395" s="168"/>
      <c r="S395" s="168"/>
    </row>
    <row r="396" spans="1:19" x14ac:dyDescent="0.25">
      <c r="A396" s="117"/>
      <c r="B396" s="117"/>
      <c r="C396" s="117"/>
      <c r="K396" s="471"/>
      <c r="L396" s="158"/>
      <c r="M396" s="166"/>
      <c r="N396" s="167"/>
      <c r="P396" s="166"/>
      <c r="Q396" s="168"/>
      <c r="R396" s="168"/>
      <c r="S396" s="168"/>
    </row>
    <row r="397" spans="1:19" x14ac:dyDescent="0.25">
      <c r="A397" s="117"/>
      <c r="B397" s="117"/>
      <c r="C397" s="117"/>
      <c r="K397" s="471"/>
      <c r="L397" s="158"/>
      <c r="M397" s="166"/>
      <c r="N397" s="167"/>
      <c r="P397" s="166"/>
      <c r="Q397" s="168"/>
      <c r="R397" s="168"/>
      <c r="S397" s="168"/>
    </row>
    <row r="398" spans="1:19" x14ac:dyDescent="0.25">
      <c r="A398" s="117"/>
      <c r="B398" s="117"/>
      <c r="C398" s="117"/>
      <c r="K398" s="471"/>
      <c r="L398" s="158"/>
      <c r="M398" s="166"/>
      <c r="N398" s="167"/>
      <c r="P398" s="166"/>
      <c r="Q398" s="168"/>
      <c r="R398" s="168"/>
      <c r="S398" s="168"/>
    </row>
    <row r="399" spans="1:19" x14ac:dyDescent="0.25">
      <c r="A399" s="117"/>
      <c r="B399" s="117"/>
      <c r="C399" s="117"/>
      <c r="K399" s="471"/>
      <c r="L399" s="158"/>
      <c r="M399" s="166"/>
      <c r="N399" s="167"/>
      <c r="P399" s="166"/>
      <c r="Q399" s="168"/>
      <c r="R399" s="168"/>
      <c r="S399" s="168"/>
    </row>
    <row r="400" spans="1:19" x14ac:dyDescent="0.25">
      <c r="A400" s="117"/>
      <c r="B400" s="117"/>
      <c r="C400" s="117"/>
      <c r="K400" s="471"/>
      <c r="L400" s="158"/>
      <c r="M400" s="166"/>
      <c r="N400" s="167"/>
      <c r="P400" s="166"/>
      <c r="Q400" s="168"/>
      <c r="R400" s="168"/>
      <c r="S400" s="168"/>
    </row>
    <row r="401" spans="1:19" x14ac:dyDescent="0.25">
      <c r="A401" s="117"/>
      <c r="B401" s="117"/>
      <c r="C401" s="117"/>
      <c r="K401" s="471"/>
      <c r="L401" s="158"/>
      <c r="M401" s="166"/>
      <c r="N401" s="167"/>
      <c r="P401" s="166"/>
      <c r="Q401" s="168"/>
      <c r="R401" s="168"/>
      <c r="S401" s="168"/>
    </row>
    <row r="402" spans="1:19" x14ac:dyDescent="0.25">
      <c r="A402" s="117"/>
      <c r="B402" s="117"/>
      <c r="C402" s="117"/>
      <c r="K402" s="471"/>
      <c r="L402" s="158"/>
      <c r="M402" s="166"/>
      <c r="N402" s="167"/>
      <c r="P402" s="166"/>
      <c r="Q402" s="168"/>
      <c r="R402" s="168"/>
      <c r="S402" s="168"/>
    </row>
    <row r="403" spans="1:19" x14ac:dyDescent="0.25">
      <c r="A403" s="117"/>
      <c r="B403" s="117"/>
      <c r="C403" s="117"/>
      <c r="K403" s="471"/>
      <c r="L403" s="158"/>
      <c r="M403" s="166"/>
      <c r="N403" s="167"/>
      <c r="P403" s="166"/>
      <c r="Q403" s="168"/>
      <c r="R403" s="168"/>
      <c r="S403" s="168"/>
    </row>
    <row r="404" spans="1:19" x14ac:dyDescent="0.25">
      <c r="A404" s="117"/>
      <c r="B404" s="117"/>
      <c r="C404" s="117"/>
      <c r="K404" s="471"/>
      <c r="L404" s="158"/>
      <c r="M404" s="166"/>
      <c r="N404" s="167"/>
      <c r="P404" s="166"/>
      <c r="Q404" s="168"/>
      <c r="R404" s="168"/>
      <c r="S404" s="168"/>
    </row>
    <row r="405" spans="1:19" x14ac:dyDescent="0.25">
      <c r="A405" s="117"/>
      <c r="B405" s="117"/>
      <c r="C405" s="117"/>
      <c r="J405" s="471"/>
      <c r="K405" s="471"/>
      <c r="L405" s="158"/>
      <c r="M405" s="166"/>
      <c r="N405" s="167"/>
      <c r="P405" s="166"/>
      <c r="Q405" s="168"/>
      <c r="R405" s="168"/>
      <c r="S405" s="168"/>
    </row>
    <row r="406" spans="1:19" x14ac:dyDescent="0.25">
      <c r="A406" s="117"/>
      <c r="B406" s="117"/>
      <c r="C406" s="117"/>
      <c r="J406" s="471"/>
      <c r="K406" s="471"/>
      <c r="L406" s="158"/>
      <c r="M406" s="166"/>
      <c r="N406" s="167"/>
      <c r="P406" s="166"/>
      <c r="Q406" s="168"/>
      <c r="R406" s="168"/>
      <c r="S406" s="168"/>
    </row>
    <row r="407" spans="1:19" x14ac:dyDescent="0.25">
      <c r="A407" s="117"/>
      <c r="B407" s="117"/>
      <c r="C407" s="117"/>
      <c r="J407" s="471"/>
      <c r="K407" s="471"/>
      <c r="L407" s="158"/>
      <c r="M407" s="166"/>
      <c r="N407" s="167"/>
      <c r="P407" s="166"/>
      <c r="Q407" s="168"/>
      <c r="R407" s="168"/>
      <c r="S407" s="168"/>
    </row>
    <row r="408" spans="1:19" x14ac:dyDescent="0.25">
      <c r="A408" s="117"/>
      <c r="B408" s="117"/>
      <c r="C408" s="117"/>
      <c r="J408" s="471"/>
      <c r="K408" s="471"/>
      <c r="L408" s="158"/>
      <c r="M408" s="166"/>
      <c r="N408" s="167"/>
      <c r="P408" s="166"/>
      <c r="Q408" s="168"/>
      <c r="R408" s="168"/>
      <c r="S408" s="168"/>
    </row>
    <row r="409" spans="1:19" x14ac:dyDescent="0.25">
      <c r="A409" s="117"/>
      <c r="B409" s="117"/>
      <c r="C409" s="170"/>
      <c r="J409" s="471"/>
      <c r="K409" s="471"/>
      <c r="L409" s="158"/>
      <c r="M409" s="166"/>
      <c r="N409" s="167"/>
      <c r="P409" s="166"/>
      <c r="Q409" s="168"/>
      <c r="R409" s="168"/>
      <c r="S409" s="168"/>
    </row>
    <row r="410" spans="1:19" x14ac:dyDescent="0.25">
      <c r="A410" s="117"/>
      <c r="B410" s="117"/>
      <c r="C410" s="170"/>
      <c r="J410" s="471"/>
      <c r="K410" s="471"/>
      <c r="L410" s="158"/>
      <c r="M410" s="166"/>
      <c r="N410" s="167"/>
      <c r="P410" s="166"/>
      <c r="Q410" s="168"/>
      <c r="R410" s="168"/>
      <c r="S410" s="168"/>
    </row>
    <row r="411" spans="1:19" x14ac:dyDescent="0.25">
      <c r="A411" s="117"/>
      <c r="B411" s="117"/>
      <c r="C411" s="117"/>
      <c r="K411" s="471"/>
      <c r="L411" s="158"/>
      <c r="M411" s="166"/>
      <c r="N411" s="167"/>
      <c r="P411" s="166"/>
      <c r="Q411" s="168"/>
      <c r="R411" s="168"/>
      <c r="S411" s="168"/>
    </row>
    <row r="412" spans="1:19" x14ac:dyDescent="0.25">
      <c r="A412" s="117"/>
      <c r="B412" s="117"/>
      <c r="C412" s="117"/>
      <c r="K412" s="471"/>
      <c r="L412" s="158"/>
      <c r="M412" s="166"/>
      <c r="N412" s="167"/>
      <c r="P412" s="166"/>
      <c r="Q412" s="168"/>
      <c r="R412" s="168"/>
      <c r="S412" s="168"/>
    </row>
    <row r="413" spans="1:19" x14ac:dyDescent="0.25">
      <c r="A413" s="117"/>
      <c r="B413" s="117"/>
      <c r="C413" s="117"/>
      <c r="K413" s="471"/>
      <c r="L413" s="158"/>
      <c r="M413" s="166"/>
      <c r="N413" s="167"/>
      <c r="P413" s="166"/>
      <c r="Q413" s="168"/>
      <c r="R413" s="168"/>
      <c r="S413" s="168"/>
    </row>
    <row r="414" spans="1:19" x14ac:dyDescent="0.25">
      <c r="A414" s="117"/>
      <c r="B414" s="117"/>
      <c r="C414" s="117"/>
      <c r="K414" s="471"/>
      <c r="L414" s="158"/>
      <c r="M414" s="166"/>
      <c r="N414" s="167"/>
      <c r="P414" s="166"/>
      <c r="Q414" s="168"/>
      <c r="R414" s="168"/>
      <c r="S414" s="168"/>
    </row>
    <row r="415" spans="1:19" x14ac:dyDescent="0.25">
      <c r="A415" s="117"/>
      <c r="B415" s="117"/>
      <c r="C415" s="474"/>
      <c r="J415" s="471"/>
      <c r="K415" s="471"/>
      <c r="L415" s="158"/>
      <c r="M415" s="166"/>
      <c r="N415" s="167"/>
      <c r="P415" s="166"/>
      <c r="Q415" s="168"/>
      <c r="R415" s="168"/>
      <c r="S415" s="168"/>
    </row>
    <row r="416" spans="1:19" x14ac:dyDescent="0.25">
      <c r="A416" s="117"/>
      <c r="B416" s="117"/>
      <c r="C416" s="474"/>
      <c r="J416" s="471"/>
      <c r="K416" s="471"/>
      <c r="L416" s="158"/>
      <c r="M416" s="166"/>
      <c r="N416" s="167"/>
      <c r="P416" s="166"/>
      <c r="Q416" s="168"/>
      <c r="R416" s="168"/>
      <c r="S416" s="168"/>
    </row>
    <row r="417" spans="1:19" x14ac:dyDescent="0.25">
      <c r="A417" s="117"/>
      <c r="B417" s="117"/>
      <c r="C417" s="474"/>
      <c r="J417" s="471"/>
      <c r="K417" s="471"/>
      <c r="L417" s="158"/>
      <c r="M417" s="166"/>
      <c r="N417" s="167"/>
      <c r="P417" s="166"/>
      <c r="Q417" s="168"/>
      <c r="R417" s="168"/>
      <c r="S417" s="168"/>
    </row>
    <row r="418" spans="1:19" x14ac:dyDescent="0.25">
      <c r="A418" s="117"/>
      <c r="B418" s="117"/>
      <c r="C418" s="474"/>
      <c r="J418" s="471"/>
      <c r="K418" s="471"/>
      <c r="L418" s="158"/>
      <c r="M418" s="166"/>
      <c r="N418" s="167"/>
      <c r="P418" s="166"/>
      <c r="Q418" s="168"/>
      <c r="R418" s="168"/>
      <c r="S418" s="168"/>
    </row>
    <row r="419" spans="1:19" x14ac:dyDescent="0.25">
      <c r="A419" s="117"/>
      <c r="B419" s="117"/>
      <c r="C419" s="474"/>
      <c r="J419" s="471"/>
      <c r="K419" s="471"/>
      <c r="L419" s="158"/>
      <c r="M419" s="166"/>
      <c r="N419" s="167"/>
      <c r="P419" s="166"/>
      <c r="Q419" s="168"/>
      <c r="R419" s="168"/>
      <c r="S419" s="168"/>
    </row>
    <row r="420" spans="1:19" x14ac:dyDescent="0.25">
      <c r="A420" s="117"/>
      <c r="B420" s="117"/>
      <c r="C420" s="474"/>
      <c r="J420" s="471"/>
      <c r="K420" s="471"/>
      <c r="L420" s="158"/>
      <c r="M420" s="166"/>
      <c r="N420" s="167"/>
      <c r="P420" s="166"/>
      <c r="Q420" s="168"/>
      <c r="R420" s="168"/>
      <c r="S420" s="168"/>
    </row>
    <row r="421" spans="1:19" x14ac:dyDescent="0.25">
      <c r="A421" s="117"/>
      <c r="B421" s="117"/>
      <c r="C421" s="474"/>
      <c r="J421" s="471"/>
      <c r="K421" s="471"/>
      <c r="L421" s="158"/>
      <c r="M421" s="166"/>
      <c r="N421" s="167"/>
      <c r="P421" s="166"/>
      <c r="Q421" s="168"/>
      <c r="R421" s="168"/>
      <c r="S421" s="168"/>
    </row>
    <row r="422" spans="1:19" x14ac:dyDescent="0.25">
      <c r="A422" s="117"/>
      <c r="B422" s="117"/>
      <c r="C422" s="474"/>
      <c r="J422" s="471"/>
      <c r="K422" s="471"/>
      <c r="L422" s="158"/>
      <c r="M422" s="166"/>
      <c r="N422" s="167"/>
      <c r="P422" s="166"/>
      <c r="Q422" s="168"/>
      <c r="R422" s="168"/>
      <c r="S422" s="168"/>
    </row>
    <row r="423" spans="1:19" x14ac:dyDescent="0.25">
      <c r="A423" s="117"/>
      <c r="B423" s="117"/>
      <c r="C423" s="474"/>
      <c r="J423" s="471"/>
      <c r="K423" s="471"/>
      <c r="L423" s="158"/>
      <c r="M423" s="166"/>
      <c r="N423" s="167"/>
      <c r="P423" s="166"/>
      <c r="Q423" s="168"/>
      <c r="R423" s="168"/>
      <c r="S423" s="168"/>
    </row>
    <row r="424" spans="1:19" x14ac:dyDescent="0.25">
      <c r="A424" s="117"/>
      <c r="B424" s="117"/>
      <c r="C424" s="474"/>
      <c r="J424" s="471"/>
      <c r="K424" s="471"/>
      <c r="L424" s="158"/>
      <c r="M424" s="166"/>
      <c r="N424" s="167"/>
      <c r="P424" s="166"/>
      <c r="Q424" s="168"/>
      <c r="R424" s="168"/>
      <c r="S424" s="168"/>
    </row>
    <row r="425" spans="1:19" x14ac:dyDescent="0.25">
      <c r="A425" s="117"/>
      <c r="B425" s="117"/>
      <c r="C425" s="474"/>
      <c r="J425" s="471"/>
      <c r="K425" s="471"/>
      <c r="L425" s="158"/>
      <c r="M425" s="166"/>
      <c r="N425" s="167"/>
      <c r="P425" s="166"/>
      <c r="Q425" s="168"/>
      <c r="R425" s="168"/>
      <c r="S425" s="168"/>
    </row>
    <row r="426" spans="1:19" x14ac:dyDescent="0.25">
      <c r="A426" s="117"/>
      <c r="B426" s="117"/>
      <c r="C426" s="474"/>
      <c r="J426" s="471"/>
      <c r="K426" s="471"/>
      <c r="L426" s="158"/>
      <c r="M426" s="166"/>
      <c r="N426" s="167"/>
      <c r="P426" s="166"/>
      <c r="Q426" s="168"/>
      <c r="R426" s="168"/>
      <c r="S426" s="168"/>
    </row>
    <row r="427" spans="1:19" x14ac:dyDescent="0.25">
      <c r="A427" s="117"/>
      <c r="B427" s="117"/>
      <c r="C427" s="474"/>
      <c r="J427" s="471"/>
      <c r="K427" s="471"/>
      <c r="L427" s="158"/>
      <c r="M427" s="166"/>
      <c r="N427" s="167"/>
      <c r="P427" s="166"/>
      <c r="Q427" s="168"/>
      <c r="R427" s="168"/>
      <c r="S427" s="168"/>
    </row>
    <row r="428" spans="1:19" x14ac:dyDescent="0.25">
      <c r="A428" s="117"/>
      <c r="B428" s="117"/>
      <c r="C428" s="474"/>
      <c r="J428" s="471"/>
      <c r="K428" s="471"/>
      <c r="L428" s="158"/>
      <c r="M428" s="166"/>
      <c r="N428" s="167"/>
      <c r="P428" s="166"/>
      <c r="Q428" s="168"/>
      <c r="R428" s="168"/>
      <c r="S428" s="168"/>
    </row>
    <row r="429" spans="1:19" x14ac:dyDescent="0.25">
      <c r="A429" s="117"/>
      <c r="B429" s="117"/>
      <c r="C429" s="474"/>
      <c r="J429" s="471"/>
      <c r="K429" s="471"/>
      <c r="L429" s="158"/>
      <c r="M429" s="166"/>
      <c r="N429" s="167"/>
      <c r="P429" s="166"/>
      <c r="Q429" s="168"/>
      <c r="R429" s="168"/>
      <c r="S429" s="168"/>
    </row>
    <row r="430" spans="1:19" x14ac:dyDescent="0.25">
      <c r="A430" s="117"/>
      <c r="B430" s="117"/>
      <c r="C430" s="474"/>
      <c r="J430" s="471"/>
      <c r="K430" s="471"/>
      <c r="L430" s="158"/>
      <c r="M430" s="166"/>
      <c r="N430" s="167"/>
      <c r="P430" s="166"/>
      <c r="Q430" s="168"/>
      <c r="R430" s="168"/>
      <c r="S430" s="168"/>
    </row>
    <row r="431" spans="1:19" s="67" customFormat="1" x14ac:dyDescent="0.25">
      <c r="A431" s="160"/>
      <c r="B431" s="155"/>
      <c r="C431" s="160"/>
      <c r="D431" s="155"/>
      <c r="E431" s="155"/>
      <c r="F431" s="155"/>
      <c r="G431" s="155"/>
      <c r="H431" s="155"/>
      <c r="I431" s="155"/>
      <c r="J431" s="473"/>
      <c r="K431" s="473"/>
      <c r="L431" s="161"/>
      <c r="M431" s="161"/>
      <c r="N431" s="159"/>
      <c r="O431" s="495"/>
      <c r="P431" s="166"/>
      <c r="Q431" s="168"/>
      <c r="R431" s="168"/>
      <c r="S431" s="161"/>
    </row>
    <row r="432" spans="1:19" x14ac:dyDescent="0.25">
      <c r="A432" s="117"/>
      <c r="B432" s="117"/>
      <c r="C432" s="117"/>
      <c r="K432" s="471"/>
      <c r="L432" s="158"/>
      <c r="M432" s="166"/>
      <c r="N432" s="167"/>
      <c r="P432" s="166"/>
      <c r="Q432" s="168"/>
      <c r="R432" s="168"/>
      <c r="S432" s="168"/>
    </row>
    <row r="433" spans="1:19" x14ac:dyDescent="0.25">
      <c r="A433" s="117"/>
      <c r="B433" s="117"/>
      <c r="C433" s="117"/>
      <c r="K433" s="471"/>
      <c r="L433" s="158"/>
      <c r="M433" s="166"/>
      <c r="N433" s="167"/>
      <c r="P433" s="161"/>
      <c r="Q433" s="161"/>
      <c r="R433" s="161"/>
      <c r="S433" s="168"/>
    </row>
    <row r="434" spans="1:19" s="67" customFormat="1" x14ac:dyDescent="0.25">
      <c r="A434" s="160"/>
      <c r="B434" s="155"/>
      <c r="C434" s="160"/>
      <c r="D434" s="155"/>
      <c r="E434" s="155"/>
      <c r="F434" s="155"/>
      <c r="G434" s="155"/>
      <c r="H434" s="155"/>
      <c r="I434" s="155"/>
      <c r="J434" s="473"/>
      <c r="K434" s="473"/>
      <c r="L434" s="161"/>
      <c r="M434" s="161"/>
      <c r="N434" s="159"/>
      <c r="O434" s="495"/>
      <c r="P434" s="166"/>
      <c r="Q434" s="168"/>
      <c r="R434" s="168"/>
      <c r="S434" s="161"/>
    </row>
    <row r="435" spans="1:19" x14ac:dyDescent="0.25">
      <c r="A435" s="117"/>
      <c r="B435" s="117"/>
      <c r="C435" s="117"/>
      <c r="K435" s="471"/>
      <c r="L435" s="159"/>
      <c r="M435" s="166"/>
      <c r="N435" s="167"/>
      <c r="P435" s="166"/>
      <c r="Q435" s="168"/>
      <c r="R435" s="168"/>
      <c r="S435" s="168"/>
    </row>
    <row r="436" spans="1:19" x14ac:dyDescent="0.25">
      <c r="A436" s="117"/>
      <c r="B436" s="117"/>
      <c r="C436" s="117"/>
      <c r="K436" s="471"/>
      <c r="L436" s="159"/>
      <c r="M436" s="166"/>
      <c r="N436" s="167"/>
      <c r="P436" s="161"/>
      <c r="Q436" s="161"/>
      <c r="R436" s="161"/>
      <c r="S436" s="168"/>
    </row>
    <row r="437" spans="1:19" s="67" customFormat="1" x14ac:dyDescent="0.25">
      <c r="A437" s="160"/>
      <c r="B437" s="155"/>
      <c r="C437" s="160"/>
      <c r="D437" s="155"/>
      <c r="E437" s="155"/>
      <c r="F437" s="155"/>
      <c r="G437" s="155"/>
      <c r="H437" s="155"/>
      <c r="I437" s="155"/>
      <c r="J437" s="473"/>
      <c r="K437" s="473"/>
      <c r="L437" s="161"/>
      <c r="M437" s="161"/>
      <c r="N437" s="159"/>
      <c r="O437" s="495"/>
      <c r="P437" s="166"/>
      <c r="Q437" s="168"/>
      <c r="R437" s="168"/>
      <c r="S437" s="161"/>
    </row>
    <row r="438" spans="1:19" x14ac:dyDescent="0.25">
      <c r="A438" s="117"/>
      <c r="B438" s="117"/>
      <c r="C438" s="117"/>
      <c r="K438" s="471"/>
      <c r="L438" s="158"/>
      <c r="M438" s="166"/>
      <c r="N438" s="167"/>
      <c r="P438" s="166"/>
      <c r="Q438" s="168"/>
      <c r="R438" s="168"/>
      <c r="S438" s="168"/>
    </row>
    <row r="439" spans="1:19" x14ac:dyDescent="0.25">
      <c r="A439" s="117"/>
      <c r="B439" s="117"/>
      <c r="C439" s="117"/>
      <c r="K439" s="471"/>
      <c r="L439" s="158"/>
      <c r="M439" s="166"/>
      <c r="N439" s="167"/>
      <c r="P439" s="161"/>
      <c r="Q439" s="161"/>
      <c r="R439" s="161"/>
      <c r="S439" s="168"/>
    </row>
    <row r="440" spans="1:19" x14ac:dyDescent="0.25">
      <c r="A440" s="117"/>
      <c r="B440" s="117"/>
      <c r="C440" s="117"/>
      <c r="K440" s="471"/>
      <c r="L440" s="158"/>
      <c r="M440" s="166"/>
      <c r="N440" s="167"/>
      <c r="P440" s="166"/>
      <c r="Q440" s="168"/>
      <c r="R440" s="168"/>
      <c r="S440" s="168"/>
    </row>
    <row r="441" spans="1:19" x14ac:dyDescent="0.25">
      <c r="A441" s="117"/>
      <c r="B441" s="117"/>
      <c r="C441" s="117"/>
      <c r="K441" s="471"/>
      <c r="L441" s="158"/>
      <c r="M441" s="166"/>
      <c r="N441" s="167"/>
      <c r="P441" s="166"/>
      <c r="Q441" s="168"/>
      <c r="R441" s="168"/>
      <c r="S441" s="168"/>
    </row>
    <row r="442" spans="1:19" x14ac:dyDescent="0.25">
      <c r="A442" s="117"/>
      <c r="B442" s="117"/>
      <c r="C442" s="117"/>
      <c r="K442" s="471"/>
      <c r="L442" s="158"/>
      <c r="M442" s="166"/>
      <c r="N442" s="167"/>
      <c r="P442" s="166"/>
      <c r="Q442" s="168"/>
      <c r="R442" s="168"/>
      <c r="S442" s="168"/>
    </row>
    <row r="443" spans="1:19" s="67" customFormat="1" x14ac:dyDescent="0.25">
      <c r="A443" s="160"/>
      <c r="B443" s="155"/>
      <c r="C443" s="160"/>
      <c r="D443" s="155"/>
      <c r="E443" s="155"/>
      <c r="F443" s="155"/>
      <c r="G443" s="155"/>
      <c r="H443" s="155"/>
      <c r="I443" s="155"/>
      <c r="J443" s="473"/>
      <c r="K443" s="473"/>
      <c r="L443" s="161"/>
      <c r="M443" s="161"/>
      <c r="N443" s="159"/>
      <c r="O443" s="495"/>
      <c r="P443" s="166"/>
      <c r="Q443" s="168"/>
      <c r="R443" s="168"/>
      <c r="S443" s="161"/>
    </row>
    <row r="444" spans="1:19" x14ac:dyDescent="0.25">
      <c r="A444" s="117"/>
      <c r="B444" s="117"/>
      <c r="C444" s="117"/>
      <c r="K444" s="471"/>
      <c r="L444" s="158"/>
      <c r="M444" s="166"/>
      <c r="N444" s="167"/>
      <c r="P444" s="166"/>
      <c r="Q444" s="168"/>
      <c r="R444" s="168"/>
      <c r="S444" s="168"/>
    </row>
    <row r="445" spans="1:19" x14ac:dyDescent="0.25">
      <c r="A445" s="474"/>
      <c r="B445" s="117"/>
      <c r="C445" s="474"/>
      <c r="K445" s="471"/>
      <c r="L445" s="158"/>
      <c r="M445" s="166"/>
      <c r="N445" s="167"/>
      <c r="P445" s="161"/>
      <c r="Q445" s="161"/>
      <c r="R445" s="161"/>
      <c r="S445" s="168"/>
    </row>
    <row r="446" spans="1:19" s="67" customFormat="1" x14ac:dyDescent="0.25">
      <c r="A446" s="160"/>
      <c r="B446" s="155"/>
      <c r="C446" s="160"/>
      <c r="D446" s="155"/>
      <c r="E446" s="155"/>
      <c r="F446" s="155"/>
      <c r="G446" s="155"/>
      <c r="H446" s="155"/>
      <c r="I446" s="155"/>
      <c r="J446" s="473"/>
      <c r="K446" s="473"/>
      <c r="L446" s="161"/>
      <c r="M446" s="161"/>
      <c r="N446" s="159"/>
      <c r="O446" s="495"/>
      <c r="P446" s="166"/>
      <c r="Q446" s="168"/>
      <c r="R446" s="168"/>
      <c r="S446" s="161"/>
    </row>
    <row r="447" spans="1:19" x14ac:dyDescent="0.25">
      <c r="A447" s="117"/>
      <c r="B447" s="117"/>
      <c r="C447" s="117"/>
      <c r="K447" s="471"/>
      <c r="L447" s="158"/>
      <c r="M447" s="166"/>
      <c r="N447" s="167"/>
      <c r="P447" s="166"/>
      <c r="Q447" s="168"/>
      <c r="R447" s="168"/>
      <c r="S447" s="168"/>
    </row>
    <row r="448" spans="1:19" x14ac:dyDescent="0.25">
      <c r="A448" s="117"/>
      <c r="B448" s="117"/>
      <c r="C448" s="117"/>
      <c r="K448" s="471"/>
      <c r="L448" s="159"/>
      <c r="M448" s="166"/>
      <c r="N448" s="167"/>
      <c r="P448" s="161"/>
      <c r="Q448" s="161"/>
      <c r="R448" s="161"/>
      <c r="S448" s="168"/>
    </row>
    <row r="449" spans="1:19" s="67" customFormat="1" x14ac:dyDescent="0.25">
      <c r="A449" s="160"/>
      <c r="B449" s="155"/>
      <c r="C449" s="160"/>
      <c r="D449" s="155"/>
      <c r="E449" s="155"/>
      <c r="F449" s="155"/>
      <c r="G449" s="155"/>
      <c r="H449" s="155"/>
      <c r="I449" s="155"/>
      <c r="J449" s="473"/>
      <c r="K449" s="473"/>
      <c r="L449" s="161"/>
      <c r="M449" s="161"/>
      <c r="N449" s="159"/>
      <c r="O449" s="495"/>
      <c r="P449" s="166"/>
      <c r="Q449" s="168"/>
      <c r="R449" s="168"/>
      <c r="S449" s="161"/>
    </row>
    <row r="450" spans="1:19" x14ac:dyDescent="0.25">
      <c r="A450" s="117"/>
      <c r="B450" s="117"/>
      <c r="C450" s="117"/>
      <c r="J450" s="471"/>
      <c r="K450" s="471"/>
      <c r="L450" s="158"/>
      <c r="M450" s="166"/>
      <c r="N450" s="167"/>
      <c r="P450" s="166"/>
      <c r="Q450" s="168"/>
      <c r="R450" s="168"/>
      <c r="S450" s="168"/>
    </row>
    <row r="451" spans="1:19" x14ac:dyDescent="0.25">
      <c r="A451" s="117"/>
      <c r="B451" s="117"/>
      <c r="C451" s="117"/>
      <c r="J451" s="471"/>
      <c r="K451" s="471"/>
      <c r="L451" s="158"/>
      <c r="M451" s="166"/>
      <c r="N451" s="167"/>
      <c r="P451" s="161"/>
      <c r="Q451" s="161"/>
      <c r="R451" s="161"/>
      <c r="S451" s="168"/>
    </row>
    <row r="452" spans="1:19" x14ac:dyDescent="0.25">
      <c r="A452" s="117"/>
      <c r="B452" s="117"/>
      <c r="C452" s="117"/>
      <c r="J452" s="471"/>
      <c r="K452" s="471"/>
      <c r="L452" s="158"/>
      <c r="M452" s="166"/>
      <c r="N452" s="167"/>
      <c r="P452" s="166"/>
      <c r="Q452" s="168"/>
      <c r="R452" s="168"/>
      <c r="S452" s="168"/>
    </row>
    <row r="453" spans="1:19" s="67" customFormat="1" x14ac:dyDescent="0.25">
      <c r="A453" s="160"/>
      <c r="B453" s="155"/>
      <c r="C453" s="160"/>
      <c r="D453" s="155"/>
      <c r="E453" s="155"/>
      <c r="F453" s="155"/>
      <c r="G453" s="155"/>
      <c r="H453" s="155"/>
      <c r="I453" s="155"/>
      <c r="J453" s="473"/>
      <c r="K453" s="473"/>
      <c r="L453" s="161"/>
      <c r="M453" s="161"/>
      <c r="N453" s="159"/>
      <c r="O453" s="495"/>
      <c r="P453" s="166"/>
      <c r="Q453" s="168"/>
      <c r="R453" s="168"/>
      <c r="S453" s="161"/>
    </row>
    <row r="454" spans="1:19" x14ac:dyDescent="0.25">
      <c r="A454" s="117"/>
      <c r="B454" s="117"/>
      <c r="C454" s="117"/>
      <c r="K454" s="471"/>
      <c r="L454" s="158"/>
      <c r="M454" s="166"/>
      <c r="N454" s="167"/>
      <c r="P454" s="166"/>
      <c r="Q454" s="168"/>
      <c r="R454" s="168"/>
      <c r="S454" s="168"/>
    </row>
    <row r="455" spans="1:19" x14ac:dyDescent="0.25">
      <c r="A455" s="117"/>
      <c r="B455" s="117"/>
      <c r="C455" s="117"/>
      <c r="K455" s="471"/>
      <c r="L455" s="158"/>
      <c r="M455" s="166"/>
      <c r="N455" s="167"/>
      <c r="P455" s="161"/>
      <c r="Q455" s="168"/>
      <c r="R455" s="161"/>
      <c r="S455" s="168"/>
    </row>
    <row r="456" spans="1:19" s="67" customFormat="1" x14ac:dyDescent="0.25">
      <c r="A456" s="160"/>
      <c r="B456" s="155"/>
      <c r="C456" s="160"/>
      <c r="D456" s="155"/>
      <c r="E456" s="155"/>
      <c r="F456" s="155"/>
      <c r="G456" s="155"/>
      <c r="H456" s="155"/>
      <c r="I456" s="155"/>
      <c r="J456" s="473"/>
      <c r="K456" s="473"/>
      <c r="L456" s="161"/>
      <c r="M456" s="161"/>
      <c r="N456" s="159"/>
      <c r="O456" s="495"/>
      <c r="P456" s="166"/>
      <c r="Q456" s="168"/>
      <c r="R456" s="168"/>
      <c r="S456" s="161"/>
    </row>
    <row r="457" spans="1:19" x14ac:dyDescent="0.25">
      <c r="A457" s="117"/>
      <c r="B457" s="117"/>
      <c r="C457" s="117"/>
      <c r="K457" s="471"/>
      <c r="L457" s="158"/>
      <c r="N457" s="167"/>
      <c r="P457" s="166"/>
      <c r="Q457" s="168"/>
      <c r="R457" s="168"/>
      <c r="S457" s="168"/>
    </row>
    <row r="458" spans="1:19" x14ac:dyDescent="0.25">
      <c r="A458" s="117"/>
      <c r="B458" s="117"/>
      <c r="C458" s="117"/>
      <c r="K458" s="471"/>
      <c r="L458" s="158"/>
      <c r="M458" s="166"/>
      <c r="N458" s="167"/>
      <c r="P458" s="161"/>
      <c r="Q458" s="161"/>
      <c r="R458" s="161"/>
      <c r="S458" s="168"/>
    </row>
    <row r="459" spans="1:19" x14ac:dyDescent="0.25">
      <c r="A459" s="117"/>
      <c r="B459" s="117"/>
      <c r="C459" s="117"/>
      <c r="K459" s="471"/>
      <c r="L459" s="158"/>
      <c r="M459" s="166"/>
      <c r="N459" s="167"/>
      <c r="P459" s="166"/>
      <c r="Q459" s="168"/>
      <c r="R459" s="168"/>
      <c r="S459" s="168"/>
    </row>
    <row r="460" spans="1:19" x14ac:dyDescent="0.25">
      <c r="A460" s="117"/>
      <c r="B460" s="117"/>
      <c r="C460" s="117"/>
      <c r="K460" s="471"/>
      <c r="L460" s="158"/>
      <c r="M460" s="166"/>
      <c r="N460" s="167"/>
      <c r="P460" s="166"/>
      <c r="Q460" s="168"/>
      <c r="R460" s="168"/>
      <c r="S460" s="168"/>
    </row>
    <row r="461" spans="1:19" x14ac:dyDescent="0.25">
      <c r="A461" s="117"/>
      <c r="B461" s="117"/>
      <c r="C461" s="117"/>
      <c r="J461" s="471"/>
      <c r="K461" s="471"/>
      <c r="L461" s="158"/>
      <c r="M461" s="166"/>
      <c r="N461" s="167"/>
      <c r="P461" s="166"/>
      <c r="Q461" s="168"/>
      <c r="R461" s="168"/>
      <c r="S461" s="168"/>
    </row>
    <row r="462" spans="1:19" x14ac:dyDescent="0.25">
      <c r="A462" s="117"/>
      <c r="B462" s="117"/>
      <c r="C462" s="117"/>
      <c r="J462" s="471"/>
      <c r="K462" s="471"/>
      <c r="L462" s="158"/>
      <c r="M462" s="166"/>
      <c r="N462" s="167"/>
      <c r="P462" s="166"/>
      <c r="Q462" s="168"/>
      <c r="R462" s="168"/>
      <c r="S462" s="168"/>
    </row>
    <row r="463" spans="1:19" x14ac:dyDescent="0.25">
      <c r="A463" s="117"/>
      <c r="B463" s="117"/>
      <c r="C463" s="117"/>
      <c r="J463" s="471"/>
      <c r="K463" s="471"/>
      <c r="L463" s="158"/>
      <c r="M463" s="166"/>
      <c r="N463" s="167"/>
      <c r="P463" s="166"/>
      <c r="Q463" s="168"/>
      <c r="R463" s="168"/>
      <c r="S463" s="168"/>
    </row>
    <row r="464" spans="1:19" x14ac:dyDescent="0.25">
      <c r="A464" s="117"/>
      <c r="B464" s="117"/>
      <c r="C464" s="117"/>
      <c r="K464" s="471"/>
      <c r="L464" s="159"/>
      <c r="M464" s="166"/>
      <c r="N464" s="167"/>
      <c r="P464" s="166"/>
      <c r="Q464" s="168"/>
      <c r="R464" s="168"/>
      <c r="S464" s="168"/>
    </row>
    <row r="465" spans="1:19" x14ac:dyDescent="0.25">
      <c r="A465" s="117"/>
      <c r="B465" s="171"/>
      <c r="C465" s="117"/>
      <c r="K465" s="471"/>
      <c r="L465" s="159"/>
      <c r="M465" s="166"/>
      <c r="N465" s="167"/>
      <c r="P465" s="166"/>
      <c r="Q465" s="168"/>
      <c r="R465" s="168"/>
      <c r="S465" s="168"/>
    </row>
    <row r="466" spans="1:19" x14ac:dyDescent="0.25">
      <c r="A466" s="117"/>
      <c r="B466" s="171"/>
      <c r="C466" s="117"/>
      <c r="K466" s="471"/>
      <c r="L466" s="159"/>
      <c r="M466" s="166"/>
      <c r="N466" s="167"/>
      <c r="P466" s="166"/>
      <c r="Q466" s="168"/>
      <c r="R466" s="168"/>
      <c r="S466" s="168"/>
    </row>
    <row r="467" spans="1:19" x14ac:dyDescent="0.25">
      <c r="A467" s="117"/>
      <c r="B467" s="171"/>
      <c r="C467" s="117"/>
      <c r="K467" s="471"/>
      <c r="L467" s="159"/>
      <c r="M467" s="166"/>
      <c r="N467" s="167"/>
      <c r="P467" s="166"/>
      <c r="Q467" s="168"/>
      <c r="R467" s="168"/>
      <c r="S467" s="168"/>
    </row>
    <row r="468" spans="1:19" x14ac:dyDescent="0.25">
      <c r="A468" s="117"/>
      <c r="B468" s="171"/>
      <c r="C468" s="117"/>
      <c r="K468" s="471"/>
      <c r="L468" s="159"/>
      <c r="M468" s="166"/>
      <c r="N468" s="167"/>
      <c r="P468" s="166"/>
      <c r="Q468" s="168"/>
      <c r="R468" s="168"/>
      <c r="S468" s="168"/>
    </row>
    <row r="469" spans="1:19" x14ac:dyDescent="0.25">
      <c r="A469" s="117"/>
      <c r="B469" s="171"/>
      <c r="C469" s="117"/>
      <c r="K469" s="471"/>
      <c r="L469" s="159"/>
      <c r="M469" s="166"/>
      <c r="N469" s="167"/>
      <c r="P469" s="166"/>
      <c r="Q469" s="168"/>
      <c r="R469" s="168"/>
      <c r="S469" s="168"/>
    </row>
    <row r="470" spans="1:19" x14ac:dyDescent="0.25">
      <c r="A470" s="117"/>
      <c r="B470" s="171"/>
      <c r="C470" s="117"/>
      <c r="K470" s="471"/>
      <c r="L470" s="159"/>
      <c r="M470" s="166"/>
      <c r="N470" s="167"/>
      <c r="P470" s="166"/>
      <c r="Q470" s="168"/>
      <c r="R470" s="168"/>
      <c r="S470" s="168"/>
    </row>
    <row r="471" spans="1:19" x14ac:dyDescent="0.25">
      <c r="A471" s="117"/>
      <c r="B471" s="171"/>
      <c r="C471" s="117"/>
      <c r="J471" s="471"/>
      <c r="K471" s="471"/>
      <c r="L471" s="159"/>
      <c r="M471" s="166"/>
      <c r="N471" s="167"/>
      <c r="P471" s="166"/>
      <c r="Q471" s="168"/>
      <c r="R471" s="168"/>
      <c r="S471" s="168"/>
    </row>
    <row r="472" spans="1:19" x14ac:dyDescent="0.25">
      <c r="A472" s="117"/>
      <c r="B472" s="171"/>
      <c r="C472" s="117"/>
      <c r="J472" s="471"/>
      <c r="K472" s="471"/>
      <c r="L472" s="159"/>
      <c r="M472" s="166"/>
      <c r="N472" s="167"/>
      <c r="P472" s="166"/>
      <c r="Q472" s="168"/>
      <c r="R472" s="168"/>
      <c r="S472" s="168"/>
    </row>
    <row r="473" spans="1:19" x14ac:dyDescent="0.25">
      <c r="A473" s="117"/>
      <c r="B473" s="171"/>
      <c r="C473" s="117"/>
      <c r="J473" s="471"/>
      <c r="K473" s="471"/>
      <c r="L473" s="159"/>
      <c r="M473" s="166"/>
      <c r="N473" s="167"/>
      <c r="P473" s="166"/>
      <c r="Q473" s="168"/>
      <c r="R473" s="168"/>
      <c r="S473" s="168"/>
    </row>
    <row r="474" spans="1:19" x14ac:dyDescent="0.25">
      <c r="A474" s="117"/>
      <c r="B474" s="171"/>
      <c r="C474" s="117"/>
      <c r="J474" s="471"/>
      <c r="K474" s="471"/>
      <c r="L474" s="159"/>
      <c r="M474" s="166"/>
      <c r="N474" s="167"/>
      <c r="P474" s="166"/>
      <c r="Q474" s="168"/>
      <c r="R474" s="168"/>
      <c r="S474" s="168"/>
    </row>
    <row r="475" spans="1:19" x14ac:dyDescent="0.25">
      <c r="A475" s="117"/>
      <c r="B475" s="171"/>
      <c r="C475" s="117"/>
      <c r="J475" s="471"/>
      <c r="K475" s="471"/>
      <c r="L475" s="159"/>
      <c r="M475" s="166"/>
      <c r="N475" s="167"/>
      <c r="P475" s="166"/>
      <c r="Q475" s="168"/>
      <c r="R475" s="168"/>
      <c r="S475" s="168"/>
    </row>
    <row r="476" spans="1:19" x14ac:dyDescent="0.25">
      <c r="A476" s="117"/>
      <c r="B476" s="171"/>
      <c r="C476" s="117"/>
      <c r="J476" s="471"/>
      <c r="K476" s="471"/>
      <c r="L476" s="159"/>
      <c r="M476" s="166"/>
      <c r="N476" s="167"/>
      <c r="P476" s="166"/>
      <c r="Q476" s="168"/>
      <c r="R476" s="168"/>
      <c r="S476" s="168"/>
    </row>
    <row r="477" spans="1:19" x14ac:dyDescent="0.25">
      <c r="A477" s="117"/>
      <c r="B477" s="171"/>
      <c r="C477" s="117"/>
      <c r="J477" s="471"/>
      <c r="K477" s="471"/>
      <c r="L477" s="159"/>
      <c r="M477" s="166"/>
      <c r="N477" s="167"/>
      <c r="P477" s="166"/>
      <c r="Q477" s="168"/>
      <c r="R477" s="168"/>
      <c r="S477" s="168"/>
    </row>
    <row r="478" spans="1:19" x14ac:dyDescent="0.25">
      <c r="A478" s="117"/>
      <c r="B478" s="171"/>
      <c r="C478" s="117"/>
      <c r="J478" s="471"/>
      <c r="K478" s="471"/>
      <c r="L478" s="159"/>
      <c r="M478" s="166"/>
      <c r="N478" s="167"/>
      <c r="P478" s="166"/>
      <c r="Q478" s="168"/>
      <c r="R478" s="168"/>
      <c r="S478" s="168"/>
    </row>
    <row r="479" spans="1:19" x14ac:dyDescent="0.25">
      <c r="A479" s="117"/>
      <c r="B479" s="171"/>
      <c r="C479" s="117"/>
      <c r="J479" s="471"/>
      <c r="K479" s="471"/>
      <c r="L479" s="159"/>
      <c r="M479" s="166"/>
      <c r="N479" s="167"/>
      <c r="P479" s="166"/>
      <c r="Q479" s="168"/>
      <c r="R479" s="168"/>
      <c r="S479" s="168"/>
    </row>
    <row r="480" spans="1:19" x14ac:dyDescent="0.25">
      <c r="A480" s="117"/>
      <c r="B480" s="171"/>
      <c r="C480" s="117"/>
      <c r="J480" s="471"/>
      <c r="K480" s="471"/>
      <c r="L480" s="159"/>
      <c r="M480" s="166"/>
      <c r="N480" s="167"/>
      <c r="P480" s="166"/>
      <c r="Q480" s="168"/>
      <c r="R480" s="168"/>
      <c r="S480" s="168"/>
    </row>
    <row r="481" spans="1:19" x14ac:dyDescent="0.25">
      <c r="A481" s="117"/>
      <c r="B481" s="171"/>
      <c r="C481" s="117"/>
      <c r="J481" s="471"/>
      <c r="K481" s="471"/>
      <c r="L481" s="159"/>
      <c r="M481" s="166"/>
      <c r="N481" s="167"/>
      <c r="P481" s="166"/>
      <c r="Q481" s="168"/>
      <c r="R481" s="168"/>
      <c r="S481" s="168"/>
    </row>
    <row r="482" spans="1:19" x14ac:dyDescent="0.25">
      <c r="A482" s="117"/>
      <c r="B482" s="171"/>
      <c r="C482" s="117"/>
      <c r="J482" s="471"/>
      <c r="K482" s="471"/>
      <c r="L482" s="159"/>
      <c r="M482" s="166"/>
      <c r="N482" s="167"/>
      <c r="P482" s="166"/>
      <c r="Q482" s="168"/>
      <c r="R482" s="168"/>
      <c r="S482" s="168"/>
    </row>
    <row r="483" spans="1:19" x14ac:dyDescent="0.25">
      <c r="A483" s="117"/>
      <c r="B483" s="171"/>
      <c r="C483" s="117"/>
      <c r="J483" s="471"/>
      <c r="K483" s="471"/>
      <c r="L483" s="159"/>
      <c r="M483" s="166"/>
      <c r="N483" s="167"/>
      <c r="P483" s="166"/>
      <c r="Q483" s="168"/>
      <c r="R483" s="168"/>
      <c r="S483" s="168"/>
    </row>
    <row r="484" spans="1:19" x14ac:dyDescent="0.25">
      <c r="A484" s="117"/>
      <c r="B484" s="171"/>
      <c r="C484" s="117"/>
      <c r="J484" s="471"/>
      <c r="K484" s="471"/>
      <c r="L484" s="159"/>
      <c r="M484" s="166"/>
      <c r="N484" s="167"/>
      <c r="P484" s="166"/>
      <c r="Q484" s="168"/>
      <c r="R484" s="168"/>
      <c r="S484" s="168"/>
    </row>
    <row r="485" spans="1:19" x14ac:dyDescent="0.25">
      <c r="A485" s="117"/>
      <c r="B485" s="163"/>
      <c r="C485" s="155"/>
      <c r="D485" s="155"/>
      <c r="E485" s="155"/>
      <c r="F485" s="155"/>
      <c r="G485" s="155"/>
      <c r="H485" s="155"/>
      <c r="I485" s="155"/>
      <c r="J485" s="473"/>
      <c r="K485" s="473"/>
      <c r="L485" s="161"/>
      <c r="M485" s="166"/>
      <c r="N485" s="167"/>
      <c r="P485" s="166"/>
      <c r="Q485" s="168"/>
      <c r="R485" s="168"/>
      <c r="S485" s="172"/>
    </row>
    <row r="486" spans="1:19" x14ac:dyDescent="0.25">
      <c r="A486" s="117"/>
      <c r="B486" s="117"/>
      <c r="C486" s="117"/>
      <c r="K486" s="471"/>
      <c r="L486" s="158"/>
      <c r="M486" s="166"/>
      <c r="N486" s="167"/>
      <c r="P486" s="166"/>
      <c r="Q486" s="168"/>
      <c r="R486" s="168"/>
      <c r="S486" s="168"/>
    </row>
    <row r="487" spans="1:19" s="67" customFormat="1" x14ac:dyDescent="0.25">
      <c r="A487" s="160"/>
      <c r="B487" s="155"/>
      <c r="C487" s="160"/>
      <c r="D487" s="155"/>
      <c r="E487" s="155"/>
      <c r="F487" s="155"/>
      <c r="G487" s="155"/>
      <c r="H487" s="155"/>
      <c r="I487" s="155"/>
      <c r="J487" s="473"/>
      <c r="K487" s="473"/>
      <c r="L487" s="161"/>
      <c r="M487" s="161"/>
      <c r="N487" s="159"/>
      <c r="O487" s="495"/>
      <c r="P487" s="166"/>
      <c r="Q487" s="172"/>
      <c r="R487" s="172"/>
      <c r="S487" s="161"/>
    </row>
    <row r="488" spans="1:19" x14ac:dyDescent="0.25">
      <c r="A488" s="475"/>
      <c r="B488" s="155"/>
      <c r="C488" s="475"/>
      <c r="D488" s="155"/>
      <c r="E488" s="155"/>
      <c r="F488" s="155"/>
      <c r="G488" s="155"/>
      <c r="H488" s="155"/>
      <c r="I488" s="155"/>
      <c r="J488" s="473"/>
      <c r="K488" s="473"/>
      <c r="L488" s="165"/>
      <c r="M488" s="165"/>
      <c r="N488" s="158"/>
      <c r="O488" s="496"/>
      <c r="P488" s="166"/>
      <c r="Q488" s="168"/>
      <c r="R488" s="168"/>
      <c r="S488" s="165"/>
    </row>
    <row r="489" spans="1:19" x14ac:dyDescent="0.25">
      <c r="A489" s="117"/>
      <c r="B489" s="117"/>
      <c r="C489" s="117"/>
      <c r="K489" s="471"/>
      <c r="L489" s="158"/>
      <c r="M489" s="166"/>
      <c r="N489" s="167"/>
      <c r="P489" s="161"/>
      <c r="Q489" s="161"/>
      <c r="R489" s="161"/>
      <c r="S489" s="168"/>
    </row>
    <row r="490" spans="1:19" x14ac:dyDescent="0.25">
      <c r="A490" s="117"/>
      <c r="B490" s="117"/>
      <c r="C490" s="117"/>
      <c r="K490" s="471"/>
      <c r="L490" s="158"/>
      <c r="M490" s="166"/>
      <c r="N490" s="167"/>
      <c r="P490" s="165"/>
      <c r="Q490" s="165"/>
      <c r="R490" s="165"/>
      <c r="S490" s="168"/>
    </row>
    <row r="491" spans="1:19" s="170" customFormat="1" x14ac:dyDescent="0.25">
      <c r="A491" s="117"/>
      <c r="B491" s="117"/>
      <c r="C491" s="117"/>
      <c r="K491" s="471"/>
      <c r="L491" s="158"/>
      <c r="M491" s="166"/>
      <c r="N491" s="173"/>
      <c r="O491" s="497"/>
      <c r="P491" s="166"/>
      <c r="Q491" s="168"/>
      <c r="R491" s="168"/>
      <c r="S491" s="175"/>
    </row>
    <row r="492" spans="1:19" x14ac:dyDescent="0.25">
      <c r="A492" s="117"/>
      <c r="B492" s="117"/>
      <c r="C492" s="117"/>
      <c r="K492" s="471"/>
      <c r="L492" s="159"/>
      <c r="M492" s="166"/>
      <c r="N492" s="167"/>
      <c r="P492" s="166"/>
      <c r="Q492" s="168"/>
      <c r="R492" s="168"/>
      <c r="S492" s="168"/>
    </row>
    <row r="493" spans="1:19" x14ac:dyDescent="0.25">
      <c r="A493" s="117"/>
      <c r="B493" s="117"/>
      <c r="C493" s="117"/>
      <c r="K493" s="471"/>
      <c r="L493" s="159"/>
      <c r="M493" s="166"/>
      <c r="N493" s="167"/>
      <c r="P493" s="174"/>
      <c r="Q493" s="175"/>
      <c r="R493" s="175"/>
      <c r="S493" s="168"/>
    </row>
    <row r="494" spans="1:19" x14ac:dyDescent="0.25">
      <c r="A494" s="117"/>
      <c r="B494" s="117"/>
      <c r="C494" s="117"/>
      <c r="K494" s="471"/>
      <c r="L494" s="159"/>
      <c r="M494" s="166"/>
      <c r="N494" s="167"/>
      <c r="P494" s="166"/>
      <c r="Q494" s="168"/>
      <c r="R494" s="168"/>
      <c r="S494" s="168"/>
    </row>
    <row r="495" spans="1:19" x14ac:dyDescent="0.25">
      <c r="A495" s="117"/>
      <c r="B495" s="117"/>
      <c r="C495" s="117"/>
      <c r="K495" s="471"/>
      <c r="L495" s="159"/>
      <c r="M495" s="166"/>
      <c r="N495" s="167"/>
      <c r="P495" s="166"/>
      <c r="Q495" s="168"/>
      <c r="R495" s="168"/>
      <c r="S495" s="168"/>
    </row>
    <row r="496" spans="1:19" x14ac:dyDescent="0.25">
      <c r="A496" s="117"/>
      <c r="B496" s="117"/>
      <c r="C496" s="117"/>
      <c r="K496" s="471"/>
      <c r="L496" s="159"/>
      <c r="M496" s="166"/>
      <c r="N496" s="167"/>
      <c r="P496" s="166"/>
      <c r="Q496" s="168"/>
      <c r="R496" s="168"/>
      <c r="S496" s="168"/>
    </row>
    <row r="497" spans="1:19" x14ac:dyDescent="0.25">
      <c r="A497" s="117"/>
      <c r="B497" s="117"/>
      <c r="C497" s="117"/>
      <c r="K497" s="471"/>
      <c r="L497" s="159"/>
      <c r="M497" s="166"/>
      <c r="N497" s="167"/>
      <c r="P497" s="166"/>
      <c r="Q497" s="168"/>
      <c r="R497" s="168"/>
      <c r="S497" s="168"/>
    </row>
    <row r="498" spans="1:19" x14ac:dyDescent="0.25">
      <c r="A498" s="117"/>
      <c r="B498" s="117"/>
      <c r="C498" s="474"/>
      <c r="J498" s="471"/>
      <c r="K498" s="471"/>
      <c r="L498" s="158"/>
      <c r="M498" s="166"/>
      <c r="N498" s="167"/>
      <c r="P498" s="166"/>
      <c r="Q498" s="168"/>
      <c r="R498" s="168"/>
      <c r="S498" s="168"/>
    </row>
    <row r="499" spans="1:19" x14ac:dyDescent="0.25">
      <c r="A499" s="117"/>
      <c r="B499" s="117"/>
      <c r="C499" s="474"/>
      <c r="J499" s="471"/>
      <c r="K499" s="471"/>
      <c r="L499" s="158"/>
      <c r="M499" s="166"/>
      <c r="N499" s="167"/>
      <c r="P499" s="166"/>
      <c r="Q499" s="168"/>
      <c r="R499" s="168"/>
      <c r="S499" s="168"/>
    </row>
    <row r="500" spans="1:19" x14ac:dyDescent="0.25">
      <c r="A500" s="117"/>
      <c r="B500" s="117"/>
      <c r="C500" s="474"/>
      <c r="J500" s="471"/>
      <c r="K500" s="471"/>
      <c r="L500" s="158"/>
      <c r="M500" s="166"/>
      <c r="N500" s="167"/>
      <c r="P500" s="166"/>
      <c r="Q500" s="168"/>
      <c r="R500" s="168"/>
      <c r="S500" s="168"/>
    </row>
    <row r="501" spans="1:19" x14ac:dyDescent="0.25">
      <c r="A501" s="117"/>
      <c r="B501" s="117"/>
      <c r="C501" s="474"/>
      <c r="J501" s="471"/>
      <c r="K501" s="471"/>
      <c r="L501" s="158"/>
      <c r="M501" s="166"/>
      <c r="N501" s="167"/>
      <c r="P501" s="166"/>
      <c r="Q501" s="168"/>
      <c r="R501" s="168"/>
      <c r="S501" s="168"/>
    </row>
    <row r="502" spans="1:19" x14ac:dyDescent="0.25">
      <c r="A502" s="117"/>
      <c r="B502" s="117"/>
      <c r="C502" s="474"/>
      <c r="J502" s="471"/>
      <c r="K502" s="471"/>
      <c r="L502" s="158"/>
      <c r="M502" s="166"/>
      <c r="N502" s="167"/>
      <c r="P502" s="166"/>
      <c r="Q502" s="168"/>
      <c r="R502" s="168"/>
      <c r="S502" s="168"/>
    </row>
    <row r="503" spans="1:19" x14ac:dyDescent="0.25">
      <c r="A503" s="117"/>
      <c r="B503" s="117"/>
      <c r="C503" s="474"/>
      <c r="J503" s="471"/>
      <c r="K503" s="471"/>
      <c r="L503" s="158"/>
      <c r="M503" s="166"/>
      <c r="N503" s="167"/>
      <c r="P503" s="166"/>
      <c r="Q503" s="168"/>
      <c r="R503" s="168"/>
      <c r="S503" s="168"/>
    </row>
    <row r="504" spans="1:19" x14ac:dyDescent="0.25">
      <c r="A504" s="117"/>
      <c r="B504" s="117"/>
      <c r="C504" s="474"/>
      <c r="J504" s="471"/>
      <c r="K504" s="471"/>
      <c r="L504" s="158"/>
      <c r="M504" s="166"/>
      <c r="N504" s="167"/>
      <c r="P504" s="166"/>
      <c r="Q504" s="168"/>
      <c r="R504" s="168"/>
      <c r="S504" s="168"/>
    </row>
    <row r="505" spans="1:19" x14ac:dyDescent="0.25">
      <c r="A505" s="117"/>
      <c r="B505" s="117"/>
      <c r="C505" s="474"/>
      <c r="J505" s="471"/>
      <c r="K505" s="471"/>
      <c r="L505" s="158"/>
      <c r="M505" s="166"/>
      <c r="N505" s="167"/>
      <c r="P505" s="166"/>
      <c r="Q505" s="168"/>
      <c r="R505" s="168"/>
      <c r="S505" s="168"/>
    </row>
    <row r="506" spans="1:19" x14ac:dyDescent="0.25">
      <c r="A506" s="117"/>
      <c r="B506" s="117"/>
      <c r="C506" s="474"/>
      <c r="J506" s="471"/>
      <c r="K506" s="471"/>
      <c r="L506" s="158"/>
      <c r="M506" s="166"/>
      <c r="N506" s="167"/>
      <c r="P506" s="166"/>
      <c r="Q506" s="168"/>
      <c r="R506" s="168"/>
      <c r="S506" s="168"/>
    </row>
    <row r="507" spans="1:19" x14ac:dyDescent="0.25">
      <c r="A507" s="117"/>
      <c r="B507" s="117"/>
      <c r="C507" s="474"/>
      <c r="J507" s="471"/>
      <c r="K507" s="471"/>
      <c r="L507" s="158"/>
      <c r="M507" s="166"/>
      <c r="N507" s="167"/>
      <c r="P507" s="166"/>
      <c r="Q507" s="168"/>
      <c r="R507" s="168"/>
      <c r="S507" s="168"/>
    </row>
    <row r="508" spans="1:19" x14ac:dyDescent="0.25">
      <c r="A508" s="117"/>
      <c r="B508" s="117"/>
      <c r="C508" s="474"/>
      <c r="J508" s="471"/>
      <c r="K508" s="471"/>
      <c r="L508" s="158"/>
      <c r="M508" s="166"/>
      <c r="N508" s="167"/>
      <c r="P508" s="166"/>
      <c r="Q508" s="168"/>
      <c r="R508" s="168"/>
      <c r="S508" s="168"/>
    </row>
    <row r="509" spans="1:19" x14ac:dyDescent="0.25">
      <c r="A509" s="117"/>
      <c r="B509" s="117"/>
      <c r="C509" s="474"/>
      <c r="J509" s="471"/>
      <c r="K509" s="471"/>
      <c r="L509" s="158"/>
      <c r="M509" s="166"/>
      <c r="N509" s="167"/>
      <c r="P509" s="166"/>
      <c r="Q509" s="168"/>
      <c r="R509" s="168"/>
      <c r="S509" s="168"/>
    </row>
    <row r="510" spans="1:19" x14ac:dyDescent="0.25">
      <c r="A510" s="117"/>
      <c r="B510" s="117"/>
      <c r="C510" s="474"/>
      <c r="J510" s="471"/>
      <c r="K510" s="471"/>
      <c r="L510" s="158"/>
      <c r="M510" s="166"/>
      <c r="N510" s="167"/>
      <c r="P510" s="166"/>
      <c r="Q510" s="168"/>
      <c r="R510" s="168"/>
      <c r="S510" s="168"/>
    </row>
    <row r="511" spans="1:19" x14ac:dyDescent="0.25">
      <c r="A511" s="474"/>
      <c r="B511" s="117"/>
      <c r="C511" s="474"/>
      <c r="K511" s="471"/>
      <c r="L511" s="158"/>
      <c r="M511" s="166"/>
      <c r="N511" s="167"/>
      <c r="P511" s="166"/>
      <c r="Q511" s="168"/>
      <c r="R511" s="168"/>
      <c r="S511" s="168"/>
    </row>
    <row r="512" spans="1:19" x14ac:dyDescent="0.25">
      <c r="A512" s="117"/>
      <c r="B512" s="117"/>
      <c r="C512" s="117"/>
      <c r="K512" s="471"/>
      <c r="L512" s="158"/>
      <c r="M512" s="166"/>
      <c r="N512" s="167"/>
      <c r="P512" s="166"/>
      <c r="Q512" s="168"/>
      <c r="R512" s="168"/>
      <c r="S512" s="168"/>
    </row>
    <row r="513" spans="1:19" x14ac:dyDescent="0.25">
      <c r="A513" s="117"/>
      <c r="B513" s="117"/>
      <c r="C513" s="117"/>
      <c r="K513" s="471"/>
      <c r="L513" s="158"/>
      <c r="M513" s="166"/>
      <c r="N513" s="167"/>
      <c r="P513" s="166"/>
      <c r="Q513" s="168"/>
      <c r="R513" s="168"/>
      <c r="S513" s="168"/>
    </row>
    <row r="514" spans="1:19" x14ac:dyDescent="0.25">
      <c r="A514" s="117"/>
      <c r="B514" s="117"/>
      <c r="C514" s="117"/>
      <c r="K514" s="471"/>
      <c r="L514" s="158"/>
      <c r="M514" s="166"/>
      <c r="N514" s="167"/>
      <c r="P514" s="166"/>
      <c r="Q514" s="168"/>
      <c r="R514" s="168"/>
      <c r="S514" s="168"/>
    </row>
    <row r="515" spans="1:19" x14ac:dyDescent="0.25">
      <c r="A515" s="117"/>
      <c r="B515" s="117"/>
      <c r="C515" s="117"/>
      <c r="K515" s="471"/>
      <c r="L515" s="158"/>
      <c r="M515" s="166"/>
      <c r="N515" s="167"/>
      <c r="P515" s="166"/>
      <c r="Q515" s="168"/>
      <c r="R515" s="168"/>
      <c r="S515" s="168"/>
    </row>
    <row r="516" spans="1:19" x14ac:dyDescent="0.25">
      <c r="A516" s="117"/>
      <c r="B516" s="117"/>
      <c r="C516" s="117"/>
      <c r="K516" s="471"/>
      <c r="L516" s="158"/>
      <c r="M516" s="166"/>
      <c r="N516" s="167"/>
      <c r="P516" s="166"/>
      <c r="Q516" s="168"/>
      <c r="R516" s="168"/>
      <c r="S516" s="168"/>
    </row>
    <row r="517" spans="1:19" x14ac:dyDescent="0.25">
      <c r="A517" s="117"/>
      <c r="B517" s="117"/>
      <c r="C517" s="117"/>
      <c r="K517" s="471"/>
      <c r="L517" s="158"/>
      <c r="M517" s="166"/>
      <c r="N517" s="167"/>
      <c r="P517" s="166"/>
      <c r="Q517" s="168"/>
      <c r="R517" s="168"/>
      <c r="S517" s="168"/>
    </row>
    <row r="518" spans="1:19" x14ac:dyDescent="0.25">
      <c r="A518" s="117"/>
      <c r="B518" s="117"/>
      <c r="C518" s="117"/>
      <c r="K518" s="471"/>
      <c r="L518" s="158"/>
      <c r="M518" s="166"/>
      <c r="N518" s="167"/>
      <c r="P518" s="166"/>
      <c r="Q518" s="168"/>
      <c r="R518" s="168"/>
      <c r="S518" s="168"/>
    </row>
    <row r="519" spans="1:19" x14ac:dyDescent="0.25">
      <c r="A519" s="117"/>
      <c r="B519" s="117"/>
      <c r="C519" s="117"/>
      <c r="K519" s="471"/>
      <c r="L519" s="158"/>
      <c r="M519" s="166"/>
      <c r="N519" s="167"/>
      <c r="P519" s="166"/>
      <c r="Q519" s="168"/>
      <c r="R519" s="168"/>
      <c r="S519" s="168"/>
    </row>
    <row r="520" spans="1:19" x14ac:dyDescent="0.25">
      <c r="A520" s="117"/>
      <c r="B520" s="117"/>
      <c r="C520" s="117"/>
      <c r="K520" s="471"/>
      <c r="L520" s="158"/>
      <c r="M520" s="166"/>
      <c r="N520" s="167"/>
      <c r="P520" s="166"/>
      <c r="Q520" s="168"/>
      <c r="R520" s="168"/>
      <c r="S520" s="168"/>
    </row>
    <row r="521" spans="1:19" x14ac:dyDescent="0.25">
      <c r="A521" s="117"/>
      <c r="B521" s="117"/>
      <c r="C521" s="117"/>
      <c r="K521" s="471"/>
      <c r="L521" s="158"/>
      <c r="M521" s="166"/>
      <c r="N521" s="167"/>
      <c r="P521" s="166"/>
      <c r="Q521" s="168"/>
      <c r="R521" s="168"/>
      <c r="S521" s="168"/>
    </row>
    <row r="522" spans="1:19" x14ac:dyDescent="0.25">
      <c r="A522" s="117"/>
      <c r="B522" s="117"/>
      <c r="C522" s="117"/>
      <c r="K522" s="471"/>
      <c r="L522" s="158"/>
      <c r="M522" s="166"/>
      <c r="N522" s="167"/>
      <c r="P522" s="166"/>
      <c r="Q522" s="168"/>
      <c r="R522" s="168"/>
      <c r="S522" s="168"/>
    </row>
    <row r="523" spans="1:19" x14ac:dyDescent="0.25">
      <c r="A523" s="117"/>
      <c r="B523" s="117"/>
      <c r="C523" s="117"/>
      <c r="K523" s="471"/>
      <c r="L523" s="158"/>
      <c r="M523" s="166"/>
      <c r="N523" s="167"/>
      <c r="P523" s="166"/>
      <c r="Q523" s="168"/>
      <c r="R523" s="168"/>
      <c r="S523" s="168"/>
    </row>
    <row r="524" spans="1:19" x14ac:dyDescent="0.25">
      <c r="A524" s="117"/>
      <c r="B524" s="117"/>
      <c r="C524" s="117"/>
      <c r="K524" s="471"/>
      <c r="L524" s="158"/>
      <c r="M524" s="166"/>
      <c r="N524" s="167"/>
      <c r="P524" s="166"/>
      <c r="Q524" s="168"/>
      <c r="R524" s="168"/>
      <c r="S524" s="168"/>
    </row>
    <row r="525" spans="1:19" x14ac:dyDescent="0.25">
      <c r="A525" s="117"/>
      <c r="B525" s="117"/>
      <c r="C525" s="117"/>
      <c r="K525" s="471"/>
      <c r="L525" s="158"/>
      <c r="M525" s="166"/>
      <c r="N525" s="167"/>
      <c r="P525" s="166"/>
      <c r="Q525" s="168"/>
      <c r="R525" s="168"/>
      <c r="S525" s="168"/>
    </row>
    <row r="526" spans="1:19" x14ac:dyDescent="0.25">
      <c r="A526" s="117"/>
      <c r="B526" s="117"/>
      <c r="C526" s="117"/>
      <c r="K526" s="471"/>
      <c r="L526" s="158"/>
      <c r="M526" s="166"/>
      <c r="N526" s="167"/>
      <c r="P526" s="166"/>
      <c r="Q526" s="168"/>
      <c r="R526" s="168"/>
      <c r="S526" s="168"/>
    </row>
    <row r="527" spans="1:19" x14ac:dyDescent="0.25">
      <c r="A527" s="117"/>
      <c r="B527" s="117"/>
      <c r="C527" s="117"/>
      <c r="K527" s="471"/>
      <c r="L527" s="158"/>
      <c r="M527" s="166"/>
      <c r="N527" s="167"/>
      <c r="P527" s="166"/>
      <c r="Q527" s="168"/>
      <c r="R527" s="168"/>
      <c r="S527" s="168"/>
    </row>
    <row r="528" spans="1:19" x14ac:dyDescent="0.25">
      <c r="A528" s="117"/>
      <c r="B528" s="117"/>
      <c r="C528" s="117"/>
      <c r="K528" s="471"/>
      <c r="L528" s="158"/>
      <c r="M528" s="166"/>
      <c r="N528" s="167"/>
      <c r="P528" s="166"/>
      <c r="Q528" s="168"/>
      <c r="R528" s="168"/>
      <c r="S528" s="168"/>
    </row>
    <row r="529" spans="1:19" x14ac:dyDescent="0.25">
      <c r="A529" s="117"/>
      <c r="B529" s="117"/>
      <c r="C529" s="117"/>
      <c r="K529" s="471"/>
      <c r="L529" s="158"/>
      <c r="M529" s="166"/>
      <c r="N529" s="167"/>
      <c r="P529" s="166"/>
      <c r="Q529" s="168"/>
      <c r="R529" s="168"/>
      <c r="S529" s="168"/>
    </row>
    <row r="530" spans="1:19" x14ac:dyDescent="0.25">
      <c r="A530" s="117"/>
      <c r="B530" s="117"/>
      <c r="C530" s="117"/>
      <c r="K530" s="471"/>
      <c r="L530" s="158"/>
      <c r="M530" s="166"/>
      <c r="N530" s="167"/>
      <c r="P530" s="166"/>
      <c r="Q530" s="168"/>
      <c r="R530" s="168"/>
      <c r="S530" s="168"/>
    </row>
    <row r="531" spans="1:19" x14ac:dyDescent="0.25">
      <c r="A531" s="117"/>
      <c r="B531" s="117"/>
      <c r="C531" s="117"/>
      <c r="K531" s="471"/>
      <c r="L531" s="158"/>
      <c r="M531" s="166"/>
      <c r="N531" s="167"/>
      <c r="P531" s="166"/>
      <c r="Q531" s="168"/>
      <c r="R531" s="168"/>
      <c r="S531" s="168"/>
    </row>
    <row r="532" spans="1:19" x14ac:dyDescent="0.25">
      <c r="A532" s="117"/>
      <c r="B532" s="117"/>
      <c r="C532" s="117"/>
      <c r="K532" s="471"/>
      <c r="L532" s="158"/>
      <c r="M532" s="166"/>
      <c r="N532" s="167"/>
      <c r="P532" s="166"/>
      <c r="Q532" s="168"/>
      <c r="R532" s="168"/>
      <c r="S532" s="168"/>
    </row>
    <row r="533" spans="1:19" x14ac:dyDescent="0.25">
      <c r="A533" s="117"/>
      <c r="B533" s="117"/>
      <c r="C533" s="160"/>
      <c r="K533" s="471"/>
      <c r="L533" s="165"/>
      <c r="M533" s="174"/>
      <c r="N533" s="167"/>
      <c r="P533" s="166"/>
      <c r="Q533" s="168"/>
      <c r="R533" s="168"/>
      <c r="S533" s="172"/>
    </row>
    <row r="534" spans="1:19" x14ac:dyDescent="0.25">
      <c r="A534" s="117"/>
      <c r="B534" s="117"/>
      <c r="C534" s="117"/>
      <c r="K534" s="471"/>
      <c r="L534" s="158"/>
      <c r="M534" s="166"/>
      <c r="N534" s="167"/>
      <c r="P534" s="166"/>
      <c r="Q534" s="168"/>
      <c r="R534" s="168"/>
      <c r="S534" s="168"/>
    </row>
    <row r="535" spans="1:19" s="67" customFormat="1" x14ac:dyDescent="0.25">
      <c r="A535" s="160"/>
      <c r="B535" s="155"/>
      <c r="C535" s="160"/>
      <c r="D535" s="155"/>
      <c r="E535" s="155"/>
      <c r="F535" s="155"/>
      <c r="G535" s="155"/>
      <c r="H535" s="155"/>
      <c r="I535" s="155"/>
      <c r="J535" s="473"/>
      <c r="K535" s="473"/>
      <c r="L535" s="161"/>
      <c r="M535" s="161"/>
      <c r="N535" s="159"/>
      <c r="O535" s="495"/>
      <c r="P535" s="166"/>
      <c r="Q535" s="172"/>
      <c r="R535" s="172"/>
      <c r="S535" s="161"/>
    </row>
    <row r="536" spans="1:19" x14ac:dyDescent="0.25">
      <c r="A536" s="474"/>
      <c r="B536" s="117"/>
      <c r="C536" s="474"/>
      <c r="K536" s="471"/>
      <c r="L536" s="158"/>
      <c r="M536" s="166"/>
      <c r="N536" s="167"/>
      <c r="P536" s="166"/>
      <c r="Q536" s="168"/>
      <c r="R536" s="168"/>
      <c r="S536" s="168"/>
    </row>
    <row r="537" spans="1:19" x14ac:dyDescent="0.25">
      <c r="A537" s="474"/>
      <c r="B537" s="117"/>
      <c r="C537" s="474"/>
      <c r="K537" s="471"/>
      <c r="L537" s="158"/>
      <c r="M537" s="166"/>
      <c r="N537" s="167"/>
      <c r="P537" s="161"/>
      <c r="Q537" s="161"/>
      <c r="R537" s="161"/>
      <c r="S537" s="168"/>
    </row>
    <row r="538" spans="1:19" x14ac:dyDescent="0.25">
      <c r="A538" s="474"/>
      <c r="B538" s="117"/>
      <c r="C538" s="474"/>
      <c r="K538" s="471"/>
      <c r="L538" s="158"/>
      <c r="M538" s="166"/>
      <c r="N538" s="167"/>
      <c r="P538" s="166"/>
      <c r="Q538" s="168"/>
      <c r="R538" s="168"/>
      <c r="S538" s="168"/>
    </row>
    <row r="539" spans="1:19" x14ac:dyDescent="0.25">
      <c r="A539" s="474"/>
      <c r="B539" s="117"/>
      <c r="C539" s="474"/>
      <c r="J539" s="471"/>
      <c r="K539" s="471"/>
      <c r="L539" s="158"/>
      <c r="M539" s="166"/>
      <c r="N539" s="167"/>
      <c r="P539" s="166"/>
      <c r="Q539" s="168"/>
      <c r="R539" s="168"/>
      <c r="S539" s="168"/>
    </row>
    <row r="540" spans="1:19" x14ac:dyDescent="0.25">
      <c r="A540" s="474"/>
      <c r="B540" s="117"/>
      <c r="C540" s="474"/>
      <c r="J540" s="471"/>
      <c r="K540" s="471"/>
      <c r="L540" s="158"/>
      <c r="M540" s="166"/>
      <c r="N540" s="167"/>
      <c r="P540" s="166"/>
      <c r="Q540" s="168"/>
      <c r="R540" s="168"/>
      <c r="S540" s="168"/>
    </row>
    <row r="541" spans="1:19" x14ac:dyDescent="0.25">
      <c r="A541" s="117"/>
      <c r="B541" s="117"/>
      <c r="C541" s="117"/>
      <c r="K541" s="471"/>
      <c r="L541" s="159"/>
      <c r="M541" s="166"/>
      <c r="N541" s="167"/>
      <c r="P541" s="166"/>
      <c r="Q541" s="168"/>
      <c r="R541" s="168"/>
      <c r="S541" s="168"/>
    </row>
    <row r="542" spans="1:19" x14ac:dyDescent="0.25">
      <c r="A542" s="117"/>
      <c r="B542" s="117"/>
      <c r="C542" s="164"/>
      <c r="K542" s="471"/>
      <c r="L542" s="159"/>
      <c r="M542" s="166"/>
      <c r="N542" s="167"/>
      <c r="P542" s="166"/>
      <c r="Q542" s="168"/>
      <c r="R542" s="168"/>
      <c r="S542" s="168"/>
    </row>
    <row r="543" spans="1:19" x14ac:dyDescent="0.25">
      <c r="A543" s="117"/>
      <c r="B543" s="117"/>
      <c r="C543" s="474"/>
      <c r="J543" s="471"/>
      <c r="K543" s="471"/>
      <c r="L543" s="158"/>
      <c r="M543" s="166"/>
      <c r="N543" s="167"/>
      <c r="P543" s="166"/>
      <c r="Q543" s="168"/>
      <c r="R543" s="168"/>
      <c r="S543" s="168"/>
    </row>
    <row r="544" spans="1:19" x14ac:dyDescent="0.25">
      <c r="A544" s="117"/>
      <c r="B544" s="117"/>
      <c r="C544" s="474"/>
      <c r="J544" s="471"/>
      <c r="K544" s="471"/>
      <c r="L544" s="158"/>
      <c r="M544" s="166"/>
      <c r="N544" s="167"/>
      <c r="P544" s="166"/>
      <c r="Q544" s="168"/>
      <c r="R544" s="168"/>
      <c r="S544" s="168"/>
    </row>
    <row r="545" spans="1:19" x14ac:dyDescent="0.25">
      <c r="A545" s="117"/>
      <c r="B545" s="117"/>
      <c r="C545" s="474"/>
      <c r="J545" s="471"/>
      <c r="K545" s="471"/>
      <c r="L545" s="158"/>
      <c r="M545" s="166"/>
      <c r="N545" s="167"/>
      <c r="P545" s="166"/>
      <c r="Q545" s="168"/>
      <c r="R545" s="168"/>
      <c r="S545" s="168"/>
    </row>
    <row r="546" spans="1:19" s="67" customFormat="1" x14ac:dyDescent="0.25">
      <c r="A546" s="160"/>
      <c r="B546" s="155"/>
      <c r="C546" s="160"/>
      <c r="D546" s="155"/>
      <c r="E546" s="155"/>
      <c r="F546" s="155"/>
      <c r="G546" s="155"/>
      <c r="H546" s="155"/>
      <c r="I546" s="155"/>
      <c r="J546" s="473"/>
      <c r="K546" s="473"/>
      <c r="L546" s="161"/>
      <c r="M546" s="161"/>
      <c r="N546" s="159"/>
      <c r="O546" s="495"/>
      <c r="P546" s="166"/>
      <c r="Q546" s="168"/>
      <c r="R546" s="168"/>
      <c r="S546" s="161"/>
    </row>
    <row r="547" spans="1:19" x14ac:dyDescent="0.25">
      <c r="A547" s="117"/>
      <c r="B547" s="117"/>
      <c r="C547" s="117"/>
      <c r="K547" s="471"/>
      <c r="L547" s="158"/>
      <c r="M547" s="166"/>
      <c r="N547" s="167"/>
      <c r="P547" s="166"/>
      <c r="Q547" s="168"/>
      <c r="R547" s="168"/>
      <c r="S547" s="168"/>
    </row>
    <row r="548" spans="1:19" x14ac:dyDescent="0.25">
      <c r="A548" s="117"/>
      <c r="B548" s="117"/>
      <c r="C548" s="117"/>
      <c r="K548" s="471"/>
      <c r="L548" s="158"/>
      <c r="M548" s="166"/>
      <c r="N548" s="167"/>
      <c r="P548" s="161"/>
      <c r="Q548" s="161"/>
      <c r="R548" s="161"/>
      <c r="S548" s="168"/>
    </row>
    <row r="549" spans="1:19" x14ac:dyDescent="0.25">
      <c r="A549" s="117"/>
      <c r="B549" s="117"/>
      <c r="C549" s="117"/>
      <c r="K549" s="471"/>
      <c r="L549" s="158"/>
      <c r="M549" s="166"/>
      <c r="N549" s="167"/>
      <c r="P549" s="166"/>
      <c r="Q549" s="168"/>
      <c r="R549" s="168"/>
      <c r="S549" s="168"/>
    </row>
    <row r="550" spans="1:19" s="67" customFormat="1" x14ac:dyDescent="0.25">
      <c r="A550" s="160"/>
      <c r="B550" s="155"/>
      <c r="C550" s="160"/>
      <c r="D550" s="155"/>
      <c r="E550" s="155"/>
      <c r="F550" s="155"/>
      <c r="G550" s="155"/>
      <c r="H550" s="155"/>
      <c r="I550" s="155"/>
      <c r="J550" s="473"/>
      <c r="K550" s="473"/>
      <c r="L550" s="161"/>
      <c r="M550" s="161"/>
      <c r="N550" s="159"/>
      <c r="O550" s="495"/>
      <c r="P550" s="166"/>
      <c r="Q550" s="168"/>
      <c r="R550" s="168"/>
      <c r="S550" s="161"/>
    </row>
    <row r="551" spans="1:19" s="67" customFormat="1" x14ac:dyDescent="0.25">
      <c r="A551" s="160"/>
      <c r="B551" s="155"/>
      <c r="C551" s="160"/>
      <c r="D551" s="155"/>
      <c r="E551" s="155"/>
      <c r="F551" s="155"/>
      <c r="G551" s="155"/>
      <c r="H551" s="155"/>
      <c r="I551" s="155"/>
      <c r="J551" s="473"/>
      <c r="K551" s="473"/>
      <c r="L551" s="161"/>
      <c r="M551" s="161"/>
      <c r="N551" s="159"/>
      <c r="O551" s="495"/>
      <c r="P551" s="166"/>
      <c r="Q551" s="168"/>
      <c r="R551" s="168"/>
      <c r="S551" s="161"/>
    </row>
    <row r="552" spans="1:19" x14ac:dyDescent="0.25">
      <c r="A552" s="117"/>
      <c r="B552" s="117"/>
      <c r="C552" s="117"/>
      <c r="K552" s="471"/>
      <c r="L552" s="159"/>
      <c r="M552" s="166"/>
      <c r="N552" s="167"/>
      <c r="P552" s="161"/>
      <c r="Q552" s="161"/>
      <c r="R552" s="161"/>
      <c r="S552" s="168"/>
    </row>
    <row r="553" spans="1:19" x14ac:dyDescent="0.25">
      <c r="A553" s="117"/>
      <c r="B553" s="117"/>
      <c r="C553" s="117"/>
      <c r="K553" s="471"/>
      <c r="L553" s="159"/>
      <c r="M553" s="166"/>
      <c r="N553" s="167"/>
      <c r="P553" s="161"/>
      <c r="Q553" s="161"/>
      <c r="R553" s="161"/>
      <c r="S553" s="168"/>
    </row>
    <row r="554" spans="1:19" x14ac:dyDescent="0.25">
      <c r="A554" s="117"/>
      <c r="B554" s="117"/>
      <c r="C554" s="117"/>
      <c r="K554" s="471"/>
      <c r="L554" s="159"/>
      <c r="M554" s="166"/>
      <c r="N554" s="167"/>
      <c r="P554" s="166"/>
      <c r="Q554" s="168"/>
      <c r="R554" s="168"/>
      <c r="S554" s="168"/>
    </row>
    <row r="555" spans="1:19" s="67" customFormat="1" x14ac:dyDescent="0.25">
      <c r="A555" s="155"/>
      <c r="B555" s="155"/>
      <c r="C555" s="155"/>
      <c r="K555" s="473"/>
      <c r="L555" s="161"/>
      <c r="M555" s="176"/>
      <c r="N555" s="167"/>
      <c r="O555" s="101"/>
      <c r="P555" s="166"/>
      <c r="Q555" s="168"/>
      <c r="R555" s="168"/>
      <c r="S555" s="172"/>
    </row>
    <row r="556" spans="1:19" x14ac:dyDescent="0.25">
      <c r="A556" s="117"/>
      <c r="B556" s="117"/>
      <c r="C556" s="117"/>
      <c r="K556" s="471"/>
      <c r="L556" s="158"/>
      <c r="M556" s="166"/>
      <c r="N556" s="167"/>
      <c r="P556" s="166"/>
      <c r="Q556" s="168"/>
      <c r="R556" s="168"/>
      <c r="S556" s="168"/>
    </row>
    <row r="557" spans="1:19" s="67" customFormat="1" x14ac:dyDescent="0.25">
      <c r="A557" s="155"/>
      <c r="B557" s="155"/>
      <c r="C557" s="155"/>
      <c r="D557" s="155"/>
      <c r="E557" s="155"/>
      <c r="F557" s="155"/>
      <c r="G557" s="155"/>
      <c r="H557" s="155"/>
      <c r="I557" s="155"/>
      <c r="J557" s="155"/>
      <c r="K557" s="473"/>
      <c r="L557" s="165"/>
      <c r="M557" s="165"/>
      <c r="N557" s="158"/>
      <c r="O557" s="496"/>
      <c r="P557" s="176"/>
      <c r="Q557" s="172"/>
      <c r="R557" s="172"/>
      <c r="S557" s="165"/>
    </row>
    <row r="558" spans="1:19" s="67" customFormat="1" x14ac:dyDescent="0.25">
      <c r="A558" s="160"/>
      <c r="B558" s="155"/>
      <c r="C558" s="160"/>
      <c r="D558" s="155"/>
      <c r="E558" s="155"/>
      <c r="F558" s="155"/>
      <c r="G558" s="155"/>
      <c r="H558" s="155"/>
      <c r="I558" s="155"/>
      <c r="J558" s="473"/>
      <c r="K558" s="473"/>
      <c r="L558" s="161"/>
      <c r="M558" s="161"/>
      <c r="N558" s="159"/>
      <c r="O558" s="495"/>
      <c r="P558" s="166"/>
      <c r="Q558" s="168"/>
      <c r="R558" s="168"/>
      <c r="S558" s="161"/>
    </row>
    <row r="559" spans="1:19" x14ac:dyDescent="0.25">
      <c r="A559" s="117"/>
      <c r="B559" s="117"/>
      <c r="C559" s="117"/>
      <c r="K559" s="471"/>
      <c r="L559" s="159"/>
      <c r="N559" s="167"/>
      <c r="P559" s="165"/>
      <c r="Q559" s="165"/>
      <c r="R559" s="165"/>
      <c r="S559" s="168"/>
    </row>
    <row r="560" spans="1:19" x14ac:dyDescent="0.25">
      <c r="A560" s="117"/>
      <c r="B560" s="117"/>
      <c r="C560" s="117"/>
      <c r="K560" s="471"/>
      <c r="L560" s="159"/>
      <c r="M560" s="166"/>
      <c r="N560" s="167"/>
      <c r="P560" s="161"/>
      <c r="Q560" s="161"/>
      <c r="R560" s="161"/>
      <c r="S560" s="168"/>
    </row>
    <row r="561" spans="2:19" x14ac:dyDescent="0.25">
      <c r="B561" s="155"/>
      <c r="C561" s="67"/>
      <c r="D561" s="67"/>
      <c r="E561" s="67"/>
      <c r="F561" s="67"/>
      <c r="G561" s="67"/>
      <c r="H561" s="67"/>
      <c r="I561" s="67"/>
      <c r="J561" s="67"/>
      <c r="K561" s="67"/>
      <c r="L561" s="177"/>
      <c r="M561" s="67"/>
      <c r="O561" s="101"/>
      <c r="P561" s="166"/>
      <c r="Q561" s="168"/>
      <c r="R561" s="168"/>
      <c r="S561" s="172"/>
    </row>
    <row r="562" spans="2:19" x14ac:dyDescent="0.25">
      <c r="B562" s="117"/>
      <c r="M562" s="166"/>
      <c r="N562" s="167"/>
      <c r="P562" s="166"/>
      <c r="Q562" s="168"/>
      <c r="R562" s="168"/>
      <c r="S562" s="168"/>
    </row>
    <row r="563" spans="2:19" x14ac:dyDescent="0.25">
      <c r="B563" s="117"/>
      <c r="C563" s="67"/>
      <c r="D563" s="67"/>
      <c r="E563" s="67"/>
      <c r="F563" s="67"/>
      <c r="G563" s="67"/>
      <c r="H563" s="67"/>
      <c r="I563" s="67"/>
      <c r="J563" s="67"/>
      <c r="K563" s="67"/>
      <c r="L563" s="177"/>
      <c r="M563" s="67"/>
      <c r="O563" s="101"/>
      <c r="P563" s="67"/>
      <c r="Q563" s="172"/>
      <c r="R563" s="172"/>
      <c r="S563" s="172"/>
    </row>
    <row r="564" spans="2:19" x14ac:dyDescent="0.25">
      <c r="B564" s="117"/>
      <c r="M564" s="166"/>
      <c r="N564" s="167"/>
      <c r="P564" s="166"/>
      <c r="Q564" s="168"/>
      <c r="R564" s="168"/>
      <c r="S564" s="168"/>
    </row>
    <row r="565" spans="2:19" x14ac:dyDescent="0.25">
      <c r="B565" s="117"/>
      <c r="P565" s="67"/>
      <c r="Q565" s="172"/>
      <c r="R565" s="172"/>
    </row>
    <row r="566" spans="2:19" x14ac:dyDescent="0.25">
      <c r="B566" s="117"/>
      <c r="P566" s="166"/>
      <c r="Q566" s="168"/>
      <c r="R566" s="168"/>
    </row>
  </sheetData>
  <autoFilter ref="A5:N251" xr:uid="{00000000-0001-0000-0600-000000000000}">
    <filterColumn colId="10" showButton="0"/>
  </autoFilter>
  <mergeCells count="1189">
    <mergeCell ref="A1:N1"/>
    <mergeCell ref="A2:N2"/>
    <mergeCell ref="O2:AB2"/>
    <mergeCell ref="AC2:AP2"/>
    <mergeCell ref="AQ2:BD2"/>
    <mergeCell ref="BE2:BR2"/>
    <mergeCell ref="IE2:IR2"/>
    <mergeCell ref="IS2:JF2"/>
    <mergeCell ref="JG2:JT2"/>
    <mergeCell ref="JU2:KH2"/>
    <mergeCell ref="KI2:KV2"/>
    <mergeCell ref="KW2:LJ2"/>
    <mergeCell ref="EY2:FL2"/>
    <mergeCell ref="FM2:FZ2"/>
    <mergeCell ref="GA2:GN2"/>
    <mergeCell ref="GO2:HB2"/>
    <mergeCell ref="HC2:HP2"/>
    <mergeCell ref="HQ2:ID2"/>
    <mergeCell ref="BS2:CF2"/>
    <mergeCell ref="CG2:CT2"/>
    <mergeCell ref="CU2:DH2"/>
    <mergeCell ref="DI2:DV2"/>
    <mergeCell ref="DW2:EJ2"/>
    <mergeCell ref="EK2:EX2"/>
    <mergeCell ref="RW2:SJ2"/>
    <mergeCell ref="SK2:SX2"/>
    <mergeCell ref="SY2:TL2"/>
    <mergeCell ref="TM2:TZ2"/>
    <mergeCell ref="UA2:UN2"/>
    <mergeCell ref="UO2:VB2"/>
    <mergeCell ref="OQ2:PD2"/>
    <mergeCell ref="PE2:PR2"/>
    <mergeCell ref="PS2:QF2"/>
    <mergeCell ref="QG2:QT2"/>
    <mergeCell ref="QU2:RH2"/>
    <mergeCell ref="RI2:RV2"/>
    <mergeCell ref="LK2:LX2"/>
    <mergeCell ref="LY2:ML2"/>
    <mergeCell ref="MM2:MZ2"/>
    <mergeCell ref="NA2:NN2"/>
    <mergeCell ref="NO2:OB2"/>
    <mergeCell ref="OC2:OP2"/>
    <mergeCell ref="ABO2:ACB2"/>
    <mergeCell ref="ACC2:ACP2"/>
    <mergeCell ref="ACQ2:ADD2"/>
    <mergeCell ref="ADE2:ADR2"/>
    <mergeCell ref="ADS2:AEF2"/>
    <mergeCell ref="AEG2:AET2"/>
    <mergeCell ref="YI2:YV2"/>
    <mergeCell ref="YW2:ZJ2"/>
    <mergeCell ref="ZK2:ZX2"/>
    <mergeCell ref="ZY2:AAL2"/>
    <mergeCell ref="AAM2:AAZ2"/>
    <mergeCell ref="ABA2:ABN2"/>
    <mergeCell ref="VC2:VP2"/>
    <mergeCell ref="VQ2:WD2"/>
    <mergeCell ref="WE2:WR2"/>
    <mergeCell ref="WS2:XF2"/>
    <mergeCell ref="XG2:XT2"/>
    <mergeCell ref="XU2:YH2"/>
    <mergeCell ref="ALG2:ALT2"/>
    <mergeCell ref="ALU2:AMH2"/>
    <mergeCell ref="AMI2:AMV2"/>
    <mergeCell ref="AMW2:ANJ2"/>
    <mergeCell ref="ANK2:ANX2"/>
    <mergeCell ref="ANY2:AOL2"/>
    <mergeCell ref="AIA2:AIN2"/>
    <mergeCell ref="AIO2:AJB2"/>
    <mergeCell ref="AJC2:AJP2"/>
    <mergeCell ref="AJQ2:AKD2"/>
    <mergeCell ref="AKE2:AKR2"/>
    <mergeCell ref="AKS2:ALF2"/>
    <mergeCell ref="AEU2:AFH2"/>
    <mergeCell ref="AFI2:AFV2"/>
    <mergeCell ref="AFW2:AGJ2"/>
    <mergeCell ref="AGK2:AGX2"/>
    <mergeCell ref="AGY2:AHL2"/>
    <mergeCell ref="AHM2:AHZ2"/>
    <mergeCell ref="AUY2:AVL2"/>
    <mergeCell ref="AVM2:AVZ2"/>
    <mergeCell ref="AWA2:AWN2"/>
    <mergeCell ref="AWO2:AXB2"/>
    <mergeCell ref="AXC2:AXP2"/>
    <mergeCell ref="AXQ2:AYD2"/>
    <mergeCell ref="ARS2:ASF2"/>
    <mergeCell ref="ASG2:AST2"/>
    <mergeCell ref="ASU2:ATH2"/>
    <mergeCell ref="ATI2:ATV2"/>
    <mergeCell ref="ATW2:AUJ2"/>
    <mergeCell ref="AUK2:AUX2"/>
    <mergeCell ref="AOM2:AOZ2"/>
    <mergeCell ref="APA2:APN2"/>
    <mergeCell ref="APO2:AQB2"/>
    <mergeCell ref="AQC2:AQP2"/>
    <mergeCell ref="AQQ2:ARD2"/>
    <mergeCell ref="ARE2:ARR2"/>
    <mergeCell ref="BEQ2:BFD2"/>
    <mergeCell ref="BFE2:BFR2"/>
    <mergeCell ref="BFS2:BGF2"/>
    <mergeCell ref="BGG2:BGT2"/>
    <mergeCell ref="BGU2:BHH2"/>
    <mergeCell ref="BHI2:BHV2"/>
    <mergeCell ref="BBK2:BBX2"/>
    <mergeCell ref="BBY2:BCL2"/>
    <mergeCell ref="BCM2:BCZ2"/>
    <mergeCell ref="BDA2:BDN2"/>
    <mergeCell ref="BDO2:BEB2"/>
    <mergeCell ref="BEC2:BEP2"/>
    <mergeCell ref="AYE2:AYR2"/>
    <mergeCell ref="AYS2:AZF2"/>
    <mergeCell ref="AZG2:AZT2"/>
    <mergeCell ref="AZU2:BAH2"/>
    <mergeCell ref="BAI2:BAV2"/>
    <mergeCell ref="BAW2:BBJ2"/>
    <mergeCell ref="BOI2:BOV2"/>
    <mergeCell ref="BOW2:BPJ2"/>
    <mergeCell ref="BPK2:BPX2"/>
    <mergeCell ref="BPY2:BQL2"/>
    <mergeCell ref="BQM2:BQZ2"/>
    <mergeCell ref="BRA2:BRN2"/>
    <mergeCell ref="BLC2:BLP2"/>
    <mergeCell ref="BLQ2:BMD2"/>
    <mergeCell ref="BME2:BMR2"/>
    <mergeCell ref="BMS2:BNF2"/>
    <mergeCell ref="BNG2:BNT2"/>
    <mergeCell ref="BNU2:BOH2"/>
    <mergeCell ref="BHW2:BIJ2"/>
    <mergeCell ref="BIK2:BIX2"/>
    <mergeCell ref="BIY2:BJL2"/>
    <mergeCell ref="BJM2:BJZ2"/>
    <mergeCell ref="BKA2:BKN2"/>
    <mergeCell ref="BKO2:BLB2"/>
    <mergeCell ref="BYA2:BYN2"/>
    <mergeCell ref="BYO2:BZB2"/>
    <mergeCell ref="BZC2:BZP2"/>
    <mergeCell ref="BZQ2:CAD2"/>
    <mergeCell ref="CAE2:CAR2"/>
    <mergeCell ref="CAS2:CBF2"/>
    <mergeCell ref="BUU2:BVH2"/>
    <mergeCell ref="BVI2:BVV2"/>
    <mergeCell ref="BVW2:BWJ2"/>
    <mergeCell ref="BWK2:BWX2"/>
    <mergeCell ref="BWY2:BXL2"/>
    <mergeCell ref="BXM2:BXZ2"/>
    <mergeCell ref="BRO2:BSB2"/>
    <mergeCell ref="BSC2:BSP2"/>
    <mergeCell ref="BSQ2:BTD2"/>
    <mergeCell ref="BTE2:BTR2"/>
    <mergeCell ref="BTS2:BUF2"/>
    <mergeCell ref="BUG2:BUT2"/>
    <mergeCell ref="CHS2:CIF2"/>
    <mergeCell ref="CIG2:CIT2"/>
    <mergeCell ref="CIU2:CJH2"/>
    <mergeCell ref="CJI2:CJV2"/>
    <mergeCell ref="CJW2:CKJ2"/>
    <mergeCell ref="CKK2:CKX2"/>
    <mergeCell ref="CEM2:CEZ2"/>
    <mergeCell ref="CFA2:CFN2"/>
    <mergeCell ref="CFO2:CGB2"/>
    <mergeCell ref="CGC2:CGP2"/>
    <mergeCell ref="CGQ2:CHD2"/>
    <mergeCell ref="CHE2:CHR2"/>
    <mergeCell ref="CBG2:CBT2"/>
    <mergeCell ref="CBU2:CCH2"/>
    <mergeCell ref="CCI2:CCV2"/>
    <mergeCell ref="CCW2:CDJ2"/>
    <mergeCell ref="CDK2:CDX2"/>
    <mergeCell ref="CDY2:CEL2"/>
    <mergeCell ref="CRK2:CRX2"/>
    <mergeCell ref="CRY2:CSL2"/>
    <mergeCell ref="CSM2:CSZ2"/>
    <mergeCell ref="CTA2:CTN2"/>
    <mergeCell ref="CTO2:CUB2"/>
    <mergeCell ref="CUC2:CUP2"/>
    <mergeCell ref="COE2:COR2"/>
    <mergeCell ref="COS2:CPF2"/>
    <mergeCell ref="CPG2:CPT2"/>
    <mergeCell ref="CPU2:CQH2"/>
    <mergeCell ref="CQI2:CQV2"/>
    <mergeCell ref="CQW2:CRJ2"/>
    <mergeCell ref="CKY2:CLL2"/>
    <mergeCell ref="CLM2:CLZ2"/>
    <mergeCell ref="CMA2:CMN2"/>
    <mergeCell ref="CMO2:CNB2"/>
    <mergeCell ref="CNC2:CNP2"/>
    <mergeCell ref="CNQ2:COD2"/>
    <mergeCell ref="DBC2:DBP2"/>
    <mergeCell ref="DBQ2:DCD2"/>
    <mergeCell ref="DCE2:DCR2"/>
    <mergeCell ref="DCS2:DDF2"/>
    <mergeCell ref="DDG2:DDT2"/>
    <mergeCell ref="DDU2:DEH2"/>
    <mergeCell ref="CXW2:CYJ2"/>
    <mergeCell ref="CYK2:CYX2"/>
    <mergeCell ref="CYY2:CZL2"/>
    <mergeCell ref="CZM2:CZZ2"/>
    <mergeCell ref="DAA2:DAN2"/>
    <mergeCell ref="DAO2:DBB2"/>
    <mergeCell ref="CUQ2:CVD2"/>
    <mergeCell ref="CVE2:CVR2"/>
    <mergeCell ref="CVS2:CWF2"/>
    <mergeCell ref="CWG2:CWT2"/>
    <mergeCell ref="CWU2:CXH2"/>
    <mergeCell ref="CXI2:CXV2"/>
    <mergeCell ref="DKU2:DLH2"/>
    <mergeCell ref="DLI2:DLV2"/>
    <mergeCell ref="DLW2:DMJ2"/>
    <mergeCell ref="DMK2:DMX2"/>
    <mergeCell ref="DMY2:DNL2"/>
    <mergeCell ref="DNM2:DNZ2"/>
    <mergeCell ref="DHO2:DIB2"/>
    <mergeCell ref="DIC2:DIP2"/>
    <mergeCell ref="DIQ2:DJD2"/>
    <mergeCell ref="DJE2:DJR2"/>
    <mergeCell ref="DJS2:DKF2"/>
    <mergeCell ref="DKG2:DKT2"/>
    <mergeCell ref="DEI2:DEV2"/>
    <mergeCell ref="DEW2:DFJ2"/>
    <mergeCell ref="DFK2:DFX2"/>
    <mergeCell ref="DFY2:DGL2"/>
    <mergeCell ref="DGM2:DGZ2"/>
    <mergeCell ref="DHA2:DHN2"/>
    <mergeCell ref="DUM2:DUZ2"/>
    <mergeCell ref="DVA2:DVN2"/>
    <mergeCell ref="DVO2:DWB2"/>
    <mergeCell ref="DWC2:DWP2"/>
    <mergeCell ref="DWQ2:DXD2"/>
    <mergeCell ref="DXE2:DXR2"/>
    <mergeCell ref="DRG2:DRT2"/>
    <mergeCell ref="DRU2:DSH2"/>
    <mergeCell ref="DSI2:DSV2"/>
    <mergeCell ref="DSW2:DTJ2"/>
    <mergeCell ref="DTK2:DTX2"/>
    <mergeCell ref="DTY2:DUL2"/>
    <mergeCell ref="DOA2:DON2"/>
    <mergeCell ref="DOO2:DPB2"/>
    <mergeCell ref="DPC2:DPP2"/>
    <mergeCell ref="DPQ2:DQD2"/>
    <mergeCell ref="DQE2:DQR2"/>
    <mergeCell ref="DQS2:DRF2"/>
    <mergeCell ref="EEE2:EER2"/>
    <mergeCell ref="EES2:EFF2"/>
    <mergeCell ref="EFG2:EFT2"/>
    <mergeCell ref="EFU2:EGH2"/>
    <mergeCell ref="EGI2:EGV2"/>
    <mergeCell ref="EGW2:EHJ2"/>
    <mergeCell ref="EAY2:EBL2"/>
    <mergeCell ref="EBM2:EBZ2"/>
    <mergeCell ref="ECA2:ECN2"/>
    <mergeCell ref="ECO2:EDB2"/>
    <mergeCell ref="EDC2:EDP2"/>
    <mergeCell ref="EDQ2:EED2"/>
    <mergeCell ref="DXS2:DYF2"/>
    <mergeCell ref="DYG2:DYT2"/>
    <mergeCell ref="DYU2:DZH2"/>
    <mergeCell ref="DZI2:DZV2"/>
    <mergeCell ref="DZW2:EAJ2"/>
    <mergeCell ref="EAK2:EAX2"/>
    <mergeCell ref="ENW2:EOJ2"/>
    <mergeCell ref="EOK2:EOX2"/>
    <mergeCell ref="EOY2:EPL2"/>
    <mergeCell ref="EPM2:EPZ2"/>
    <mergeCell ref="EQA2:EQN2"/>
    <mergeCell ref="EQO2:ERB2"/>
    <mergeCell ref="EKQ2:ELD2"/>
    <mergeCell ref="ELE2:ELR2"/>
    <mergeCell ref="ELS2:EMF2"/>
    <mergeCell ref="EMG2:EMT2"/>
    <mergeCell ref="EMU2:ENH2"/>
    <mergeCell ref="ENI2:ENV2"/>
    <mergeCell ref="EHK2:EHX2"/>
    <mergeCell ref="EHY2:EIL2"/>
    <mergeCell ref="EIM2:EIZ2"/>
    <mergeCell ref="EJA2:EJN2"/>
    <mergeCell ref="EJO2:EKB2"/>
    <mergeCell ref="EKC2:EKP2"/>
    <mergeCell ref="EXO2:EYB2"/>
    <mergeCell ref="EYC2:EYP2"/>
    <mergeCell ref="EYQ2:EZD2"/>
    <mergeCell ref="EZE2:EZR2"/>
    <mergeCell ref="EZS2:FAF2"/>
    <mergeCell ref="FAG2:FAT2"/>
    <mergeCell ref="EUI2:EUV2"/>
    <mergeCell ref="EUW2:EVJ2"/>
    <mergeCell ref="EVK2:EVX2"/>
    <mergeCell ref="EVY2:EWL2"/>
    <mergeCell ref="EWM2:EWZ2"/>
    <mergeCell ref="EXA2:EXN2"/>
    <mergeCell ref="ERC2:ERP2"/>
    <mergeCell ref="ERQ2:ESD2"/>
    <mergeCell ref="ESE2:ESR2"/>
    <mergeCell ref="ESS2:ETF2"/>
    <mergeCell ref="ETG2:ETT2"/>
    <mergeCell ref="ETU2:EUH2"/>
    <mergeCell ref="FHG2:FHT2"/>
    <mergeCell ref="FHU2:FIH2"/>
    <mergeCell ref="FII2:FIV2"/>
    <mergeCell ref="FIW2:FJJ2"/>
    <mergeCell ref="FJK2:FJX2"/>
    <mergeCell ref="FJY2:FKL2"/>
    <mergeCell ref="FEA2:FEN2"/>
    <mergeCell ref="FEO2:FFB2"/>
    <mergeCell ref="FFC2:FFP2"/>
    <mergeCell ref="FFQ2:FGD2"/>
    <mergeCell ref="FGE2:FGR2"/>
    <mergeCell ref="FGS2:FHF2"/>
    <mergeCell ref="FAU2:FBH2"/>
    <mergeCell ref="FBI2:FBV2"/>
    <mergeCell ref="FBW2:FCJ2"/>
    <mergeCell ref="FCK2:FCX2"/>
    <mergeCell ref="FCY2:FDL2"/>
    <mergeCell ref="FDM2:FDZ2"/>
    <mergeCell ref="FQY2:FRL2"/>
    <mergeCell ref="FRM2:FRZ2"/>
    <mergeCell ref="FSA2:FSN2"/>
    <mergeCell ref="FSO2:FTB2"/>
    <mergeCell ref="FTC2:FTP2"/>
    <mergeCell ref="FTQ2:FUD2"/>
    <mergeCell ref="FNS2:FOF2"/>
    <mergeCell ref="FOG2:FOT2"/>
    <mergeCell ref="FOU2:FPH2"/>
    <mergeCell ref="FPI2:FPV2"/>
    <mergeCell ref="FPW2:FQJ2"/>
    <mergeCell ref="FQK2:FQX2"/>
    <mergeCell ref="FKM2:FKZ2"/>
    <mergeCell ref="FLA2:FLN2"/>
    <mergeCell ref="FLO2:FMB2"/>
    <mergeCell ref="FMC2:FMP2"/>
    <mergeCell ref="FMQ2:FND2"/>
    <mergeCell ref="FNE2:FNR2"/>
    <mergeCell ref="GAQ2:GBD2"/>
    <mergeCell ref="GBE2:GBR2"/>
    <mergeCell ref="GBS2:GCF2"/>
    <mergeCell ref="GCG2:GCT2"/>
    <mergeCell ref="GCU2:GDH2"/>
    <mergeCell ref="GDI2:GDV2"/>
    <mergeCell ref="FXK2:FXX2"/>
    <mergeCell ref="FXY2:FYL2"/>
    <mergeCell ref="FYM2:FYZ2"/>
    <mergeCell ref="FZA2:FZN2"/>
    <mergeCell ref="FZO2:GAB2"/>
    <mergeCell ref="GAC2:GAP2"/>
    <mergeCell ref="FUE2:FUR2"/>
    <mergeCell ref="FUS2:FVF2"/>
    <mergeCell ref="FVG2:FVT2"/>
    <mergeCell ref="FVU2:FWH2"/>
    <mergeCell ref="FWI2:FWV2"/>
    <mergeCell ref="FWW2:FXJ2"/>
    <mergeCell ref="GKI2:GKV2"/>
    <mergeCell ref="GKW2:GLJ2"/>
    <mergeCell ref="GLK2:GLX2"/>
    <mergeCell ref="GLY2:GML2"/>
    <mergeCell ref="GMM2:GMZ2"/>
    <mergeCell ref="GNA2:GNN2"/>
    <mergeCell ref="GHC2:GHP2"/>
    <mergeCell ref="GHQ2:GID2"/>
    <mergeCell ref="GIE2:GIR2"/>
    <mergeCell ref="GIS2:GJF2"/>
    <mergeCell ref="GJG2:GJT2"/>
    <mergeCell ref="GJU2:GKH2"/>
    <mergeCell ref="GDW2:GEJ2"/>
    <mergeCell ref="GEK2:GEX2"/>
    <mergeCell ref="GEY2:GFL2"/>
    <mergeCell ref="GFM2:GFZ2"/>
    <mergeCell ref="GGA2:GGN2"/>
    <mergeCell ref="GGO2:GHB2"/>
    <mergeCell ref="GUA2:GUN2"/>
    <mergeCell ref="GUO2:GVB2"/>
    <mergeCell ref="GVC2:GVP2"/>
    <mergeCell ref="GVQ2:GWD2"/>
    <mergeCell ref="GWE2:GWR2"/>
    <mergeCell ref="GWS2:GXF2"/>
    <mergeCell ref="GQU2:GRH2"/>
    <mergeCell ref="GRI2:GRV2"/>
    <mergeCell ref="GRW2:GSJ2"/>
    <mergeCell ref="GSK2:GSX2"/>
    <mergeCell ref="GSY2:GTL2"/>
    <mergeCell ref="GTM2:GTZ2"/>
    <mergeCell ref="GNO2:GOB2"/>
    <mergeCell ref="GOC2:GOP2"/>
    <mergeCell ref="GOQ2:GPD2"/>
    <mergeCell ref="GPE2:GPR2"/>
    <mergeCell ref="GPS2:GQF2"/>
    <mergeCell ref="GQG2:GQT2"/>
    <mergeCell ref="HDS2:HEF2"/>
    <mergeCell ref="HEG2:HET2"/>
    <mergeCell ref="HEU2:HFH2"/>
    <mergeCell ref="HFI2:HFV2"/>
    <mergeCell ref="HFW2:HGJ2"/>
    <mergeCell ref="HGK2:HGX2"/>
    <mergeCell ref="HAM2:HAZ2"/>
    <mergeCell ref="HBA2:HBN2"/>
    <mergeCell ref="HBO2:HCB2"/>
    <mergeCell ref="HCC2:HCP2"/>
    <mergeCell ref="HCQ2:HDD2"/>
    <mergeCell ref="HDE2:HDR2"/>
    <mergeCell ref="GXG2:GXT2"/>
    <mergeCell ref="GXU2:GYH2"/>
    <mergeCell ref="GYI2:GYV2"/>
    <mergeCell ref="GYW2:GZJ2"/>
    <mergeCell ref="GZK2:GZX2"/>
    <mergeCell ref="GZY2:HAL2"/>
    <mergeCell ref="HNK2:HNX2"/>
    <mergeCell ref="HNY2:HOL2"/>
    <mergeCell ref="HOM2:HOZ2"/>
    <mergeCell ref="HPA2:HPN2"/>
    <mergeCell ref="HPO2:HQB2"/>
    <mergeCell ref="HQC2:HQP2"/>
    <mergeCell ref="HKE2:HKR2"/>
    <mergeCell ref="HKS2:HLF2"/>
    <mergeCell ref="HLG2:HLT2"/>
    <mergeCell ref="HLU2:HMH2"/>
    <mergeCell ref="HMI2:HMV2"/>
    <mergeCell ref="HMW2:HNJ2"/>
    <mergeCell ref="HGY2:HHL2"/>
    <mergeCell ref="HHM2:HHZ2"/>
    <mergeCell ref="HIA2:HIN2"/>
    <mergeCell ref="HIO2:HJB2"/>
    <mergeCell ref="HJC2:HJP2"/>
    <mergeCell ref="HJQ2:HKD2"/>
    <mergeCell ref="HXC2:HXP2"/>
    <mergeCell ref="HXQ2:HYD2"/>
    <mergeCell ref="HYE2:HYR2"/>
    <mergeCell ref="HYS2:HZF2"/>
    <mergeCell ref="HZG2:HZT2"/>
    <mergeCell ref="HZU2:IAH2"/>
    <mergeCell ref="HTW2:HUJ2"/>
    <mergeCell ref="HUK2:HUX2"/>
    <mergeCell ref="HUY2:HVL2"/>
    <mergeCell ref="HVM2:HVZ2"/>
    <mergeCell ref="HWA2:HWN2"/>
    <mergeCell ref="HWO2:HXB2"/>
    <mergeCell ref="HQQ2:HRD2"/>
    <mergeCell ref="HRE2:HRR2"/>
    <mergeCell ref="HRS2:HSF2"/>
    <mergeCell ref="HSG2:HST2"/>
    <mergeCell ref="HSU2:HTH2"/>
    <mergeCell ref="HTI2:HTV2"/>
    <mergeCell ref="IGU2:IHH2"/>
    <mergeCell ref="IHI2:IHV2"/>
    <mergeCell ref="IHW2:IIJ2"/>
    <mergeCell ref="IIK2:IIX2"/>
    <mergeCell ref="IIY2:IJL2"/>
    <mergeCell ref="IJM2:IJZ2"/>
    <mergeCell ref="IDO2:IEB2"/>
    <mergeCell ref="IEC2:IEP2"/>
    <mergeCell ref="IEQ2:IFD2"/>
    <mergeCell ref="IFE2:IFR2"/>
    <mergeCell ref="IFS2:IGF2"/>
    <mergeCell ref="IGG2:IGT2"/>
    <mergeCell ref="IAI2:IAV2"/>
    <mergeCell ref="IAW2:IBJ2"/>
    <mergeCell ref="IBK2:IBX2"/>
    <mergeCell ref="IBY2:ICL2"/>
    <mergeCell ref="ICM2:ICZ2"/>
    <mergeCell ref="IDA2:IDN2"/>
    <mergeCell ref="IQM2:IQZ2"/>
    <mergeCell ref="IRA2:IRN2"/>
    <mergeCell ref="IRO2:ISB2"/>
    <mergeCell ref="ISC2:ISP2"/>
    <mergeCell ref="ISQ2:ITD2"/>
    <mergeCell ref="ITE2:ITR2"/>
    <mergeCell ref="ING2:INT2"/>
    <mergeCell ref="INU2:IOH2"/>
    <mergeCell ref="IOI2:IOV2"/>
    <mergeCell ref="IOW2:IPJ2"/>
    <mergeCell ref="IPK2:IPX2"/>
    <mergeCell ref="IPY2:IQL2"/>
    <mergeCell ref="IKA2:IKN2"/>
    <mergeCell ref="IKO2:ILB2"/>
    <mergeCell ref="ILC2:ILP2"/>
    <mergeCell ref="ILQ2:IMD2"/>
    <mergeCell ref="IME2:IMR2"/>
    <mergeCell ref="IMS2:INF2"/>
    <mergeCell ref="JAE2:JAR2"/>
    <mergeCell ref="JAS2:JBF2"/>
    <mergeCell ref="JBG2:JBT2"/>
    <mergeCell ref="JBU2:JCH2"/>
    <mergeCell ref="JCI2:JCV2"/>
    <mergeCell ref="JCW2:JDJ2"/>
    <mergeCell ref="IWY2:IXL2"/>
    <mergeCell ref="IXM2:IXZ2"/>
    <mergeCell ref="IYA2:IYN2"/>
    <mergeCell ref="IYO2:IZB2"/>
    <mergeCell ref="IZC2:IZP2"/>
    <mergeCell ref="IZQ2:JAD2"/>
    <mergeCell ref="ITS2:IUF2"/>
    <mergeCell ref="IUG2:IUT2"/>
    <mergeCell ref="IUU2:IVH2"/>
    <mergeCell ref="IVI2:IVV2"/>
    <mergeCell ref="IVW2:IWJ2"/>
    <mergeCell ref="IWK2:IWX2"/>
    <mergeCell ref="JJW2:JKJ2"/>
    <mergeCell ref="JKK2:JKX2"/>
    <mergeCell ref="JKY2:JLL2"/>
    <mergeCell ref="JLM2:JLZ2"/>
    <mergeCell ref="JMA2:JMN2"/>
    <mergeCell ref="JMO2:JNB2"/>
    <mergeCell ref="JGQ2:JHD2"/>
    <mergeCell ref="JHE2:JHR2"/>
    <mergeCell ref="JHS2:JIF2"/>
    <mergeCell ref="JIG2:JIT2"/>
    <mergeCell ref="JIU2:JJH2"/>
    <mergeCell ref="JJI2:JJV2"/>
    <mergeCell ref="JDK2:JDX2"/>
    <mergeCell ref="JDY2:JEL2"/>
    <mergeCell ref="JEM2:JEZ2"/>
    <mergeCell ref="JFA2:JFN2"/>
    <mergeCell ref="JFO2:JGB2"/>
    <mergeCell ref="JGC2:JGP2"/>
    <mergeCell ref="JTO2:JUB2"/>
    <mergeCell ref="JUC2:JUP2"/>
    <mergeCell ref="JUQ2:JVD2"/>
    <mergeCell ref="JVE2:JVR2"/>
    <mergeCell ref="JVS2:JWF2"/>
    <mergeCell ref="JWG2:JWT2"/>
    <mergeCell ref="JQI2:JQV2"/>
    <mergeCell ref="JQW2:JRJ2"/>
    <mergeCell ref="JRK2:JRX2"/>
    <mergeCell ref="JRY2:JSL2"/>
    <mergeCell ref="JSM2:JSZ2"/>
    <mergeCell ref="JTA2:JTN2"/>
    <mergeCell ref="JNC2:JNP2"/>
    <mergeCell ref="JNQ2:JOD2"/>
    <mergeCell ref="JOE2:JOR2"/>
    <mergeCell ref="JOS2:JPF2"/>
    <mergeCell ref="JPG2:JPT2"/>
    <mergeCell ref="JPU2:JQH2"/>
    <mergeCell ref="KDG2:KDT2"/>
    <mergeCell ref="KDU2:KEH2"/>
    <mergeCell ref="KEI2:KEV2"/>
    <mergeCell ref="KEW2:KFJ2"/>
    <mergeCell ref="KFK2:KFX2"/>
    <mergeCell ref="KFY2:KGL2"/>
    <mergeCell ref="KAA2:KAN2"/>
    <mergeCell ref="KAO2:KBB2"/>
    <mergeCell ref="KBC2:KBP2"/>
    <mergeCell ref="KBQ2:KCD2"/>
    <mergeCell ref="KCE2:KCR2"/>
    <mergeCell ref="KCS2:KDF2"/>
    <mergeCell ref="JWU2:JXH2"/>
    <mergeCell ref="JXI2:JXV2"/>
    <mergeCell ref="JXW2:JYJ2"/>
    <mergeCell ref="JYK2:JYX2"/>
    <mergeCell ref="JYY2:JZL2"/>
    <mergeCell ref="JZM2:JZZ2"/>
    <mergeCell ref="KMY2:KNL2"/>
    <mergeCell ref="KNM2:KNZ2"/>
    <mergeCell ref="KOA2:KON2"/>
    <mergeCell ref="KOO2:KPB2"/>
    <mergeCell ref="KPC2:KPP2"/>
    <mergeCell ref="KPQ2:KQD2"/>
    <mergeCell ref="KJS2:KKF2"/>
    <mergeCell ref="KKG2:KKT2"/>
    <mergeCell ref="KKU2:KLH2"/>
    <mergeCell ref="KLI2:KLV2"/>
    <mergeCell ref="KLW2:KMJ2"/>
    <mergeCell ref="KMK2:KMX2"/>
    <mergeCell ref="KGM2:KGZ2"/>
    <mergeCell ref="KHA2:KHN2"/>
    <mergeCell ref="KHO2:KIB2"/>
    <mergeCell ref="KIC2:KIP2"/>
    <mergeCell ref="KIQ2:KJD2"/>
    <mergeCell ref="KJE2:KJR2"/>
    <mergeCell ref="KWQ2:KXD2"/>
    <mergeCell ref="KXE2:KXR2"/>
    <mergeCell ref="KXS2:KYF2"/>
    <mergeCell ref="KYG2:KYT2"/>
    <mergeCell ref="KYU2:KZH2"/>
    <mergeCell ref="KZI2:KZV2"/>
    <mergeCell ref="KTK2:KTX2"/>
    <mergeCell ref="KTY2:KUL2"/>
    <mergeCell ref="KUM2:KUZ2"/>
    <mergeCell ref="KVA2:KVN2"/>
    <mergeCell ref="KVO2:KWB2"/>
    <mergeCell ref="KWC2:KWP2"/>
    <mergeCell ref="KQE2:KQR2"/>
    <mergeCell ref="KQS2:KRF2"/>
    <mergeCell ref="KRG2:KRT2"/>
    <mergeCell ref="KRU2:KSH2"/>
    <mergeCell ref="KSI2:KSV2"/>
    <mergeCell ref="KSW2:KTJ2"/>
    <mergeCell ref="LGI2:LGV2"/>
    <mergeCell ref="LGW2:LHJ2"/>
    <mergeCell ref="LHK2:LHX2"/>
    <mergeCell ref="LHY2:LIL2"/>
    <mergeCell ref="LIM2:LIZ2"/>
    <mergeCell ref="LJA2:LJN2"/>
    <mergeCell ref="LDC2:LDP2"/>
    <mergeCell ref="LDQ2:LED2"/>
    <mergeCell ref="LEE2:LER2"/>
    <mergeCell ref="LES2:LFF2"/>
    <mergeCell ref="LFG2:LFT2"/>
    <mergeCell ref="LFU2:LGH2"/>
    <mergeCell ref="KZW2:LAJ2"/>
    <mergeCell ref="LAK2:LAX2"/>
    <mergeCell ref="LAY2:LBL2"/>
    <mergeCell ref="LBM2:LBZ2"/>
    <mergeCell ref="LCA2:LCN2"/>
    <mergeCell ref="LCO2:LDB2"/>
    <mergeCell ref="LQA2:LQN2"/>
    <mergeCell ref="LQO2:LRB2"/>
    <mergeCell ref="LRC2:LRP2"/>
    <mergeCell ref="LRQ2:LSD2"/>
    <mergeCell ref="LSE2:LSR2"/>
    <mergeCell ref="LSS2:LTF2"/>
    <mergeCell ref="LMU2:LNH2"/>
    <mergeCell ref="LNI2:LNV2"/>
    <mergeCell ref="LNW2:LOJ2"/>
    <mergeCell ref="LOK2:LOX2"/>
    <mergeCell ref="LOY2:LPL2"/>
    <mergeCell ref="LPM2:LPZ2"/>
    <mergeCell ref="LJO2:LKB2"/>
    <mergeCell ref="LKC2:LKP2"/>
    <mergeCell ref="LKQ2:LLD2"/>
    <mergeCell ref="LLE2:LLR2"/>
    <mergeCell ref="LLS2:LMF2"/>
    <mergeCell ref="LMG2:LMT2"/>
    <mergeCell ref="LZS2:MAF2"/>
    <mergeCell ref="MAG2:MAT2"/>
    <mergeCell ref="MAU2:MBH2"/>
    <mergeCell ref="MBI2:MBV2"/>
    <mergeCell ref="MBW2:MCJ2"/>
    <mergeCell ref="MCK2:MCX2"/>
    <mergeCell ref="LWM2:LWZ2"/>
    <mergeCell ref="LXA2:LXN2"/>
    <mergeCell ref="LXO2:LYB2"/>
    <mergeCell ref="LYC2:LYP2"/>
    <mergeCell ref="LYQ2:LZD2"/>
    <mergeCell ref="LZE2:LZR2"/>
    <mergeCell ref="LTG2:LTT2"/>
    <mergeCell ref="LTU2:LUH2"/>
    <mergeCell ref="LUI2:LUV2"/>
    <mergeCell ref="LUW2:LVJ2"/>
    <mergeCell ref="LVK2:LVX2"/>
    <mergeCell ref="LVY2:LWL2"/>
    <mergeCell ref="MJK2:MJX2"/>
    <mergeCell ref="MJY2:MKL2"/>
    <mergeCell ref="MKM2:MKZ2"/>
    <mergeCell ref="MLA2:MLN2"/>
    <mergeCell ref="MLO2:MMB2"/>
    <mergeCell ref="MMC2:MMP2"/>
    <mergeCell ref="MGE2:MGR2"/>
    <mergeCell ref="MGS2:MHF2"/>
    <mergeCell ref="MHG2:MHT2"/>
    <mergeCell ref="MHU2:MIH2"/>
    <mergeCell ref="MII2:MIV2"/>
    <mergeCell ref="MIW2:MJJ2"/>
    <mergeCell ref="MCY2:MDL2"/>
    <mergeCell ref="MDM2:MDZ2"/>
    <mergeCell ref="MEA2:MEN2"/>
    <mergeCell ref="MEO2:MFB2"/>
    <mergeCell ref="MFC2:MFP2"/>
    <mergeCell ref="MFQ2:MGD2"/>
    <mergeCell ref="MTC2:MTP2"/>
    <mergeCell ref="MTQ2:MUD2"/>
    <mergeCell ref="MUE2:MUR2"/>
    <mergeCell ref="MUS2:MVF2"/>
    <mergeCell ref="MVG2:MVT2"/>
    <mergeCell ref="MVU2:MWH2"/>
    <mergeCell ref="MPW2:MQJ2"/>
    <mergeCell ref="MQK2:MQX2"/>
    <mergeCell ref="MQY2:MRL2"/>
    <mergeCell ref="MRM2:MRZ2"/>
    <mergeCell ref="MSA2:MSN2"/>
    <mergeCell ref="MSO2:MTB2"/>
    <mergeCell ref="MMQ2:MND2"/>
    <mergeCell ref="MNE2:MNR2"/>
    <mergeCell ref="MNS2:MOF2"/>
    <mergeCell ref="MOG2:MOT2"/>
    <mergeCell ref="MOU2:MPH2"/>
    <mergeCell ref="MPI2:MPV2"/>
    <mergeCell ref="NCU2:NDH2"/>
    <mergeCell ref="NDI2:NDV2"/>
    <mergeCell ref="NDW2:NEJ2"/>
    <mergeCell ref="NEK2:NEX2"/>
    <mergeCell ref="NEY2:NFL2"/>
    <mergeCell ref="NFM2:NFZ2"/>
    <mergeCell ref="MZO2:NAB2"/>
    <mergeCell ref="NAC2:NAP2"/>
    <mergeCell ref="NAQ2:NBD2"/>
    <mergeCell ref="NBE2:NBR2"/>
    <mergeCell ref="NBS2:NCF2"/>
    <mergeCell ref="NCG2:NCT2"/>
    <mergeCell ref="MWI2:MWV2"/>
    <mergeCell ref="MWW2:MXJ2"/>
    <mergeCell ref="MXK2:MXX2"/>
    <mergeCell ref="MXY2:MYL2"/>
    <mergeCell ref="MYM2:MYZ2"/>
    <mergeCell ref="MZA2:MZN2"/>
    <mergeCell ref="NMM2:NMZ2"/>
    <mergeCell ref="NNA2:NNN2"/>
    <mergeCell ref="NNO2:NOB2"/>
    <mergeCell ref="NOC2:NOP2"/>
    <mergeCell ref="NOQ2:NPD2"/>
    <mergeCell ref="NPE2:NPR2"/>
    <mergeCell ref="NJG2:NJT2"/>
    <mergeCell ref="NJU2:NKH2"/>
    <mergeCell ref="NKI2:NKV2"/>
    <mergeCell ref="NKW2:NLJ2"/>
    <mergeCell ref="NLK2:NLX2"/>
    <mergeCell ref="NLY2:NML2"/>
    <mergeCell ref="NGA2:NGN2"/>
    <mergeCell ref="NGO2:NHB2"/>
    <mergeCell ref="NHC2:NHP2"/>
    <mergeCell ref="NHQ2:NID2"/>
    <mergeCell ref="NIE2:NIR2"/>
    <mergeCell ref="NIS2:NJF2"/>
    <mergeCell ref="NWE2:NWR2"/>
    <mergeCell ref="NWS2:NXF2"/>
    <mergeCell ref="NXG2:NXT2"/>
    <mergeCell ref="NXU2:NYH2"/>
    <mergeCell ref="NYI2:NYV2"/>
    <mergeCell ref="NYW2:NZJ2"/>
    <mergeCell ref="NSY2:NTL2"/>
    <mergeCell ref="NTM2:NTZ2"/>
    <mergeCell ref="NUA2:NUN2"/>
    <mergeCell ref="NUO2:NVB2"/>
    <mergeCell ref="NVC2:NVP2"/>
    <mergeCell ref="NVQ2:NWD2"/>
    <mergeCell ref="NPS2:NQF2"/>
    <mergeCell ref="NQG2:NQT2"/>
    <mergeCell ref="NQU2:NRH2"/>
    <mergeCell ref="NRI2:NRV2"/>
    <mergeCell ref="NRW2:NSJ2"/>
    <mergeCell ref="NSK2:NSX2"/>
    <mergeCell ref="OFW2:OGJ2"/>
    <mergeCell ref="OGK2:OGX2"/>
    <mergeCell ref="OGY2:OHL2"/>
    <mergeCell ref="OHM2:OHZ2"/>
    <mergeCell ref="OIA2:OIN2"/>
    <mergeCell ref="OIO2:OJB2"/>
    <mergeCell ref="OCQ2:ODD2"/>
    <mergeCell ref="ODE2:ODR2"/>
    <mergeCell ref="ODS2:OEF2"/>
    <mergeCell ref="OEG2:OET2"/>
    <mergeCell ref="OEU2:OFH2"/>
    <mergeCell ref="OFI2:OFV2"/>
    <mergeCell ref="NZK2:NZX2"/>
    <mergeCell ref="NZY2:OAL2"/>
    <mergeCell ref="OAM2:OAZ2"/>
    <mergeCell ref="OBA2:OBN2"/>
    <mergeCell ref="OBO2:OCB2"/>
    <mergeCell ref="OCC2:OCP2"/>
    <mergeCell ref="OPO2:OQB2"/>
    <mergeCell ref="OQC2:OQP2"/>
    <mergeCell ref="OQQ2:ORD2"/>
    <mergeCell ref="ORE2:ORR2"/>
    <mergeCell ref="ORS2:OSF2"/>
    <mergeCell ref="OSG2:OST2"/>
    <mergeCell ref="OMI2:OMV2"/>
    <mergeCell ref="OMW2:ONJ2"/>
    <mergeCell ref="ONK2:ONX2"/>
    <mergeCell ref="ONY2:OOL2"/>
    <mergeCell ref="OOM2:OOZ2"/>
    <mergeCell ref="OPA2:OPN2"/>
    <mergeCell ref="OJC2:OJP2"/>
    <mergeCell ref="OJQ2:OKD2"/>
    <mergeCell ref="OKE2:OKR2"/>
    <mergeCell ref="OKS2:OLF2"/>
    <mergeCell ref="OLG2:OLT2"/>
    <mergeCell ref="OLU2:OMH2"/>
    <mergeCell ref="OZG2:OZT2"/>
    <mergeCell ref="OZU2:PAH2"/>
    <mergeCell ref="PAI2:PAV2"/>
    <mergeCell ref="PAW2:PBJ2"/>
    <mergeCell ref="PBK2:PBX2"/>
    <mergeCell ref="PBY2:PCL2"/>
    <mergeCell ref="OWA2:OWN2"/>
    <mergeCell ref="OWO2:OXB2"/>
    <mergeCell ref="OXC2:OXP2"/>
    <mergeCell ref="OXQ2:OYD2"/>
    <mergeCell ref="OYE2:OYR2"/>
    <mergeCell ref="OYS2:OZF2"/>
    <mergeCell ref="OSU2:OTH2"/>
    <mergeCell ref="OTI2:OTV2"/>
    <mergeCell ref="OTW2:OUJ2"/>
    <mergeCell ref="OUK2:OUX2"/>
    <mergeCell ref="OUY2:OVL2"/>
    <mergeCell ref="OVM2:OVZ2"/>
    <mergeCell ref="PIY2:PJL2"/>
    <mergeCell ref="PJM2:PJZ2"/>
    <mergeCell ref="PKA2:PKN2"/>
    <mergeCell ref="PKO2:PLB2"/>
    <mergeCell ref="PLC2:PLP2"/>
    <mergeCell ref="PLQ2:PMD2"/>
    <mergeCell ref="PFS2:PGF2"/>
    <mergeCell ref="PGG2:PGT2"/>
    <mergeCell ref="PGU2:PHH2"/>
    <mergeCell ref="PHI2:PHV2"/>
    <mergeCell ref="PHW2:PIJ2"/>
    <mergeCell ref="PIK2:PIX2"/>
    <mergeCell ref="PCM2:PCZ2"/>
    <mergeCell ref="PDA2:PDN2"/>
    <mergeCell ref="PDO2:PEB2"/>
    <mergeCell ref="PEC2:PEP2"/>
    <mergeCell ref="PEQ2:PFD2"/>
    <mergeCell ref="PFE2:PFR2"/>
    <mergeCell ref="PSQ2:PTD2"/>
    <mergeCell ref="PTE2:PTR2"/>
    <mergeCell ref="PTS2:PUF2"/>
    <mergeCell ref="PUG2:PUT2"/>
    <mergeCell ref="PUU2:PVH2"/>
    <mergeCell ref="PVI2:PVV2"/>
    <mergeCell ref="PPK2:PPX2"/>
    <mergeCell ref="PPY2:PQL2"/>
    <mergeCell ref="PQM2:PQZ2"/>
    <mergeCell ref="PRA2:PRN2"/>
    <mergeCell ref="PRO2:PSB2"/>
    <mergeCell ref="PSC2:PSP2"/>
    <mergeCell ref="PME2:PMR2"/>
    <mergeCell ref="PMS2:PNF2"/>
    <mergeCell ref="PNG2:PNT2"/>
    <mergeCell ref="PNU2:POH2"/>
    <mergeCell ref="POI2:POV2"/>
    <mergeCell ref="POW2:PPJ2"/>
    <mergeCell ref="QCI2:QCV2"/>
    <mergeCell ref="QCW2:QDJ2"/>
    <mergeCell ref="QDK2:QDX2"/>
    <mergeCell ref="QDY2:QEL2"/>
    <mergeCell ref="QEM2:QEZ2"/>
    <mergeCell ref="QFA2:QFN2"/>
    <mergeCell ref="PZC2:PZP2"/>
    <mergeCell ref="PZQ2:QAD2"/>
    <mergeCell ref="QAE2:QAR2"/>
    <mergeCell ref="QAS2:QBF2"/>
    <mergeCell ref="QBG2:QBT2"/>
    <mergeCell ref="QBU2:QCH2"/>
    <mergeCell ref="PVW2:PWJ2"/>
    <mergeCell ref="PWK2:PWX2"/>
    <mergeCell ref="PWY2:PXL2"/>
    <mergeCell ref="PXM2:PXZ2"/>
    <mergeCell ref="PYA2:PYN2"/>
    <mergeCell ref="PYO2:PZB2"/>
    <mergeCell ref="QMA2:QMN2"/>
    <mergeCell ref="QMO2:QNB2"/>
    <mergeCell ref="QNC2:QNP2"/>
    <mergeCell ref="QNQ2:QOD2"/>
    <mergeCell ref="QOE2:QOR2"/>
    <mergeCell ref="QOS2:QPF2"/>
    <mergeCell ref="QIU2:QJH2"/>
    <mergeCell ref="QJI2:QJV2"/>
    <mergeCell ref="QJW2:QKJ2"/>
    <mergeCell ref="QKK2:QKX2"/>
    <mergeCell ref="QKY2:QLL2"/>
    <mergeCell ref="QLM2:QLZ2"/>
    <mergeCell ref="QFO2:QGB2"/>
    <mergeCell ref="QGC2:QGP2"/>
    <mergeCell ref="QGQ2:QHD2"/>
    <mergeCell ref="QHE2:QHR2"/>
    <mergeCell ref="QHS2:QIF2"/>
    <mergeCell ref="QIG2:QIT2"/>
    <mergeCell ref="QVS2:QWF2"/>
    <mergeCell ref="QWG2:QWT2"/>
    <mergeCell ref="QWU2:QXH2"/>
    <mergeCell ref="QXI2:QXV2"/>
    <mergeCell ref="QXW2:QYJ2"/>
    <mergeCell ref="QYK2:QYX2"/>
    <mergeCell ref="QSM2:QSZ2"/>
    <mergeCell ref="QTA2:QTN2"/>
    <mergeCell ref="QTO2:QUB2"/>
    <mergeCell ref="QUC2:QUP2"/>
    <mergeCell ref="QUQ2:QVD2"/>
    <mergeCell ref="QVE2:QVR2"/>
    <mergeCell ref="QPG2:QPT2"/>
    <mergeCell ref="QPU2:QQH2"/>
    <mergeCell ref="QQI2:QQV2"/>
    <mergeCell ref="QQW2:QRJ2"/>
    <mergeCell ref="QRK2:QRX2"/>
    <mergeCell ref="QRY2:QSL2"/>
    <mergeCell ref="RFK2:RFX2"/>
    <mergeCell ref="RFY2:RGL2"/>
    <mergeCell ref="RGM2:RGZ2"/>
    <mergeCell ref="RHA2:RHN2"/>
    <mergeCell ref="RHO2:RIB2"/>
    <mergeCell ref="RIC2:RIP2"/>
    <mergeCell ref="RCE2:RCR2"/>
    <mergeCell ref="RCS2:RDF2"/>
    <mergeCell ref="RDG2:RDT2"/>
    <mergeCell ref="RDU2:REH2"/>
    <mergeCell ref="REI2:REV2"/>
    <mergeCell ref="REW2:RFJ2"/>
    <mergeCell ref="QYY2:QZL2"/>
    <mergeCell ref="QZM2:QZZ2"/>
    <mergeCell ref="RAA2:RAN2"/>
    <mergeCell ref="RAO2:RBB2"/>
    <mergeCell ref="RBC2:RBP2"/>
    <mergeCell ref="RBQ2:RCD2"/>
    <mergeCell ref="RPC2:RPP2"/>
    <mergeCell ref="RPQ2:RQD2"/>
    <mergeCell ref="RQE2:RQR2"/>
    <mergeCell ref="RQS2:RRF2"/>
    <mergeCell ref="RRG2:RRT2"/>
    <mergeCell ref="RRU2:RSH2"/>
    <mergeCell ref="RLW2:RMJ2"/>
    <mergeCell ref="RMK2:RMX2"/>
    <mergeCell ref="RMY2:RNL2"/>
    <mergeCell ref="RNM2:RNZ2"/>
    <mergeCell ref="ROA2:RON2"/>
    <mergeCell ref="ROO2:RPB2"/>
    <mergeCell ref="RIQ2:RJD2"/>
    <mergeCell ref="RJE2:RJR2"/>
    <mergeCell ref="RJS2:RKF2"/>
    <mergeCell ref="RKG2:RKT2"/>
    <mergeCell ref="RKU2:RLH2"/>
    <mergeCell ref="RLI2:RLV2"/>
    <mergeCell ref="RYU2:RZH2"/>
    <mergeCell ref="RZI2:RZV2"/>
    <mergeCell ref="RZW2:SAJ2"/>
    <mergeCell ref="SAK2:SAX2"/>
    <mergeCell ref="SAY2:SBL2"/>
    <mergeCell ref="SBM2:SBZ2"/>
    <mergeCell ref="RVO2:RWB2"/>
    <mergeCell ref="RWC2:RWP2"/>
    <mergeCell ref="RWQ2:RXD2"/>
    <mergeCell ref="RXE2:RXR2"/>
    <mergeCell ref="RXS2:RYF2"/>
    <mergeCell ref="RYG2:RYT2"/>
    <mergeCell ref="RSI2:RSV2"/>
    <mergeCell ref="RSW2:RTJ2"/>
    <mergeCell ref="RTK2:RTX2"/>
    <mergeCell ref="RTY2:RUL2"/>
    <mergeCell ref="RUM2:RUZ2"/>
    <mergeCell ref="RVA2:RVN2"/>
    <mergeCell ref="SIM2:SIZ2"/>
    <mergeCell ref="SJA2:SJN2"/>
    <mergeCell ref="SJO2:SKB2"/>
    <mergeCell ref="SKC2:SKP2"/>
    <mergeCell ref="SKQ2:SLD2"/>
    <mergeCell ref="SLE2:SLR2"/>
    <mergeCell ref="SFG2:SFT2"/>
    <mergeCell ref="SFU2:SGH2"/>
    <mergeCell ref="SGI2:SGV2"/>
    <mergeCell ref="SGW2:SHJ2"/>
    <mergeCell ref="SHK2:SHX2"/>
    <mergeCell ref="SHY2:SIL2"/>
    <mergeCell ref="SCA2:SCN2"/>
    <mergeCell ref="SCO2:SDB2"/>
    <mergeCell ref="SDC2:SDP2"/>
    <mergeCell ref="SDQ2:SED2"/>
    <mergeCell ref="SEE2:SER2"/>
    <mergeCell ref="SES2:SFF2"/>
    <mergeCell ref="SSE2:SSR2"/>
    <mergeCell ref="SSS2:STF2"/>
    <mergeCell ref="STG2:STT2"/>
    <mergeCell ref="STU2:SUH2"/>
    <mergeCell ref="SUI2:SUV2"/>
    <mergeCell ref="SUW2:SVJ2"/>
    <mergeCell ref="SOY2:SPL2"/>
    <mergeCell ref="SPM2:SPZ2"/>
    <mergeCell ref="SQA2:SQN2"/>
    <mergeCell ref="SQO2:SRB2"/>
    <mergeCell ref="SRC2:SRP2"/>
    <mergeCell ref="SRQ2:SSD2"/>
    <mergeCell ref="SLS2:SMF2"/>
    <mergeCell ref="SMG2:SMT2"/>
    <mergeCell ref="SMU2:SNH2"/>
    <mergeCell ref="SNI2:SNV2"/>
    <mergeCell ref="SNW2:SOJ2"/>
    <mergeCell ref="SOK2:SOX2"/>
    <mergeCell ref="TBW2:TCJ2"/>
    <mergeCell ref="TCK2:TCX2"/>
    <mergeCell ref="TCY2:TDL2"/>
    <mergeCell ref="TDM2:TDZ2"/>
    <mergeCell ref="TEA2:TEN2"/>
    <mergeCell ref="TEO2:TFB2"/>
    <mergeCell ref="SYQ2:SZD2"/>
    <mergeCell ref="SZE2:SZR2"/>
    <mergeCell ref="SZS2:TAF2"/>
    <mergeCell ref="TAG2:TAT2"/>
    <mergeCell ref="TAU2:TBH2"/>
    <mergeCell ref="TBI2:TBV2"/>
    <mergeCell ref="SVK2:SVX2"/>
    <mergeCell ref="SVY2:SWL2"/>
    <mergeCell ref="SWM2:SWZ2"/>
    <mergeCell ref="SXA2:SXN2"/>
    <mergeCell ref="SXO2:SYB2"/>
    <mergeCell ref="SYC2:SYP2"/>
    <mergeCell ref="TLO2:TMB2"/>
    <mergeCell ref="TMC2:TMP2"/>
    <mergeCell ref="TMQ2:TND2"/>
    <mergeCell ref="TNE2:TNR2"/>
    <mergeCell ref="TNS2:TOF2"/>
    <mergeCell ref="TOG2:TOT2"/>
    <mergeCell ref="TII2:TIV2"/>
    <mergeCell ref="TIW2:TJJ2"/>
    <mergeCell ref="TJK2:TJX2"/>
    <mergeCell ref="TJY2:TKL2"/>
    <mergeCell ref="TKM2:TKZ2"/>
    <mergeCell ref="TLA2:TLN2"/>
    <mergeCell ref="TFC2:TFP2"/>
    <mergeCell ref="TFQ2:TGD2"/>
    <mergeCell ref="TGE2:TGR2"/>
    <mergeCell ref="TGS2:THF2"/>
    <mergeCell ref="THG2:THT2"/>
    <mergeCell ref="THU2:TIH2"/>
    <mergeCell ref="TVG2:TVT2"/>
    <mergeCell ref="TVU2:TWH2"/>
    <mergeCell ref="TWI2:TWV2"/>
    <mergeCell ref="TWW2:TXJ2"/>
    <mergeCell ref="TXK2:TXX2"/>
    <mergeCell ref="TXY2:TYL2"/>
    <mergeCell ref="TSA2:TSN2"/>
    <mergeCell ref="TSO2:TTB2"/>
    <mergeCell ref="TTC2:TTP2"/>
    <mergeCell ref="TTQ2:TUD2"/>
    <mergeCell ref="TUE2:TUR2"/>
    <mergeCell ref="TUS2:TVF2"/>
    <mergeCell ref="TOU2:TPH2"/>
    <mergeCell ref="TPI2:TPV2"/>
    <mergeCell ref="TPW2:TQJ2"/>
    <mergeCell ref="TQK2:TQX2"/>
    <mergeCell ref="TQY2:TRL2"/>
    <mergeCell ref="TRM2:TRZ2"/>
    <mergeCell ref="UEY2:UFL2"/>
    <mergeCell ref="UFM2:UFZ2"/>
    <mergeCell ref="UGA2:UGN2"/>
    <mergeCell ref="UGO2:UHB2"/>
    <mergeCell ref="UHC2:UHP2"/>
    <mergeCell ref="UHQ2:UID2"/>
    <mergeCell ref="UBS2:UCF2"/>
    <mergeCell ref="UCG2:UCT2"/>
    <mergeCell ref="UCU2:UDH2"/>
    <mergeCell ref="UDI2:UDV2"/>
    <mergeCell ref="UDW2:UEJ2"/>
    <mergeCell ref="UEK2:UEX2"/>
    <mergeCell ref="TYM2:TYZ2"/>
    <mergeCell ref="TZA2:TZN2"/>
    <mergeCell ref="TZO2:UAB2"/>
    <mergeCell ref="UAC2:UAP2"/>
    <mergeCell ref="UAQ2:UBD2"/>
    <mergeCell ref="UBE2:UBR2"/>
    <mergeCell ref="UOQ2:UPD2"/>
    <mergeCell ref="UPE2:UPR2"/>
    <mergeCell ref="UPS2:UQF2"/>
    <mergeCell ref="UQG2:UQT2"/>
    <mergeCell ref="UQU2:URH2"/>
    <mergeCell ref="URI2:URV2"/>
    <mergeCell ref="ULK2:ULX2"/>
    <mergeCell ref="ULY2:UML2"/>
    <mergeCell ref="UMM2:UMZ2"/>
    <mergeCell ref="UNA2:UNN2"/>
    <mergeCell ref="UNO2:UOB2"/>
    <mergeCell ref="UOC2:UOP2"/>
    <mergeCell ref="UIE2:UIR2"/>
    <mergeCell ref="UIS2:UJF2"/>
    <mergeCell ref="UJG2:UJT2"/>
    <mergeCell ref="UJU2:UKH2"/>
    <mergeCell ref="UKI2:UKV2"/>
    <mergeCell ref="UKW2:ULJ2"/>
    <mergeCell ref="UYI2:UYV2"/>
    <mergeCell ref="UYW2:UZJ2"/>
    <mergeCell ref="UZK2:UZX2"/>
    <mergeCell ref="UZY2:VAL2"/>
    <mergeCell ref="VAM2:VAZ2"/>
    <mergeCell ref="VBA2:VBN2"/>
    <mergeCell ref="UVC2:UVP2"/>
    <mergeCell ref="UVQ2:UWD2"/>
    <mergeCell ref="UWE2:UWR2"/>
    <mergeCell ref="UWS2:UXF2"/>
    <mergeCell ref="UXG2:UXT2"/>
    <mergeCell ref="UXU2:UYH2"/>
    <mergeCell ref="URW2:USJ2"/>
    <mergeCell ref="USK2:USX2"/>
    <mergeCell ref="USY2:UTL2"/>
    <mergeCell ref="UTM2:UTZ2"/>
    <mergeCell ref="UUA2:UUN2"/>
    <mergeCell ref="UUO2:UVB2"/>
    <mergeCell ref="VIA2:VIN2"/>
    <mergeCell ref="VIO2:VJB2"/>
    <mergeCell ref="VJC2:VJP2"/>
    <mergeCell ref="VJQ2:VKD2"/>
    <mergeCell ref="VKE2:VKR2"/>
    <mergeCell ref="VKS2:VLF2"/>
    <mergeCell ref="VEU2:VFH2"/>
    <mergeCell ref="VFI2:VFV2"/>
    <mergeCell ref="VFW2:VGJ2"/>
    <mergeCell ref="VGK2:VGX2"/>
    <mergeCell ref="VGY2:VHL2"/>
    <mergeCell ref="VHM2:VHZ2"/>
    <mergeCell ref="VBO2:VCB2"/>
    <mergeCell ref="VCC2:VCP2"/>
    <mergeCell ref="VCQ2:VDD2"/>
    <mergeCell ref="VDE2:VDR2"/>
    <mergeCell ref="VDS2:VEF2"/>
    <mergeCell ref="VEG2:VET2"/>
    <mergeCell ref="VRS2:VSF2"/>
    <mergeCell ref="VSG2:VST2"/>
    <mergeCell ref="VSU2:VTH2"/>
    <mergeCell ref="VTI2:VTV2"/>
    <mergeCell ref="VTW2:VUJ2"/>
    <mergeCell ref="VUK2:VUX2"/>
    <mergeCell ref="VOM2:VOZ2"/>
    <mergeCell ref="VPA2:VPN2"/>
    <mergeCell ref="VPO2:VQB2"/>
    <mergeCell ref="VQC2:VQP2"/>
    <mergeCell ref="VQQ2:VRD2"/>
    <mergeCell ref="VRE2:VRR2"/>
    <mergeCell ref="VLG2:VLT2"/>
    <mergeCell ref="VLU2:VMH2"/>
    <mergeCell ref="VMI2:VMV2"/>
    <mergeCell ref="VMW2:VNJ2"/>
    <mergeCell ref="VNK2:VNX2"/>
    <mergeCell ref="VNY2:VOL2"/>
    <mergeCell ref="WBK2:WBX2"/>
    <mergeCell ref="WBY2:WCL2"/>
    <mergeCell ref="WCM2:WCZ2"/>
    <mergeCell ref="WDA2:WDN2"/>
    <mergeCell ref="WDO2:WEB2"/>
    <mergeCell ref="WEC2:WEP2"/>
    <mergeCell ref="VYE2:VYR2"/>
    <mergeCell ref="VYS2:VZF2"/>
    <mergeCell ref="VZG2:VZT2"/>
    <mergeCell ref="VZU2:WAH2"/>
    <mergeCell ref="WAI2:WAV2"/>
    <mergeCell ref="WAW2:WBJ2"/>
    <mergeCell ref="VUY2:VVL2"/>
    <mergeCell ref="VVM2:VVZ2"/>
    <mergeCell ref="VWA2:VWN2"/>
    <mergeCell ref="VWO2:VXB2"/>
    <mergeCell ref="VXC2:VXP2"/>
    <mergeCell ref="VXQ2:VYD2"/>
    <mergeCell ref="WLC2:WLP2"/>
    <mergeCell ref="WLQ2:WMD2"/>
    <mergeCell ref="WME2:WMR2"/>
    <mergeCell ref="WMS2:WNF2"/>
    <mergeCell ref="WNG2:WNT2"/>
    <mergeCell ref="WNU2:WOH2"/>
    <mergeCell ref="WHW2:WIJ2"/>
    <mergeCell ref="WIK2:WIX2"/>
    <mergeCell ref="WIY2:WJL2"/>
    <mergeCell ref="WJM2:WJZ2"/>
    <mergeCell ref="WKA2:WKN2"/>
    <mergeCell ref="WKO2:WLB2"/>
    <mergeCell ref="WEQ2:WFD2"/>
    <mergeCell ref="WFE2:WFR2"/>
    <mergeCell ref="WFS2:WGF2"/>
    <mergeCell ref="WGG2:WGT2"/>
    <mergeCell ref="WGU2:WHH2"/>
    <mergeCell ref="WHI2:WHV2"/>
    <mergeCell ref="WVI2:WVV2"/>
    <mergeCell ref="WVW2:WWJ2"/>
    <mergeCell ref="WWK2:WWX2"/>
    <mergeCell ref="WWY2:WXL2"/>
    <mergeCell ref="WXM2:WXZ2"/>
    <mergeCell ref="WRO2:WSB2"/>
    <mergeCell ref="WSC2:WSP2"/>
    <mergeCell ref="WSQ2:WTD2"/>
    <mergeCell ref="WTE2:WTR2"/>
    <mergeCell ref="WTS2:WUF2"/>
    <mergeCell ref="WUG2:WUT2"/>
    <mergeCell ref="WOI2:WOV2"/>
    <mergeCell ref="WOW2:WPJ2"/>
    <mergeCell ref="WPK2:WPX2"/>
    <mergeCell ref="WPY2:WQL2"/>
    <mergeCell ref="WQM2:WQZ2"/>
    <mergeCell ref="WRA2:WRN2"/>
    <mergeCell ref="K309:L309"/>
    <mergeCell ref="A336:N336"/>
    <mergeCell ref="K341:L341"/>
    <mergeCell ref="M341:N341"/>
    <mergeCell ref="A301:L301"/>
    <mergeCell ref="K302:L302"/>
    <mergeCell ref="A306:N306"/>
    <mergeCell ref="P216:P287"/>
    <mergeCell ref="A287:N287"/>
    <mergeCell ref="A289:L289"/>
    <mergeCell ref="K290:L290"/>
    <mergeCell ref="A299:N299"/>
    <mergeCell ref="A308:L308"/>
    <mergeCell ref="XEM2:XEZ2"/>
    <mergeCell ref="XFA2:XFD2"/>
    <mergeCell ref="A4:N4"/>
    <mergeCell ref="K5:L5"/>
    <mergeCell ref="P190:P199"/>
    <mergeCell ref="P202:P213"/>
    <mergeCell ref="XBG2:XBT2"/>
    <mergeCell ref="XBU2:XCH2"/>
    <mergeCell ref="XCI2:XCV2"/>
    <mergeCell ref="XCW2:XDJ2"/>
    <mergeCell ref="XDK2:XDX2"/>
    <mergeCell ref="XDY2:XEL2"/>
    <mergeCell ref="WYA2:WYN2"/>
    <mergeCell ref="WYO2:WZB2"/>
    <mergeCell ref="WZC2:WZP2"/>
    <mergeCell ref="WZQ2:XAD2"/>
    <mergeCell ref="XAE2:XAR2"/>
    <mergeCell ref="XAS2:XBF2"/>
    <mergeCell ref="WUU2:WVH2"/>
  </mergeCells>
  <conditionalFormatting sqref="N6">
    <cfRule type="expression" dxfId="89" priority="80" stopIfTrue="1">
      <formula>#REF!="RESP.CIVIL"</formula>
    </cfRule>
    <cfRule type="expression" dxfId="88" priority="81" stopIfTrue="1">
      <formula>#REF!="PAQUETE 3"</formula>
    </cfRule>
    <cfRule type="expression" dxfId="87" priority="79" stopIfTrue="1">
      <formula>N6=0</formula>
    </cfRule>
  </conditionalFormatting>
  <conditionalFormatting sqref="N8:N9">
    <cfRule type="expression" dxfId="86" priority="66" stopIfTrue="1">
      <formula>#REF!="PAQUETE 3"</formula>
    </cfRule>
    <cfRule type="expression" dxfId="85" priority="65" stopIfTrue="1">
      <formula>#REF!="RESP.CIVIL"</formula>
    </cfRule>
    <cfRule type="expression" dxfId="84" priority="64" stopIfTrue="1">
      <formula>N8=0</formula>
    </cfRule>
  </conditionalFormatting>
  <conditionalFormatting sqref="N11">
    <cfRule type="expression" dxfId="83" priority="69" stopIfTrue="1">
      <formula>#REF!="PAQUETE 3"</formula>
    </cfRule>
    <cfRule type="expression" dxfId="82" priority="67" stopIfTrue="1">
      <formula>N11=0</formula>
    </cfRule>
    <cfRule type="expression" dxfId="81" priority="68" stopIfTrue="1">
      <formula>#REF!="RESP.CIVIL"</formula>
    </cfRule>
  </conditionalFormatting>
  <conditionalFormatting sqref="N13:N15">
    <cfRule type="expression" dxfId="80" priority="58" stopIfTrue="1">
      <formula>N13=0</formula>
    </cfRule>
    <cfRule type="expression" dxfId="79" priority="59" stopIfTrue="1">
      <formula>#REF!="RESP.CIVIL"</formula>
    </cfRule>
    <cfRule type="expression" dxfId="78" priority="60" stopIfTrue="1">
      <formula>#REF!="PAQUETE 3"</formula>
    </cfRule>
  </conditionalFormatting>
  <conditionalFormatting sqref="N17:N18">
    <cfRule type="expression" dxfId="77" priority="63" stopIfTrue="1">
      <formula>#REF!="PAQUETE 3"</formula>
    </cfRule>
    <cfRule type="expression" dxfId="76" priority="62" stopIfTrue="1">
      <formula>#REF!="RESP.CIVIL"</formula>
    </cfRule>
    <cfRule type="expression" dxfId="75" priority="61" stopIfTrue="1">
      <formula>N17=0</formula>
    </cfRule>
  </conditionalFormatting>
  <conditionalFormatting sqref="N20:N22">
    <cfRule type="expression" dxfId="74" priority="33" stopIfTrue="1">
      <formula>#REF!="PAQUETE 3"</formula>
    </cfRule>
    <cfRule type="expression" dxfId="73" priority="32" stopIfTrue="1">
      <formula>#REF!="RESP.CIVIL"</formula>
    </cfRule>
    <cfRule type="expression" dxfId="72" priority="31" stopIfTrue="1">
      <formula>N20=0</formula>
    </cfRule>
  </conditionalFormatting>
  <conditionalFormatting sqref="N25:N27">
    <cfRule type="expression" dxfId="71" priority="13" stopIfTrue="1">
      <formula>N25=0</formula>
    </cfRule>
    <cfRule type="expression" dxfId="70" priority="14" stopIfTrue="1">
      <formula>#REF!="RESP.CIVIL"</formula>
    </cfRule>
    <cfRule type="expression" dxfId="69" priority="15" stopIfTrue="1">
      <formula>#REF!="PAQUETE 3"</formula>
    </cfRule>
  </conditionalFormatting>
  <conditionalFormatting sqref="N31:N32">
    <cfRule type="expression" dxfId="68" priority="25" stopIfTrue="1">
      <formula>N31=0</formula>
    </cfRule>
    <cfRule type="expression" dxfId="67" priority="26" stopIfTrue="1">
      <formula>#REF!="RESP.CIVIL"</formula>
    </cfRule>
    <cfRule type="expression" dxfId="66" priority="27" stopIfTrue="1">
      <formula>#REF!="PAQUETE 3"</formula>
    </cfRule>
  </conditionalFormatting>
  <conditionalFormatting sqref="N40">
    <cfRule type="expression" dxfId="65" priority="90" stopIfTrue="1">
      <formula>#REF!="PAQUETE 3"</formula>
    </cfRule>
    <cfRule type="expression" dxfId="64" priority="88" stopIfTrue="1">
      <formula>N40=0</formula>
    </cfRule>
    <cfRule type="expression" dxfId="63" priority="89" stopIfTrue="1">
      <formula>#REF!="RESP.CIVIL"</formula>
    </cfRule>
  </conditionalFormatting>
  <conditionalFormatting sqref="N44">
    <cfRule type="expression" dxfId="62" priority="2" stopIfTrue="1">
      <formula>#REF!="RESP.CIVIL"</formula>
    </cfRule>
    <cfRule type="expression" dxfId="61" priority="3" stopIfTrue="1">
      <formula>#REF!="PAQUETE 3"</formula>
    </cfRule>
    <cfRule type="expression" dxfId="60" priority="1" stopIfTrue="1">
      <formula>N44=0</formula>
    </cfRule>
  </conditionalFormatting>
  <conditionalFormatting sqref="N48:N49">
    <cfRule type="expression" dxfId="59" priority="54" stopIfTrue="1">
      <formula>#REF!="PAQUETE 3"</formula>
    </cfRule>
    <cfRule type="expression" dxfId="58" priority="53" stopIfTrue="1">
      <formula>#REF!="RESP.CIVIL"</formula>
    </cfRule>
    <cfRule type="expression" dxfId="57" priority="52" stopIfTrue="1">
      <formula>N48=0</formula>
    </cfRule>
  </conditionalFormatting>
  <conditionalFormatting sqref="N55">
    <cfRule type="expression" dxfId="56" priority="77" stopIfTrue="1">
      <formula>#REF!="RESP.CIVIL"</formula>
    </cfRule>
    <cfRule type="expression" dxfId="55" priority="78" stopIfTrue="1">
      <formula>#REF!="PAQUETE 3"</formula>
    </cfRule>
    <cfRule type="expression" dxfId="54" priority="76" stopIfTrue="1">
      <formula>N55=0</formula>
    </cfRule>
  </conditionalFormatting>
  <conditionalFormatting sqref="N57:N63">
    <cfRule type="expression" dxfId="53" priority="43" stopIfTrue="1">
      <formula>N57=0</formula>
    </cfRule>
    <cfRule type="expression" dxfId="52" priority="44" stopIfTrue="1">
      <formula>#REF!="RESP.CIVIL"</formula>
    </cfRule>
    <cfRule type="expression" dxfId="51" priority="45" stopIfTrue="1">
      <formula>#REF!="PAQUETE 3"</formula>
    </cfRule>
  </conditionalFormatting>
  <conditionalFormatting sqref="N66">
    <cfRule type="expression" dxfId="50" priority="46" stopIfTrue="1">
      <formula>N66=0</formula>
    </cfRule>
    <cfRule type="expression" dxfId="49" priority="48" stopIfTrue="1">
      <formula>#REF!="PAQUETE 3"</formula>
    </cfRule>
    <cfRule type="expression" dxfId="48" priority="47" stopIfTrue="1">
      <formula>#REF!="RESP.CIVIL"</formula>
    </cfRule>
  </conditionalFormatting>
  <conditionalFormatting sqref="N68">
    <cfRule type="expression" dxfId="47" priority="51" stopIfTrue="1">
      <formula>#REF!="PAQUETE 3"</formula>
    </cfRule>
    <cfRule type="expression" dxfId="46" priority="50" stopIfTrue="1">
      <formula>#REF!="RESP.CIVIL"</formula>
    </cfRule>
    <cfRule type="expression" dxfId="45" priority="49" stopIfTrue="1">
      <formula>N68=0</formula>
    </cfRule>
  </conditionalFormatting>
  <conditionalFormatting sqref="N76:N77">
    <cfRule type="expression" dxfId="44" priority="82" stopIfTrue="1">
      <formula>N76=0</formula>
    </cfRule>
    <cfRule type="expression" dxfId="43" priority="83" stopIfTrue="1">
      <formula>#REF!="RESP.CIVIL"</formula>
    </cfRule>
    <cfRule type="expression" dxfId="42" priority="84" stopIfTrue="1">
      <formula>#REF!="PAQUETE 3"</formula>
    </cfRule>
  </conditionalFormatting>
  <conditionalFormatting sqref="N79">
    <cfRule type="expression" dxfId="41" priority="71" stopIfTrue="1">
      <formula>#REF!="RESP.CIVIL"</formula>
    </cfRule>
    <cfRule type="expression" dxfId="40" priority="70" stopIfTrue="1">
      <formula>N79=0</formula>
    </cfRule>
    <cfRule type="expression" dxfId="39" priority="72" stopIfTrue="1">
      <formula>#REF!="PAQUETE 3"</formula>
    </cfRule>
  </conditionalFormatting>
  <conditionalFormatting sqref="N104">
    <cfRule type="expression" dxfId="38" priority="19" stopIfTrue="1">
      <formula>N104=0</formula>
    </cfRule>
    <cfRule type="expression" dxfId="37" priority="21" stopIfTrue="1">
      <formula>#REF!="PAQUETE 3"</formula>
    </cfRule>
    <cfRule type="expression" dxfId="36" priority="20" stopIfTrue="1">
      <formula>#REF!="RESP.CIVIL"</formula>
    </cfRule>
  </conditionalFormatting>
  <conditionalFormatting sqref="N114">
    <cfRule type="expression" dxfId="35" priority="57" stopIfTrue="1">
      <formula>#REF!="PAQUETE 3"</formula>
    </cfRule>
    <cfRule type="expression" dxfId="34" priority="55" stopIfTrue="1">
      <formula>N114=0</formula>
    </cfRule>
    <cfRule type="expression" dxfId="33" priority="56" stopIfTrue="1">
      <formula>#REF!="RESP.CIVIL"</formula>
    </cfRule>
  </conditionalFormatting>
  <conditionalFormatting sqref="N119:N120">
    <cfRule type="expression" dxfId="32" priority="30" stopIfTrue="1">
      <formula>#REF!="PAQUETE 3"</formula>
    </cfRule>
    <cfRule type="expression" dxfId="31" priority="29" stopIfTrue="1">
      <formula>#REF!="RESP.CIVIL"</formula>
    </cfRule>
    <cfRule type="expression" dxfId="30" priority="28" stopIfTrue="1">
      <formula>N119=0</formula>
    </cfRule>
  </conditionalFormatting>
  <conditionalFormatting sqref="N137">
    <cfRule type="expression" dxfId="29" priority="4" stopIfTrue="1">
      <formula>N137=0</formula>
    </cfRule>
    <cfRule type="expression" dxfId="28" priority="5" stopIfTrue="1">
      <formula>#REF!="RESP.CIVIL"</formula>
    </cfRule>
    <cfRule type="expression" dxfId="27" priority="6" stopIfTrue="1">
      <formula>#REF!="PAQUETE 3"</formula>
    </cfRule>
  </conditionalFormatting>
  <conditionalFormatting sqref="N142">
    <cfRule type="expression" dxfId="26" priority="18" stopIfTrue="1">
      <formula>#REF!="PAQUETE 3"</formula>
    </cfRule>
    <cfRule type="expression" dxfId="25" priority="17" stopIfTrue="1">
      <formula>#REF!="RESP.CIVIL"</formula>
    </cfRule>
    <cfRule type="expression" dxfId="24" priority="16" stopIfTrue="1">
      <formula>N142=0</formula>
    </cfRule>
  </conditionalFormatting>
  <conditionalFormatting sqref="N146:N147">
    <cfRule type="expression" dxfId="23" priority="73" stopIfTrue="1">
      <formula>N146=0</formula>
    </cfRule>
    <cfRule type="expression" dxfId="22" priority="74" stopIfTrue="1">
      <formula>#REF!="RESP.CIVIL"</formula>
    </cfRule>
    <cfRule type="expression" dxfId="21" priority="75" stopIfTrue="1">
      <formula>#REF!="PAQUETE 3"</formula>
    </cfRule>
  </conditionalFormatting>
  <conditionalFormatting sqref="N150">
    <cfRule type="expression" dxfId="20" priority="9" stopIfTrue="1">
      <formula>#REF!="PAQUETE 3"</formula>
    </cfRule>
    <cfRule type="expression" dxfId="19" priority="7" stopIfTrue="1">
      <formula>N150=0</formula>
    </cfRule>
    <cfRule type="expression" dxfId="18" priority="8" stopIfTrue="1">
      <formula>#REF!="RESP.CIVIL"</formula>
    </cfRule>
  </conditionalFormatting>
  <conditionalFormatting sqref="N156">
    <cfRule type="expression" dxfId="17" priority="40" stopIfTrue="1">
      <formula>N156=0</formula>
    </cfRule>
    <cfRule type="expression" dxfId="16" priority="42" stopIfTrue="1">
      <formula>#REF!="PAQUETE 3"</formula>
    </cfRule>
    <cfRule type="expression" dxfId="15" priority="41" stopIfTrue="1">
      <formula>#REF!="RESP.CIVIL"</formula>
    </cfRule>
  </conditionalFormatting>
  <conditionalFormatting sqref="N158:N159">
    <cfRule type="expression" dxfId="14" priority="11" stopIfTrue="1">
      <formula>#REF!="RESP.CIVIL"</formula>
    </cfRule>
    <cfRule type="expression" dxfId="13" priority="10" stopIfTrue="1">
      <formula>N158=0</formula>
    </cfRule>
    <cfRule type="expression" dxfId="12" priority="12" stopIfTrue="1">
      <formula>#REF!="PAQUETE 3"</formula>
    </cfRule>
  </conditionalFormatting>
  <conditionalFormatting sqref="N163:N164">
    <cfRule type="expression" dxfId="11" priority="39" stopIfTrue="1">
      <formula>#REF!="PAQUETE 3"</formula>
    </cfRule>
    <cfRule type="expression" dxfId="10" priority="38" stopIfTrue="1">
      <formula>#REF!="RESP.CIVIL"</formula>
    </cfRule>
    <cfRule type="expression" dxfId="9" priority="37" stopIfTrue="1">
      <formula>N163=0</formula>
    </cfRule>
  </conditionalFormatting>
  <conditionalFormatting sqref="N168:N169">
    <cfRule type="expression" dxfId="8" priority="24" stopIfTrue="1">
      <formula>#REF!="PAQUETE 3"</formula>
    </cfRule>
    <cfRule type="expression" dxfId="7" priority="23" stopIfTrue="1">
      <formula>#REF!="RESP.CIVIL"</formula>
    </cfRule>
    <cfRule type="expression" dxfId="6" priority="22" stopIfTrue="1">
      <formula>N168=0</formula>
    </cfRule>
  </conditionalFormatting>
  <conditionalFormatting sqref="N171">
    <cfRule type="expression" dxfId="5" priority="85" stopIfTrue="1">
      <formula>N171=0</formula>
    </cfRule>
    <cfRule type="expression" dxfId="4" priority="86" stopIfTrue="1">
      <formula>#REF!="RESP.CIVIL"</formula>
    </cfRule>
    <cfRule type="expression" dxfId="3" priority="87" stopIfTrue="1">
      <formula>#REF!="PAQUETE 3"</formula>
    </cfRule>
  </conditionalFormatting>
  <conditionalFormatting sqref="N188:N189">
    <cfRule type="expression" dxfId="2" priority="36" stopIfTrue="1">
      <formula>#REF!="PAQUETE 3"</formula>
    </cfRule>
    <cfRule type="expression" dxfId="1" priority="34" stopIfTrue="1">
      <formula>N188=0</formula>
    </cfRule>
    <cfRule type="expression" dxfId="0" priority="35" stopIfTrue="1">
      <formula>#REF!="RESP.CIVIL"</formula>
    </cfRule>
  </conditionalFormatting>
  <printOptions horizontalCentered="1"/>
  <pageMargins left="0.25" right="0.25" top="0.75" bottom="0.75" header="0.3" footer="0.3"/>
  <pageSetup scale="63" fitToHeight="0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48F6B-5B70-4DC6-923F-15FC8AE046CA}">
  <sheetPr>
    <tabColor rgb="FFFFFF00"/>
  </sheetPr>
  <dimension ref="C2:H11"/>
  <sheetViews>
    <sheetView tabSelected="1" workbookViewId="0">
      <selection activeCell="E15" sqref="E15"/>
    </sheetView>
  </sheetViews>
  <sheetFormatPr baseColWidth="10" defaultRowHeight="15" x14ac:dyDescent="0.25"/>
  <cols>
    <col min="3" max="3" width="27.7109375" customWidth="1"/>
    <col min="4" max="4" width="16.28515625" style="525" bestFit="1" customWidth="1"/>
    <col min="5" max="5" width="29.140625" customWidth="1"/>
  </cols>
  <sheetData>
    <row r="2" spans="3:8" ht="30" x14ac:dyDescent="0.25">
      <c r="C2" s="26" t="s">
        <v>15962</v>
      </c>
      <c r="D2" s="519">
        <v>102623867.45999999</v>
      </c>
    </row>
    <row r="3" spans="3:8" x14ac:dyDescent="0.25">
      <c r="C3" s="10" t="s">
        <v>15963</v>
      </c>
      <c r="D3" s="520">
        <v>29231000</v>
      </c>
    </row>
    <row r="4" spans="3:8" x14ac:dyDescent="0.25">
      <c r="C4" s="66" t="s">
        <v>15964</v>
      </c>
      <c r="D4" s="526">
        <f>SUM(D2:D3)</f>
        <v>131854867.45999999</v>
      </c>
    </row>
    <row r="6" spans="3:8" x14ac:dyDescent="0.25">
      <c r="C6" s="527" t="s">
        <v>15965</v>
      </c>
      <c r="D6" s="527"/>
      <c r="E6" s="527"/>
      <c r="F6" s="527"/>
      <c r="G6" s="527"/>
      <c r="H6" s="527"/>
    </row>
    <row r="7" spans="3:8" x14ac:dyDescent="0.25">
      <c r="C7" t="s">
        <v>15966</v>
      </c>
      <c r="D7" s="521">
        <v>1244</v>
      </c>
    </row>
    <row r="8" spans="3:8" x14ac:dyDescent="0.25">
      <c r="C8" t="s">
        <v>15967</v>
      </c>
      <c r="D8" t="s">
        <v>55</v>
      </c>
    </row>
    <row r="9" spans="3:8" x14ac:dyDescent="0.25">
      <c r="C9" t="s">
        <v>15970</v>
      </c>
      <c r="D9" s="522">
        <v>28675000</v>
      </c>
    </row>
    <row r="10" spans="3:8" x14ac:dyDescent="0.25">
      <c r="C10" t="s">
        <v>15968</v>
      </c>
      <c r="D10" s="523">
        <v>556000</v>
      </c>
    </row>
    <row r="11" spans="3:8" x14ac:dyDescent="0.25">
      <c r="C11" s="1" t="s">
        <v>15969</v>
      </c>
      <c r="D11" s="524">
        <f>SUM(D9:D10)</f>
        <v>29231000</v>
      </c>
    </row>
  </sheetData>
  <mergeCells count="1">
    <mergeCell ref="C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92AF9-6234-409D-AEFE-98DA8F62EE05}">
  <sheetPr>
    <tabColor rgb="FF00B050"/>
  </sheetPr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>
    <tabColor rgb="FF00B050"/>
    <pageSetUpPr fitToPage="1"/>
  </sheetPr>
  <dimension ref="A1:S52"/>
  <sheetViews>
    <sheetView zoomScale="80" zoomScaleNormal="80" workbookViewId="0">
      <pane xSplit="5" ySplit="11" topLeftCell="F42" activePane="bottomRight" state="frozen"/>
      <selection pane="topRight" activeCell="F1" sqref="F1"/>
      <selection pane="bottomLeft" activeCell="A12" sqref="A12"/>
      <selection pane="bottomRight" activeCell="A2" sqref="A2:N2"/>
    </sheetView>
  </sheetViews>
  <sheetFormatPr baseColWidth="10" defaultRowHeight="15" x14ac:dyDescent="0.25"/>
  <cols>
    <col min="1" max="1" width="7.7109375" style="50" customWidth="1"/>
    <col min="2" max="2" width="17.42578125" style="50" customWidth="1"/>
    <col min="3" max="3" width="40.5703125" style="50" customWidth="1"/>
    <col min="4" max="4" width="12" style="50" customWidth="1"/>
    <col min="5" max="8" width="11.42578125" style="50"/>
    <col min="9" max="9" width="22.85546875" style="50" customWidth="1"/>
    <col min="10" max="12" width="11.42578125" style="50"/>
    <col min="13" max="13" width="16.28515625" style="50" customWidth="1"/>
    <col min="14" max="14" width="14.140625" style="50" bestFit="1" customWidth="1"/>
  </cols>
  <sheetData>
    <row r="1" spans="1:19" x14ac:dyDescent="0.25">
      <c r="A1" s="537" t="s">
        <v>39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</row>
    <row r="2" spans="1:19" x14ac:dyDescent="0.25">
      <c r="A2" s="537" t="s">
        <v>15960</v>
      </c>
      <c r="B2" s="537"/>
      <c r="C2" s="537"/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/>
    </row>
    <row r="4" spans="1:19" s="74" customFormat="1" ht="15" customHeight="1" x14ac:dyDescent="0.2">
      <c r="A4" s="565" t="s">
        <v>25</v>
      </c>
      <c r="B4" s="565"/>
      <c r="C4" s="565"/>
      <c r="D4" s="565"/>
      <c r="E4" s="565"/>
      <c r="F4" s="565"/>
      <c r="G4" s="565"/>
      <c r="H4" s="565"/>
      <c r="I4" s="565"/>
      <c r="J4" s="565"/>
      <c r="K4" s="565"/>
      <c r="L4" s="565"/>
      <c r="M4" s="565"/>
      <c r="N4" s="565"/>
      <c r="O4" s="69"/>
      <c r="P4" s="69"/>
      <c r="Q4" s="69"/>
      <c r="R4" s="69"/>
      <c r="S4" s="76"/>
    </row>
    <row r="5" spans="1:19" s="74" customFormat="1" ht="11.25" x14ac:dyDescent="0.2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72"/>
      <c r="O5" s="69"/>
      <c r="P5" s="69"/>
      <c r="Q5" s="69"/>
      <c r="R5" s="69"/>
      <c r="S5" s="76"/>
    </row>
    <row r="6" spans="1:19" s="74" customFormat="1" ht="33.75" x14ac:dyDescent="0.2">
      <c r="A6" s="70" t="s">
        <v>26</v>
      </c>
      <c r="B6" s="70" t="s">
        <v>8</v>
      </c>
      <c r="C6" s="70" t="s">
        <v>7</v>
      </c>
      <c r="D6" s="70" t="s">
        <v>0</v>
      </c>
      <c r="E6" s="70" t="s">
        <v>1</v>
      </c>
      <c r="F6" s="70" t="s">
        <v>2</v>
      </c>
      <c r="G6" s="70" t="s">
        <v>3</v>
      </c>
      <c r="H6" s="70" t="s">
        <v>27</v>
      </c>
      <c r="I6" s="70" t="s">
        <v>10</v>
      </c>
      <c r="J6" s="70" t="s">
        <v>4</v>
      </c>
      <c r="K6" s="566" t="s">
        <v>28</v>
      </c>
      <c r="L6" s="567"/>
      <c r="M6" s="70" t="s">
        <v>29</v>
      </c>
      <c r="N6" s="70" t="s">
        <v>11</v>
      </c>
      <c r="O6" s="69"/>
      <c r="P6" s="69"/>
      <c r="Q6" s="69"/>
      <c r="R6" s="81"/>
    </row>
    <row r="7" spans="1:19" s="74" customFormat="1" ht="11.25" customHeight="1" x14ac:dyDescent="0.2">
      <c r="A7" s="136">
        <v>1</v>
      </c>
      <c r="B7" s="136" t="s">
        <v>440</v>
      </c>
      <c r="C7" s="139" t="s">
        <v>7671</v>
      </c>
      <c r="D7" s="137" t="s">
        <v>261</v>
      </c>
      <c r="E7" s="137" t="s">
        <v>391</v>
      </c>
      <c r="F7" s="137" t="s">
        <v>261</v>
      </c>
      <c r="G7" s="137" t="s">
        <v>470</v>
      </c>
      <c r="H7" s="143"/>
      <c r="I7" s="143" t="s">
        <v>2849</v>
      </c>
      <c r="J7" s="137" t="s">
        <v>92</v>
      </c>
      <c r="K7" s="138">
        <v>12</v>
      </c>
      <c r="L7" s="138">
        <v>2013</v>
      </c>
      <c r="M7" s="187">
        <v>1533494.7</v>
      </c>
      <c r="N7" s="144"/>
      <c r="O7" s="69"/>
      <c r="Q7" s="69"/>
      <c r="R7" s="69"/>
      <c r="S7" s="76"/>
    </row>
    <row r="8" spans="1:19" s="74" customFormat="1" ht="11.25" customHeight="1" x14ac:dyDescent="0.2">
      <c r="A8" s="136">
        <v>2</v>
      </c>
      <c r="B8" s="136" t="s">
        <v>440</v>
      </c>
      <c r="C8" s="139" t="s">
        <v>7671</v>
      </c>
      <c r="D8" s="143" t="s">
        <v>261</v>
      </c>
      <c r="E8" s="143" t="s">
        <v>391</v>
      </c>
      <c r="F8" s="143" t="s">
        <v>261</v>
      </c>
      <c r="G8" s="143" t="s">
        <v>470</v>
      </c>
      <c r="H8" s="143"/>
      <c r="I8" s="143" t="s">
        <v>2849</v>
      </c>
      <c r="J8" s="143" t="s">
        <v>92</v>
      </c>
      <c r="K8" s="138">
        <v>12</v>
      </c>
      <c r="L8" s="138">
        <v>2013</v>
      </c>
      <c r="M8" s="187">
        <v>650000</v>
      </c>
      <c r="N8" s="144"/>
      <c r="O8" s="69"/>
      <c r="Q8" s="69"/>
      <c r="R8" s="69"/>
      <c r="S8" s="76"/>
    </row>
    <row r="9" spans="1:19" s="74" customFormat="1" ht="11.25" customHeight="1" x14ac:dyDescent="0.2">
      <c r="A9" s="136">
        <v>3</v>
      </c>
      <c r="B9" s="136" t="s">
        <v>440</v>
      </c>
      <c r="C9" s="139" t="s">
        <v>7671</v>
      </c>
      <c r="D9" s="143" t="s">
        <v>261</v>
      </c>
      <c r="E9" s="143" t="s">
        <v>391</v>
      </c>
      <c r="F9" s="143" t="s">
        <v>261</v>
      </c>
      <c r="G9" s="143" t="s">
        <v>470</v>
      </c>
      <c r="H9" s="143"/>
      <c r="I9" s="143" t="s">
        <v>2849</v>
      </c>
      <c r="J9" s="143" t="s">
        <v>92</v>
      </c>
      <c r="K9" s="138">
        <v>12</v>
      </c>
      <c r="L9" s="138">
        <v>2013</v>
      </c>
      <c r="M9" s="187">
        <v>437245.72</v>
      </c>
      <c r="N9" s="144"/>
      <c r="O9" s="69"/>
      <c r="Q9" s="69"/>
      <c r="R9" s="69"/>
      <c r="S9" s="76"/>
    </row>
    <row r="10" spans="1:19" s="74" customFormat="1" ht="11.25" customHeight="1" x14ac:dyDescent="0.2">
      <c r="A10" s="136">
        <v>4</v>
      </c>
      <c r="B10" s="136" t="s">
        <v>7672</v>
      </c>
      <c r="C10" s="139" t="s">
        <v>7673</v>
      </c>
      <c r="D10" s="139" t="s">
        <v>261</v>
      </c>
      <c r="E10" s="139" t="s">
        <v>391</v>
      </c>
      <c r="F10" s="139" t="s">
        <v>261</v>
      </c>
      <c r="G10" s="143" t="s">
        <v>7674</v>
      </c>
      <c r="H10" s="143"/>
      <c r="I10" s="143" t="s">
        <v>282</v>
      </c>
      <c r="J10" s="143" t="s">
        <v>92</v>
      </c>
      <c r="K10" s="138">
        <v>6</v>
      </c>
      <c r="L10" s="138">
        <v>2013</v>
      </c>
      <c r="M10" s="187">
        <v>19543.68</v>
      </c>
      <c r="N10" s="144"/>
      <c r="O10" s="69"/>
      <c r="Q10" s="69"/>
      <c r="R10" s="69"/>
      <c r="S10" s="76"/>
    </row>
    <row r="11" spans="1:19" s="74" customFormat="1" ht="11.25" customHeight="1" x14ac:dyDescent="0.2">
      <c r="A11" s="136">
        <v>5</v>
      </c>
      <c r="B11" s="136" t="s">
        <v>7675</v>
      </c>
      <c r="C11" s="139" t="s">
        <v>7673</v>
      </c>
      <c r="D11" s="139" t="s">
        <v>261</v>
      </c>
      <c r="E11" s="139" t="s">
        <v>391</v>
      </c>
      <c r="F11" s="139" t="s">
        <v>261</v>
      </c>
      <c r="G11" s="143" t="s">
        <v>7674</v>
      </c>
      <c r="H11" s="143"/>
      <c r="I11" s="143" t="s">
        <v>282</v>
      </c>
      <c r="J11" s="143" t="s">
        <v>92</v>
      </c>
      <c r="K11" s="138">
        <v>6</v>
      </c>
      <c r="L11" s="138">
        <v>2013</v>
      </c>
      <c r="M11" s="187">
        <v>19543.68</v>
      </c>
      <c r="N11" s="144"/>
      <c r="O11" s="69"/>
      <c r="Q11" s="69"/>
      <c r="R11" s="69"/>
      <c r="S11" s="76"/>
    </row>
    <row r="12" spans="1:19" s="74" customFormat="1" ht="11.25" customHeight="1" x14ac:dyDescent="0.2">
      <c r="A12" s="136">
        <v>6</v>
      </c>
      <c r="B12" s="136" t="s">
        <v>7676</v>
      </c>
      <c r="C12" s="139" t="s">
        <v>7673</v>
      </c>
      <c r="D12" s="139" t="s">
        <v>261</v>
      </c>
      <c r="E12" s="139" t="s">
        <v>391</v>
      </c>
      <c r="F12" s="139" t="s">
        <v>261</v>
      </c>
      <c r="G12" s="143" t="s">
        <v>7674</v>
      </c>
      <c r="H12" s="143"/>
      <c r="I12" s="143" t="s">
        <v>282</v>
      </c>
      <c r="J12" s="143" t="s">
        <v>92</v>
      </c>
      <c r="K12" s="138">
        <v>6</v>
      </c>
      <c r="L12" s="138">
        <v>2013</v>
      </c>
      <c r="M12" s="187">
        <v>19543.68</v>
      </c>
      <c r="N12" s="144"/>
      <c r="O12" s="69"/>
      <c r="Q12" s="69"/>
      <c r="R12" s="69"/>
      <c r="S12" s="76"/>
    </row>
    <row r="13" spans="1:19" s="74" customFormat="1" ht="11.25" customHeight="1" x14ac:dyDescent="0.2">
      <c r="A13" s="136">
        <v>7</v>
      </c>
      <c r="B13" s="136" t="s">
        <v>7677</v>
      </c>
      <c r="C13" s="139" t="s">
        <v>7673</v>
      </c>
      <c r="D13" s="139" t="s">
        <v>261</v>
      </c>
      <c r="E13" s="139" t="s">
        <v>391</v>
      </c>
      <c r="F13" s="139" t="s">
        <v>261</v>
      </c>
      <c r="G13" s="143" t="s">
        <v>7674</v>
      </c>
      <c r="H13" s="143"/>
      <c r="I13" s="143" t="s">
        <v>282</v>
      </c>
      <c r="J13" s="143" t="s">
        <v>92</v>
      </c>
      <c r="K13" s="138">
        <v>6</v>
      </c>
      <c r="L13" s="138">
        <v>2013</v>
      </c>
      <c r="M13" s="187">
        <v>19543.68</v>
      </c>
      <c r="N13" s="144"/>
      <c r="O13" s="69"/>
      <c r="Q13" s="69"/>
      <c r="R13" s="69"/>
      <c r="S13" s="76"/>
    </row>
    <row r="14" spans="1:19" s="74" customFormat="1" ht="11.25" customHeight="1" x14ac:dyDescent="0.2">
      <c r="A14" s="136">
        <v>8</v>
      </c>
      <c r="B14" s="136" t="s">
        <v>7678</v>
      </c>
      <c r="C14" s="139" t="s">
        <v>7673</v>
      </c>
      <c r="D14" s="139" t="s">
        <v>261</v>
      </c>
      <c r="E14" s="139" t="s">
        <v>391</v>
      </c>
      <c r="F14" s="139" t="s">
        <v>261</v>
      </c>
      <c r="G14" s="143" t="s">
        <v>7674</v>
      </c>
      <c r="H14" s="143"/>
      <c r="I14" s="143" t="s">
        <v>282</v>
      </c>
      <c r="J14" s="143" t="s">
        <v>92</v>
      </c>
      <c r="K14" s="138">
        <v>6</v>
      </c>
      <c r="L14" s="138">
        <v>2013</v>
      </c>
      <c r="M14" s="187">
        <v>19543.68</v>
      </c>
      <c r="N14" s="144"/>
      <c r="O14" s="69"/>
      <c r="Q14" s="69"/>
      <c r="R14" s="69"/>
      <c r="S14" s="76"/>
    </row>
    <row r="15" spans="1:19" s="74" customFormat="1" ht="11.25" customHeight="1" x14ac:dyDescent="0.2">
      <c r="A15" s="136">
        <v>9</v>
      </c>
      <c r="B15" s="136" t="s">
        <v>7679</v>
      </c>
      <c r="C15" s="139" t="s">
        <v>7673</v>
      </c>
      <c r="D15" s="139" t="s">
        <v>261</v>
      </c>
      <c r="E15" s="139" t="s">
        <v>391</v>
      </c>
      <c r="F15" s="139" t="s">
        <v>261</v>
      </c>
      <c r="G15" s="143" t="s">
        <v>7674</v>
      </c>
      <c r="H15" s="143"/>
      <c r="I15" s="143" t="s">
        <v>282</v>
      </c>
      <c r="J15" s="143" t="s">
        <v>92</v>
      </c>
      <c r="K15" s="138">
        <v>6</v>
      </c>
      <c r="L15" s="138">
        <v>2013</v>
      </c>
      <c r="M15" s="187">
        <v>19543.68</v>
      </c>
      <c r="N15" s="144"/>
      <c r="O15" s="69"/>
      <c r="Q15" s="69"/>
      <c r="R15" s="69"/>
      <c r="S15" s="76"/>
    </row>
    <row r="16" spans="1:19" s="74" customFormat="1" ht="11.25" customHeight="1" x14ac:dyDescent="0.2">
      <c r="A16" s="136">
        <v>10</v>
      </c>
      <c r="B16" s="136" t="s">
        <v>7680</v>
      </c>
      <c r="C16" s="139" t="s">
        <v>7673</v>
      </c>
      <c r="D16" s="139" t="s">
        <v>261</v>
      </c>
      <c r="E16" s="139" t="s">
        <v>391</v>
      </c>
      <c r="F16" s="139" t="s">
        <v>261</v>
      </c>
      <c r="G16" s="143" t="s">
        <v>7674</v>
      </c>
      <c r="H16" s="143"/>
      <c r="I16" s="143" t="s">
        <v>282</v>
      </c>
      <c r="J16" s="143" t="s">
        <v>92</v>
      </c>
      <c r="K16" s="138">
        <v>6</v>
      </c>
      <c r="L16" s="138">
        <v>2013</v>
      </c>
      <c r="M16" s="187">
        <v>21469.1</v>
      </c>
      <c r="N16" s="144"/>
      <c r="O16" s="69"/>
      <c r="Q16" s="69"/>
      <c r="R16" s="69"/>
      <c r="S16" s="76"/>
    </row>
    <row r="17" spans="1:19" s="74" customFormat="1" ht="11.25" customHeight="1" x14ac:dyDescent="0.2">
      <c r="A17" s="136">
        <v>11</v>
      </c>
      <c r="B17" s="136" t="s">
        <v>7681</v>
      </c>
      <c r="C17" s="139" t="s">
        <v>7673</v>
      </c>
      <c r="D17" s="139" t="s">
        <v>261</v>
      </c>
      <c r="E17" s="139" t="s">
        <v>391</v>
      </c>
      <c r="F17" s="139" t="s">
        <v>261</v>
      </c>
      <c r="G17" s="143" t="s">
        <v>7674</v>
      </c>
      <c r="H17" s="143"/>
      <c r="I17" s="143" t="s">
        <v>282</v>
      </c>
      <c r="J17" s="143" t="s">
        <v>92</v>
      </c>
      <c r="K17" s="138">
        <v>6</v>
      </c>
      <c r="L17" s="138">
        <v>2013</v>
      </c>
      <c r="M17" s="187">
        <f>21469.09+0.01</f>
        <v>21469.1</v>
      </c>
      <c r="N17" s="144"/>
      <c r="O17" s="69"/>
      <c r="Q17" s="69"/>
      <c r="R17" s="69"/>
      <c r="S17" s="76"/>
    </row>
    <row r="18" spans="1:19" s="74" customFormat="1" ht="11.25" customHeight="1" x14ac:dyDescent="0.2">
      <c r="A18" s="136">
        <v>12</v>
      </c>
      <c r="B18" s="136" t="s">
        <v>7682</v>
      </c>
      <c r="C18" s="139" t="s">
        <v>7673</v>
      </c>
      <c r="D18" s="139" t="s">
        <v>261</v>
      </c>
      <c r="E18" s="139" t="s">
        <v>391</v>
      </c>
      <c r="F18" s="139" t="s">
        <v>261</v>
      </c>
      <c r="G18" s="143" t="s">
        <v>7674</v>
      </c>
      <c r="H18" s="143"/>
      <c r="I18" s="143" t="s">
        <v>282</v>
      </c>
      <c r="J18" s="143" t="s">
        <v>92</v>
      </c>
      <c r="K18" s="138">
        <v>6</v>
      </c>
      <c r="L18" s="138">
        <v>2013</v>
      </c>
      <c r="M18" s="187">
        <v>21469.09</v>
      </c>
      <c r="N18" s="144"/>
      <c r="O18" s="69"/>
      <c r="Q18" s="69"/>
      <c r="R18" s="69"/>
      <c r="S18" s="76"/>
    </row>
    <row r="19" spans="1:19" s="74" customFormat="1" ht="11.25" customHeight="1" x14ac:dyDescent="0.2">
      <c r="A19" s="136">
        <v>13</v>
      </c>
      <c r="B19" s="136" t="s">
        <v>7683</v>
      </c>
      <c r="C19" s="139" t="s">
        <v>7673</v>
      </c>
      <c r="D19" s="139" t="s">
        <v>261</v>
      </c>
      <c r="E19" s="139" t="s">
        <v>391</v>
      </c>
      <c r="F19" s="139" t="s">
        <v>261</v>
      </c>
      <c r="G19" s="143" t="s">
        <v>7674</v>
      </c>
      <c r="H19" s="143"/>
      <c r="I19" s="143" t="s">
        <v>282</v>
      </c>
      <c r="J19" s="143" t="s">
        <v>92</v>
      </c>
      <c r="K19" s="138">
        <v>6</v>
      </c>
      <c r="L19" s="138">
        <v>2013</v>
      </c>
      <c r="M19" s="187">
        <v>21469.09</v>
      </c>
      <c r="N19" s="144"/>
      <c r="O19" s="69"/>
      <c r="Q19" s="69"/>
      <c r="R19" s="69"/>
      <c r="S19" s="76"/>
    </row>
    <row r="20" spans="1:19" s="74" customFormat="1" ht="11.25" customHeight="1" x14ac:dyDescent="0.2">
      <c r="A20" s="136">
        <v>14</v>
      </c>
      <c r="B20" s="136" t="s">
        <v>7684</v>
      </c>
      <c r="C20" s="139" t="s">
        <v>7673</v>
      </c>
      <c r="D20" s="139" t="s">
        <v>261</v>
      </c>
      <c r="E20" s="139" t="s">
        <v>391</v>
      </c>
      <c r="F20" s="139" t="s">
        <v>261</v>
      </c>
      <c r="G20" s="143" t="s">
        <v>7674</v>
      </c>
      <c r="H20" s="143"/>
      <c r="I20" s="143" t="s">
        <v>282</v>
      </c>
      <c r="J20" s="143" t="s">
        <v>92</v>
      </c>
      <c r="K20" s="138">
        <v>1</v>
      </c>
      <c r="L20" s="138">
        <v>2019</v>
      </c>
      <c r="M20" s="187">
        <v>21394.400000000001</v>
      </c>
      <c r="N20" s="144"/>
      <c r="O20" s="69"/>
      <c r="Q20" s="69"/>
      <c r="R20" s="69"/>
      <c r="S20" s="76"/>
    </row>
    <row r="21" spans="1:19" s="74" customFormat="1" ht="11.25" customHeight="1" x14ac:dyDescent="0.2">
      <c r="A21" s="136">
        <v>15</v>
      </c>
      <c r="B21" s="136" t="s">
        <v>7685</v>
      </c>
      <c r="C21" s="139" t="s">
        <v>7673</v>
      </c>
      <c r="D21" s="139" t="s">
        <v>261</v>
      </c>
      <c r="E21" s="139" t="s">
        <v>391</v>
      </c>
      <c r="F21" s="139" t="s">
        <v>261</v>
      </c>
      <c r="G21" s="143" t="s">
        <v>7674</v>
      </c>
      <c r="H21" s="143"/>
      <c r="I21" s="143" t="s">
        <v>282</v>
      </c>
      <c r="J21" s="143" t="s">
        <v>92</v>
      </c>
      <c r="K21" s="138">
        <v>1</v>
      </c>
      <c r="L21" s="138">
        <v>2019</v>
      </c>
      <c r="M21" s="187">
        <f t="shared" ref="M21:M29" si="0">213944.02/10</f>
        <v>21394.401999999998</v>
      </c>
      <c r="N21" s="144"/>
      <c r="O21" s="69"/>
      <c r="Q21" s="69"/>
      <c r="R21" s="69"/>
      <c r="S21" s="76"/>
    </row>
    <row r="22" spans="1:19" s="74" customFormat="1" ht="11.25" customHeight="1" x14ac:dyDescent="0.2">
      <c r="A22" s="136">
        <v>16</v>
      </c>
      <c r="B22" s="136" t="s">
        <v>7686</v>
      </c>
      <c r="C22" s="139" t="s">
        <v>7673</v>
      </c>
      <c r="D22" s="139" t="s">
        <v>261</v>
      </c>
      <c r="E22" s="139" t="s">
        <v>391</v>
      </c>
      <c r="F22" s="139" t="s">
        <v>261</v>
      </c>
      <c r="G22" s="143" t="s">
        <v>7674</v>
      </c>
      <c r="H22" s="143"/>
      <c r="I22" s="143" t="s">
        <v>282</v>
      </c>
      <c r="J22" s="143" t="s">
        <v>92</v>
      </c>
      <c r="K22" s="138">
        <v>1</v>
      </c>
      <c r="L22" s="138">
        <v>2019</v>
      </c>
      <c r="M22" s="187">
        <f t="shared" si="0"/>
        <v>21394.401999999998</v>
      </c>
      <c r="N22" s="144"/>
      <c r="O22" s="69"/>
      <c r="Q22" s="69"/>
      <c r="R22" s="69"/>
      <c r="S22" s="76"/>
    </row>
    <row r="23" spans="1:19" s="74" customFormat="1" ht="11.25" customHeight="1" x14ac:dyDescent="0.2">
      <c r="A23" s="136">
        <v>17</v>
      </c>
      <c r="B23" s="136" t="s">
        <v>7687</v>
      </c>
      <c r="C23" s="139" t="s">
        <v>7673</v>
      </c>
      <c r="D23" s="139" t="s">
        <v>261</v>
      </c>
      <c r="E23" s="139" t="s">
        <v>391</v>
      </c>
      <c r="F23" s="139" t="s">
        <v>261</v>
      </c>
      <c r="G23" s="143" t="s">
        <v>7674</v>
      </c>
      <c r="H23" s="143"/>
      <c r="I23" s="143" t="s">
        <v>282</v>
      </c>
      <c r="J23" s="143" t="s">
        <v>92</v>
      </c>
      <c r="K23" s="138">
        <v>1</v>
      </c>
      <c r="L23" s="138">
        <v>2019</v>
      </c>
      <c r="M23" s="187">
        <f t="shared" si="0"/>
        <v>21394.401999999998</v>
      </c>
      <c r="N23" s="144"/>
      <c r="O23" s="69"/>
      <c r="Q23" s="69"/>
      <c r="R23" s="69"/>
      <c r="S23" s="76"/>
    </row>
    <row r="24" spans="1:19" s="74" customFormat="1" ht="11.25" customHeight="1" x14ac:dyDescent="0.2">
      <c r="A24" s="136">
        <v>18</v>
      </c>
      <c r="B24" s="136" t="s">
        <v>7688</v>
      </c>
      <c r="C24" s="139" t="s">
        <v>7673</v>
      </c>
      <c r="D24" s="139" t="s">
        <v>261</v>
      </c>
      <c r="E24" s="139" t="s">
        <v>391</v>
      </c>
      <c r="F24" s="139" t="s">
        <v>261</v>
      </c>
      <c r="G24" s="143" t="s">
        <v>7674</v>
      </c>
      <c r="H24" s="143"/>
      <c r="I24" s="143" t="s">
        <v>282</v>
      </c>
      <c r="J24" s="143" t="s">
        <v>92</v>
      </c>
      <c r="K24" s="138">
        <v>1</v>
      </c>
      <c r="L24" s="138">
        <v>2019</v>
      </c>
      <c r="M24" s="187">
        <f t="shared" si="0"/>
        <v>21394.401999999998</v>
      </c>
      <c r="N24" s="144"/>
      <c r="O24" s="69"/>
      <c r="Q24" s="69"/>
      <c r="R24" s="69"/>
      <c r="S24" s="76"/>
    </row>
    <row r="25" spans="1:19" s="74" customFormat="1" ht="11.25" customHeight="1" x14ac:dyDescent="0.2">
      <c r="A25" s="136">
        <v>19</v>
      </c>
      <c r="B25" s="136" t="s">
        <v>7689</v>
      </c>
      <c r="C25" s="139" t="s">
        <v>7673</v>
      </c>
      <c r="D25" s="139" t="s">
        <v>261</v>
      </c>
      <c r="E25" s="139" t="s">
        <v>391</v>
      </c>
      <c r="F25" s="139" t="s">
        <v>261</v>
      </c>
      <c r="G25" s="143" t="s">
        <v>7674</v>
      </c>
      <c r="H25" s="143"/>
      <c r="I25" s="143" t="s">
        <v>282</v>
      </c>
      <c r="J25" s="143" t="s">
        <v>92</v>
      </c>
      <c r="K25" s="138">
        <v>1</v>
      </c>
      <c r="L25" s="138">
        <v>2019</v>
      </c>
      <c r="M25" s="187">
        <f t="shared" si="0"/>
        <v>21394.401999999998</v>
      </c>
      <c r="N25" s="144"/>
      <c r="O25" s="69"/>
      <c r="Q25" s="69"/>
      <c r="R25" s="69"/>
      <c r="S25" s="76"/>
    </row>
    <row r="26" spans="1:19" s="74" customFormat="1" ht="11.25" customHeight="1" x14ac:dyDescent="0.2">
      <c r="A26" s="136">
        <v>20</v>
      </c>
      <c r="B26" s="136" t="s">
        <v>7690</v>
      </c>
      <c r="C26" s="139" t="s">
        <v>7673</v>
      </c>
      <c r="D26" s="139" t="s">
        <v>261</v>
      </c>
      <c r="E26" s="139" t="s">
        <v>391</v>
      </c>
      <c r="F26" s="139" t="s">
        <v>261</v>
      </c>
      <c r="G26" s="143" t="s">
        <v>7674</v>
      </c>
      <c r="H26" s="143"/>
      <c r="I26" s="143" t="s">
        <v>282</v>
      </c>
      <c r="J26" s="143" t="s">
        <v>92</v>
      </c>
      <c r="K26" s="138">
        <v>1</v>
      </c>
      <c r="L26" s="138">
        <v>2019</v>
      </c>
      <c r="M26" s="187">
        <f t="shared" si="0"/>
        <v>21394.401999999998</v>
      </c>
      <c r="N26" s="144"/>
      <c r="O26" s="69"/>
      <c r="Q26" s="69"/>
      <c r="R26" s="69"/>
      <c r="S26" s="76"/>
    </row>
    <row r="27" spans="1:19" s="74" customFormat="1" ht="11.25" customHeight="1" x14ac:dyDescent="0.2">
      <c r="A27" s="136">
        <v>21</v>
      </c>
      <c r="B27" s="136" t="s">
        <v>7691</v>
      </c>
      <c r="C27" s="139" t="s">
        <v>7673</v>
      </c>
      <c r="D27" s="139" t="s">
        <v>261</v>
      </c>
      <c r="E27" s="139" t="s">
        <v>391</v>
      </c>
      <c r="F27" s="139" t="s">
        <v>261</v>
      </c>
      <c r="G27" s="143" t="s">
        <v>7674</v>
      </c>
      <c r="H27" s="143"/>
      <c r="I27" s="143" t="s">
        <v>282</v>
      </c>
      <c r="J27" s="143" t="s">
        <v>92</v>
      </c>
      <c r="K27" s="138">
        <v>1</v>
      </c>
      <c r="L27" s="138">
        <v>2019</v>
      </c>
      <c r="M27" s="187">
        <f t="shared" si="0"/>
        <v>21394.401999999998</v>
      </c>
      <c r="N27" s="144"/>
      <c r="O27" s="69"/>
      <c r="Q27" s="69"/>
      <c r="R27" s="69"/>
      <c r="S27" s="76"/>
    </row>
    <row r="28" spans="1:19" s="74" customFormat="1" ht="11.25" customHeight="1" x14ac:dyDescent="0.2">
      <c r="A28" s="136">
        <v>22</v>
      </c>
      <c r="B28" s="136" t="s">
        <v>7692</v>
      </c>
      <c r="C28" s="139" t="s">
        <v>7673</v>
      </c>
      <c r="D28" s="139" t="s">
        <v>261</v>
      </c>
      <c r="E28" s="139" t="s">
        <v>391</v>
      </c>
      <c r="F28" s="139" t="s">
        <v>261</v>
      </c>
      <c r="G28" s="143" t="s">
        <v>7674</v>
      </c>
      <c r="H28" s="143"/>
      <c r="I28" s="143" t="s">
        <v>282</v>
      </c>
      <c r="J28" s="143" t="s">
        <v>92</v>
      </c>
      <c r="K28" s="138">
        <v>1</v>
      </c>
      <c r="L28" s="138">
        <v>2019</v>
      </c>
      <c r="M28" s="187">
        <f t="shared" si="0"/>
        <v>21394.401999999998</v>
      </c>
      <c r="N28" s="144"/>
      <c r="O28" s="69"/>
      <c r="Q28" s="69"/>
      <c r="R28" s="69"/>
      <c r="S28" s="76"/>
    </row>
    <row r="29" spans="1:19" s="74" customFormat="1" ht="11.25" customHeight="1" x14ac:dyDescent="0.2">
      <c r="A29" s="136">
        <v>23</v>
      </c>
      <c r="B29" s="136" t="s">
        <v>7693</v>
      </c>
      <c r="C29" s="139" t="s">
        <v>7673</v>
      </c>
      <c r="D29" s="139" t="s">
        <v>261</v>
      </c>
      <c r="E29" s="139" t="s">
        <v>391</v>
      </c>
      <c r="F29" s="139" t="s">
        <v>261</v>
      </c>
      <c r="G29" s="143" t="s">
        <v>7674</v>
      </c>
      <c r="H29" s="143"/>
      <c r="I29" s="143" t="s">
        <v>282</v>
      </c>
      <c r="J29" s="143" t="s">
        <v>92</v>
      </c>
      <c r="K29" s="138">
        <v>1</v>
      </c>
      <c r="L29" s="138">
        <v>2019</v>
      </c>
      <c r="M29" s="187">
        <f t="shared" si="0"/>
        <v>21394.401999999998</v>
      </c>
      <c r="N29" s="144"/>
      <c r="O29" s="69"/>
      <c r="Q29" s="69"/>
      <c r="R29" s="69"/>
      <c r="S29" s="76"/>
    </row>
    <row r="30" spans="1:19" s="74" customFormat="1" ht="11.25" customHeight="1" x14ac:dyDescent="0.2">
      <c r="A30" s="120">
        <v>24</v>
      </c>
      <c r="B30" s="120" t="s">
        <v>7694</v>
      </c>
      <c r="C30" s="120" t="s">
        <v>7695</v>
      </c>
      <c r="D30" s="120" t="s">
        <v>261</v>
      </c>
      <c r="E30" s="120" t="s">
        <v>391</v>
      </c>
      <c r="F30" s="120" t="s">
        <v>261</v>
      </c>
      <c r="G30" s="120" t="s">
        <v>2637</v>
      </c>
      <c r="H30" s="120" t="s">
        <v>428</v>
      </c>
      <c r="I30" s="120" t="s">
        <v>7191</v>
      </c>
      <c r="J30" s="120" t="s">
        <v>7696</v>
      </c>
      <c r="K30" s="120">
        <v>6</v>
      </c>
      <c r="L30" s="123">
        <v>2021</v>
      </c>
      <c r="M30" s="189">
        <v>15080</v>
      </c>
      <c r="N30" s="120" t="s">
        <v>7485</v>
      </c>
      <c r="O30" s="69"/>
      <c r="Q30" s="69"/>
      <c r="R30" s="69"/>
      <c r="S30" s="76"/>
    </row>
    <row r="31" spans="1:19" s="74" customFormat="1" ht="11.25" customHeight="1" x14ac:dyDescent="0.2">
      <c r="A31" s="120">
        <v>25</v>
      </c>
      <c r="B31" s="120" t="s">
        <v>7697</v>
      </c>
      <c r="C31" s="120" t="s">
        <v>7698</v>
      </c>
      <c r="D31" s="120" t="s">
        <v>261</v>
      </c>
      <c r="E31" s="120" t="s">
        <v>391</v>
      </c>
      <c r="F31" s="120" t="s">
        <v>261</v>
      </c>
      <c r="G31" s="120"/>
      <c r="H31" s="120" t="s">
        <v>428</v>
      </c>
      <c r="I31" s="120" t="s">
        <v>309</v>
      </c>
      <c r="J31" s="120" t="s">
        <v>7696</v>
      </c>
      <c r="K31" s="120">
        <v>1</v>
      </c>
      <c r="L31" s="120">
        <v>2022</v>
      </c>
      <c r="M31" s="190">
        <v>29000</v>
      </c>
      <c r="N31" s="120" t="s">
        <v>7485</v>
      </c>
      <c r="O31" s="69"/>
      <c r="Q31" s="69"/>
      <c r="R31" s="69"/>
      <c r="S31" s="76"/>
    </row>
    <row r="32" spans="1:19" s="74" customFormat="1" ht="11.25" customHeight="1" x14ac:dyDescent="0.2">
      <c r="A32" s="120">
        <v>26</v>
      </c>
      <c r="B32" s="120" t="s">
        <v>7699</v>
      </c>
      <c r="C32" s="120" t="s">
        <v>7698</v>
      </c>
      <c r="D32" s="120" t="s">
        <v>261</v>
      </c>
      <c r="E32" s="120" t="s">
        <v>391</v>
      </c>
      <c r="F32" s="120" t="s">
        <v>261</v>
      </c>
      <c r="G32" s="120"/>
      <c r="H32" s="120" t="s">
        <v>428</v>
      </c>
      <c r="I32" s="120" t="s">
        <v>309</v>
      </c>
      <c r="J32" s="120" t="s">
        <v>7696</v>
      </c>
      <c r="K32" s="120">
        <v>6</v>
      </c>
      <c r="L32" s="120">
        <v>2022</v>
      </c>
      <c r="M32" s="190">
        <v>35032</v>
      </c>
      <c r="N32" s="120" t="s">
        <v>7485</v>
      </c>
      <c r="O32" s="69"/>
      <c r="Q32" s="69"/>
      <c r="R32" s="69"/>
      <c r="S32" s="76"/>
    </row>
    <row r="33" spans="1:19" s="74" customFormat="1" ht="11.25" customHeight="1" x14ac:dyDescent="0.2">
      <c r="A33" s="120">
        <v>27</v>
      </c>
      <c r="B33" s="120" t="s">
        <v>7700</v>
      </c>
      <c r="C33" s="120" t="s">
        <v>7698</v>
      </c>
      <c r="D33" s="120" t="s">
        <v>261</v>
      </c>
      <c r="E33" s="120" t="s">
        <v>391</v>
      </c>
      <c r="F33" s="120" t="s">
        <v>261</v>
      </c>
      <c r="G33" s="120"/>
      <c r="H33" s="120" t="s">
        <v>428</v>
      </c>
      <c r="I33" s="120" t="s">
        <v>309</v>
      </c>
      <c r="J33" s="120" t="s">
        <v>7696</v>
      </c>
      <c r="K33" s="120">
        <v>12</v>
      </c>
      <c r="L33" s="120">
        <v>2022</v>
      </c>
      <c r="M33" s="190">
        <v>30740</v>
      </c>
      <c r="N33" s="120" t="s">
        <v>7485</v>
      </c>
      <c r="O33" s="69"/>
      <c r="Q33" s="69"/>
      <c r="R33" s="69"/>
      <c r="S33" s="76"/>
    </row>
    <row r="34" spans="1:19" s="74" customFormat="1" ht="11.25" customHeight="1" x14ac:dyDescent="0.2">
      <c r="A34" s="120">
        <v>28</v>
      </c>
      <c r="B34" s="120" t="s">
        <v>7701</v>
      </c>
      <c r="C34" s="120" t="s">
        <v>7698</v>
      </c>
      <c r="D34" s="120" t="s">
        <v>261</v>
      </c>
      <c r="E34" s="120" t="s">
        <v>391</v>
      </c>
      <c r="F34" s="120" t="s">
        <v>261</v>
      </c>
      <c r="G34" s="120"/>
      <c r="H34" s="120" t="s">
        <v>428</v>
      </c>
      <c r="I34" s="120" t="s">
        <v>309</v>
      </c>
      <c r="J34" s="120" t="s">
        <v>7696</v>
      </c>
      <c r="K34" s="120">
        <v>12</v>
      </c>
      <c r="L34" s="120">
        <v>2022</v>
      </c>
      <c r="M34" s="190">
        <v>30740</v>
      </c>
      <c r="N34" s="120" t="s">
        <v>7485</v>
      </c>
      <c r="O34" s="69"/>
      <c r="Q34" s="69"/>
      <c r="R34" s="69"/>
      <c r="S34" s="76"/>
    </row>
    <row r="35" spans="1:19" s="74" customFormat="1" ht="11.25" customHeight="1" x14ac:dyDescent="0.2">
      <c r="A35" s="120">
        <v>29</v>
      </c>
      <c r="B35" s="120" t="s">
        <v>7702</v>
      </c>
      <c r="C35" s="120" t="s">
        <v>7698</v>
      </c>
      <c r="D35" s="120" t="s">
        <v>261</v>
      </c>
      <c r="E35" s="120" t="s">
        <v>391</v>
      </c>
      <c r="F35" s="120" t="s">
        <v>261</v>
      </c>
      <c r="G35" s="120"/>
      <c r="H35" s="120" t="s">
        <v>428</v>
      </c>
      <c r="I35" s="120" t="s">
        <v>309</v>
      </c>
      <c r="J35" s="120" t="s">
        <v>7696</v>
      </c>
      <c r="K35" s="120">
        <v>12</v>
      </c>
      <c r="L35" s="120">
        <v>2022</v>
      </c>
      <c r="M35" s="190">
        <v>30740</v>
      </c>
      <c r="N35" s="120" t="s">
        <v>7485</v>
      </c>
      <c r="O35" s="69"/>
      <c r="Q35" s="69"/>
      <c r="R35" s="69"/>
      <c r="S35" s="76"/>
    </row>
    <row r="36" spans="1:19" s="74" customFormat="1" ht="11.25" customHeight="1" x14ac:dyDescent="0.2">
      <c r="A36" s="120">
        <v>30</v>
      </c>
      <c r="B36" s="120" t="s">
        <v>7703</v>
      </c>
      <c r="C36" s="120" t="s">
        <v>7698</v>
      </c>
      <c r="D36" s="120" t="s">
        <v>261</v>
      </c>
      <c r="E36" s="120" t="s">
        <v>391</v>
      </c>
      <c r="F36" s="120" t="s">
        <v>261</v>
      </c>
      <c r="G36" s="120"/>
      <c r="H36" s="120" t="s">
        <v>428</v>
      </c>
      <c r="I36" s="120" t="s">
        <v>309</v>
      </c>
      <c r="J36" s="120" t="s">
        <v>7696</v>
      </c>
      <c r="K36" s="120">
        <v>12</v>
      </c>
      <c r="L36" s="120">
        <v>2022</v>
      </c>
      <c r="M36" s="190">
        <v>30740</v>
      </c>
      <c r="N36" s="120" t="s">
        <v>7485</v>
      </c>
      <c r="O36" s="69"/>
      <c r="Q36" s="69"/>
      <c r="R36" s="69"/>
      <c r="S36" s="76"/>
    </row>
    <row r="37" spans="1:19" s="74" customFormat="1" ht="11.25" customHeight="1" x14ac:dyDescent="0.2">
      <c r="A37" s="120">
        <v>31</v>
      </c>
      <c r="B37" s="120" t="s">
        <v>7704</v>
      </c>
      <c r="C37" s="120" t="s">
        <v>7698</v>
      </c>
      <c r="D37" s="120" t="s">
        <v>261</v>
      </c>
      <c r="E37" s="120" t="s">
        <v>391</v>
      </c>
      <c r="F37" s="120" t="s">
        <v>261</v>
      </c>
      <c r="G37" s="120"/>
      <c r="H37" s="120" t="s">
        <v>428</v>
      </c>
      <c r="I37" s="120" t="s">
        <v>309</v>
      </c>
      <c r="J37" s="120" t="s">
        <v>7696</v>
      </c>
      <c r="K37" s="120">
        <v>12</v>
      </c>
      <c r="L37" s="120">
        <v>2022</v>
      </c>
      <c r="M37" s="190">
        <v>30740</v>
      </c>
      <c r="N37" s="120" t="s">
        <v>7485</v>
      </c>
      <c r="O37" s="69"/>
      <c r="Q37" s="69"/>
      <c r="R37" s="69"/>
      <c r="S37" s="76"/>
    </row>
    <row r="38" spans="1:19" s="74" customFormat="1" ht="11.25" customHeight="1" x14ac:dyDescent="0.2">
      <c r="A38" s="120">
        <v>32</v>
      </c>
      <c r="B38" s="120" t="s">
        <v>7705</v>
      </c>
      <c r="C38" s="120" t="s">
        <v>7698</v>
      </c>
      <c r="D38" s="120" t="s">
        <v>261</v>
      </c>
      <c r="E38" s="120" t="s">
        <v>391</v>
      </c>
      <c r="F38" s="120" t="s">
        <v>261</v>
      </c>
      <c r="G38" s="120"/>
      <c r="H38" s="120" t="s">
        <v>428</v>
      </c>
      <c r="I38" s="120" t="s">
        <v>309</v>
      </c>
      <c r="J38" s="120" t="s">
        <v>7696</v>
      </c>
      <c r="K38" s="120">
        <v>1</v>
      </c>
      <c r="L38" s="120">
        <v>2023</v>
      </c>
      <c r="M38" s="190">
        <v>21112</v>
      </c>
      <c r="N38" s="120" t="s">
        <v>7485</v>
      </c>
      <c r="O38" s="69"/>
      <c r="Q38" s="69"/>
      <c r="R38" s="69"/>
      <c r="S38" s="76"/>
    </row>
    <row r="39" spans="1:19" s="74" customFormat="1" ht="11.25" customHeight="1" x14ac:dyDescent="0.2">
      <c r="A39" s="120">
        <v>33</v>
      </c>
      <c r="B39" s="120"/>
      <c r="C39" s="120" t="s">
        <v>7698</v>
      </c>
      <c r="D39" s="120" t="s">
        <v>261</v>
      </c>
      <c r="E39" s="120" t="s">
        <v>391</v>
      </c>
      <c r="F39" s="120" t="s">
        <v>261</v>
      </c>
      <c r="G39" s="120"/>
      <c r="H39" s="120" t="s">
        <v>428</v>
      </c>
      <c r="I39" s="120" t="s">
        <v>309</v>
      </c>
      <c r="J39" s="120" t="s">
        <v>7696</v>
      </c>
      <c r="K39" s="120">
        <v>1</v>
      </c>
      <c r="L39" s="120">
        <v>2023</v>
      </c>
      <c r="M39" s="190">
        <v>21112</v>
      </c>
      <c r="N39" s="120" t="s">
        <v>7485</v>
      </c>
      <c r="O39" s="69"/>
      <c r="Q39" s="69"/>
      <c r="R39" s="69"/>
      <c r="S39" s="76"/>
    </row>
    <row r="40" spans="1:19" s="74" customFormat="1" ht="11.25" customHeight="1" x14ac:dyDescent="0.2">
      <c r="A40" s="120">
        <v>34</v>
      </c>
      <c r="B40" s="120"/>
      <c r="C40" s="120" t="s">
        <v>7698</v>
      </c>
      <c r="D40" s="120" t="s">
        <v>261</v>
      </c>
      <c r="E40" s="120" t="s">
        <v>391</v>
      </c>
      <c r="F40" s="120" t="s">
        <v>261</v>
      </c>
      <c r="G40" s="120"/>
      <c r="H40" s="120" t="s">
        <v>428</v>
      </c>
      <c r="I40" s="120" t="s">
        <v>309</v>
      </c>
      <c r="J40" s="120" t="s">
        <v>7696</v>
      </c>
      <c r="K40" s="120">
        <v>1</v>
      </c>
      <c r="L40" s="120">
        <v>2023</v>
      </c>
      <c r="M40" s="190">
        <v>21112</v>
      </c>
      <c r="N40" s="120" t="s">
        <v>7485</v>
      </c>
      <c r="O40" s="69"/>
      <c r="Q40" s="69"/>
      <c r="R40" s="69"/>
      <c r="S40" s="76"/>
    </row>
    <row r="41" spans="1:19" s="74" customFormat="1" ht="11.25" customHeight="1" x14ac:dyDescent="0.2">
      <c r="A41" s="120">
        <v>35</v>
      </c>
      <c r="B41" s="120"/>
      <c r="C41" s="120" t="s">
        <v>7698</v>
      </c>
      <c r="D41" s="120" t="s">
        <v>261</v>
      </c>
      <c r="E41" s="120" t="s">
        <v>391</v>
      </c>
      <c r="F41" s="120" t="s">
        <v>261</v>
      </c>
      <c r="G41" s="120"/>
      <c r="H41" s="120" t="s">
        <v>428</v>
      </c>
      <c r="I41" s="120" t="s">
        <v>309</v>
      </c>
      <c r="J41" s="120" t="s">
        <v>7696</v>
      </c>
      <c r="K41" s="120">
        <v>1</v>
      </c>
      <c r="L41" s="120">
        <v>2023</v>
      </c>
      <c r="M41" s="190">
        <v>21112</v>
      </c>
      <c r="N41" s="120" t="s">
        <v>7485</v>
      </c>
      <c r="O41" s="69"/>
      <c r="Q41" s="69"/>
      <c r="R41" s="69"/>
      <c r="S41" s="76"/>
    </row>
    <row r="42" spans="1:19" s="74" customFormat="1" ht="11.25" customHeight="1" x14ac:dyDescent="0.2">
      <c r="A42" s="120">
        <v>36</v>
      </c>
      <c r="B42" s="120"/>
      <c r="C42" s="120" t="s">
        <v>7698</v>
      </c>
      <c r="D42" s="120" t="s">
        <v>261</v>
      </c>
      <c r="E42" s="120" t="s">
        <v>391</v>
      </c>
      <c r="F42" s="120" t="s">
        <v>261</v>
      </c>
      <c r="G42" s="120"/>
      <c r="H42" s="120" t="s">
        <v>428</v>
      </c>
      <c r="I42" s="120" t="s">
        <v>309</v>
      </c>
      <c r="J42" s="120" t="s">
        <v>7696</v>
      </c>
      <c r="K42" s="120">
        <v>1</v>
      </c>
      <c r="L42" s="120">
        <v>2023</v>
      </c>
      <c r="M42" s="190">
        <v>21112</v>
      </c>
      <c r="N42" s="120" t="s">
        <v>7485</v>
      </c>
      <c r="O42" s="69"/>
      <c r="Q42" s="69"/>
      <c r="R42" s="69"/>
      <c r="S42" s="76"/>
    </row>
    <row r="43" spans="1:19" s="74" customFormat="1" ht="56.25" x14ac:dyDescent="0.2">
      <c r="A43" s="71">
        <v>37</v>
      </c>
      <c r="B43" s="71" t="s">
        <v>15650</v>
      </c>
      <c r="C43" s="71" t="s">
        <v>15649</v>
      </c>
      <c r="D43" s="71" t="s">
        <v>261</v>
      </c>
      <c r="E43" s="71" t="s">
        <v>391</v>
      </c>
      <c r="F43" s="71" t="s">
        <v>261</v>
      </c>
      <c r="G43" s="71"/>
      <c r="H43" s="71" t="s">
        <v>428</v>
      </c>
      <c r="I43" s="71" t="s">
        <v>2849</v>
      </c>
      <c r="J43" s="71" t="s">
        <v>92</v>
      </c>
      <c r="K43" s="71">
        <v>2</v>
      </c>
      <c r="L43" s="71">
        <v>2026</v>
      </c>
      <c r="M43" s="237">
        <v>98600</v>
      </c>
      <c r="N43" s="71" t="s">
        <v>7373</v>
      </c>
    </row>
    <row r="44" spans="1:19" s="74" customFormat="1" ht="20.25" customHeight="1" x14ac:dyDescent="0.2">
      <c r="A44" s="120">
        <v>38</v>
      </c>
      <c r="B44" s="71" t="s">
        <v>15824</v>
      </c>
      <c r="C44" s="71" t="s">
        <v>15825</v>
      </c>
      <c r="D44" s="71" t="s">
        <v>15826</v>
      </c>
      <c r="E44" s="71"/>
      <c r="F44" s="71" t="s">
        <v>15827</v>
      </c>
      <c r="G44" s="71"/>
      <c r="H44" s="71">
        <v>25040215</v>
      </c>
      <c r="I44" s="71" t="s">
        <v>309</v>
      </c>
      <c r="J44" s="71" t="s">
        <v>2856</v>
      </c>
      <c r="K44" s="71">
        <v>5</v>
      </c>
      <c r="L44" s="71">
        <v>2026</v>
      </c>
      <c r="M44" s="237">
        <v>14616</v>
      </c>
      <c r="N44" s="71" t="s">
        <v>7485</v>
      </c>
    </row>
    <row r="45" spans="1:19" s="74" customFormat="1" ht="12.75" x14ac:dyDescent="0.2">
      <c r="A45" s="120">
        <v>39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237"/>
      <c r="N45" s="71"/>
    </row>
    <row r="46" spans="1:19" s="74" customFormat="1" ht="12.75" x14ac:dyDescent="0.2">
      <c r="A46" s="120">
        <v>40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237"/>
      <c r="N46" s="71"/>
    </row>
    <row r="47" spans="1:19" s="74" customFormat="1" ht="11.25" x14ac:dyDescent="0.2">
      <c r="A47" s="71">
        <v>41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237"/>
      <c r="N47" s="71"/>
    </row>
    <row r="48" spans="1:19" s="74" customFormat="1" ht="12.75" x14ac:dyDescent="0.2">
      <c r="A48" s="120">
        <v>42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237"/>
      <c r="N48" s="71"/>
    </row>
    <row r="49" spans="1:14" s="74" customFormat="1" ht="12.75" x14ac:dyDescent="0.2">
      <c r="A49" s="120">
        <v>43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237"/>
      <c r="N49" s="71"/>
    </row>
    <row r="50" spans="1:14" s="74" customFormat="1" ht="11.25" x14ac:dyDescent="0.2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</row>
    <row r="51" spans="1:14" s="74" customFormat="1" ht="12.75" x14ac:dyDescent="0.2">
      <c r="A51" s="69"/>
      <c r="B51" s="69"/>
      <c r="C51" s="69"/>
      <c r="D51" s="69"/>
      <c r="E51" s="69"/>
      <c r="F51" s="69"/>
      <c r="G51" s="69"/>
      <c r="H51" s="69"/>
      <c r="I51" s="69"/>
      <c r="J51" s="69"/>
      <c r="L51" s="375" t="s">
        <v>24</v>
      </c>
      <c r="M51" s="376">
        <f>SUM(M7:M50)</f>
        <v>3489410.8979999986</v>
      </c>
      <c r="N51" s="80"/>
    </row>
    <row r="52" spans="1:14" s="74" customFormat="1" ht="18.75" customHeight="1" x14ac:dyDescent="0.2">
      <c r="A52" s="73" t="s">
        <v>61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</row>
  </sheetData>
  <autoFilter ref="A6:N42" xr:uid="{00000000-0001-0000-0700-000000000000}">
    <filterColumn colId="10" showButton="0"/>
  </autoFilter>
  <mergeCells count="4">
    <mergeCell ref="A1:N1"/>
    <mergeCell ref="A2:N2"/>
    <mergeCell ref="A4:N4"/>
    <mergeCell ref="K6:L6"/>
  </mergeCells>
  <printOptions horizontalCentered="1"/>
  <pageMargins left="0.51181102362204722" right="0.51181102362204722" top="0.51181102362204722" bottom="0.51181102362204722" header="0.31496062992125984" footer="0.31496062992125984"/>
  <pageSetup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>
    <tabColor rgb="FFFF0000"/>
    <pageSetUpPr fitToPage="1"/>
  </sheetPr>
  <dimension ref="A1:AA1248"/>
  <sheetViews>
    <sheetView zoomScaleNormal="100" workbookViewId="0">
      <pane xSplit="5" ySplit="10" topLeftCell="I1225" activePane="bottomRight" state="frozen"/>
      <selection pane="topRight" activeCell="F1" sqref="F1"/>
      <selection pane="bottomLeft" activeCell="A11" sqref="A11"/>
      <selection pane="bottomRight" activeCell="A3" sqref="A3:M3"/>
    </sheetView>
  </sheetViews>
  <sheetFormatPr baseColWidth="10" defaultColWidth="11.42578125" defaultRowHeight="11.25" x14ac:dyDescent="0.2"/>
  <cols>
    <col min="1" max="1" width="6.7109375" style="233" customWidth="1"/>
    <col min="2" max="2" width="22" style="233" customWidth="1"/>
    <col min="3" max="3" width="40.28515625" style="233" customWidth="1"/>
    <col min="4" max="4" width="9.5703125" style="233" customWidth="1"/>
    <col min="5" max="5" width="20.5703125" style="233" customWidth="1"/>
    <col min="6" max="8" width="12.85546875" style="233" customWidth="1"/>
    <col min="9" max="9" width="17.140625" style="233" customWidth="1"/>
    <col min="10" max="10" width="9.42578125" style="233" customWidth="1"/>
    <col min="11" max="11" width="9" style="233" customWidth="1"/>
    <col min="12" max="12" width="8.28515625" style="233" customWidth="1"/>
    <col min="13" max="13" width="22.7109375" style="233" customWidth="1"/>
    <col min="14" max="14" width="25.85546875" style="233" customWidth="1"/>
    <col min="15" max="15" width="19.5703125" style="337" bestFit="1" customWidth="1"/>
    <col min="16" max="16" width="12.140625" style="234" bestFit="1" customWidth="1"/>
    <col min="17" max="17" width="19" style="234" bestFit="1" customWidth="1"/>
    <col min="18" max="18" width="16.42578125" style="234" bestFit="1" customWidth="1"/>
    <col min="19" max="19" width="14.28515625" style="234" bestFit="1" customWidth="1"/>
    <col min="20" max="20" width="15" style="216" bestFit="1" customWidth="1"/>
    <col min="21" max="21" width="14.5703125" style="216" bestFit="1" customWidth="1"/>
    <col min="22" max="22" width="14.28515625" style="216" bestFit="1" customWidth="1"/>
    <col min="23" max="23" width="16.5703125" style="246" bestFit="1" customWidth="1"/>
    <col min="24" max="24" width="20.5703125" style="216" customWidth="1"/>
    <col min="25" max="25" width="21.5703125" style="216" customWidth="1"/>
    <col min="26" max="26" width="26.7109375" style="216" customWidth="1"/>
    <col min="27" max="27" width="12.85546875" style="216" bestFit="1" customWidth="1"/>
    <col min="28" max="16384" width="11.42578125" style="216"/>
  </cols>
  <sheetData>
    <row r="1" spans="1:27" s="243" customFormat="1" x14ac:dyDescent="0.25">
      <c r="A1" s="568"/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240"/>
      <c r="O1" s="335"/>
      <c r="P1" s="240"/>
      <c r="Q1" s="241"/>
      <c r="R1" s="240"/>
      <c r="S1" s="240"/>
      <c r="T1" s="240"/>
      <c r="U1" s="240"/>
      <c r="V1" s="240"/>
      <c r="W1" s="242"/>
    </row>
    <row r="2" spans="1:27" s="245" customFormat="1" ht="11.25" customHeight="1" x14ac:dyDescent="0.25">
      <c r="A2" s="569" t="s">
        <v>14</v>
      </c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241"/>
      <c r="O2" s="335"/>
      <c r="P2" s="235"/>
      <c r="Q2" s="235"/>
      <c r="R2" s="235"/>
      <c r="S2" s="235"/>
      <c r="T2" s="235"/>
      <c r="U2" s="235"/>
      <c r="V2" s="235"/>
      <c r="W2" s="244"/>
    </row>
    <row r="3" spans="1:27" ht="11.25" customHeight="1" x14ac:dyDescent="0.2">
      <c r="A3" s="570" t="s">
        <v>15960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  <c r="N3" s="275"/>
      <c r="O3" s="336"/>
    </row>
    <row r="4" spans="1:27" x14ac:dyDescent="0.2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336"/>
    </row>
    <row r="5" spans="1:27" ht="15" customHeight="1" x14ac:dyDescent="0.2">
      <c r="A5" s="565" t="s">
        <v>62</v>
      </c>
      <c r="B5" s="565"/>
      <c r="C5" s="565"/>
      <c r="D5" s="565"/>
      <c r="E5" s="565"/>
      <c r="F5" s="565"/>
      <c r="G5" s="565"/>
      <c r="H5" s="565"/>
      <c r="I5" s="565"/>
      <c r="J5" s="565"/>
      <c r="K5" s="565"/>
      <c r="L5" s="565"/>
      <c r="M5" s="565"/>
      <c r="N5" s="84"/>
      <c r="O5" s="330"/>
      <c r="P5" s="232"/>
      <c r="Q5" s="232"/>
      <c r="R5" s="232"/>
      <c r="S5" s="232"/>
      <c r="T5" s="217"/>
      <c r="U5" s="217"/>
      <c r="V5" s="217"/>
      <c r="W5" s="217"/>
      <c r="X5" s="217"/>
      <c r="Y5" s="217"/>
      <c r="Z5" s="217"/>
      <c r="AA5" s="217"/>
    </row>
    <row r="6" spans="1:27" x14ac:dyDescent="0.2">
      <c r="P6" s="235"/>
      <c r="Q6" s="235"/>
      <c r="R6" s="570"/>
      <c r="S6" s="570"/>
      <c r="T6" s="217"/>
      <c r="U6" s="217"/>
      <c r="V6" s="217"/>
      <c r="W6" s="217"/>
      <c r="X6" s="217"/>
      <c r="Y6" s="217"/>
      <c r="Z6" s="217"/>
      <c r="AA6" s="217"/>
    </row>
    <row r="7" spans="1:27" s="218" customFormat="1" ht="22.5" x14ac:dyDescent="0.2">
      <c r="A7" s="70" t="s">
        <v>12</v>
      </c>
      <c r="B7" s="70" t="s">
        <v>8</v>
      </c>
      <c r="C7" s="70" t="s">
        <v>7</v>
      </c>
      <c r="D7" s="70" t="s">
        <v>0</v>
      </c>
      <c r="E7" s="70" t="s">
        <v>1</v>
      </c>
      <c r="F7" s="70" t="s">
        <v>2</v>
      </c>
      <c r="G7" s="70" t="s">
        <v>9</v>
      </c>
      <c r="H7" s="70" t="s">
        <v>3</v>
      </c>
      <c r="I7" s="70" t="s">
        <v>10</v>
      </c>
      <c r="J7" s="70" t="s">
        <v>4</v>
      </c>
      <c r="K7" s="566" t="s">
        <v>33</v>
      </c>
      <c r="L7" s="567" t="s">
        <v>6</v>
      </c>
      <c r="M7" s="70" t="s">
        <v>29</v>
      </c>
      <c r="N7" s="70" t="s">
        <v>11</v>
      </c>
      <c r="O7" s="331"/>
      <c r="P7" s="79"/>
      <c r="Q7" s="79"/>
      <c r="R7" s="79"/>
      <c r="S7" s="82"/>
      <c r="T7" s="82"/>
      <c r="U7" s="82"/>
      <c r="V7" s="82"/>
      <c r="W7" s="82"/>
      <c r="X7" s="82"/>
      <c r="Y7" s="82"/>
      <c r="Z7" s="236"/>
    </row>
    <row r="8" spans="1:27" ht="22.5" x14ac:dyDescent="0.2">
      <c r="A8" s="247">
        <v>1</v>
      </c>
      <c r="B8" s="247" t="s">
        <v>12091</v>
      </c>
      <c r="C8" s="247" t="s">
        <v>12092</v>
      </c>
      <c r="D8" s="248" t="s">
        <v>12093</v>
      </c>
      <c r="E8" s="248" t="s">
        <v>12094</v>
      </c>
      <c r="F8" s="248" t="s">
        <v>12095</v>
      </c>
      <c r="G8" s="248" t="s">
        <v>440</v>
      </c>
      <c r="H8" s="248" t="s">
        <v>515</v>
      </c>
      <c r="I8" s="248" t="s">
        <v>171</v>
      </c>
      <c r="J8" s="248" t="s">
        <v>92</v>
      </c>
      <c r="K8" s="248">
        <v>12</v>
      </c>
      <c r="L8" s="249">
        <v>2013</v>
      </c>
      <c r="M8" s="250">
        <v>42000</v>
      </c>
      <c r="N8" s="248" t="s">
        <v>2950</v>
      </c>
      <c r="O8" s="331"/>
      <c r="P8" s="72"/>
      <c r="Q8" s="72"/>
      <c r="R8" s="217"/>
      <c r="S8" s="217"/>
      <c r="T8" s="217"/>
      <c r="U8" s="217"/>
      <c r="V8" s="217"/>
      <c r="W8" s="217"/>
      <c r="X8" s="217"/>
      <c r="Y8" s="217"/>
      <c r="Z8" s="217"/>
      <c r="AA8" s="217"/>
    </row>
    <row r="9" spans="1:27" x14ac:dyDescent="0.2">
      <c r="A9" s="247">
        <v>2</v>
      </c>
      <c r="B9" s="247" t="s">
        <v>12096</v>
      </c>
      <c r="C9" s="247" t="s">
        <v>12097</v>
      </c>
      <c r="D9" s="248" t="s">
        <v>12098</v>
      </c>
      <c r="E9" s="248" t="s">
        <v>391</v>
      </c>
      <c r="F9" s="248" t="s">
        <v>12099</v>
      </c>
      <c r="G9" s="248" t="s">
        <v>440</v>
      </c>
      <c r="H9" s="248" t="s">
        <v>90</v>
      </c>
      <c r="I9" s="248" t="s">
        <v>2606</v>
      </c>
      <c r="J9" s="248" t="s">
        <v>92</v>
      </c>
      <c r="K9" s="248">
        <v>12</v>
      </c>
      <c r="L9" s="249">
        <v>2013</v>
      </c>
      <c r="M9" s="250">
        <v>61000</v>
      </c>
      <c r="N9" s="248" t="s">
        <v>5160</v>
      </c>
      <c r="O9" s="331"/>
      <c r="P9" s="72"/>
      <c r="Q9" s="72"/>
      <c r="R9" s="217"/>
      <c r="S9" s="217"/>
      <c r="T9" s="217"/>
      <c r="U9" s="217"/>
      <c r="V9" s="217"/>
      <c r="W9" s="217"/>
      <c r="X9" s="217"/>
      <c r="Y9" s="217"/>
      <c r="Z9" s="217"/>
      <c r="AA9" s="217"/>
    </row>
    <row r="10" spans="1:27" x14ac:dyDescent="0.2">
      <c r="A10" s="247">
        <v>3</v>
      </c>
      <c r="B10" s="247" t="s">
        <v>12100</v>
      </c>
      <c r="C10" s="247" t="s">
        <v>12101</v>
      </c>
      <c r="D10" s="248" t="s">
        <v>261</v>
      </c>
      <c r="E10" s="248" t="s">
        <v>391</v>
      </c>
      <c r="F10" s="248" t="s">
        <v>261</v>
      </c>
      <c r="G10" s="248" t="s">
        <v>440</v>
      </c>
      <c r="H10" s="248" t="s">
        <v>90</v>
      </c>
      <c r="I10" s="248" t="s">
        <v>2606</v>
      </c>
      <c r="J10" s="248" t="s">
        <v>92</v>
      </c>
      <c r="K10" s="248">
        <v>12</v>
      </c>
      <c r="L10" s="249">
        <v>2013</v>
      </c>
      <c r="M10" s="250">
        <v>2200</v>
      </c>
      <c r="N10" s="248" t="s">
        <v>5160</v>
      </c>
      <c r="O10" s="331"/>
      <c r="P10" s="72"/>
      <c r="Q10" s="72"/>
      <c r="R10" s="217"/>
      <c r="S10" s="217"/>
      <c r="T10" s="217"/>
      <c r="U10" s="217"/>
      <c r="V10" s="217"/>
      <c r="W10" s="217"/>
      <c r="X10" s="217"/>
      <c r="Y10" s="217"/>
      <c r="Z10" s="217"/>
      <c r="AA10" s="217"/>
    </row>
    <row r="11" spans="1:27" ht="22.5" x14ac:dyDescent="0.2">
      <c r="A11" s="247">
        <v>4</v>
      </c>
      <c r="B11" s="247" t="s">
        <v>12102</v>
      </c>
      <c r="C11" s="247" t="s">
        <v>12103</v>
      </c>
      <c r="D11" s="248" t="s">
        <v>12104</v>
      </c>
      <c r="E11" s="248" t="s">
        <v>391</v>
      </c>
      <c r="F11" s="248" t="s">
        <v>261</v>
      </c>
      <c r="G11" s="248" t="s">
        <v>440</v>
      </c>
      <c r="H11" s="248" t="s">
        <v>90</v>
      </c>
      <c r="I11" s="248" t="s">
        <v>2606</v>
      </c>
      <c r="J11" s="248" t="s">
        <v>92</v>
      </c>
      <c r="K11" s="248">
        <v>12</v>
      </c>
      <c r="L11" s="249">
        <v>2013</v>
      </c>
      <c r="M11" s="250">
        <v>2200</v>
      </c>
      <c r="N11" s="248" t="s">
        <v>5160</v>
      </c>
      <c r="O11" s="331"/>
      <c r="P11" s="72"/>
      <c r="Q11" s="72"/>
      <c r="R11" s="217"/>
      <c r="S11" s="217"/>
      <c r="T11" s="217"/>
      <c r="U11" s="217"/>
      <c r="V11" s="217"/>
      <c r="W11" s="217"/>
      <c r="X11" s="217"/>
      <c r="Y11" s="217"/>
      <c r="Z11" s="217"/>
      <c r="AA11" s="217"/>
    </row>
    <row r="12" spans="1:27" x14ac:dyDescent="0.2">
      <c r="A12" s="247">
        <v>5</v>
      </c>
      <c r="B12" s="247" t="s">
        <v>12105</v>
      </c>
      <c r="C12" s="247" t="s">
        <v>12106</v>
      </c>
      <c r="D12" s="248" t="s">
        <v>261</v>
      </c>
      <c r="E12" s="248" t="s">
        <v>391</v>
      </c>
      <c r="F12" s="248" t="s">
        <v>261</v>
      </c>
      <c r="G12" s="248" t="s">
        <v>440</v>
      </c>
      <c r="H12" s="248" t="s">
        <v>292</v>
      </c>
      <c r="I12" s="248" t="s">
        <v>2606</v>
      </c>
      <c r="J12" s="248" t="s">
        <v>92</v>
      </c>
      <c r="K12" s="248">
        <v>12</v>
      </c>
      <c r="L12" s="249">
        <v>2013</v>
      </c>
      <c r="M12" s="250">
        <v>2200</v>
      </c>
      <c r="N12" s="248" t="s">
        <v>5160</v>
      </c>
      <c r="O12" s="331"/>
      <c r="P12" s="72"/>
      <c r="Q12" s="72"/>
      <c r="R12" s="217"/>
      <c r="S12" s="217"/>
      <c r="T12" s="217"/>
      <c r="U12" s="217"/>
      <c r="V12" s="217"/>
      <c r="W12" s="217"/>
      <c r="X12" s="217"/>
      <c r="Y12" s="217"/>
      <c r="Z12" s="217"/>
      <c r="AA12" s="217"/>
    </row>
    <row r="13" spans="1:27" x14ac:dyDescent="0.2">
      <c r="A13" s="247">
        <v>6</v>
      </c>
      <c r="B13" s="247" t="s">
        <v>12107</v>
      </c>
      <c r="C13" s="247" t="s">
        <v>12108</v>
      </c>
      <c r="D13" s="248" t="s">
        <v>261</v>
      </c>
      <c r="E13" s="248" t="s">
        <v>391</v>
      </c>
      <c r="F13" s="248" t="s">
        <v>261</v>
      </c>
      <c r="G13" s="248" t="s">
        <v>440</v>
      </c>
      <c r="H13" s="248" t="s">
        <v>292</v>
      </c>
      <c r="I13" s="248" t="s">
        <v>2606</v>
      </c>
      <c r="J13" s="248" t="s">
        <v>92</v>
      </c>
      <c r="K13" s="248">
        <v>12</v>
      </c>
      <c r="L13" s="249">
        <v>2013</v>
      </c>
      <c r="M13" s="250">
        <v>3910</v>
      </c>
      <c r="N13" s="248" t="s">
        <v>5160</v>
      </c>
      <c r="O13" s="331"/>
      <c r="P13" s="72"/>
      <c r="Q13" s="72"/>
      <c r="R13" s="217"/>
      <c r="S13" s="217"/>
      <c r="T13" s="217"/>
      <c r="U13" s="217"/>
      <c r="V13" s="217"/>
      <c r="W13" s="217"/>
      <c r="X13" s="217"/>
      <c r="Y13" s="217"/>
      <c r="Z13" s="217"/>
      <c r="AA13" s="217"/>
    </row>
    <row r="14" spans="1:27" x14ac:dyDescent="0.2">
      <c r="A14" s="247">
        <v>7</v>
      </c>
      <c r="B14" s="247" t="s">
        <v>12109</v>
      </c>
      <c r="C14" s="247" t="s">
        <v>12110</v>
      </c>
      <c r="D14" s="248" t="s">
        <v>261</v>
      </c>
      <c r="E14" s="248" t="s">
        <v>391</v>
      </c>
      <c r="F14" s="248" t="s">
        <v>261</v>
      </c>
      <c r="G14" s="248" t="s">
        <v>440</v>
      </c>
      <c r="H14" s="248" t="s">
        <v>292</v>
      </c>
      <c r="I14" s="248" t="s">
        <v>2606</v>
      </c>
      <c r="J14" s="248" t="s">
        <v>92</v>
      </c>
      <c r="K14" s="248">
        <v>12</v>
      </c>
      <c r="L14" s="249">
        <v>2013</v>
      </c>
      <c r="M14" s="250">
        <v>2200</v>
      </c>
      <c r="N14" s="248" t="s">
        <v>5160</v>
      </c>
      <c r="O14" s="331"/>
      <c r="P14" s="72"/>
      <c r="Q14" s="72"/>
      <c r="R14" s="217"/>
      <c r="S14" s="217"/>
      <c r="T14" s="217"/>
      <c r="U14" s="217"/>
      <c r="V14" s="217"/>
      <c r="W14" s="217"/>
      <c r="X14" s="217"/>
      <c r="Y14" s="217"/>
      <c r="Z14" s="217"/>
      <c r="AA14" s="217"/>
    </row>
    <row r="15" spans="1:27" x14ac:dyDescent="0.2">
      <c r="A15" s="247">
        <v>8</v>
      </c>
      <c r="B15" s="247" t="s">
        <v>12111</v>
      </c>
      <c r="C15" s="247" t="s">
        <v>12112</v>
      </c>
      <c r="D15" s="248" t="s">
        <v>261</v>
      </c>
      <c r="E15" s="248" t="s">
        <v>391</v>
      </c>
      <c r="F15" s="248" t="s">
        <v>261</v>
      </c>
      <c r="G15" s="248" t="s">
        <v>440</v>
      </c>
      <c r="H15" s="248" t="s">
        <v>292</v>
      </c>
      <c r="I15" s="248" t="s">
        <v>2606</v>
      </c>
      <c r="J15" s="248" t="s">
        <v>92</v>
      </c>
      <c r="K15" s="248">
        <v>12</v>
      </c>
      <c r="L15" s="249">
        <v>2013</v>
      </c>
      <c r="M15" s="250">
        <v>3910</v>
      </c>
      <c r="N15" s="248" t="s">
        <v>5160</v>
      </c>
      <c r="O15" s="331"/>
      <c r="P15" s="72"/>
      <c r="Q15" s="72"/>
      <c r="R15" s="217"/>
      <c r="S15" s="217"/>
      <c r="T15" s="217"/>
      <c r="U15" s="217"/>
      <c r="V15" s="217"/>
      <c r="W15" s="217"/>
      <c r="X15" s="217"/>
      <c r="Y15" s="217"/>
      <c r="Z15" s="217"/>
      <c r="AA15" s="217"/>
    </row>
    <row r="16" spans="1:27" x14ac:dyDescent="0.2">
      <c r="A16" s="247">
        <v>9</v>
      </c>
      <c r="B16" s="247" t="s">
        <v>12113</v>
      </c>
      <c r="C16" s="247" t="s">
        <v>12114</v>
      </c>
      <c r="D16" s="248" t="s">
        <v>261</v>
      </c>
      <c r="E16" s="248" t="s">
        <v>391</v>
      </c>
      <c r="F16" s="248" t="s">
        <v>261</v>
      </c>
      <c r="G16" s="248" t="s">
        <v>440</v>
      </c>
      <c r="H16" s="248" t="s">
        <v>90</v>
      </c>
      <c r="I16" s="248" t="s">
        <v>2606</v>
      </c>
      <c r="J16" s="248" t="s">
        <v>92</v>
      </c>
      <c r="K16" s="248">
        <v>12</v>
      </c>
      <c r="L16" s="249">
        <v>2013</v>
      </c>
      <c r="M16" s="250">
        <v>5000</v>
      </c>
      <c r="N16" s="248" t="s">
        <v>5160</v>
      </c>
      <c r="O16" s="331"/>
      <c r="P16" s="72"/>
      <c r="Q16" s="72"/>
      <c r="R16" s="217"/>
      <c r="S16" s="217"/>
      <c r="T16" s="217"/>
      <c r="U16" s="217"/>
      <c r="V16" s="217"/>
      <c r="W16" s="217"/>
      <c r="X16" s="217"/>
      <c r="Y16" s="217"/>
      <c r="Z16" s="217"/>
      <c r="AA16" s="217"/>
    </row>
    <row r="17" spans="1:27" x14ac:dyDescent="0.2">
      <c r="A17" s="247">
        <v>10</v>
      </c>
      <c r="B17" s="247" t="s">
        <v>12115</v>
      </c>
      <c r="C17" s="247" t="s">
        <v>12116</v>
      </c>
      <c r="D17" s="248" t="s">
        <v>261</v>
      </c>
      <c r="E17" s="248" t="s">
        <v>391</v>
      </c>
      <c r="F17" s="248" t="s">
        <v>261</v>
      </c>
      <c r="G17" s="248" t="s">
        <v>440</v>
      </c>
      <c r="H17" s="248" t="s">
        <v>90</v>
      </c>
      <c r="I17" s="248" t="s">
        <v>2606</v>
      </c>
      <c r="J17" s="248" t="s">
        <v>92</v>
      </c>
      <c r="K17" s="248">
        <v>12</v>
      </c>
      <c r="L17" s="249">
        <v>2013</v>
      </c>
      <c r="M17" s="250">
        <v>10370.700000000001</v>
      </c>
      <c r="N17" s="248" t="s">
        <v>5160</v>
      </c>
      <c r="O17" s="331"/>
      <c r="P17" s="72"/>
      <c r="Q17" s="72"/>
      <c r="R17" s="217"/>
      <c r="S17" s="217"/>
      <c r="T17" s="217"/>
      <c r="U17" s="217"/>
      <c r="V17" s="217"/>
      <c r="W17" s="217"/>
      <c r="X17" s="217"/>
      <c r="Y17" s="217"/>
      <c r="Z17" s="217"/>
      <c r="AA17" s="217"/>
    </row>
    <row r="18" spans="1:27" ht="22.5" x14ac:dyDescent="0.2">
      <c r="A18" s="247">
        <v>11</v>
      </c>
      <c r="B18" s="247" t="s">
        <v>12117</v>
      </c>
      <c r="C18" s="247" t="s">
        <v>12118</v>
      </c>
      <c r="D18" s="248" t="s">
        <v>261</v>
      </c>
      <c r="E18" s="248" t="s">
        <v>391</v>
      </c>
      <c r="F18" s="248" t="s">
        <v>261</v>
      </c>
      <c r="G18" s="248" t="s">
        <v>440</v>
      </c>
      <c r="H18" s="248" t="s">
        <v>90</v>
      </c>
      <c r="I18" s="248" t="s">
        <v>2606</v>
      </c>
      <c r="J18" s="248" t="s">
        <v>92</v>
      </c>
      <c r="K18" s="248">
        <v>12</v>
      </c>
      <c r="L18" s="249">
        <v>2013</v>
      </c>
      <c r="M18" s="250">
        <v>8107.5</v>
      </c>
      <c r="N18" s="248" t="s">
        <v>5160</v>
      </c>
      <c r="O18" s="331"/>
      <c r="P18" s="72"/>
      <c r="Q18" s="72"/>
      <c r="R18" s="217"/>
      <c r="S18" s="217"/>
      <c r="T18" s="217"/>
      <c r="U18" s="217"/>
      <c r="V18" s="217"/>
      <c r="W18" s="217"/>
      <c r="X18" s="217"/>
      <c r="Y18" s="217"/>
      <c r="Z18" s="217"/>
      <c r="AA18" s="217"/>
    </row>
    <row r="19" spans="1:27" x14ac:dyDescent="0.2">
      <c r="A19" s="247">
        <v>12</v>
      </c>
      <c r="B19" s="247" t="s">
        <v>12119</v>
      </c>
      <c r="C19" s="247" t="s">
        <v>12120</v>
      </c>
      <c r="D19" s="248" t="s">
        <v>261</v>
      </c>
      <c r="E19" s="248" t="s">
        <v>391</v>
      </c>
      <c r="F19" s="248" t="s">
        <v>261</v>
      </c>
      <c r="G19" s="248" t="s">
        <v>440</v>
      </c>
      <c r="H19" s="248" t="s">
        <v>292</v>
      </c>
      <c r="I19" s="248" t="s">
        <v>2606</v>
      </c>
      <c r="J19" s="248" t="s">
        <v>92</v>
      </c>
      <c r="K19" s="248">
        <v>12</v>
      </c>
      <c r="L19" s="249">
        <v>2013</v>
      </c>
      <c r="M19" s="250">
        <v>3910</v>
      </c>
      <c r="N19" s="248" t="s">
        <v>5160</v>
      </c>
      <c r="O19" s="331"/>
      <c r="P19" s="72"/>
      <c r="Q19" s="72"/>
      <c r="R19" s="217"/>
      <c r="S19" s="217"/>
      <c r="T19" s="217"/>
      <c r="U19" s="217"/>
      <c r="V19" s="217"/>
      <c r="W19" s="217"/>
      <c r="X19" s="217"/>
      <c r="Y19" s="217"/>
      <c r="Z19" s="217"/>
      <c r="AA19" s="217"/>
    </row>
    <row r="20" spans="1:27" x14ac:dyDescent="0.2">
      <c r="A20" s="247">
        <v>13</v>
      </c>
      <c r="B20" s="247" t="s">
        <v>12121</v>
      </c>
      <c r="C20" s="247" t="s">
        <v>12122</v>
      </c>
      <c r="D20" s="248" t="s">
        <v>261</v>
      </c>
      <c r="E20" s="248" t="s">
        <v>391</v>
      </c>
      <c r="F20" s="248" t="s">
        <v>261</v>
      </c>
      <c r="G20" s="248" t="s">
        <v>440</v>
      </c>
      <c r="H20" s="248" t="s">
        <v>292</v>
      </c>
      <c r="I20" s="248" t="s">
        <v>2606</v>
      </c>
      <c r="J20" s="248" t="s">
        <v>92</v>
      </c>
      <c r="K20" s="248">
        <v>12</v>
      </c>
      <c r="L20" s="249">
        <v>2013</v>
      </c>
      <c r="M20" s="250">
        <v>3000</v>
      </c>
      <c r="N20" s="248" t="s">
        <v>5160</v>
      </c>
      <c r="O20" s="331"/>
      <c r="P20" s="72"/>
      <c r="Q20" s="72"/>
      <c r="R20" s="217"/>
      <c r="S20" s="217"/>
      <c r="T20" s="217"/>
      <c r="U20" s="217"/>
      <c r="V20" s="217"/>
      <c r="W20" s="217"/>
      <c r="X20" s="217"/>
      <c r="Y20" s="217"/>
      <c r="Z20" s="217"/>
      <c r="AA20" s="217"/>
    </row>
    <row r="21" spans="1:27" x14ac:dyDescent="0.2">
      <c r="A21" s="247">
        <v>14</v>
      </c>
      <c r="B21" s="247" t="s">
        <v>12123</v>
      </c>
      <c r="C21" s="247" t="s">
        <v>7606</v>
      </c>
      <c r="D21" s="248" t="s">
        <v>12124</v>
      </c>
      <c r="E21" s="248" t="s">
        <v>391</v>
      </c>
      <c r="F21" s="248" t="s">
        <v>261</v>
      </c>
      <c r="G21" s="248" t="s">
        <v>440</v>
      </c>
      <c r="H21" s="248" t="s">
        <v>292</v>
      </c>
      <c r="I21" s="248" t="s">
        <v>2606</v>
      </c>
      <c r="J21" s="248" t="s">
        <v>92</v>
      </c>
      <c r="K21" s="248">
        <v>12</v>
      </c>
      <c r="L21" s="249">
        <v>2013</v>
      </c>
      <c r="M21" s="250">
        <v>3835</v>
      </c>
      <c r="N21" s="248" t="s">
        <v>5160</v>
      </c>
      <c r="O21" s="331"/>
      <c r="P21" s="72"/>
      <c r="Q21" s="72"/>
      <c r="R21" s="217"/>
      <c r="S21" s="217"/>
      <c r="T21" s="217"/>
      <c r="U21" s="217"/>
      <c r="V21" s="217"/>
      <c r="W21" s="217"/>
      <c r="X21" s="217"/>
      <c r="Y21" s="217"/>
      <c r="Z21" s="217"/>
      <c r="AA21" s="217"/>
    </row>
    <row r="22" spans="1:27" x14ac:dyDescent="0.2">
      <c r="A22" s="247">
        <v>15</v>
      </c>
      <c r="B22" s="247" t="s">
        <v>12125</v>
      </c>
      <c r="C22" s="247" t="s">
        <v>12126</v>
      </c>
      <c r="D22" s="248" t="s">
        <v>261</v>
      </c>
      <c r="E22" s="248" t="s">
        <v>391</v>
      </c>
      <c r="F22" s="248" t="s">
        <v>261</v>
      </c>
      <c r="G22" s="248" t="s">
        <v>440</v>
      </c>
      <c r="H22" s="248" t="s">
        <v>292</v>
      </c>
      <c r="I22" s="248" t="s">
        <v>2606</v>
      </c>
      <c r="J22" s="248" t="s">
        <v>92</v>
      </c>
      <c r="K22" s="248">
        <v>12</v>
      </c>
      <c r="L22" s="249">
        <v>2013</v>
      </c>
      <c r="M22" s="250">
        <v>2200</v>
      </c>
      <c r="N22" s="248" t="s">
        <v>5160</v>
      </c>
      <c r="O22" s="331"/>
      <c r="P22" s="72"/>
      <c r="Q22" s="72"/>
      <c r="R22" s="217"/>
      <c r="S22" s="217"/>
      <c r="T22" s="217"/>
      <c r="U22" s="217"/>
      <c r="V22" s="217"/>
      <c r="W22" s="217"/>
      <c r="X22" s="217"/>
      <c r="Y22" s="217"/>
      <c r="Z22" s="217"/>
      <c r="AA22" s="217"/>
    </row>
    <row r="23" spans="1:27" ht="22.5" x14ac:dyDescent="0.2">
      <c r="A23" s="247">
        <v>16</v>
      </c>
      <c r="B23" s="247" t="s">
        <v>12127</v>
      </c>
      <c r="C23" s="247" t="s">
        <v>12128</v>
      </c>
      <c r="D23" s="248" t="s">
        <v>261</v>
      </c>
      <c r="E23" s="248" t="s">
        <v>391</v>
      </c>
      <c r="F23" s="248" t="s">
        <v>261</v>
      </c>
      <c r="G23" s="248" t="s">
        <v>440</v>
      </c>
      <c r="H23" s="248" t="s">
        <v>292</v>
      </c>
      <c r="I23" s="248" t="s">
        <v>2606</v>
      </c>
      <c r="J23" s="248" t="s">
        <v>92</v>
      </c>
      <c r="K23" s="248">
        <v>12</v>
      </c>
      <c r="L23" s="249">
        <v>2013</v>
      </c>
      <c r="M23" s="250">
        <v>30000</v>
      </c>
      <c r="N23" s="248" t="s">
        <v>5160</v>
      </c>
      <c r="O23" s="331"/>
      <c r="P23" s="72"/>
      <c r="Q23" s="72"/>
      <c r="R23" s="217"/>
      <c r="S23" s="217"/>
      <c r="T23" s="217"/>
      <c r="U23" s="217"/>
      <c r="V23" s="217"/>
      <c r="W23" s="217"/>
      <c r="X23" s="217"/>
      <c r="Y23" s="217"/>
      <c r="Z23" s="217"/>
      <c r="AA23" s="217"/>
    </row>
    <row r="24" spans="1:27" x14ac:dyDescent="0.2">
      <c r="A24" s="247">
        <v>17</v>
      </c>
      <c r="B24" s="247" t="s">
        <v>12129</v>
      </c>
      <c r="C24" s="247" t="s">
        <v>7606</v>
      </c>
      <c r="D24" s="248" t="s">
        <v>12130</v>
      </c>
      <c r="E24" s="248" t="s">
        <v>391</v>
      </c>
      <c r="F24" s="248" t="s">
        <v>261</v>
      </c>
      <c r="G24" s="248" t="s">
        <v>440</v>
      </c>
      <c r="H24" s="248" t="s">
        <v>890</v>
      </c>
      <c r="I24" s="248" t="s">
        <v>2606</v>
      </c>
      <c r="J24" s="248" t="s">
        <v>92</v>
      </c>
      <c r="K24" s="248">
        <v>12</v>
      </c>
      <c r="L24" s="249">
        <v>2013</v>
      </c>
      <c r="M24" s="250">
        <v>19392.3</v>
      </c>
      <c r="N24" s="248" t="s">
        <v>5160</v>
      </c>
      <c r="O24" s="331"/>
      <c r="P24" s="72"/>
      <c r="Q24" s="72"/>
      <c r="R24" s="217"/>
      <c r="S24" s="217"/>
      <c r="T24" s="217"/>
      <c r="U24" s="217"/>
      <c r="V24" s="217"/>
      <c r="W24" s="217"/>
      <c r="X24" s="217"/>
      <c r="Y24" s="217"/>
      <c r="Z24" s="217"/>
      <c r="AA24" s="217"/>
    </row>
    <row r="25" spans="1:27" ht="22.5" x14ac:dyDescent="0.2">
      <c r="A25" s="247">
        <v>18</v>
      </c>
      <c r="B25" s="247" t="s">
        <v>12131</v>
      </c>
      <c r="C25" s="247" t="s">
        <v>12132</v>
      </c>
      <c r="D25" s="248" t="s">
        <v>12133</v>
      </c>
      <c r="E25" s="248" t="s">
        <v>391</v>
      </c>
      <c r="F25" s="248" t="s">
        <v>261</v>
      </c>
      <c r="G25" s="248" t="s">
        <v>440</v>
      </c>
      <c r="H25" s="248" t="s">
        <v>292</v>
      </c>
      <c r="I25" s="248" t="s">
        <v>2606</v>
      </c>
      <c r="J25" s="248" t="s">
        <v>92</v>
      </c>
      <c r="K25" s="248">
        <v>12</v>
      </c>
      <c r="L25" s="249">
        <v>2013</v>
      </c>
      <c r="M25" s="250">
        <v>5800</v>
      </c>
      <c r="N25" s="248" t="s">
        <v>5160</v>
      </c>
      <c r="O25" s="331"/>
      <c r="P25" s="72"/>
      <c r="Q25" s="72"/>
      <c r="R25" s="217"/>
      <c r="S25" s="217"/>
      <c r="T25" s="217"/>
      <c r="U25" s="217"/>
      <c r="V25" s="217"/>
      <c r="W25" s="217"/>
      <c r="X25" s="217"/>
      <c r="Y25" s="217"/>
      <c r="Z25" s="217"/>
      <c r="AA25" s="217"/>
    </row>
    <row r="26" spans="1:27" x14ac:dyDescent="0.2">
      <c r="A26" s="247">
        <v>19</v>
      </c>
      <c r="B26" s="251" t="s">
        <v>12134</v>
      </c>
      <c r="C26" s="251" t="s">
        <v>12135</v>
      </c>
      <c r="D26" s="248" t="s">
        <v>261</v>
      </c>
      <c r="E26" s="248" t="s">
        <v>391</v>
      </c>
      <c r="F26" s="248" t="s">
        <v>261</v>
      </c>
      <c r="G26" s="248" t="s">
        <v>440</v>
      </c>
      <c r="H26" s="248" t="s">
        <v>292</v>
      </c>
      <c r="I26" s="248" t="s">
        <v>2606</v>
      </c>
      <c r="J26" s="248" t="s">
        <v>92</v>
      </c>
      <c r="K26" s="249">
        <v>1</v>
      </c>
      <c r="L26" s="252">
        <v>2014</v>
      </c>
      <c r="M26" s="250">
        <v>59000</v>
      </c>
      <c r="N26" s="248" t="s">
        <v>5160</v>
      </c>
      <c r="O26" s="331"/>
      <c r="P26" s="72"/>
      <c r="Q26" s="72"/>
      <c r="R26" s="217"/>
      <c r="S26" s="217"/>
      <c r="T26" s="217"/>
      <c r="U26" s="217"/>
      <c r="V26" s="217"/>
      <c r="W26" s="217"/>
      <c r="X26" s="217"/>
      <c r="Y26" s="217"/>
      <c r="Z26" s="217"/>
      <c r="AA26" s="217"/>
    </row>
    <row r="27" spans="1:27" ht="22.5" x14ac:dyDescent="0.2">
      <c r="A27" s="247">
        <v>20</v>
      </c>
      <c r="B27" s="251" t="s">
        <v>12136</v>
      </c>
      <c r="C27" s="251" t="s">
        <v>12137</v>
      </c>
      <c r="D27" s="248" t="s">
        <v>12138</v>
      </c>
      <c r="E27" s="248" t="s">
        <v>391</v>
      </c>
      <c r="F27" s="248">
        <v>151</v>
      </c>
      <c r="G27" s="248" t="s">
        <v>440</v>
      </c>
      <c r="H27" s="248" t="s">
        <v>292</v>
      </c>
      <c r="I27" s="248" t="s">
        <v>2606</v>
      </c>
      <c r="J27" s="248" t="s">
        <v>92</v>
      </c>
      <c r="K27" s="249">
        <v>8</v>
      </c>
      <c r="L27" s="252">
        <v>2014</v>
      </c>
      <c r="M27" s="250">
        <v>99960.01</v>
      </c>
      <c r="N27" s="248" t="s">
        <v>5160</v>
      </c>
      <c r="O27" s="331"/>
      <c r="P27" s="72"/>
      <c r="Q27" s="72"/>
      <c r="R27" s="217"/>
      <c r="S27" s="217"/>
      <c r="T27" s="217"/>
      <c r="U27" s="217"/>
      <c r="V27" s="217"/>
      <c r="W27" s="217"/>
      <c r="X27" s="217"/>
      <c r="Y27" s="217"/>
      <c r="Z27" s="217"/>
      <c r="AA27" s="217"/>
    </row>
    <row r="28" spans="1:27" x14ac:dyDescent="0.2">
      <c r="A28" s="247">
        <v>21</v>
      </c>
      <c r="B28" s="251" t="s">
        <v>12139</v>
      </c>
      <c r="C28" s="251" t="s">
        <v>12140</v>
      </c>
      <c r="D28" s="248" t="s">
        <v>261</v>
      </c>
      <c r="E28" s="248" t="s">
        <v>391</v>
      </c>
      <c r="F28" s="248" t="s">
        <v>261</v>
      </c>
      <c r="G28" s="248" t="s">
        <v>440</v>
      </c>
      <c r="H28" s="248" t="s">
        <v>292</v>
      </c>
      <c r="I28" s="248" t="s">
        <v>2606</v>
      </c>
      <c r="J28" s="248" t="s">
        <v>92</v>
      </c>
      <c r="K28" s="249">
        <v>12</v>
      </c>
      <c r="L28" s="252">
        <v>2014</v>
      </c>
      <c r="M28" s="250">
        <v>60784</v>
      </c>
      <c r="N28" s="248" t="s">
        <v>5160</v>
      </c>
      <c r="O28" s="331"/>
      <c r="P28" s="72"/>
      <c r="Q28" s="72"/>
      <c r="R28" s="217"/>
      <c r="S28" s="217"/>
      <c r="T28" s="217"/>
      <c r="U28" s="217"/>
      <c r="V28" s="217"/>
      <c r="W28" s="217"/>
      <c r="X28" s="217"/>
      <c r="Y28" s="217"/>
      <c r="Z28" s="217"/>
      <c r="AA28" s="217"/>
    </row>
    <row r="29" spans="1:27" x14ac:dyDescent="0.2">
      <c r="A29" s="247">
        <v>22</v>
      </c>
      <c r="B29" s="251" t="s">
        <v>12141</v>
      </c>
      <c r="C29" s="251" t="s">
        <v>12142</v>
      </c>
      <c r="D29" s="248" t="s">
        <v>1403</v>
      </c>
      <c r="E29" s="248" t="s">
        <v>391</v>
      </c>
      <c r="F29" s="248" t="s">
        <v>261</v>
      </c>
      <c r="G29" s="248" t="s">
        <v>440</v>
      </c>
      <c r="H29" s="248" t="s">
        <v>292</v>
      </c>
      <c r="I29" s="248" t="s">
        <v>2606</v>
      </c>
      <c r="J29" s="248" t="s">
        <v>92</v>
      </c>
      <c r="K29" s="249">
        <v>1</v>
      </c>
      <c r="L29" s="252">
        <v>2015</v>
      </c>
      <c r="M29" s="250">
        <v>5359.2</v>
      </c>
      <c r="N29" s="248" t="s">
        <v>5160</v>
      </c>
      <c r="O29" s="331"/>
      <c r="P29" s="72"/>
      <c r="Q29" s="72"/>
      <c r="R29" s="217"/>
      <c r="S29" s="217"/>
      <c r="T29" s="217"/>
      <c r="U29" s="217"/>
      <c r="V29" s="217"/>
      <c r="W29" s="217"/>
      <c r="X29" s="217"/>
      <c r="Y29" s="217"/>
      <c r="Z29" s="217"/>
      <c r="AA29" s="217"/>
    </row>
    <row r="30" spans="1:27" x14ac:dyDescent="0.2">
      <c r="A30" s="247">
        <v>23</v>
      </c>
      <c r="B30" s="251" t="s">
        <v>12143</v>
      </c>
      <c r="C30" s="251" t="s">
        <v>12144</v>
      </c>
      <c r="D30" s="248" t="s">
        <v>12145</v>
      </c>
      <c r="E30" s="248" t="s">
        <v>391</v>
      </c>
      <c r="F30" s="248" t="s">
        <v>261</v>
      </c>
      <c r="G30" s="248" t="s">
        <v>440</v>
      </c>
      <c r="H30" s="248" t="s">
        <v>292</v>
      </c>
      <c r="I30" s="248" t="s">
        <v>2606</v>
      </c>
      <c r="J30" s="248" t="s">
        <v>92</v>
      </c>
      <c r="K30" s="249">
        <v>3</v>
      </c>
      <c r="L30" s="252">
        <v>2017</v>
      </c>
      <c r="M30" s="250">
        <v>2378</v>
      </c>
      <c r="N30" s="248" t="s">
        <v>5160</v>
      </c>
      <c r="O30" s="331"/>
      <c r="P30" s="72"/>
      <c r="Q30" s="72"/>
      <c r="R30" s="217"/>
      <c r="S30" s="217"/>
      <c r="T30" s="217"/>
      <c r="U30" s="217"/>
      <c r="V30" s="217"/>
      <c r="W30" s="217"/>
      <c r="X30" s="217"/>
      <c r="Y30" s="217"/>
      <c r="Z30" s="217"/>
      <c r="AA30" s="217"/>
    </row>
    <row r="31" spans="1:27" x14ac:dyDescent="0.2">
      <c r="A31" s="247">
        <v>24</v>
      </c>
      <c r="B31" s="251" t="s">
        <v>12146</v>
      </c>
      <c r="C31" s="251" t="s">
        <v>12147</v>
      </c>
      <c r="D31" s="248" t="s">
        <v>12148</v>
      </c>
      <c r="E31" s="248" t="s">
        <v>12149</v>
      </c>
      <c r="F31" s="248" t="s">
        <v>12150</v>
      </c>
      <c r="G31" s="248" t="s">
        <v>440</v>
      </c>
      <c r="H31" s="248" t="s">
        <v>292</v>
      </c>
      <c r="I31" s="248" t="s">
        <v>2606</v>
      </c>
      <c r="J31" s="248" t="s">
        <v>92</v>
      </c>
      <c r="K31" s="249">
        <v>8</v>
      </c>
      <c r="L31" s="252">
        <v>2017</v>
      </c>
      <c r="M31" s="250">
        <v>313200</v>
      </c>
      <c r="N31" s="248" t="s">
        <v>5160</v>
      </c>
      <c r="O31" s="331"/>
      <c r="P31" s="72"/>
      <c r="Q31" s="72"/>
      <c r="R31" s="217"/>
      <c r="S31" s="217"/>
      <c r="T31" s="217"/>
      <c r="U31" s="217"/>
      <c r="V31" s="217"/>
      <c r="W31" s="217"/>
      <c r="X31" s="217"/>
      <c r="Y31" s="217"/>
      <c r="Z31" s="217"/>
      <c r="AA31" s="217"/>
    </row>
    <row r="32" spans="1:27" x14ac:dyDescent="0.2">
      <c r="A32" s="247">
        <v>25</v>
      </c>
      <c r="B32" s="251" t="s">
        <v>12151</v>
      </c>
      <c r="C32" s="251" t="s">
        <v>12152</v>
      </c>
      <c r="D32" s="248" t="s">
        <v>261</v>
      </c>
      <c r="E32" s="248" t="s">
        <v>391</v>
      </c>
      <c r="F32" s="248" t="s">
        <v>261</v>
      </c>
      <c r="G32" s="248" t="s">
        <v>440</v>
      </c>
      <c r="H32" s="248" t="s">
        <v>292</v>
      </c>
      <c r="I32" s="248" t="s">
        <v>2606</v>
      </c>
      <c r="J32" s="248" t="s">
        <v>92</v>
      </c>
      <c r="K32" s="249">
        <v>8</v>
      </c>
      <c r="L32" s="252">
        <v>2017</v>
      </c>
      <c r="M32" s="250">
        <v>176800.24</v>
      </c>
      <c r="N32" s="248" t="s">
        <v>5160</v>
      </c>
      <c r="O32" s="331"/>
      <c r="P32" s="72"/>
      <c r="Q32" s="72"/>
      <c r="R32" s="217"/>
      <c r="S32" s="217"/>
      <c r="T32" s="217"/>
      <c r="U32" s="217"/>
      <c r="V32" s="217"/>
      <c r="W32" s="217"/>
      <c r="X32" s="217"/>
      <c r="Y32" s="217"/>
      <c r="Z32" s="217"/>
      <c r="AA32" s="217"/>
    </row>
    <row r="33" spans="1:27" ht="22.5" x14ac:dyDescent="0.2">
      <c r="A33" s="247">
        <v>26</v>
      </c>
      <c r="B33" s="251" t="s">
        <v>12153</v>
      </c>
      <c r="C33" s="251" t="s">
        <v>12154</v>
      </c>
      <c r="D33" s="248" t="s">
        <v>12155</v>
      </c>
      <c r="E33" s="248" t="s">
        <v>391</v>
      </c>
      <c r="F33" s="248" t="s">
        <v>12156</v>
      </c>
      <c r="G33" s="248" t="s">
        <v>440</v>
      </c>
      <c r="H33" s="248" t="s">
        <v>292</v>
      </c>
      <c r="I33" s="248" t="s">
        <v>2606</v>
      </c>
      <c r="J33" s="248" t="s">
        <v>92</v>
      </c>
      <c r="K33" s="249">
        <v>9</v>
      </c>
      <c r="L33" s="252">
        <v>2017</v>
      </c>
      <c r="M33" s="250">
        <v>32480</v>
      </c>
      <c r="N33" s="248" t="s">
        <v>5160</v>
      </c>
      <c r="O33" s="331"/>
      <c r="P33" s="72"/>
      <c r="Q33" s="72"/>
      <c r="R33" s="217"/>
      <c r="S33" s="217"/>
      <c r="T33" s="217"/>
      <c r="U33" s="217"/>
      <c r="V33" s="217"/>
      <c r="W33" s="217"/>
      <c r="X33" s="217"/>
      <c r="Y33" s="217"/>
      <c r="Z33" s="217"/>
      <c r="AA33" s="217"/>
    </row>
    <row r="34" spans="1:27" x14ac:dyDescent="0.2">
      <c r="A34" s="247">
        <v>27</v>
      </c>
      <c r="B34" s="251" t="s">
        <v>12157</v>
      </c>
      <c r="C34" s="251" t="s">
        <v>12158</v>
      </c>
      <c r="D34" s="248" t="s">
        <v>12159</v>
      </c>
      <c r="E34" s="248" t="s">
        <v>12160</v>
      </c>
      <c r="F34" s="248" t="s">
        <v>261</v>
      </c>
      <c r="G34" s="248">
        <v>146</v>
      </c>
      <c r="H34" s="248" t="s">
        <v>292</v>
      </c>
      <c r="I34" s="248" t="s">
        <v>2606</v>
      </c>
      <c r="J34" s="248" t="s">
        <v>92</v>
      </c>
      <c r="K34" s="249">
        <v>9</v>
      </c>
      <c r="L34" s="252">
        <v>2017</v>
      </c>
      <c r="M34" s="250">
        <v>9628</v>
      </c>
      <c r="N34" s="248" t="s">
        <v>5160</v>
      </c>
      <c r="O34" s="331"/>
      <c r="P34" s="72"/>
      <c r="Q34" s="72"/>
      <c r="R34" s="217"/>
      <c r="S34" s="217"/>
      <c r="T34" s="217"/>
      <c r="U34" s="217"/>
      <c r="V34" s="217"/>
      <c r="W34" s="217"/>
      <c r="X34" s="217"/>
      <c r="Y34" s="217"/>
      <c r="Z34" s="217"/>
      <c r="AA34" s="217"/>
    </row>
    <row r="35" spans="1:27" x14ac:dyDescent="0.2">
      <c r="A35" s="247">
        <v>28</v>
      </c>
      <c r="B35" s="251" t="s">
        <v>12161</v>
      </c>
      <c r="C35" s="251" t="s">
        <v>12162</v>
      </c>
      <c r="D35" s="248" t="s">
        <v>261</v>
      </c>
      <c r="E35" s="248" t="s">
        <v>391</v>
      </c>
      <c r="F35" s="248" t="s">
        <v>261</v>
      </c>
      <c r="G35" s="248" t="s">
        <v>440</v>
      </c>
      <c r="H35" s="248" t="s">
        <v>12163</v>
      </c>
      <c r="I35" s="248" t="s">
        <v>2606</v>
      </c>
      <c r="J35" s="248" t="s">
        <v>92</v>
      </c>
      <c r="K35" s="249">
        <v>5</v>
      </c>
      <c r="L35" s="252">
        <v>2020</v>
      </c>
      <c r="M35" s="250">
        <v>454109.74</v>
      </c>
      <c r="N35" s="248" t="s">
        <v>5160</v>
      </c>
      <c r="O35" s="331"/>
      <c r="P35" s="72"/>
      <c r="Q35" s="72"/>
      <c r="R35" s="217"/>
      <c r="S35" s="217"/>
      <c r="T35" s="217"/>
      <c r="U35" s="217"/>
      <c r="V35" s="217"/>
      <c r="W35" s="217"/>
      <c r="X35" s="217"/>
      <c r="Y35" s="217"/>
      <c r="Z35" s="217"/>
      <c r="AA35" s="217"/>
    </row>
    <row r="36" spans="1:27" x14ac:dyDescent="0.2">
      <c r="A36" s="247">
        <v>29</v>
      </c>
      <c r="B36" s="247" t="s">
        <v>12164</v>
      </c>
      <c r="C36" s="247" t="s">
        <v>12165</v>
      </c>
      <c r="D36" s="248" t="s">
        <v>12166</v>
      </c>
      <c r="E36" s="248" t="s">
        <v>391</v>
      </c>
      <c r="F36" s="248">
        <v>12400</v>
      </c>
      <c r="G36" s="248">
        <v>24282</v>
      </c>
      <c r="H36" s="248" t="s">
        <v>292</v>
      </c>
      <c r="I36" s="248" t="s">
        <v>183</v>
      </c>
      <c r="J36" s="248" t="s">
        <v>92</v>
      </c>
      <c r="K36" s="249">
        <v>9</v>
      </c>
      <c r="L36" s="249">
        <v>2014</v>
      </c>
      <c r="M36" s="250">
        <v>7940.2</v>
      </c>
      <c r="N36" s="248" t="s">
        <v>2950</v>
      </c>
      <c r="O36" s="331"/>
      <c r="P36" s="72"/>
      <c r="Q36" s="72"/>
      <c r="R36" s="217"/>
      <c r="S36" s="217"/>
      <c r="T36" s="217"/>
      <c r="U36" s="217"/>
      <c r="V36" s="217"/>
      <c r="W36" s="217"/>
      <c r="X36" s="217"/>
      <c r="Y36" s="217"/>
      <c r="Z36" s="217"/>
      <c r="AA36" s="217"/>
    </row>
    <row r="37" spans="1:27" x14ac:dyDescent="0.2">
      <c r="A37" s="247">
        <v>30</v>
      </c>
      <c r="B37" s="247" t="s">
        <v>12167</v>
      </c>
      <c r="C37" s="247" t="s">
        <v>12168</v>
      </c>
      <c r="D37" s="248" t="s">
        <v>12169</v>
      </c>
      <c r="E37" s="248" t="s">
        <v>391</v>
      </c>
      <c r="F37" s="248">
        <v>12464</v>
      </c>
      <c r="G37" s="248">
        <v>541</v>
      </c>
      <c r="H37" s="248" t="s">
        <v>292</v>
      </c>
      <c r="I37" s="248" t="s">
        <v>183</v>
      </c>
      <c r="J37" s="248" t="s">
        <v>92</v>
      </c>
      <c r="K37" s="249">
        <v>9</v>
      </c>
      <c r="L37" s="249">
        <v>2014</v>
      </c>
      <c r="M37" s="250">
        <v>7940.2</v>
      </c>
      <c r="N37" s="248" t="s">
        <v>2950</v>
      </c>
      <c r="O37" s="331"/>
      <c r="P37" s="72"/>
      <c r="Q37" s="72"/>
      <c r="R37" s="217"/>
      <c r="S37" s="217"/>
      <c r="T37" s="217"/>
      <c r="U37" s="217"/>
      <c r="V37" s="217"/>
      <c r="W37" s="217"/>
      <c r="X37" s="217"/>
      <c r="Y37" s="217"/>
      <c r="Z37" s="217"/>
      <c r="AA37" s="217"/>
    </row>
    <row r="38" spans="1:27" x14ac:dyDescent="0.2">
      <c r="A38" s="247">
        <v>31</v>
      </c>
      <c r="B38" s="247" t="s">
        <v>12170</v>
      </c>
      <c r="C38" s="247" t="s">
        <v>12171</v>
      </c>
      <c r="D38" s="248" t="s">
        <v>12169</v>
      </c>
      <c r="E38" s="248" t="s">
        <v>391</v>
      </c>
      <c r="F38" s="248">
        <v>12463</v>
      </c>
      <c r="G38" s="248">
        <v>541</v>
      </c>
      <c r="H38" s="248" t="s">
        <v>292</v>
      </c>
      <c r="I38" s="248" t="s">
        <v>183</v>
      </c>
      <c r="J38" s="248" t="s">
        <v>92</v>
      </c>
      <c r="K38" s="249">
        <v>9</v>
      </c>
      <c r="L38" s="249">
        <v>2014</v>
      </c>
      <c r="M38" s="250">
        <v>6931</v>
      </c>
      <c r="N38" s="248" t="s">
        <v>2950</v>
      </c>
      <c r="O38" s="331"/>
      <c r="P38" s="72"/>
      <c r="Q38" s="72"/>
      <c r="R38" s="217"/>
      <c r="S38" s="217"/>
      <c r="T38" s="217"/>
      <c r="U38" s="217"/>
      <c r="V38" s="217"/>
      <c r="W38" s="217"/>
      <c r="X38" s="217"/>
      <c r="Y38" s="217"/>
      <c r="Z38" s="217"/>
      <c r="AA38" s="217"/>
    </row>
    <row r="39" spans="1:27" x14ac:dyDescent="0.2">
      <c r="A39" s="247">
        <v>32</v>
      </c>
      <c r="B39" s="247" t="s">
        <v>12172</v>
      </c>
      <c r="C39" s="247" t="s">
        <v>12173</v>
      </c>
      <c r="D39" s="248" t="s">
        <v>12174</v>
      </c>
      <c r="E39" s="248" t="s">
        <v>391</v>
      </c>
      <c r="F39" s="248">
        <v>1012</v>
      </c>
      <c r="G39" s="248">
        <v>24741</v>
      </c>
      <c r="H39" s="248" t="s">
        <v>292</v>
      </c>
      <c r="I39" s="248" t="s">
        <v>183</v>
      </c>
      <c r="J39" s="248" t="s">
        <v>92</v>
      </c>
      <c r="K39" s="249">
        <v>9</v>
      </c>
      <c r="L39" s="249">
        <v>2014</v>
      </c>
      <c r="M39" s="250">
        <v>6931</v>
      </c>
      <c r="N39" s="248" t="s">
        <v>2950</v>
      </c>
      <c r="O39" s="331"/>
      <c r="P39" s="72"/>
      <c r="Q39" s="72"/>
      <c r="R39" s="217"/>
      <c r="S39" s="217"/>
      <c r="T39" s="217"/>
      <c r="U39" s="217"/>
      <c r="V39" s="217"/>
      <c r="W39" s="217"/>
      <c r="X39" s="217"/>
      <c r="Y39" s="217"/>
      <c r="Z39" s="217"/>
      <c r="AA39" s="217"/>
    </row>
    <row r="40" spans="1:27" x14ac:dyDescent="0.2">
      <c r="A40" s="247">
        <v>33</v>
      </c>
      <c r="B40" s="247" t="s">
        <v>12175</v>
      </c>
      <c r="C40" s="247" t="s">
        <v>12176</v>
      </c>
      <c r="D40" s="248" t="s">
        <v>12177</v>
      </c>
      <c r="E40" s="248" t="s">
        <v>391</v>
      </c>
      <c r="F40" s="248" t="s">
        <v>261</v>
      </c>
      <c r="G40" s="248" t="s">
        <v>440</v>
      </c>
      <c r="H40" s="248" t="s">
        <v>292</v>
      </c>
      <c r="I40" s="248" t="s">
        <v>183</v>
      </c>
      <c r="J40" s="248" t="s">
        <v>92</v>
      </c>
      <c r="K40" s="249">
        <v>9</v>
      </c>
      <c r="L40" s="249">
        <v>2014</v>
      </c>
      <c r="M40" s="250">
        <v>34684</v>
      </c>
      <c r="N40" s="248" t="s">
        <v>2950</v>
      </c>
      <c r="O40" s="331"/>
      <c r="P40" s="72"/>
      <c r="Q40" s="72"/>
      <c r="R40" s="217"/>
      <c r="S40" s="217"/>
      <c r="T40" s="217"/>
      <c r="U40" s="217"/>
      <c r="V40" s="217"/>
      <c r="W40" s="217"/>
      <c r="X40" s="217"/>
      <c r="Y40" s="217"/>
      <c r="Z40" s="217"/>
      <c r="AA40" s="217"/>
    </row>
    <row r="41" spans="1:27" x14ac:dyDescent="0.2">
      <c r="A41" s="247">
        <v>34</v>
      </c>
      <c r="B41" s="247" t="s">
        <v>12178</v>
      </c>
      <c r="C41" s="247" t="s">
        <v>12179</v>
      </c>
      <c r="D41" s="248" t="s">
        <v>261</v>
      </c>
      <c r="E41" s="248" t="s">
        <v>12180</v>
      </c>
      <c r="F41" s="248" t="s">
        <v>12181</v>
      </c>
      <c r="G41" s="248" t="s">
        <v>440</v>
      </c>
      <c r="H41" s="248" t="s">
        <v>292</v>
      </c>
      <c r="I41" s="248" t="s">
        <v>183</v>
      </c>
      <c r="J41" s="248" t="s">
        <v>92</v>
      </c>
      <c r="K41" s="249">
        <v>6</v>
      </c>
      <c r="L41" s="249">
        <v>2015</v>
      </c>
      <c r="M41" s="250">
        <v>21499</v>
      </c>
      <c r="N41" s="248" t="s">
        <v>2950</v>
      </c>
      <c r="O41" s="331"/>
      <c r="P41" s="72"/>
      <c r="Q41" s="72"/>
      <c r="R41" s="217"/>
      <c r="S41" s="217"/>
      <c r="T41" s="217"/>
      <c r="U41" s="217"/>
      <c r="V41" s="217"/>
      <c r="W41" s="217"/>
      <c r="X41" s="217"/>
      <c r="Y41" s="217"/>
      <c r="Z41" s="217"/>
      <c r="AA41" s="217"/>
    </row>
    <row r="42" spans="1:27" ht="22.5" x14ac:dyDescent="0.2">
      <c r="A42" s="247">
        <v>35</v>
      </c>
      <c r="B42" s="247" t="s">
        <v>12182</v>
      </c>
      <c r="C42" s="247" t="s">
        <v>12183</v>
      </c>
      <c r="D42" s="248" t="s">
        <v>261</v>
      </c>
      <c r="E42" s="248" t="s">
        <v>391</v>
      </c>
      <c r="F42" s="248" t="s">
        <v>261</v>
      </c>
      <c r="G42" s="248" t="s">
        <v>12184</v>
      </c>
      <c r="H42" s="248" t="s">
        <v>292</v>
      </c>
      <c r="I42" s="248" t="s">
        <v>183</v>
      </c>
      <c r="J42" s="248" t="s">
        <v>92</v>
      </c>
      <c r="K42" s="249">
        <v>8</v>
      </c>
      <c r="L42" s="249">
        <v>2015</v>
      </c>
      <c r="M42" s="250">
        <v>3905.84</v>
      </c>
      <c r="N42" s="248" t="s">
        <v>2950</v>
      </c>
      <c r="O42" s="331"/>
      <c r="P42" s="72"/>
      <c r="Q42" s="72"/>
      <c r="R42" s="217"/>
      <c r="S42" s="217"/>
      <c r="T42" s="217"/>
      <c r="U42" s="217"/>
      <c r="V42" s="217"/>
      <c r="W42" s="217"/>
      <c r="X42" s="217"/>
      <c r="Y42" s="217"/>
      <c r="Z42" s="217"/>
      <c r="AA42" s="217"/>
    </row>
    <row r="43" spans="1:27" x14ac:dyDescent="0.2">
      <c r="A43" s="247">
        <v>36</v>
      </c>
      <c r="B43" s="247" t="s">
        <v>12185</v>
      </c>
      <c r="C43" s="247" t="s">
        <v>12186</v>
      </c>
      <c r="D43" s="248" t="s">
        <v>12187</v>
      </c>
      <c r="E43" s="248" t="s">
        <v>391</v>
      </c>
      <c r="F43" s="248" t="s">
        <v>261</v>
      </c>
      <c r="G43" s="248" t="s">
        <v>12188</v>
      </c>
      <c r="H43" s="248" t="s">
        <v>292</v>
      </c>
      <c r="I43" s="248" t="s">
        <v>183</v>
      </c>
      <c r="J43" s="248" t="s">
        <v>92</v>
      </c>
      <c r="K43" s="249">
        <v>8</v>
      </c>
      <c r="L43" s="249">
        <v>2015</v>
      </c>
      <c r="M43" s="250">
        <v>3897.54</v>
      </c>
      <c r="N43" s="248" t="s">
        <v>2950</v>
      </c>
      <c r="O43" s="331"/>
      <c r="P43" s="72"/>
      <c r="Q43" s="72"/>
      <c r="R43" s="217"/>
      <c r="S43" s="217"/>
      <c r="T43" s="217"/>
      <c r="U43" s="217"/>
      <c r="V43" s="217"/>
      <c r="W43" s="217"/>
      <c r="X43" s="217"/>
      <c r="Y43" s="217"/>
      <c r="Z43" s="217"/>
      <c r="AA43" s="217"/>
    </row>
    <row r="44" spans="1:27" ht="22.5" x14ac:dyDescent="0.2">
      <c r="A44" s="247">
        <v>37</v>
      </c>
      <c r="B44" s="247" t="s">
        <v>12189</v>
      </c>
      <c r="C44" s="247" t="s">
        <v>12190</v>
      </c>
      <c r="D44" s="248" t="s">
        <v>261</v>
      </c>
      <c r="E44" s="248" t="s">
        <v>391</v>
      </c>
      <c r="F44" s="248" t="s">
        <v>261</v>
      </c>
      <c r="G44" s="248" t="s">
        <v>12191</v>
      </c>
      <c r="H44" s="248" t="s">
        <v>292</v>
      </c>
      <c r="I44" s="248" t="s">
        <v>183</v>
      </c>
      <c r="J44" s="248" t="s">
        <v>92</v>
      </c>
      <c r="K44" s="249">
        <v>8</v>
      </c>
      <c r="L44" s="249">
        <v>2015</v>
      </c>
      <c r="M44" s="250">
        <v>4947.6899999999996</v>
      </c>
      <c r="N44" s="248" t="s">
        <v>2950</v>
      </c>
      <c r="O44" s="331"/>
      <c r="P44" s="72"/>
      <c r="Q44" s="72"/>
      <c r="R44" s="217"/>
      <c r="S44" s="217"/>
      <c r="T44" s="217"/>
      <c r="U44" s="217"/>
      <c r="V44" s="217"/>
      <c r="W44" s="217"/>
      <c r="X44" s="217"/>
      <c r="Y44" s="217"/>
      <c r="Z44" s="217"/>
      <c r="AA44" s="217"/>
    </row>
    <row r="45" spans="1:27" x14ac:dyDescent="0.2">
      <c r="A45" s="247">
        <v>38</v>
      </c>
      <c r="B45" s="247" t="s">
        <v>1646</v>
      </c>
      <c r="C45" s="247" t="s">
        <v>12179</v>
      </c>
      <c r="D45" s="248" t="s">
        <v>261</v>
      </c>
      <c r="E45" s="248" t="s">
        <v>391</v>
      </c>
      <c r="F45" s="248" t="s">
        <v>12192</v>
      </c>
      <c r="G45" s="248" t="s">
        <v>440</v>
      </c>
      <c r="H45" s="248" t="s">
        <v>292</v>
      </c>
      <c r="I45" s="248" t="s">
        <v>183</v>
      </c>
      <c r="J45" s="248" t="s">
        <v>92</v>
      </c>
      <c r="K45" s="249">
        <v>3</v>
      </c>
      <c r="L45" s="249">
        <v>2017</v>
      </c>
      <c r="M45" s="250">
        <v>3016</v>
      </c>
      <c r="N45" s="248" t="s">
        <v>2950</v>
      </c>
      <c r="O45" s="331"/>
      <c r="P45" s="72"/>
      <c r="Q45" s="72"/>
      <c r="R45" s="217"/>
      <c r="S45" s="217"/>
      <c r="T45" s="217"/>
      <c r="U45" s="217"/>
      <c r="V45" s="217"/>
      <c r="W45" s="217"/>
      <c r="X45" s="217"/>
      <c r="Y45" s="217"/>
      <c r="Z45" s="217"/>
      <c r="AA45" s="217"/>
    </row>
    <row r="46" spans="1:27" x14ac:dyDescent="0.2">
      <c r="A46" s="247">
        <v>39</v>
      </c>
      <c r="B46" s="247" t="s">
        <v>1648</v>
      </c>
      <c r="C46" s="247" t="s">
        <v>12193</v>
      </c>
      <c r="D46" s="248" t="s">
        <v>261</v>
      </c>
      <c r="E46" s="248" t="s">
        <v>391</v>
      </c>
      <c r="F46" s="248" t="s">
        <v>12194</v>
      </c>
      <c r="G46" s="248" t="s">
        <v>440</v>
      </c>
      <c r="H46" s="248" t="s">
        <v>292</v>
      </c>
      <c r="I46" s="248" t="s">
        <v>183</v>
      </c>
      <c r="J46" s="248" t="s">
        <v>92</v>
      </c>
      <c r="K46" s="249">
        <v>3</v>
      </c>
      <c r="L46" s="249">
        <v>2017</v>
      </c>
      <c r="M46" s="250">
        <v>4731.57</v>
      </c>
      <c r="N46" s="248" t="s">
        <v>2950</v>
      </c>
      <c r="O46" s="331"/>
      <c r="P46" s="72"/>
      <c r="Q46" s="72"/>
      <c r="R46" s="217"/>
      <c r="S46" s="217"/>
      <c r="T46" s="217"/>
      <c r="U46" s="217"/>
      <c r="V46" s="217"/>
      <c r="W46" s="217"/>
      <c r="X46" s="217"/>
      <c r="Y46" s="217"/>
      <c r="Z46" s="217"/>
      <c r="AA46" s="217"/>
    </row>
    <row r="47" spans="1:27" x14ac:dyDescent="0.2">
      <c r="A47" s="247">
        <v>40</v>
      </c>
      <c r="B47" s="247" t="s">
        <v>1645</v>
      </c>
      <c r="C47" s="247" t="s">
        <v>12195</v>
      </c>
      <c r="D47" s="248" t="s">
        <v>12196</v>
      </c>
      <c r="E47" s="248" t="s">
        <v>391</v>
      </c>
      <c r="F47" s="248" t="s">
        <v>261</v>
      </c>
      <c r="G47" s="248" t="s">
        <v>440</v>
      </c>
      <c r="H47" s="248" t="s">
        <v>292</v>
      </c>
      <c r="I47" s="248" t="s">
        <v>183</v>
      </c>
      <c r="J47" s="248" t="s">
        <v>92</v>
      </c>
      <c r="K47" s="249">
        <v>3</v>
      </c>
      <c r="L47" s="249">
        <v>2017</v>
      </c>
      <c r="M47" s="250">
        <v>4605.2</v>
      </c>
      <c r="N47" s="248" t="s">
        <v>2950</v>
      </c>
      <c r="O47" s="331"/>
      <c r="P47" s="72"/>
      <c r="Q47" s="72"/>
      <c r="R47" s="217"/>
      <c r="S47" s="217"/>
      <c r="T47" s="217"/>
      <c r="U47" s="217"/>
      <c r="V47" s="217"/>
      <c r="W47" s="217"/>
      <c r="X47" s="217"/>
      <c r="Y47" s="217"/>
      <c r="Z47" s="217"/>
      <c r="AA47" s="217"/>
    </row>
    <row r="48" spans="1:27" ht="22.5" x14ac:dyDescent="0.2">
      <c r="A48" s="247">
        <v>41</v>
      </c>
      <c r="B48" s="247" t="s">
        <v>12197</v>
      </c>
      <c r="C48" s="247" t="s">
        <v>12198</v>
      </c>
      <c r="D48" s="248" t="s">
        <v>12199</v>
      </c>
      <c r="E48" s="248" t="s">
        <v>391</v>
      </c>
      <c r="F48" s="248" t="s">
        <v>12200</v>
      </c>
      <c r="G48" s="248" t="s">
        <v>12201</v>
      </c>
      <c r="H48" s="248" t="s">
        <v>292</v>
      </c>
      <c r="I48" s="248" t="s">
        <v>12202</v>
      </c>
      <c r="J48" s="248" t="s">
        <v>92</v>
      </c>
      <c r="K48" s="249">
        <v>1</v>
      </c>
      <c r="L48" s="249">
        <v>2019</v>
      </c>
      <c r="M48" s="250">
        <v>568400</v>
      </c>
      <c r="N48" s="248" t="s">
        <v>2950</v>
      </c>
      <c r="O48" s="331"/>
      <c r="P48" s="72"/>
      <c r="Q48" s="72"/>
      <c r="R48" s="217"/>
      <c r="S48" s="217"/>
      <c r="T48" s="217"/>
      <c r="U48" s="217"/>
      <c r="V48" s="217"/>
      <c r="W48" s="217"/>
      <c r="X48" s="217"/>
      <c r="Y48" s="217"/>
      <c r="Z48" s="217"/>
      <c r="AA48" s="217"/>
    </row>
    <row r="49" spans="1:27" x14ac:dyDescent="0.2">
      <c r="A49" s="247">
        <v>42</v>
      </c>
      <c r="B49" s="247" t="s">
        <v>966</v>
      </c>
      <c r="C49" s="247" t="s">
        <v>1155</v>
      </c>
      <c r="D49" s="248" t="s">
        <v>12203</v>
      </c>
      <c r="E49" s="248" t="s">
        <v>1754</v>
      </c>
      <c r="F49" s="248" t="s">
        <v>261</v>
      </c>
      <c r="G49" s="248" t="s">
        <v>440</v>
      </c>
      <c r="H49" s="248" t="s">
        <v>90</v>
      </c>
      <c r="I49" s="248" t="s">
        <v>7816</v>
      </c>
      <c r="J49" s="248" t="s">
        <v>92</v>
      </c>
      <c r="K49" s="249">
        <v>7</v>
      </c>
      <c r="L49" s="249">
        <v>2014</v>
      </c>
      <c r="M49" s="250">
        <v>12120.99</v>
      </c>
      <c r="N49" s="248" t="s">
        <v>2950</v>
      </c>
      <c r="O49" s="331"/>
      <c r="P49" s="72"/>
      <c r="Q49" s="72"/>
      <c r="R49" s="217"/>
      <c r="S49" s="217"/>
      <c r="T49" s="217"/>
      <c r="U49" s="217"/>
      <c r="V49" s="217"/>
      <c r="W49" s="217"/>
      <c r="X49" s="217"/>
      <c r="Y49" s="217"/>
      <c r="Z49" s="217"/>
      <c r="AA49" s="217"/>
    </row>
    <row r="50" spans="1:27" x14ac:dyDescent="0.2">
      <c r="A50" s="247">
        <v>43</v>
      </c>
      <c r="B50" s="247" t="s">
        <v>969</v>
      </c>
      <c r="C50" s="247" t="s">
        <v>1155</v>
      </c>
      <c r="D50" s="248" t="s">
        <v>12203</v>
      </c>
      <c r="E50" s="248" t="s">
        <v>1754</v>
      </c>
      <c r="F50" s="248" t="s">
        <v>261</v>
      </c>
      <c r="G50" s="248" t="s">
        <v>440</v>
      </c>
      <c r="H50" s="248" t="s">
        <v>90</v>
      </c>
      <c r="I50" s="248" t="s">
        <v>7816</v>
      </c>
      <c r="J50" s="248" t="s">
        <v>92</v>
      </c>
      <c r="K50" s="249">
        <v>7</v>
      </c>
      <c r="L50" s="249">
        <v>2014</v>
      </c>
      <c r="M50" s="250">
        <v>12120.99</v>
      </c>
      <c r="N50" s="248" t="s">
        <v>2950</v>
      </c>
      <c r="O50" s="331"/>
      <c r="P50" s="72"/>
      <c r="Q50" s="72"/>
      <c r="R50" s="217"/>
      <c r="S50" s="217"/>
      <c r="T50" s="217"/>
      <c r="U50" s="217"/>
      <c r="V50" s="217"/>
      <c r="W50" s="217"/>
      <c r="X50" s="217"/>
      <c r="Y50" s="217"/>
      <c r="Z50" s="217"/>
      <c r="AA50" s="217"/>
    </row>
    <row r="51" spans="1:27" x14ac:dyDescent="0.2">
      <c r="A51" s="247">
        <v>44</v>
      </c>
      <c r="B51" s="247" t="s">
        <v>970</v>
      </c>
      <c r="C51" s="247" t="s">
        <v>1155</v>
      </c>
      <c r="D51" s="248" t="s">
        <v>12203</v>
      </c>
      <c r="E51" s="248" t="s">
        <v>1754</v>
      </c>
      <c r="F51" s="248" t="s">
        <v>261</v>
      </c>
      <c r="G51" s="248" t="s">
        <v>440</v>
      </c>
      <c r="H51" s="248" t="s">
        <v>90</v>
      </c>
      <c r="I51" s="248" t="s">
        <v>7816</v>
      </c>
      <c r="J51" s="248" t="s">
        <v>92</v>
      </c>
      <c r="K51" s="249">
        <v>7</v>
      </c>
      <c r="L51" s="249">
        <v>2014</v>
      </c>
      <c r="M51" s="250">
        <v>12120.99</v>
      </c>
      <c r="N51" s="248" t="s">
        <v>2950</v>
      </c>
      <c r="O51" s="331"/>
      <c r="P51" s="72"/>
      <c r="Q51" s="72"/>
      <c r="R51" s="217"/>
      <c r="S51" s="217"/>
      <c r="T51" s="217"/>
      <c r="U51" s="217"/>
      <c r="V51" s="217"/>
      <c r="W51" s="217"/>
      <c r="X51" s="217"/>
      <c r="Y51" s="217"/>
      <c r="Z51" s="217"/>
      <c r="AA51" s="217"/>
    </row>
    <row r="52" spans="1:27" x14ac:dyDescent="0.2">
      <c r="A52" s="247">
        <v>45</v>
      </c>
      <c r="B52" s="247" t="s">
        <v>12204</v>
      </c>
      <c r="C52" s="247" t="s">
        <v>12205</v>
      </c>
      <c r="D52" s="248" t="s">
        <v>1091</v>
      </c>
      <c r="E52" s="248" t="s">
        <v>391</v>
      </c>
      <c r="F52" s="248" t="s">
        <v>261</v>
      </c>
      <c r="G52" s="248" t="s">
        <v>440</v>
      </c>
      <c r="H52" s="248" t="s">
        <v>90</v>
      </c>
      <c r="I52" s="248" t="s">
        <v>131</v>
      </c>
      <c r="J52" s="248" t="s">
        <v>92</v>
      </c>
      <c r="K52" s="249">
        <v>12</v>
      </c>
      <c r="L52" s="249">
        <v>2013</v>
      </c>
      <c r="M52" s="250">
        <v>5336</v>
      </c>
      <c r="N52" s="248" t="s">
        <v>2950</v>
      </c>
      <c r="O52" s="331"/>
      <c r="P52" s="72"/>
      <c r="Q52" s="72"/>
      <c r="R52" s="217"/>
      <c r="S52" s="217"/>
      <c r="T52" s="217"/>
      <c r="U52" s="217"/>
      <c r="V52" s="217"/>
      <c r="W52" s="217"/>
      <c r="X52" s="217"/>
      <c r="Y52" s="217"/>
      <c r="Z52" s="217"/>
      <c r="AA52" s="217"/>
    </row>
    <row r="53" spans="1:27" ht="33.75" x14ac:dyDescent="0.2">
      <c r="A53" s="247">
        <v>46</v>
      </c>
      <c r="B53" s="340" t="s">
        <v>12206</v>
      </c>
      <c r="C53" s="247" t="s">
        <v>1155</v>
      </c>
      <c r="D53" s="248" t="s">
        <v>2193</v>
      </c>
      <c r="E53" s="248" t="s">
        <v>391</v>
      </c>
      <c r="F53" s="248" t="s">
        <v>261</v>
      </c>
      <c r="G53" s="248" t="s">
        <v>440</v>
      </c>
      <c r="H53" s="248" t="s">
        <v>90</v>
      </c>
      <c r="I53" s="248" t="s">
        <v>11210</v>
      </c>
      <c r="J53" s="248" t="s">
        <v>92</v>
      </c>
      <c r="K53" s="249">
        <v>12</v>
      </c>
      <c r="L53" s="249">
        <v>2014</v>
      </c>
      <c r="M53" s="250">
        <v>18125</v>
      </c>
      <c r="N53" s="248" t="s">
        <v>2950</v>
      </c>
      <c r="O53" s="331"/>
      <c r="P53" s="72"/>
      <c r="Q53" s="72"/>
      <c r="R53" s="217"/>
      <c r="S53" s="217"/>
      <c r="T53" s="217"/>
      <c r="U53" s="217"/>
      <c r="V53" s="217"/>
      <c r="W53" s="217"/>
      <c r="X53" s="217"/>
      <c r="Y53" s="217"/>
      <c r="Z53" s="217"/>
      <c r="AA53" s="217"/>
    </row>
    <row r="54" spans="1:27" ht="45" x14ac:dyDescent="0.2">
      <c r="A54" s="247">
        <v>47</v>
      </c>
      <c r="B54" s="340" t="s">
        <v>12207</v>
      </c>
      <c r="C54" s="247" t="s">
        <v>1155</v>
      </c>
      <c r="D54" s="248" t="s">
        <v>2193</v>
      </c>
      <c r="E54" s="248" t="s">
        <v>391</v>
      </c>
      <c r="F54" s="248" t="s">
        <v>261</v>
      </c>
      <c r="G54" s="248" t="s">
        <v>440</v>
      </c>
      <c r="H54" s="248" t="s">
        <v>90</v>
      </c>
      <c r="I54" s="248" t="s">
        <v>11662</v>
      </c>
      <c r="J54" s="248" t="s">
        <v>92</v>
      </c>
      <c r="K54" s="249">
        <v>12</v>
      </c>
      <c r="L54" s="249">
        <v>2014</v>
      </c>
      <c r="M54" s="250">
        <v>18125</v>
      </c>
      <c r="N54" s="248" t="s">
        <v>2950</v>
      </c>
      <c r="O54" s="331"/>
      <c r="P54" s="72"/>
      <c r="Q54" s="72"/>
      <c r="R54" s="217"/>
      <c r="S54" s="217"/>
      <c r="T54" s="217"/>
      <c r="U54" s="217"/>
      <c r="V54" s="217"/>
      <c r="W54" s="217"/>
      <c r="X54" s="217"/>
      <c r="Y54" s="217"/>
      <c r="Z54" s="217"/>
      <c r="AA54" s="217"/>
    </row>
    <row r="55" spans="1:27" ht="33.75" x14ac:dyDescent="0.2">
      <c r="A55" s="247">
        <v>48</v>
      </c>
      <c r="B55" s="340" t="s">
        <v>12208</v>
      </c>
      <c r="C55" s="247" t="s">
        <v>1155</v>
      </c>
      <c r="D55" s="248" t="s">
        <v>2193</v>
      </c>
      <c r="E55" s="248" t="s">
        <v>391</v>
      </c>
      <c r="F55" s="248" t="s">
        <v>261</v>
      </c>
      <c r="G55" s="248" t="s">
        <v>440</v>
      </c>
      <c r="H55" s="248" t="s">
        <v>90</v>
      </c>
      <c r="I55" s="248" t="s">
        <v>857</v>
      </c>
      <c r="J55" s="248" t="s">
        <v>92</v>
      </c>
      <c r="K55" s="249">
        <v>12</v>
      </c>
      <c r="L55" s="249">
        <v>2014</v>
      </c>
      <c r="M55" s="250">
        <v>18125</v>
      </c>
      <c r="N55" s="248" t="s">
        <v>2950</v>
      </c>
      <c r="O55" s="331"/>
      <c r="P55" s="72"/>
      <c r="Q55" s="72"/>
      <c r="R55" s="217"/>
      <c r="S55" s="217"/>
      <c r="T55" s="217"/>
      <c r="U55" s="217"/>
      <c r="V55" s="217"/>
      <c r="W55" s="217"/>
      <c r="X55" s="217"/>
      <c r="Y55" s="217"/>
      <c r="Z55" s="217"/>
      <c r="AA55" s="217"/>
    </row>
    <row r="56" spans="1:27" x14ac:dyDescent="0.2">
      <c r="A56" s="247">
        <v>49</v>
      </c>
      <c r="B56" s="340" t="s">
        <v>12209</v>
      </c>
      <c r="C56" s="247" t="s">
        <v>12210</v>
      </c>
      <c r="D56" s="248" t="s">
        <v>12211</v>
      </c>
      <c r="E56" s="248" t="s">
        <v>12212</v>
      </c>
      <c r="F56" s="248" t="s">
        <v>261</v>
      </c>
      <c r="G56" s="248">
        <v>999969</v>
      </c>
      <c r="H56" s="248" t="s">
        <v>292</v>
      </c>
      <c r="I56" s="248" t="s">
        <v>1325</v>
      </c>
      <c r="J56" s="248" t="s">
        <v>92</v>
      </c>
      <c r="K56" s="249">
        <v>10</v>
      </c>
      <c r="L56" s="249">
        <v>2017</v>
      </c>
      <c r="M56" s="250">
        <v>5040.2</v>
      </c>
      <c r="N56" s="248" t="s">
        <v>2950</v>
      </c>
      <c r="O56" s="331"/>
      <c r="P56" s="72"/>
      <c r="Q56" s="72"/>
      <c r="R56" s="217"/>
      <c r="S56" s="217"/>
      <c r="T56" s="217"/>
      <c r="U56" s="217"/>
      <c r="V56" s="217"/>
      <c r="W56" s="217"/>
      <c r="X56" s="217"/>
      <c r="Y56" s="217"/>
      <c r="Z56" s="217"/>
      <c r="AA56" s="217"/>
    </row>
    <row r="57" spans="1:27" x14ac:dyDescent="0.2">
      <c r="A57" s="247">
        <v>50</v>
      </c>
      <c r="B57" s="340" t="s">
        <v>12213</v>
      </c>
      <c r="C57" s="247" t="s">
        <v>12214</v>
      </c>
      <c r="D57" s="248" t="s">
        <v>12211</v>
      </c>
      <c r="E57" s="248" t="s">
        <v>12215</v>
      </c>
      <c r="F57" s="248" t="s">
        <v>261</v>
      </c>
      <c r="G57" s="248">
        <v>53036</v>
      </c>
      <c r="H57" s="248" t="s">
        <v>292</v>
      </c>
      <c r="I57" s="248" t="s">
        <v>1325</v>
      </c>
      <c r="J57" s="248" t="s">
        <v>92</v>
      </c>
      <c r="K57" s="249">
        <v>10</v>
      </c>
      <c r="L57" s="249">
        <v>2017</v>
      </c>
      <c r="M57" s="250">
        <v>7528.4</v>
      </c>
      <c r="N57" s="248" t="s">
        <v>2950</v>
      </c>
      <c r="O57" s="331"/>
      <c r="P57" s="72"/>
      <c r="Q57" s="72"/>
      <c r="R57" s="217"/>
      <c r="S57" s="217"/>
      <c r="T57" s="217"/>
      <c r="U57" s="217"/>
      <c r="V57" s="217"/>
      <c r="W57" s="217"/>
      <c r="X57" s="217"/>
      <c r="Y57" s="217"/>
      <c r="Z57" s="217"/>
      <c r="AA57" s="217"/>
    </row>
    <row r="58" spans="1:27" x14ac:dyDescent="0.2">
      <c r="A58" s="247">
        <v>51</v>
      </c>
      <c r="B58" s="340" t="s">
        <v>12216</v>
      </c>
      <c r="C58" s="247" t="s">
        <v>12217</v>
      </c>
      <c r="D58" s="248" t="s">
        <v>12211</v>
      </c>
      <c r="E58" s="248" t="s">
        <v>12218</v>
      </c>
      <c r="F58" s="248" t="s">
        <v>261</v>
      </c>
      <c r="G58" s="248">
        <v>2305</v>
      </c>
      <c r="H58" s="248" t="s">
        <v>292</v>
      </c>
      <c r="I58" s="248" t="s">
        <v>1325</v>
      </c>
      <c r="J58" s="248" t="s">
        <v>92</v>
      </c>
      <c r="K58" s="249">
        <v>10</v>
      </c>
      <c r="L58" s="249">
        <v>2017</v>
      </c>
      <c r="M58" s="250">
        <v>4565.0600000000004</v>
      </c>
      <c r="N58" s="248" t="s">
        <v>2950</v>
      </c>
      <c r="O58" s="331"/>
      <c r="P58" s="72"/>
      <c r="Q58" s="72"/>
      <c r="R58" s="217"/>
      <c r="S58" s="217"/>
      <c r="T58" s="217"/>
      <c r="U58" s="217"/>
      <c r="V58" s="217"/>
      <c r="W58" s="217"/>
      <c r="X58" s="217"/>
      <c r="Y58" s="217"/>
      <c r="Z58" s="217"/>
      <c r="AA58" s="217"/>
    </row>
    <row r="59" spans="1:27" ht="22.5" x14ac:dyDescent="0.2">
      <c r="A59" s="247">
        <v>52</v>
      </c>
      <c r="B59" s="247" t="s">
        <v>12219</v>
      </c>
      <c r="C59" s="247" t="s">
        <v>12220</v>
      </c>
      <c r="D59" s="248" t="s">
        <v>261</v>
      </c>
      <c r="E59" s="248" t="s">
        <v>391</v>
      </c>
      <c r="F59" s="248" t="s">
        <v>261</v>
      </c>
      <c r="G59" s="248" t="s">
        <v>440</v>
      </c>
      <c r="H59" s="248" t="s">
        <v>90</v>
      </c>
      <c r="I59" s="248" t="s">
        <v>1338</v>
      </c>
      <c r="J59" s="248" t="s">
        <v>92</v>
      </c>
      <c r="K59" s="249">
        <v>12</v>
      </c>
      <c r="L59" s="249">
        <v>2013</v>
      </c>
      <c r="M59" s="250">
        <v>324473.34999999998</v>
      </c>
      <c r="N59" s="248" t="s">
        <v>2950</v>
      </c>
      <c r="O59" s="331"/>
      <c r="P59" s="72"/>
      <c r="Q59" s="72"/>
      <c r="R59" s="217"/>
      <c r="S59" s="217"/>
      <c r="T59" s="217"/>
      <c r="U59" s="217"/>
      <c r="V59" s="217"/>
      <c r="W59" s="217"/>
      <c r="X59" s="217"/>
      <c r="Y59" s="217"/>
      <c r="Z59" s="217"/>
      <c r="AA59" s="217"/>
    </row>
    <row r="60" spans="1:27" x14ac:dyDescent="0.2">
      <c r="A60" s="247">
        <v>53</v>
      </c>
      <c r="B60" s="247" t="s">
        <v>12221</v>
      </c>
      <c r="C60" s="247" t="s">
        <v>12222</v>
      </c>
      <c r="D60" s="248" t="s">
        <v>12223</v>
      </c>
      <c r="E60" s="248" t="s">
        <v>12224</v>
      </c>
      <c r="F60" s="248" t="s">
        <v>261</v>
      </c>
      <c r="G60" s="248" t="s">
        <v>440</v>
      </c>
      <c r="H60" s="248" t="s">
        <v>90</v>
      </c>
      <c r="I60" s="248" t="s">
        <v>395</v>
      </c>
      <c r="J60" s="248" t="s">
        <v>92</v>
      </c>
      <c r="K60" s="249">
        <v>12</v>
      </c>
      <c r="L60" s="249">
        <v>2013</v>
      </c>
      <c r="M60" s="250">
        <v>223906.68</v>
      </c>
      <c r="N60" s="248" t="s">
        <v>2950</v>
      </c>
      <c r="O60" s="331"/>
      <c r="P60" s="72"/>
      <c r="Q60" s="72"/>
      <c r="R60" s="217"/>
      <c r="S60" s="217"/>
      <c r="T60" s="217"/>
      <c r="U60" s="217"/>
      <c r="V60" s="217"/>
      <c r="W60" s="217"/>
      <c r="X60" s="217"/>
      <c r="Y60" s="217"/>
      <c r="Z60" s="217"/>
      <c r="AA60" s="217"/>
    </row>
    <row r="61" spans="1:27" x14ac:dyDescent="0.2">
      <c r="A61" s="247">
        <v>54</v>
      </c>
      <c r="B61" s="247" t="s">
        <v>12225</v>
      </c>
      <c r="C61" s="247" t="s">
        <v>12222</v>
      </c>
      <c r="D61" s="248" t="s">
        <v>12223</v>
      </c>
      <c r="E61" s="248" t="s">
        <v>12224</v>
      </c>
      <c r="F61" s="248" t="s">
        <v>261</v>
      </c>
      <c r="G61" s="248" t="s">
        <v>440</v>
      </c>
      <c r="H61" s="248" t="s">
        <v>90</v>
      </c>
      <c r="I61" s="248" t="s">
        <v>395</v>
      </c>
      <c r="J61" s="248" t="s">
        <v>92</v>
      </c>
      <c r="K61" s="249">
        <v>12</v>
      </c>
      <c r="L61" s="249">
        <v>2013</v>
      </c>
      <c r="M61" s="250">
        <v>223906.68</v>
      </c>
      <c r="N61" s="248" t="s">
        <v>2950</v>
      </c>
      <c r="O61" s="331"/>
      <c r="P61" s="72"/>
      <c r="Q61" s="72"/>
      <c r="R61" s="217"/>
      <c r="S61" s="217"/>
      <c r="T61" s="217"/>
      <c r="U61" s="217"/>
      <c r="V61" s="217"/>
      <c r="W61" s="217"/>
      <c r="X61" s="217"/>
      <c r="Y61" s="217"/>
      <c r="Z61" s="217"/>
      <c r="AA61" s="217"/>
    </row>
    <row r="62" spans="1:27" x14ac:dyDescent="0.2">
      <c r="A62" s="247">
        <v>55</v>
      </c>
      <c r="B62" s="247" t="s">
        <v>12226</v>
      </c>
      <c r="C62" s="247" t="s">
        <v>1114</v>
      </c>
      <c r="D62" s="248" t="s">
        <v>261</v>
      </c>
      <c r="E62" s="248" t="s">
        <v>12227</v>
      </c>
      <c r="F62" s="248" t="s">
        <v>261</v>
      </c>
      <c r="G62" s="248" t="s">
        <v>440</v>
      </c>
      <c r="H62" s="248" t="s">
        <v>90</v>
      </c>
      <c r="I62" s="248" t="s">
        <v>183</v>
      </c>
      <c r="J62" s="248" t="s">
        <v>92</v>
      </c>
      <c r="K62" s="249">
        <v>12</v>
      </c>
      <c r="L62" s="249">
        <v>2013</v>
      </c>
      <c r="M62" s="250">
        <v>4082.5</v>
      </c>
      <c r="N62" s="248" t="s">
        <v>2950</v>
      </c>
      <c r="O62" s="331"/>
      <c r="P62" s="72"/>
      <c r="Q62" s="72"/>
      <c r="R62" s="217"/>
      <c r="S62" s="217"/>
      <c r="T62" s="217"/>
      <c r="U62" s="217"/>
      <c r="V62" s="217"/>
      <c r="W62" s="217"/>
      <c r="X62" s="217"/>
      <c r="Y62" s="217"/>
      <c r="Z62" s="217"/>
      <c r="AA62" s="217"/>
    </row>
    <row r="63" spans="1:27" x14ac:dyDescent="0.2">
      <c r="A63" s="247">
        <v>56</v>
      </c>
      <c r="B63" s="247" t="s">
        <v>12228</v>
      </c>
      <c r="C63" s="247" t="s">
        <v>1114</v>
      </c>
      <c r="D63" s="248" t="s">
        <v>261</v>
      </c>
      <c r="E63" s="248" t="s">
        <v>12227</v>
      </c>
      <c r="F63" s="248" t="s">
        <v>261</v>
      </c>
      <c r="G63" s="248" t="s">
        <v>440</v>
      </c>
      <c r="H63" s="248" t="s">
        <v>90</v>
      </c>
      <c r="I63" s="248" t="s">
        <v>183</v>
      </c>
      <c r="J63" s="248" t="s">
        <v>92</v>
      </c>
      <c r="K63" s="249">
        <v>12</v>
      </c>
      <c r="L63" s="249">
        <v>2013</v>
      </c>
      <c r="M63" s="250">
        <v>4082.5</v>
      </c>
      <c r="N63" s="248" t="s">
        <v>2950</v>
      </c>
      <c r="O63" s="331"/>
      <c r="P63" s="72"/>
      <c r="Q63" s="72"/>
      <c r="R63" s="217"/>
      <c r="S63" s="217"/>
      <c r="T63" s="217"/>
      <c r="U63" s="217"/>
      <c r="V63" s="217"/>
      <c r="W63" s="217"/>
      <c r="X63" s="217"/>
      <c r="Y63" s="217"/>
      <c r="Z63" s="217"/>
      <c r="AA63" s="217"/>
    </row>
    <row r="64" spans="1:27" x14ac:dyDescent="0.2">
      <c r="A64" s="247">
        <v>57</v>
      </c>
      <c r="B64" s="247" t="s">
        <v>12229</v>
      </c>
      <c r="C64" s="247" t="s">
        <v>2052</v>
      </c>
      <c r="D64" s="248" t="s">
        <v>983</v>
      </c>
      <c r="E64" s="248" t="s">
        <v>391</v>
      </c>
      <c r="F64" s="248" t="s">
        <v>261</v>
      </c>
      <c r="G64" s="248" t="s">
        <v>440</v>
      </c>
      <c r="H64" s="248" t="s">
        <v>90</v>
      </c>
      <c r="I64" s="248" t="s">
        <v>183</v>
      </c>
      <c r="J64" s="248" t="s">
        <v>92</v>
      </c>
      <c r="K64" s="249">
        <v>12</v>
      </c>
      <c r="L64" s="249">
        <v>2013</v>
      </c>
      <c r="M64" s="250">
        <v>5659.5</v>
      </c>
      <c r="N64" s="248" t="s">
        <v>2950</v>
      </c>
      <c r="O64" s="331"/>
      <c r="P64" s="72"/>
      <c r="Q64" s="72"/>
      <c r="R64" s="217"/>
      <c r="S64" s="217"/>
      <c r="T64" s="217"/>
      <c r="U64" s="217"/>
      <c r="V64" s="217"/>
      <c r="W64" s="217"/>
      <c r="X64" s="217"/>
      <c r="Y64" s="217"/>
      <c r="Z64" s="217"/>
      <c r="AA64" s="217"/>
    </row>
    <row r="65" spans="1:27" x14ac:dyDescent="0.2">
      <c r="A65" s="247">
        <v>58</v>
      </c>
      <c r="B65" s="247" t="s">
        <v>12230</v>
      </c>
      <c r="C65" s="247" t="s">
        <v>12231</v>
      </c>
      <c r="D65" s="248" t="s">
        <v>261</v>
      </c>
      <c r="E65" s="248" t="s">
        <v>1432</v>
      </c>
      <c r="F65" s="248" t="s">
        <v>261</v>
      </c>
      <c r="G65" s="248" t="s">
        <v>440</v>
      </c>
      <c r="H65" s="248" t="s">
        <v>890</v>
      </c>
      <c r="I65" s="248" t="s">
        <v>183</v>
      </c>
      <c r="J65" s="248" t="s">
        <v>92</v>
      </c>
      <c r="K65" s="249">
        <v>12</v>
      </c>
      <c r="L65" s="253">
        <v>2013</v>
      </c>
      <c r="M65" s="250">
        <v>3795</v>
      </c>
      <c r="N65" s="248" t="s">
        <v>2950</v>
      </c>
      <c r="O65" s="331"/>
      <c r="P65" s="72"/>
      <c r="Q65" s="72"/>
      <c r="R65" s="217"/>
      <c r="S65" s="217"/>
      <c r="T65" s="217"/>
      <c r="U65" s="217"/>
      <c r="V65" s="217"/>
      <c r="W65" s="217"/>
      <c r="X65" s="217"/>
      <c r="Y65" s="217"/>
      <c r="Z65" s="217"/>
      <c r="AA65" s="217"/>
    </row>
    <row r="66" spans="1:27" x14ac:dyDescent="0.2">
      <c r="A66" s="247">
        <v>59</v>
      </c>
      <c r="B66" s="247" t="s">
        <v>12232</v>
      </c>
      <c r="C66" s="247" t="s">
        <v>12233</v>
      </c>
      <c r="D66" s="248" t="s">
        <v>2193</v>
      </c>
      <c r="E66" s="248" t="s">
        <v>1768</v>
      </c>
      <c r="F66" s="248" t="s">
        <v>261</v>
      </c>
      <c r="G66" s="248" t="s">
        <v>440</v>
      </c>
      <c r="H66" s="248" t="s">
        <v>890</v>
      </c>
      <c r="I66" s="248" t="s">
        <v>183</v>
      </c>
      <c r="J66" s="248" t="s">
        <v>92</v>
      </c>
      <c r="K66" s="249">
        <v>12</v>
      </c>
      <c r="L66" s="253">
        <v>2013</v>
      </c>
      <c r="M66" s="254">
        <v>7282.02</v>
      </c>
      <c r="N66" s="248" t="s">
        <v>2950</v>
      </c>
      <c r="O66" s="331"/>
      <c r="P66" s="72"/>
      <c r="Q66" s="72"/>
      <c r="R66" s="217"/>
      <c r="S66" s="217"/>
      <c r="T66" s="217"/>
      <c r="U66" s="217"/>
      <c r="V66" s="217"/>
      <c r="W66" s="217"/>
      <c r="X66" s="217"/>
      <c r="Y66" s="217"/>
      <c r="Z66" s="217"/>
      <c r="AA66" s="217"/>
    </row>
    <row r="67" spans="1:27" x14ac:dyDescent="0.2">
      <c r="A67" s="247">
        <v>60</v>
      </c>
      <c r="B67" s="247" t="s">
        <v>12234</v>
      </c>
      <c r="C67" s="247" t="s">
        <v>12231</v>
      </c>
      <c r="D67" s="248" t="s">
        <v>261</v>
      </c>
      <c r="E67" s="248" t="s">
        <v>12235</v>
      </c>
      <c r="F67" s="248" t="s">
        <v>261</v>
      </c>
      <c r="G67" s="248" t="s">
        <v>440</v>
      </c>
      <c r="H67" s="248" t="s">
        <v>890</v>
      </c>
      <c r="I67" s="248" t="s">
        <v>183</v>
      </c>
      <c r="J67" s="248" t="s">
        <v>92</v>
      </c>
      <c r="K67" s="249">
        <v>5</v>
      </c>
      <c r="L67" s="253">
        <v>2019</v>
      </c>
      <c r="M67" s="254">
        <v>14268</v>
      </c>
      <c r="N67" s="248" t="s">
        <v>2950</v>
      </c>
      <c r="O67" s="331"/>
      <c r="P67" s="72"/>
      <c r="Q67" s="72"/>
      <c r="R67" s="217"/>
      <c r="S67" s="217"/>
      <c r="T67" s="217"/>
      <c r="U67" s="217"/>
      <c r="V67" s="217"/>
      <c r="W67" s="217"/>
      <c r="X67" s="217"/>
      <c r="Y67" s="217"/>
      <c r="Z67" s="217"/>
      <c r="AA67" s="217"/>
    </row>
    <row r="68" spans="1:27" ht="22.5" x14ac:dyDescent="0.2">
      <c r="A68" s="247">
        <v>61</v>
      </c>
      <c r="B68" s="247" t="s">
        <v>12236</v>
      </c>
      <c r="C68" s="247" t="s">
        <v>12233</v>
      </c>
      <c r="D68" s="248" t="s">
        <v>261</v>
      </c>
      <c r="E68" s="248" t="s">
        <v>1768</v>
      </c>
      <c r="F68" s="248" t="s">
        <v>261</v>
      </c>
      <c r="G68" s="248" t="s">
        <v>12237</v>
      </c>
      <c r="H68" s="248" t="s">
        <v>90</v>
      </c>
      <c r="I68" s="248" t="s">
        <v>183</v>
      </c>
      <c r="J68" s="248" t="s">
        <v>92</v>
      </c>
      <c r="K68" s="249">
        <v>5</v>
      </c>
      <c r="L68" s="253">
        <v>2019</v>
      </c>
      <c r="M68" s="254">
        <f>45472/4</f>
        <v>11368</v>
      </c>
      <c r="N68" s="248" t="s">
        <v>2950</v>
      </c>
      <c r="O68" s="331"/>
      <c r="P68" s="72"/>
      <c r="Q68" s="72"/>
      <c r="R68" s="217"/>
      <c r="S68" s="217"/>
      <c r="T68" s="217"/>
      <c r="U68" s="217"/>
      <c r="V68" s="217"/>
      <c r="W68" s="217"/>
      <c r="X68" s="217"/>
      <c r="Y68" s="217"/>
      <c r="Z68" s="217"/>
      <c r="AA68" s="217"/>
    </row>
    <row r="69" spans="1:27" ht="22.5" x14ac:dyDescent="0.2">
      <c r="A69" s="247">
        <v>62</v>
      </c>
      <c r="B69" s="247" t="s">
        <v>12238</v>
      </c>
      <c r="C69" s="247" t="s">
        <v>12233</v>
      </c>
      <c r="D69" s="248" t="s">
        <v>261</v>
      </c>
      <c r="E69" s="248" t="s">
        <v>1768</v>
      </c>
      <c r="F69" s="248" t="s">
        <v>261</v>
      </c>
      <c r="G69" s="248" t="s">
        <v>12239</v>
      </c>
      <c r="H69" s="248" t="s">
        <v>90</v>
      </c>
      <c r="I69" s="248" t="s">
        <v>183</v>
      </c>
      <c r="J69" s="248" t="s">
        <v>92</v>
      </c>
      <c r="K69" s="249">
        <v>5</v>
      </c>
      <c r="L69" s="253">
        <v>2019</v>
      </c>
      <c r="M69" s="254">
        <f>45472/4</f>
        <v>11368</v>
      </c>
      <c r="N69" s="248" t="s">
        <v>2950</v>
      </c>
      <c r="O69" s="331"/>
      <c r="P69" s="72"/>
      <c r="Q69" s="72"/>
      <c r="R69" s="217"/>
      <c r="S69" s="217"/>
      <c r="T69" s="217"/>
      <c r="U69" s="217"/>
      <c r="V69" s="217"/>
      <c r="W69" s="217"/>
      <c r="X69" s="217"/>
      <c r="Y69" s="217"/>
      <c r="Z69" s="217"/>
      <c r="AA69" s="217"/>
    </row>
    <row r="70" spans="1:27" ht="22.5" x14ac:dyDescent="0.2">
      <c r="A70" s="247">
        <v>63</v>
      </c>
      <c r="B70" s="247" t="s">
        <v>12240</v>
      </c>
      <c r="C70" s="247" t="s">
        <v>12233</v>
      </c>
      <c r="D70" s="248" t="s">
        <v>261</v>
      </c>
      <c r="E70" s="248" t="s">
        <v>1768</v>
      </c>
      <c r="F70" s="248" t="s">
        <v>261</v>
      </c>
      <c r="G70" s="248" t="s">
        <v>12241</v>
      </c>
      <c r="H70" s="248" t="s">
        <v>90</v>
      </c>
      <c r="I70" s="248" t="s">
        <v>183</v>
      </c>
      <c r="J70" s="248" t="s">
        <v>92</v>
      </c>
      <c r="K70" s="249">
        <v>5</v>
      </c>
      <c r="L70" s="253">
        <v>2019</v>
      </c>
      <c r="M70" s="254">
        <f>45472/4</f>
        <v>11368</v>
      </c>
      <c r="N70" s="248" t="s">
        <v>2950</v>
      </c>
      <c r="O70" s="331"/>
      <c r="P70" s="72"/>
      <c r="Q70" s="72"/>
      <c r="R70" s="217"/>
      <c r="S70" s="217"/>
      <c r="T70" s="217"/>
      <c r="U70" s="217"/>
      <c r="V70" s="217"/>
      <c r="W70" s="217"/>
      <c r="X70" s="217"/>
      <c r="Y70" s="217"/>
      <c r="Z70" s="217"/>
      <c r="AA70" s="217"/>
    </row>
    <row r="71" spans="1:27" ht="22.5" x14ac:dyDescent="0.2">
      <c r="A71" s="247">
        <v>64</v>
      </c>
      <c r="B71" s="247" t="s">
        <v>12242</v>
      </c>
      <c r="C71" s="247" t="s">
        <v>12233</v>
      </c>
      <c r="D71" s="248" t="s">
        <v>261</v>
      </c>
      <c r="E71" s="248" t="s">
        <v>1768</v>
      </c>
      <c r="F71" s="248" t="s">
        <v>261</v>
      </c>
      <c r="G71" s="248" t="s">
        <v>12243</v>
      </c>
      <c r="H71" s="248" t="s">
        <v>90</v>
      </c>
      <c r="I71" s="248" t="s">
        <v>183</v>
      </c>
      <c r="J71" s="248" t="s">
        <v>92</v>
      </c>
      <c r="K71" s="249">
        <v>5</v>
      </c>
      <c r="L71" s="253">
        <v>2019</v>
      </c>
      <c r="M71" s="254">
        <f>45472/4</f>
        <v>11368</v>
      </c>
      <c r="N71" s="248" t="s">
        <v>2950</v>
      </c>
      <c r="O71" s="331"/>
      <c r="P71" s="72"/>
      <c r="Q71" s="72"/>
      <c r="R71" s="217"/>
      <c r="S71" s="217"/>
      <c r="T71" s="217"/>
      <c r="U71" s="217"/>
      <c r="V71" s="217"/>
      <c r="W71" s="217"/>
      <c r="X71" s="217"/>
      <c r="Y71" s="217"/>
      <c r="Z71" s="217"/>
      <c r="AA71" s="217"/>
    </row>
    <row r="72" spans="1:27" x14ac:dyDescent="0.2">
      <c r="A72" s="247">
        <v>65</v>
      </c>
      <c r="B72" s="247" t="s">
        <v>12244</v>
      </c>
      <c r="C72" s="247" t="s">
        <v>12233</v>
      </c>
      <c r="D72" s="248" t="s">
        <v>261</v>
      </c>
      <c r="E72" s="248">
        <v>1.5</v>
      </c>
      <c r="F72" s="248" t="s">
        <v>261</v>
      </c>
      <c r="G72" s="248" t="s">
        <v>440</v>
      </c>
      <c r="H72" s="248" t="s">
        <v>890</v>
      </c>
      <c r="I72" s="248" t="s">
        <v>183</v>
      </c>
      <c r="J72" s="248" t="s">
        <v>92</v>
      </c>
      <c r="K72" s="249">
        <v>4</v>
      </c>
      <c r="L72" s="253">
        <v>2020</v>
      </c>
      <c r="M72" s="254">
        <v>22852</v>
      </c>
      <c r="N72" s="248" t="s">
        <v>2950</v>
      </c>
      <c r="O72" s="331"/>
      <c r="P72" s="72"/>
      <c r="Q72" s="72"/>
      <c r="R72" s="217"/>
      <c r="S72" s="217"/>
      <c r="T72" s="217"/>
      <c r="U72" s="217"/>
      <c r="V72" s="217"/>
      <c r="W72" s="217"/>
      <c r="X72" s="217"/>
      <c r="Y72" s="217"/>
      <c r="Z72" s="217"/>
      <c r="AA72" s="217"/>
    </row>
    <row r="73" spans="1:27" x14ac:dyDescent="0.2">
      <c r="A73" s="247">
        <v>66</v>
      </c>
      <c r="B73" s="247" t="s">
        <v>12245</v>
      </c>
      <c r="C73" s="247" t="s">
        <v>12246</v>
      </c>
      <c r="D73" s="248" t="s">
        <v>12247</v>
      </c>
      <c r="E73" s="248" t="s">
        <v>391</v>
      </c>
      <c r="F73" s="248" t="s">
        <v>12248</v>
      </c>
      <c r="G73" s="255">
        <v>217135201473</v>
      </c>
      <c r="H73" s="248" t="s">
        <v>292</v>
      </c>
      <c r="I73" s="248" t="s">
        <v>183</v>
      </c>
      <c r="J73" s="248" t="s">
        <v>92</v>
      </c>
      <c r="K73" s="249">
        <v>3</v>
      </c>
      <c r="L73" s="249">
        <v>2015</v>
      </c>
      <c r="M73" s="250">
        <v>22643.200000000001</v>
      </c>
      <c r="N73" s="248" t="s">
        <v>2950</v>
      </c>
      <c r="O73" s="331"/>
      <c r="P73" s="72"/>
      <c r="Q73" s="72"/>
      <c r="R73" s="217"/>
      <c r="S73" s="217"/>
      <c r="T73" s="217"/>
      <c r="U73" s="217"/>
      <c r="V73" s="217"/>
      <c r="W73" s="217"/>
      <c r="X73" s="217"/>
      <c r="Y73" s="217"/>
      <c r="Z73" s="217"/>
      <c r="AA73" s="217"/>
    </row>
    <row r="74" spans="1:27" x14ac:dyDescent="0.2">
      <c r="A74" s="247">
        <v>67</v>
      </c>
      <c r="B74" s="247" t="s">
        <v>12249</v>
      </c>
      <c r="C74" s="247" t="s">
        <v>12246</v>
      </c>
      <c r="D74" s="248" t="s">
        <v>12247</v>
      </c>
      <c r="E74" s="248" t="s">
        <v>391</v>
      </c>
      <c r="F74" s="248" t="s">
        <v>12248</v>
      </c>
      <c r="G74" s="255">
        <v>217135201954</v>
      </c>
      <c r="H74" s="248" t="s">
        <v>292</v>
      </c>
      <c r="I74" s="248" t="s">
        <v>183</v>
      </c>
      <c r="J74" s="248" t="s">
        <v>92</v>
      </c>
      <c r="K74" s="249">
        <v>3</v>
      </c>
      <c r="L74" s="249">
        <v>2015</v>
      </c>
      <c r="M74" s="250">
        <v>22643.200000000001</v>
      </c>
      <c r="N74" s="248" t="s">
        <v>2950</v>
      </c>
      <c r="O74" s="331"/>
      <c r="P74" s="72"/>
      <c r="Q74" s="72"/>
      <c r="R74" s="217"/>
      <c r="S74" s="217"/>
      <c r="T74" s="217"/>
      <c r="U74" s="217"/>
      <c r="V74" s="217"/>
      <c r="W74" s="217"/>
      <c r="X74" s="217"/>
      <c r="Y74" s="217"/>
      <c r="Z74" s="217"/>
      <c r="AA74" s="217"/>
    </row>
    <row r="75" spans="1:27" ht="22.5" x14ac:dyDescent="0.2">
      <c r="A75" s="247">
        <v>68</v>
      </c>
      <c r="B75" s="247" t="s">
        <v>12250</v>
      </c>
      <c r="C75" s="247" t="s">
        <v>12251</v>
      </c>
      <c r="D75" s="248" t="s">
        <v>261</v>
      </c>
      <c r="E75" s="248" t="s">
        <v>391</v>
      </c>
      <c r="F75" s="248" t="s">
        <v>261</v>
      </c>
      <c r="G75" s="248" t="s">
        <v>440</v>
      </c>
      <c r="H75" s="248" t="s">
        <v>470</v>
      </c>
      <c r="I75" s="248" t="s">
        <v>2834</v>
      </c>
      <c r="J75" s="248" t="s">
        <v>92</v>
      </c>
      <c r="K75" s="249">
        <v>12</v>
      </c>
      <c r="L75" s="249">
        <v>2013</v>
      </c>
      <c r="M75" s="250">
        <v>97505.05</v>
      </c>
      <c r="N75" s="248" t="s">
        <v>2950</v>
      </c>
      <c r="O75" s="331"/>
      <c r="P75" s="72"/>
      <c r="Q75" s="72"/>
      <c r="R75" s="217"/>
      <c r="S75" s="217"/>
      <c r="T75" s="217"/>
      <c r="U75" s="217"/>
      <c r="V75" s="217"/>
      <c r="W75" s="217"/>
      <c r="X75" s="217"/>
      <c r="Y75" s="217"/>
      <c r="Z75" s="217"/>
      <c r="AA75" s="217"/>
    </row>
    <row r="76" spans="1:27" ht="22.5" x14ac:dyDescent="0.2">
      <c r="A76" s="247">
        <v>69</v>
      </c>
      <c r="B76" s="247" t="s">
        <v>12252</v>
      </c>
      <c r="C76" s="247" t="s">
        <v>12253</v>
      </c>
      <c r="D76" s="248" t="s">
        <v>261</v>
      </c>
      <c r="E76" s="248" t="s">
        <v>391</v>
      </c>
      <c r="F76" s="248" t="s">
        <v>261</v>
      </c>
      <c r="G76" s="248" t="s">
        <v>12254</v>
      </c>
      <c r="H76" s="248" t="s">
        <v>90</v>
      </c>
      <c r="I76" s="248" t="s">
        <v>2834</v>
      </c>
      <c r="J76" s="248" t="s">
        <v>92</v>
      </c>
      <c r="K76" s="249">
        <v>12</v>
      </c>
      <c r="L76" s="249">
        <v>2018</v>
      </c>
      <c r="M76" s="250">
        <v>185000</v>
      </c>
      <c r="N76" s="248" t="s">
        <v>2950</v>
      </c>
      <c r="O76" s="331"/>
      <c r="P76" s="72"/>
      <c r="Q76" s="72"/>
      <c r="R76" s="217"/>
      <c r="S76" s="217"/>
      <c r="T76" s="217"/>
      <c r="U76" s="217"/>
      <c r="V76" s="217"/>
      <c r="W76" s="217"/>
      <c r="X76" s="217"/>
      <c r="Y76" s="217"/>
      <c r="Z76" s="217"/>
      <c r="AA76" s="217"/>
    </row>
    <row r="77" spans="1:27" ht="22.5" x14ac:dyDescent="0.2">
      <c r="A77" s="247">
        <v>70</v>
      </c>
      <c r="B77" s="247" t="s">
        <v>12255</v>
      </c>
      <c r="C77" s="247" t="s">
        <v>12256</v>
      </c>
      <c r="D77" s="248" t="s">
        <v>261</v>
      </c>
      <c r="E77" s="248" t="s">
        <v>391</v>
      </c>
      <c r="F77" s="248" t="s">
        <v>261</v>
      </c>
      <c r="G77" s="248" t="s">
        <v>440</v>
      </c>
      <c r="H77" s="248" t="s">
        <v>292</v>
      </c>
      <c r="I77" s="248" t="s">
        <v>2834</v>
      </c>
      <c r="J77" s="248" t="s">
        <v>92</v>
      </c>
      <c r="K77" s="249">
        <v>10</v>
      </c>
      <c r="L77" s="249">
        <v>2020</v>
      </c>
      <c r="M77" s="250">
        <v>272184.33</v>
      </c>
      <c r="N77" s="248" t="s">
        <v>2950</v>
      </c>
      <c r="O77" s="331"/>
      <c r="P77" s="72"/>
      <c r="Q77" s="72"/>
      <c r="R77" s="217"/>
      <c r="S77" s="217"/>
      <c r="T77" s="217"/>
      <c r="U77" s="217"/>
      <c r="V77" s="217"/>
      <c r="W77" s="217"/>
      <c r="X77" s="217"/>
      <c r="Y77" s="217"/>
      <c r="Z77" s="217"/>
      <c r="AA77" s="217"/>
    </row>
    <row r="78" spans="1:27" x14ac:dyDescent="0.2">
      <c r="A78" s="247">
        <v>71</v>
      </c>
      <c r="B78" s="247" t="s">
        <v>12257</v>
      </c>
      <c r="C78" s="247" t="s">
        <v>12258</v>
      </c>
      <c r="D78" s="248" t="s">
        <v>12259</v>
      </c>
      <c r="E78" s="248" t="s">
        <v>7612</v>
      </c>
      <c r="F78" s="248" t="s">
        <v>261</v>
      </c>
      <c r="G78" s="248" t="s">
        <v>440</v>
      </c>
      <c r="H78" s="248" t="s">
        <v>470</v>
      </c>
      <c r="I78" s="248" t="s">
        <v>2416</v>
      </c>
      <c r="J78" s="248" t="s">
        <v>92</v>
      </c>
      <c r="K78" s="249">
        <v>3</v>
      </c>
      <c r="L78" s="252">
        <v>2014</v>
      </c>
      <c r="M78" s="250">
        <v>2413.73</v>
      </c>
      <c r="N78" s="248" t="s">
        <v>3107</v>
      </c>
      <c r="O78" s="331"/>
      <c r="P78" s="72"/>
      <c r="Q78" s="72"/>
      <c r="R78" s="217"/>
      <c r="S78" s="217"/>
      <c r="T78" s="217"/>
      <c r="U78" s="217"/>
      <c r="V78" s="217"/>
      <c r="W78" s="217"/>
      <c r="X78" s="217"/>
      <c r="Y78" s="217"/>
      <c r="Z78" s="217"/>
      <c r="AA78" s="217"/>
    </row>
    <row r="79" spans="1:27" x14ac:dyDescent="0.2">
      <c r="A79" s="247">
        <v>72</v>
      </c>
      <c r="B79" s="247" t="s">
        <v>12260</v>
      </c>
      <c r="C79" s="247" t="s">
        <v>12258</v>
      </c>
      <c r="D79" s="248" t="s">
        <v>12259</v>
      </c>
      <c r="E79" s="248" t="s">
        <v>7612</v>
      </c>
      <c r="F79" s="248" t="s">
        <v>261</v>
      </c>
      <c r="G79" s="248" t="s">
        <v>440</v>
      </c>
      <c r="H79" s="248" t="s">
        <v>470</v>
      </c>
      <c r="I79" s="248" t="s">
        <v>2416</v>
      </c>
      <c r="J79" s="248" t="s">
        <v>92</v>
      </c>
      <c r="K79" s="249">
        <v>3</v>
      </c>
      <c r="L79" s="252">
        <v>2014</v>
      </c>
      <c r="M79" s="250">
        <v>2413.73</v>
      </c>
      <c r="N79" s="248" t="s">
        <v>3107</v>
      </c>
      <c r="O79" s="331"/>
      <c r="P79" s="72"/>
      <c r="Q79" s="72"/>
      <c r="R79" s="217"/>
      <c r="S79" s="217"/>
      <c r="T79" s="217"/>
      <c r="U79" s="217"/>
      <c r="V79" s="217"/>
      <c r="W79" s="217"/>
      <c r="X79" s="217"/>
      <c r="Y79" s="217"/>
      <c r="Z79" s="217"/>
      <c r="AA79" s="217"/>
    </row>
    <row r="80" spans="1:27" ht="22.5" x14ac:dyDescent="0.2">
      <c r="A80" s="247">
        <v>73</v>
      </c>
      <c r="B80" s="247" t="s">
        <v>12261</v>
      </c>
      <c r="C80" s="247" t="s">
        <v>12262</v>
      </c>
      <c r="D80" s="248" t="s">
        <v>12263</v>
      </c>
      <c r="E80" s="248" t="s">
        <v>391</v>
      </c>
      <c r="F80" s="248" t="s">
        <v>261</v>
      </c>
      <c r="G80" s="248" t="s">
        <v>440</v>
      </c>
      <c r="H80" s="248" t="s">
        <v>292</v>
      </c>
      <c r="I80" s="248" t="s">
        <v>309</v>
      </c>
      <c r="J80" s="248" t="s">
        <v>92</v>
      </c>
      <c r="K80" s="249">
        <v>12</v>
      </c>
      <c r="L80" s="249">
        <v>2019</v>
      </c>
      <c r="M80" s="250">
        <v>12724.27</v>
      </c>
      <c r="N80" s="248" t="s">
        <v>5160</v>
      </c>
      <c r="O80" s="331"/>
      <c r="P80" s="72"/>
      <c r="Q80" s="72"/>
      <c r="R80" s="217"/>
      <c r="S80" s="217"/>
      <c r="T80" s="217"/>
      <c r="U80" s="217"/>
      <c r="V80" s="217"/>
      <c r="W80" s="217"/>
      <c r="X80" s="217"/>
      <c r="Y80" s="217"/>
      <c r="Z80" s="217"/>
      <c r="AA80" s="217"/>
    </row>
    <row r="81" spans="1:27" ht="22.5" x14ac:dyDescent="0.2">
      <c r="A81" s="247">
        <v>74</v>
      </c>
      <c r="B81" s="247" t="s">
        <v>12264</v>
      </c>
      <c r="C81" s="247" t="s">
        <v>12265</v>
      </c>
      <c r="D81" s="248" t="s">
        <v>261</v>
      </c>
      <c r="E81" s="248" t="s">
        <v>7612</v>
      </c>
      <c r="F81" s="248" t="s">
        <v>12266</v>
      </c>
      <c r="G81" s="248" t="s">
        <v>12267</v>
      </c>
      <c r="H81" s="248" t="s">
        <v>470</v>
      </c>
      <c r="I81" s="248" t="s">
        <v>2560</v>
      </c>
      <c r="J81" s="248" t="s">
        <v>92</v>
      </c>
      <c r="K81" s="249">
        <v>12</v>
      </c>
      <c r="L81" s="249">
        <v>2013</v>
      </c>
      <c r="M81" s="254">
        <v>31198.75</v>
      </c>
      <c r="N81" s="248" t="s">
        <v>5160</v>
      </c>
      <c r="O81" s="331"/>
      <c r="P81" s="72"/>
      <c r="Q81" s="72"/>
      <c r="R81" s="217"/>
      <c r="S81" s="217"/>
      <c r="T81" s="217"/>
      <c r="U81" s="217"/>
      <c r="V81" s="217"/>
      <c r="W81" s="217"/>
      <c r="X81" s="217"/>
      <c r="Y81" s="217"/>
      <c r="Z81" s="217"/>
      <c r="AA81" s="217"/>
    </row>
    <row r="82" spans="1:27" ht="22.5" x14ac:dyDescent="0.2">
      <c r="A82" s="247">
        <v>75</v>
      </c>
      <c r="B82" s="247" t="s">
        <v>12268</v>
      </c>
      <c r="C82" s="247" t="s">
        <v>12265</v>
      </c>
      <c r="D82" s="248" t="s">
        <v>261</v>
      </c>
      <c r="E82" s="248" t="s">
        <v>7612</v>
      </c>
      <c r="F82" s="248" t="s">
        <v>12266</v>
      </c>
      <c r="G82" s="248" t="s">
        <v>12269</v>
      </c>
      <c r="H82" s="248" t="s">
        <v>470</v>
      </c>
      <c r="I82" s="248" t="s">
        <v>2560</v>
      </c>
      <c r="J82" s="248" t="s">
        <v>92</v>
      </c>
      <c r="K82" s="249">
        <v>12</v>
      </c>
      <c r="L82" s="249">
        <v>2013</v>
      </c>
      <c r="M82" s="254">
        <v>31198.75</v>
      </c>
      <c r="N82" s="248" t="s">
        <v>5160</v>
      </c>
      <c r="O82" s="331"/>
      <c r="P82" s="72"/>
      <c r="Q82" s="72"/>
      <c r="R82" s="217"/>
      <c r="S82" s="217"/>
      <c r="T82" s="217"/>
      <c r="U82" s="217"/>
      <c r="V82" s="217"/>
      <c r="W82" s="217"/>
      <c r="X82" s="217"/>
      <c r="Y82" s="217"/>
      <c r="Z82" s="217"/>
      <c r="AA82" s="217"/>
    </row>
    <row r="83" spans="1:27" ht="22.5" x14ac:dyDescent="0.2">
      <c r="A83" s="247">
        <v>76</v>
      </c>
      <c r="B83" s="247" t="s">
        <v>12270</v>
      </c>
      <c r="C83" s="247" t="s">
        <v>12265</v>
      </c>
      <c r="D83" s="248" t="s">
        <v>261</v>
      </c>
      <c r="E83" s="248" t="s">
        <v>7612</v>
      </c>
      <c r="F83" s="248" t="s">
        <v>12266</v>
      </c>
      <c r="G83" s="248" t="s">
        <v>12271</v>
      </c>
      <c r="H83" s="248" t="s">
        <v>470</v>
      </c>
      <c r="I83" s="248" t="s">
        <v>2560</v>
      </c>
      <c r="J83" s="248" t="s">
        <v>92</v>
      </c>
      <c r="K83" s="249">
        <v>12</v>
      </c>
      <c r="L83" s="249">
        <v>2013</v>
      </c>
      <c r="M83" s="254">
        <v>31198.75</v>
      </c>
      <c r="N83" s="248" t="s">
        <v>5160</v>
      </c>
      <c r="O83" s="331"/>
      <c r="P83" s="72"/>
      <c r="Q83" s="72"/>
      <c r="R83" s="217"/>
      <c r="S83" s="217"/>
      <c r="T83" s="217"/>
      <c r="U83" s="217"/>
      <c r="V83" s="217"/>
      <c r="W83" s="217"/>
      <c r="X83" s="217"/>
      <c r="Y83" s="217"/>
      <c r="Z83" s="217"/>
      <c r="AA83" s="217"/>
    </row>
    <row r="84" spans="1:27" ht="22.5" x14ac:dyDescent="0.2">
      <c r="A84" s="247">
        <v>77</v>
      </c>
      <c r="B84" s="247" t="s">
        <v>12272</v>
      </c>
      <c r="C84" s="247" t="s">
        <v>12265</v>
      </c>
      <c r="D84" s="248" t="s">
        <v>261</v>
      </c>
      <c r="E84" s="248" t="s">
        <v>7612</v>
      </c>
      <c r="F84" s="248" t="s">
        <v>12266</v>
      </c>
      <c r="G84" s="248" t="s">
        <v>12273</v>
      </c>
      <c r="H84" s="248" t="s">
        <v>470</v>
      </c>
      <c r="I84" s="248" t="s">
        <v>2560</v>
      </c>
      <c r="J84" s="248" t="s">
        <v>92</v>
      </c>
      <c r="K84" s="249">
        <v>12</v>
      </c>
      <c r="L84" s="249">
        <v>2013</v>
      </c>
      <c r="M84" s="254">
        <v>31198.75</v>
      </c>
      <c r="N84" s="248" t="s">
        <v>5160</v>
      </c>
      <c r="O84" s="331"/>
      <c r="P84" s="72"/>
      <c r="Q84" s="72"/>
      <c r="R84" s="217"/>
      <c r="S84" s="217"/>
      <c r="T84" s="217"/>
      <c r="U84" s="217"/>
      <c r="V84" s="217"/>
      <c r="W84" s="217"/>
      <c r="X84" s="217"/>
      <c r="Y84" s="217"/>
      <c r="Z84" s="217"/>
      <c r="AA84" s="217"/>
    </row>
    <row r="85" spans="1:27" ht="22.5" x14ac:dyDescent="0.2">
      <c r="A85" s="247">
        <v>78</v>
      </c>
      <c r="B85" s="247" t="s">
        <v>12274</v>
      </c>
      <c r="C85" s="247" t="s">
        <v>12265</v>
      </c>
      <c r="D85" s="248" t="s">
        <v>261</v>
      </c>
      <c r="E85" s="248" t="s">
        <v>7612</v>
      </c>
      <c r="F85" s="248" t="s">
        <v>12266</v>
      </c>
      <c r="G85" s="248" t="s">
        <v>12275</v>
      </c>
      <c r="H85" s="248" t="s">
        <v>470</v>
      </c>
      <c r="I85" s="248" t="s">
        <v>2560</v>
      </c>
      <c r="J85" s="248" t="s">
        <v>92</v>
      </c>
      <c r="K85" s="249">
        <v>12</v>
      </c>
      <c r="L85" s="249">
        <v>2013</v>
      </c>
      <c r="M85" s="254">
        <v>31198.75</v>
      </c>
      <c r="N85" s="248" t="s">
        <v>5160</v>
      </c>
      <c r="O85" s="331"/>
      <c r="P85" s="72"/>
      <c r="Q85" s="72"/>
      <c r="R85" s="217"/>
      <c r="S85" s="217"/>
      <c r="T85" s="217"/>
      <c r="U85" s="217"/>
      <c r="V85" s="217"/>
      <c r="W85" s="217"/>
      <c r="X85" s="217"/>
      <c r="Y85" s="217"/>
      <c r="Z85" s="217"/>
      <c r="AA85" s="217"/>
    </row>
    <row r="86" spans="1:27" ht="22.5" x14ac:dyDescent="0.2">
      <c r="A86" s="247">
        <v>79</v>
      </c>
      <c r="B86" s="247" t="s">
        <v>12276</v>
      </c>
      <c r="C86" s="247" t="s">
        <v>12265</v>
      </c>
      <c r="D86" s="248" t="s">
        <v>261</v>
      </c>
      <c r="E86" s="248" t="s">
        <v>7612</v>
      </c>
      <c r="F86" s="248" t="s">
        <v>12266</v>
      </c>
      <c r="G86" s="248" t="s">
        <v>12277</v>
      </c>
      <c r="H86" s="248" t="s">
        <v>470</v>
      </c>
      <c r="I86" s="248" t="s">
        <v>2560</v>
      </c>
      <c r="J86" s="248" t="s">
        <v>92</v>
      </c>
      <c r="K86" s="249">
        <v>12</v>
      </c>
      <c r="L86" s="249">
        <v>2013</v>
      </c>
      <c r="M86" s="254">
        <v>31198.75</v>
      </c>
      <c r="N86" s="248" t="s">
        <v>5160</v>
      </c>
      <c r="O86" s="331"/>
      <c r="P86" s="72"/>
      <c r="Q86" s="72"/>
      <c r="R86" s="217"/>
      <c r="S86" s="217"/>
      <c r="T86" s="217"/>
      <c r="U86" s="217"/>
      <c r="V86" s="217"/>
      <c r="W86" s="217"/>
      <c r="X86" s="217"/>
      <c r="Y86" s="217"/>
      <c r="Z86" s="217"/>
      <c r="AA86" s="217"/>
    </row>
    <row r="87" spans="1:27" ht="22.5" x14ac:dyDescent="0.2">
      <c r="A87" s="247">
        <v>80</v>
      </c>
      <c r="B87" s="247" t="s">
        <v>12278</v>
      </c>
      <c r="C87" s="247" t="s">
        <v>12265</v>
      </c>
      <c r="D87" s="248" t="s">
        <v>261</v>
      </c>
      <c r="E87" s="248" t="s">
        <v>7612</v>
      </c>
      <c r="F87" s="248" t="s">
        <v>12266</v>
      </c>
      <c r="G87" s="248" t="s">
        <v>12279</v>
      </c>
      <c r="H87" s="248" t="s">
        <v>470</v>
      </c>
      <c r="I87" s="248" t="s">
        <v>2560</v>
      </c>
      <c r="J87" s="248" t="s">
        <v>92</v>
      </c>
      <c r="K87" s="249">
        <v>12</v>
      </c>
      <c r="L87" s="249">
        <v>2013</v>
      </c>
      <c r="M87" s="254">
        <v>31198.75</v>
      </c>
      <c r="N87" s="248" t="s">
        <v>5160</v>
      </c>
      <c r="O87" s="331"/>
      <c r="P87" s="72"/>
      <c r="Q87" s="72"/>
      <c r="R87" s="217"/>
      <c r="S87" s="217"/>
      <c r="T87" s="217"/>
      <c r="U87" s="217"/>
      <c r="V87" s="217"/>
      <c r="W87" s="217"/>
      <c r="X87" s="217"/>
      <c r="Y87" s="217"/>
      <c r="Z87" s="217"/>
      <c r="AA87" s="217"/>
    </row>
    <row r="88" spans="1:27" ht="22.5" x14ac:dyDescent="0.2">
      <c r="A88" s="247">
        <v>81</v>
      </c>
      <c r="B88" s="247" t="s">
        <v>12280</v>
      </c>
      <c r="C88" s="247" t="s">
        <v>12265</v>
      </c>
      <c r="D88" s="248" t="s">
        <v>261</v>
      </c>
      <c r="E88" s="248" t="s">
        <v>7612</v>
      </c>
      <c r="F88" s="248" t="s">
        <v>12266</v>
      </c>
      <c r="G88" s="248" t="s">
        <v>12281</v>
      </c>
      <c r="H88" s="248" t="s">
        <v>470</v>
      </c>
      <c r="I88" s="248" t="s">
        <v>2560</v>
      </c>
      <c r="J88" s="248" t="s">
        <v>92</v>
      </c>
      <c r="K88" s="249">
        <v>12</v>
      </c>
      <c r="L88" s="249">
        <v>2013</v>
      </c>
      <c r="M88" s="254">
        <v>31198.75</v>
      </c>
      <c r="N88" s="248" t="s">
        <v>5160</v>
      </c>
      <c r="O88" s="331"/>
      <c r="P88" s="72"/>
      <c r="Q88" s="72"/>
      <c r="R88" s="217"/>
      <c r="S88" s="217"/>
      <c r="T88" s="217"/>
      <c r="U88" s="217"/>
      <c r="V88" s="217"/>
      <c r="W88" s="217"/>
      <c r="X88" s="217"/>
      <c r="Y88" s="217"/>
      <c r="Z88" s="217"/>
      <c r="AA88" s="217"/>
    </row>
    <row r="89" spans="1:27" ht="22.5" x14ac:dyDescent="0.2">
      <c r="A89" s="247">
        <v>82</v>
      </c>
      <c r="B89" s="247" t="s">
        <v>12282</v>
      </c>
      <c r="C89" s="247" t="s">
        <v>12265</v>
      </c>
      <c r="D89" s="248" t="s">
        <v>261</v>
      </c>
      <c r="E89" s="248" t="s">
        <v>7612</v>
      </c>
      <c r="F89" s="248" t="s">
        <v>12266</v>
      </c>
      <c r="G89" s="248" t="s">
        <v>12283</v>
      </c>
      <c r="H89" s="248" t="s">
        <v>470</v>
      </c>
      <c r="I89" s="248" t="s">
        <v>2560</v>
      </c>
      <c r="J89" s="248" t="s">
        <v>92</v>
      </c>
      <c r="K89" s="249">
        <v>12</v>
      </c>
      <c r="L89" s="249">
        <v>2013</v>
      </c>
      <c r="M89" s="254">
        <v>31198.75</v>
      </c>
      <c r="N89" s="248" t="s">
        <v>5160</v>
      </c>
      <c r="O89" s="331"/>
      <c r="P89" s="72"/>
      <c r="Q89" s="72"/>
      <c r="R89" s="217"/>
      <c r="S89" s="217"/>
      <c r="T89" s="217"/>
      <c r="U89" s="217"/>
      <c r="V89" s="217"/>
      <c r="W89" s="217"/>
      <c r="X89" s="217"/>
      <c r="Y89" s="217"/>
      <c r="Z89" s="217"/>
      <c r="AA89" s="217"/>
    </row>
    <row r="90" spans="1:27" ht="22.5" x14ac:dyDescent="0.2">
      <c r="A90" s="247">
        <v>83</v>
      </c>
      <c r="B90" s="247" t="s">
        <v>12284</v>
      </c>
      <c r="C90" s="247" t="s">
        <v>12265</v>
      </c>
      <c r="D90" s="248" t="s">
        <v>261</v>
      </c>
      <c r="E90" s="248" t="s">
        <v>7612</v>
      </c>
      <c r="F90" s="248" t="s">
        <v>12266</v>
      </c>
      <c r="G90" s="248" t="s">
        <v>12285</v>
      </c>
      <c r="H90" s="248" t="s">
        <v>470</v>
      </c>
      <c r="I90" s="248" t="s">
        <v>2560</v>
      </c>
      <c r="J90" s="248" t="s">
        <v>92</v>
      </c>
      <c r="K90" s="249">
        <v>12</v>
      </c>
      <c r="L90" s="249">
        <v>2013</v>
      </c>
      <c r="M90" s="254">
        <v>31198.75</v>
      </c>
      <c r="N90" s="248" t="s">
        <v>5160</v>
      </c>
      <c r="O90" s="331"/>
      <c r="P90" s="72"/>
      <c r="Q90" s="72"/>
      <c r="R90" s="217"/>
      <c r="S90" s="217"/>
      <c r="T90" s="217"/>
      <c r="U90" s="217"/>
      <c r="V90" s="217"/>
      <c r="W90" s="217"/>
      <c r="X90" s="217"/>
      <c r="Y90" s="217"/>
      <c r="Z90" s="217"/>
      <c r="AA90" s="217"/>
    </row>
    <row r="91" spans="1:27" ht="22.5" x14ac:dyDescent="0.2">
      <c r="A91" s="247">
        <v>84</v>
      </c>
      <c r="B91" s="247" t="s">
        <v>12286</v>
      </c>
      <c r="C91" s="247" t="s">
        <v>12265</v>
      </c>
      <c r="D91" s="248" t="s">
        <v>261</v>
      </c>
      <c r="E91" s="248" t="s">
        <v>7612</v>
      </c>
      <c r="F91" s="248" t="s">
        <v>12266</v>
      </c>
      <c r="G91" s="248" t="s">
        <v>12287</v>
      </c>
      <c r="H91" s="248" t="s">
        <v>470</v>
      </c>
      <c r="I91" s="248" t="s">
        <v>2560</v>
      </c>
      <c r="J91" s="248" t="s">
        <v>92</v>
      </c>
      <c r="K91" s="249">
        <v>12</v>
      </c>
      <c r="L91" s="249">
        <v>2013</v>
      </c>
      <c r="M91" s="254">
        <v>31198.75</v>
      </c>
      <c r="N91" s="248" t="s">
        <v>5160</v>
      </c>
      <c r="O91" s="331"/>
      <c r="P91" s="72"/>
      <c r="Q91" s="72"/>
      <c r="R91" s="217"/>
      <c r="S91" s="217"/>
      <c r="T91" s="217"/>
      <c r="U91" s="217"/>
      <c r="V91" s="217"/>
      <c r="W91" s="217"/>
      <c r="X91" s="217"/>
      <c r="Y91" s="217"/>
      <c r="Z91" s="217"/>
      <c r="AA91" s="217"/>
    </row>
    <row r="92" spans="1:27" ht="22.5" x14ac:dyDescent="0.2">
      <c r="A92" s="247">
        <v>85</v>
      </c>
      <c r="B92" s="247" t="s">
        <v>12288</v>
      </c>
      <c r="C92" s="247" t="s">
        <v>12265</v>
      </c>
      <c r="D92" s="248" t="s">
        <v>261</v>
      </c>
      <c r="E92" s="248" t="s">
        <v>7612</v>
      </c>
      <c r="F92" s="248" t="s">
        <v>12266</v>
      </c>
      <c r="G92" s="248" t="s">
        <v>12289</v>
      </c>
      <c r="H92" s="248" t="s">
        <v>470</v>
      </c>
      <c r="I92" s="248" t="s">
        <v>2560</v>
      </c>
      <c r="J92" s="248" t="s">
        <v>92</v>
      </c>
      <c r="K92" s="249">
        <v>12</v>
      </c>
      <c r="L92" s="249">
        <v>2013</v>
      </c>
      <c r="M92" s="254">
        <v>31198.75</v>
      </c>
      <c r="N92" s="248" t="s">
        <v>5160</v>
      </c>
      <c r="O92" s="331"/>
      <c r="P92" s="72"/>
      <c r="Q92" s="72"/>
      <c r="R92" s="217"/>
      <c r="S92" s="217"/>
      <c r="T92" s="217"/>
      <c r="U92" s="217"/>
      <c r="V92" s="217"/>
      <c r="W92" s="217"/>
      <c r="X92" s="217"/>
      <c r="Y92" s="217"/>
      <c r="Z92" s="217"/>
      <c r="AA92" s="217"/>
    </row>
    <row r="93" spans="1:27" ht="22.5" x14ac:dyDescent="0.2">
      <c r="A93" s="247">
        <v>86</v>
      </c>
      <c r="B93" s="247" t="s">
        <v>12290</v>
      </c>
      <c r="C93" s="247" t="s">
        <v>12265</v>
      </c>
      <c r="D93" s="248" t="s">
        <v>261</v>
      </c>
      <c r="E93" s="248" t="s">
        <v>7612</v>
      </c>
      <c r="F93" s="248" t="s">
        <v>12266</v>
      </c>
      <c r="G93" s="248" t="s">
        <v>12291</v>
      </c>
      <c r="H93" s="248" t="s">
        <v>470</v>
      </c>
      <c r="I93" s="248" t="s">
        <v>2560</v>
      </c>
      <c r="J93" s="248" t="s">
        <v>92</v>
      </c>
      <c r="K93" s="249">
        <v>12</v>
      </c>
      <c r="L93" s="249">
        <v>2013</v>
      </c>
      <c r="M93" s="254">
        <v>31198.75</v>
      </c>
      <c r="N93" s="248" t="s">
        <v>5160</v>
      </c>
      <c r="O93" s="331"/>
      <c r="P93" s="72"/>
      <c r="Q93" s="72"/>
      <c r="R93" s="217"/>
      <c r="S93" s="217"/>
      <c r="T93" s="217"/>
      <c r="U93" s="217"/>
      <c r="V93" s="217"/>
      <c r="W93" s="217"/>
      <c r="X93" s="217"/>
      <c r="Y93" s="217"/>
      <c r="Z93" s="217"/>
      <c r="AA93" s="217"/>
    </row>
    <row r="94" spans="1:27" ht="22.5" x14ac:dyDescent="0.2">
      <c r="A94" s="247">
        <v>87</v>
      </c>
      <c r="B94" s="247" t="s">
        <v>12292</v>
      </c>
      <c r="C94" s="247" t="s">
        <v>12265</v>
      </c>
      <c r="D94" s="248" t="s">
        <v>261</v>
      </c>
      <c r="E94" s="248" t="s">
        <v>7612</v>
      </c>
      <c r="F94" s="248" t="s">
        <v>12266</v>
      </c>
      <c r="G94" s="248" t="s">
        <v>12293</v>
      </c>
      <c r="H94" s="248" t="s">
        <v>470</v>
      </c>
      <c r="I94" s="248" t="s">
        <v>2560</v>
      </c>
      <c r="J94" s="248" t="s">
        <v>92</v>
      </c>
      <c r="K94" s="249">
        <v>12</v>
      </c>
      <c r="L94" s="249">
        <v>2013</v>
      </c>
      <c r="M94" s="254">
        <v>31198.75</v>
      </c>
      <c r="N94" s="248" t="s">
        <v>5160</v>
      </c>
      <c r="O94" s="331"/>
      <c r="P94" s="72"/>
      <c r="Q94" s="72"/>
      <c r="R94" s="217"/>
      <c r="S94" s="217"/>
      <c r="T94" s="217"/>
      <c r="U94" s="217"/>
      <c r="V94" s="217"/>
      <c r="W94" s="217"/>
      <c r="X94" s="217"/>
      <c r="Y94" s="217"/>
      <c r="Z94" s="217"/>
      <c r="AA94" s="217"/>
    </row>
    <row r="95" spans="1:27" ht="22.5" x14ac:dyDescent="0.2">
      <c r="A95" s="247">
        <v>88</v>
      </c>
      <c r="B95" s="247" t="s">
        <v>12294</v>
      </c>
      <c r="C95" s="247" t="s">
        <v>12265</v>
      </c>
      <c r="D95" s="248" t="s">
        <v>261</v>
      </c>
      <c r="E95" s="248" t="s">
        <v>7612</v>
      </c>
      <c r="F95" s="248" t="s">
        <v>12266</v>
      </c>
      <c r="G95" s="248" t="s">
        <v>12295</v>
      </c>
      <c r="H95" s="248" t="s">
        <v>470</v>
      </c>
      <c r="I95" s="248" t="s">
        <v>2560</v>
      </c>
      <c r="J95" s="248" t="s">
        <v>92</v>
      </c>
      <c r="K95" s="249">
        <v>12</v>
      </c>
      <c r="L95" s="249">
        <v>2013</v>
      </c>
      <c r="M95" s="254">
        <v>31198.62</v>
      </c>
      <c r="N95" s="248" t="s">
        <v>5160</v>
      </c>
      <c r="O95" s="331"/>
      <c r="P95" s="72"/>
      <c r="Q95" s="72"/>
      <c r="R95" s="217"/>
      <c r="S95" s="217"/>
      <c r="T95" s="217"/>
      <c r="U95" s="217"/>
      <c r="V95" s="217"/>
      <c r="W95" s="217"/>
      <c r="X95" s="217"/>
      <c r="Y95" s="217"/>
      <c r="Z95" s="217"/>
      <c r="AA95" s="217"/>
    </row>
    <row r="96" spans="1:27" ht="22.5" x14ac:dyDescent="0.2">
      <c r="A96" s="247">
        <v>89</v>
      </c>
      <c r="B96" s="247" t="s">
        <v>12296</v>
      </c>
      <c r="C96" s="247" t="s">
        <v>12265</v>
      </c>
      <c r="D96" s="248" t="s">
        <v>261</v>
      </c>
      <c r="E96" s="248" t="s">
        <v>7612</v>
      </c>
      <c r="F96" s="248" t="s">
        <v>12266</v>
      </c>
      <c r="G96" s="248" t="s">
        <v>12297</v>
      </c>
      <c r="H96" s="248" t="s">
        <v>470</v>
      </c>
      <c r="I96" s="248" t="s">
        <v>2560</v>
      </c>
      <c r="J96" s="248" t="s">
        <v>92</v>
      </c>
      <c r="K96" s="249">
        <v>12</v>
      </c>
      <c r="L96" s="249">
        <v>2013</v>
      </c>
      <c r="M96" s="254">
        <v>32017.86</v>
      </c>
      <c r="N96" s="248" t="s">
        <v>5160</v>
      </c>
      <c r="O96" s="331"/>
      <c r="P96" s="72"/>
      <c r="Q96" s="72"/>
      <c r="R96" s="217"/>
      <c r="S96" s="217"/>
      <c r="T96" s="217"/>
      <c r="U96" s="217"/>
      <c r="V96" s="217"/>
      <c r="W96" s="217"/>
      <c r="X96" s="217"/>
      <c r="Y96" s="217"/>
      <c r="Z96" s="217"/>
      <c r="AA96" s="217"/>
    </row>
    <row r="97" spans="1:27" ht="22.5" x14ac:dyDescent="0.2">
      <c r="A97" s="247">
        <v>90</v>
      </c>
      <c r="B97" s="247" t="s">
        <v>12298</v>
      </c>
      <c r="C97" s="247" t="s">
        <v>12265</v>
      </c>
      <c r="D97" s="248" t="s">
        <v>261</v>
      </c>
      <c r="E97" s="248" t="s">
        <v>7612</v>
      </c>
      <c r="F97" s="248" t="s">
        <v>12266</v>
      </c>
      <c r="G97" s="248" t="s">
        <v>12299</v>
      </c>
      <c r="H97" s="248" t="s">
        <v>470</v>
      </c>
      <c r="I97" s="248" t="s">
        <v>2560</v>
      </c>
      <c r="J97" s="248" t="s">
        <v>92</v>
      </c>
      <c r="K97" s="249">
        <v>12</v>
      </c>
      <c r="L97" s="249">
        <v>2013</v>
      </c>
      <c r="M97" s="254">
        <v>32017.86</v>
      </c>
      <c r="N97" s="248" t="s">
        <v>5160</v>
      </c>
      <c r="O97" s="331"/>
      <c r="P97" s="72"/>
      <c r="Q97" s="72"/>
      <c r="R97" s="217"/>
      <c r="S97" s="217"/>
      <c r="T97" s="217"/>
      <c r="U97" s="217"/>
      <c r="V97" s="217"/>
      <c r="W97" s="217"/>
      <c r="X97" s="217"/>
      <c r="Y97" s="217"/>
      <c r="Z97" s="217"/>
      <c r="AA97" s="217"/>
    </row>
    <row r="98" spans="1:27" ht="22.5" x14ac:dyDescent="0.2">
      <c r="A98" s="247">
        <v>91</v>
      </c>
      <c r="B98" s="247" t="s">
        <v>12300</v>
      </c>
      <c r="C98" s="247" t="s">
        <v>12265</v>
      </c>
      <c r="D98" s="248" t="s">
        <v>261</v>
      </c>
      <c r="E98" s="248" t="s">
        <v>7612</v>
      </c>
      <c r="F98" s="248" t="s">
        <v>12266</v>
      </c>
      <c r="G98" s="248" t="s">
        <v>12301</v>
      </c>
      <c r="H98" s="248" t="s">
        <v>470</v>
      </c>
      <c r="I98" s="248" t="s">
        <v>2560</v>
      </c>
      <c r="J98" s="248" t="s">
        <v>92</v>
      </c>
      <c r="K98" s="249">
        <v>12</v>
      </c>
      <c r="L98" s="249">
        <v>2013</v>
      </c>
      <c r="M98" s="254">
        <v>32017.86</v>
      </c>
      <c r="N98" s="248" t="s">
        <v>5160</v>
      </c>
      <c r="O98" s="331"/>
      <c r="P98" s="72"/>
      <c r="Q98" s="72"/>
      <c r="R98" s="217"/>
      <c r="S98" s="217"/>
      <c r="T98" s="217"/>
      <c r="U98" s="217"/>
      <c r="V98" s="217"/>
      <c r="W98" s="217"/>
      <c r="X98" s="217"/>
      <c r="Y98" s="217"/>
      <c r="Z98" s="217"/>
      <c r="AA98" s="217"/>
    </row>
    <row r="99" spans="1:27" ht="22.5" x14ac:dyDescent="0.2">
      <c r="A99" s="247">
        <v>92</v>
      </c>
      <c r="B99" s="247" t="s">
        <v>12302</v>
      </c>
      <c r="C99" s="247" t="s">
        <v>12265</v>
      </c>
      <c r="D99" s="248" t="s">
        <v>261</v>
      </c>
      <c r="E99" s="248" t="s">
        <v>7612</v>
      </c>
      <c r="F99" s="248" t="s">
        <v>12266</v>
      </c>
      <c r="G99" s="248" t="s">
        <v>12303</v>
      </c>
      <c r="H99" s="248" t="s">
        <v>470</v>
      </c>
      <c r="I99" s="248" t="s">
        <v>2560</v>
      </c>
      <c r="J99" s="248" t="s">
        <v>92</v>
      </c>
      <c r="K99" s="249">
        <v>12</v>
      </c>
      <c r="L99" s="249">
        <v>2013</v>
      </c>
      <c r="M99" s="254">
        <v>32017.86</v>
      </c>
      <c r="N99" s="248" t="s">
        <v>5160</v>
      </c>
      <c r="O99" s="331"/>
      <c r="P99" s="72"/>
      <c r="Q99" s="72"/>
      <c r="R99" s="217"/>
      <c r="S99" s="217"/>
      <c r="T99" s="217"/>
      <c r="U99" s="217"/>
      <c r="V99" s="217"/>
      <c r="W99" s="217"/>
      <c r="X99" s="217"/>
      <c r="Y99" s="217"/>
      <c r="Z99" s="217"/>
      <c r="AA99" s="217"/>
    </row>
    <row r="100" spans="1:27" ht="22.5" x14ac:dyDescent="0.2">
      <c r="A100" s="247">
        <v>93</v>
      </c>
      <c r="B100" s="247" t="s">
        <v>12304</v>
      </c>
      <c r="C100" s="247" t="s">
        <v>12265</v>
      </c>
      <c r="D100" s="248" t="s">
        <v>261</v>
      </c>
      <c r="E100" s="248" t="s">
        <v>7612</v>
      </c>
      <c r="F100" s="248" t="s">
        <v>12266</v>
      </c>
      <c r="G100" s="248" t="s">
        <v>12305</v>
      </c>
      <c r="H100" s="248" t="s">
        <v>470</v>
      </c>
      <c r="I100" s="248" t="s">
        <v>2560</v>
      </c>
      <c r="J100" s="248" t="s">
        <v>92</v>
      </c>
      <c r="K100" s="249">
        <v>12</v>
      </c>
      <c r="L100" s="249">
        <v>2013</v>
      </c>
      <c r="M100" s="254">
        <v>32017.86</v>
      </c>
      <c r="N100" s="248" t="s">
        <v>5160</v>
      </c>
      <c r="O100" s="331"/>
      <c r="P100" s="72"/>
      <c r="Q100" s="72"/>
      <c r="R100" s="217"/>
      <c r="S100" s="217"/>
      <c r="T100" s="217"/>
      <c r="U100" s="217"/>
      <c r="V100" s="217"/>
      <c r="W100" s="217"/>
      <c r="X100" s="217"/>
      <c r="Y100" s="217"/>
      <c r="Z100" s="217"/>
      <c r="AA100" s="217"/>
    </row>
    <row r="101" spans="1:27" ht="22.5" x14ac:dyDescent="0.2">
      <c r="A101" s="247">
        <v>94</v>
      </c>
      <c r="B101" s="247" t="s">
        <v>12306</v>
      </c>
      <c r="C101" s="247" t="s">
        <v>12265</v>
      </c>
      <c r="D101" s="248" t="s">
        <v>261</v>
      </c>
      <c r="E101" s="248" t="s">
        <v>7612</v>
      </c>
      <c r="F101" s="248" t="s">
        <v>12266</v>
      </c>
      <c r="G101" s="248" t="s">
        <v>12307</v>
      </c>
      <c r="H101" s="248" t="s">
        <v>470</v>
      </c>
      <c r="I101" s="248" t="s">
        <v>2560</v>
      </c>
      <c r="J101" s="248" t="s">
        <v>92</v>
      </c>
      <c r="K101" s="249">
        <v>12</v>
      </c>
      <c r="L101" s="249">
        <v>2015</v>
      </c>
      <c r="M101" s="254">
        <v>25573.360000000001</v>
      </c>
      <c r="N101" s="248" t="s">
        <v>5160</v>
      </c>
      <c r="O101" s="331"/>
      <c r="P101" s="72"/>
      <c r="Q101" s="72"/>
      <c r="R101" s="217"/>
      <c r="S101" s="217"/>
      <c r="T101" s="217"/>
      <c r="U101" s="217"/>
      <c r="V101" s="217"/>
      <c r="W101" s="217"/>
      <c r="X101" s="217"/>
      <c r="Y101" s="217"/>
      <c r="Z101" s="217"/>
      <c r="AA101" s="217"/>
    </row>
    <row r="102" spans="1:27" ht="22.5" x14ac:dyDescent="0.2">
      <c r="A102" s="247">
        <v>95</v>
      </c>
      <c r="B102" s="247" t="s">
        <v>12308</v>
      </c>
      <c r="C102" s="247" t="s">
        <v>12265</v>
      </c>
      <c r="D102" s="248" t="s">
        <v>261</v>
      </c>
      <c r="E102" s="248" t="s">
        <v>7612</v>
      </c>
      <c r="F102" s="248" t="s">
        <v>12266</v>
      </c>
      <c r="G102" s="248" t="s">
        <v>12309</v>
      </c>
      <c r="H102" s="248" t="s">
        <v>470</v>
      </c>
      <c r="I102" s="248" t="s">
        <v>2560</v>
      </c>
      <c r="J102" s="248" t="s">
        <v>92</v>
      </c>
      <c r="K102" s="249">
        <v>12</v>
      </c>
      <c r="L102" s="249">
        <v>2015</v>
      </c>
      <c r="M102" s="254">
        <v>25573.360000000001</v>
      </c>
      <c r="N102" s="248" t="s">
        <v>5160</v>
      </c>
      <c r="O102" s="331"/>
      <c r="P102" s="72"/>
      <c r="Q102" s="72"/>
      <c r="R102" s="217"/>
      <c r="S102" s="217"/>
      <c r="T102" s="217"/>
      <c r="U102" s="217"/>
      <c r="V102" s="217"/>
      <c r="W102" s="217"/>
      <c r="X102" s="217"/>
      <c r="Y102" s="217"/>
      <c r="Z102" s="217"/>
      <c r="AA102" s="217"/>
    </row>
    <row r="103" spans="1:27" ht="22.5" x14ac:dyDescent="0.2">
      <c r="A103" s="247">
        <v>96</v>
      </c>
      <c r="B103" s="247" t="s">
        <v>12310</v>
      </c>
      <c r="C103" s="247" t="s">
        <v>12265</v>
      </c>
      <c r="D103" s="248" t="s">
        <v>261</v>
      </c>
      <c r="E103" s="248" t="s">
        <v>7612</v>
      </c>
      <c r="F103" s="248" t="s">
        <v>12266</v>
      </c>
      <c r="G103" s="248" t="s">
        <v>12311</v>
      </c>
      <c r="H103" s="248" t="s">
        <v>470</v>
      </c>
      <c r="I103" s="248" t="s">
        <v>2560</v>
      </c>
      <c r="J103" s="248" t="s">
        <v>92</v>
      </c>
      <c r="K103" s="249">
        <v>12</v>
      </c>
      <c r="L103" s="249">
        <v>2015</v>
      </c>
      <c r="M103" s="254">
        <v>25573.360000000001</v>
      </c>
      <c r="N103" s="248" t="s">
        <v>5160</v>
      </c>
      <c r="O103" s="331"/>
      <c r="P103" s="72"/>
      <c r="Q103" s="72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</row>
    <row r="104" spans="1:27" ht="33.75" x14ac:dyDescent="0.2">
      <c r="A104" s="247">
        <v>97</v>
      </c>
      <c r="B104" s="247" t="s">
        <v>12312</v>
      </c>
      <c r="C104" s="247" t="s">
        <v>12265</v>
      </c>
      <c r="D104" s="248" t="s">
        <v>261</v>
      </c>
      <c r="E104" s="248" t="s">
        <v>7612</v>
      </c>
      <c r="F104" s="248" t="s">
        <v>12266</v>
      </c>
      <c r="G104" s="248" t="s">
        <v>12313</v>
      </c>
      <c r="H104" s="248" t="s">
        <v>470</v>
      </c>
      <c r="I104" s="248" t="s">
        <v>2560</v>
      </c>
      <c r="J104" s="248" t="s">
        <v>92</v>
      </c>
      <c r="K104" s="249">
        <v>12</v>
      </c>
      <c r="L104" s="249">
        <v>2015</v>
      </c>
      <c r="M104" s="254">
        <v>25573.360000000001</v>
      </c>
      <c r="N104" s="248" t="s">
        <v>5160</v>
      </c>
      <c r="O104" s="331"/>
      <c r="P104" s="72"/>
      <c r="Q104" s="72"/>
      <c r="R104" s="217"/>
      <c r="S104" s="217"/>
      <c r="T104" s="217"/>
      <c r="U104" s="217"/>
      <c r="V104" s="217"/>
      <c r="W104" s="217"/>
      <c r="X104" s="217"/>
      <c r="Y104" s="217"/>
      <c r="Z104" s="217"/>
      <c r="AA104" s="217"/>
    </row>
    <row r="105" spans="1:27" ht="22.5" x14ac:dyDescent="0.2">
      <c r="A105" s="247">
        <v>98</v>
      </c>
      <c r="B105" s="247" t="s">
        <v>12314</v>
      </c>
      <c r="C105" s="247" t="s">
        <v>12265</v>
      </c>
      <c r="D105" s="248" t="s">
        <v>261</v>
      </c>
      <c r="E105" s="248" t="s">
        <v>7612</v>
      </c>
      <c r="F105" s="248" t="s">
        <v>12266</v>
      </c>
      <c r="G105" s="248" t="s">
        <v>12315</v>
      </c>
      <c r="H105" s="248" t="s">
        <v>470</v>
      </c>
      <c r="I105" s="248" t="s">
        <v>2560</v>
      </c>
      <c r="J105" s="248" t="s">
        <v>92</v>
      </c>
      <c r="K105" s="249">
        <v>12</v>
      </c>
      <c r="L105" s="249">
        <v>2015</v>
      </c>
      <c r="M105" s="254">
        <v>25573.360000000001</v>
      </c>
      <c r="N105" s="248" t="s">
        <v>5160</v>
      </c>
      <c r="O105" s="331"/>
      <c r="P105" s="72"/>
      <c r="Q105" s="72"/>
      <c r="R105" s="217"/>
      <c r="S105" s="217"/>
      <c r="T105" s="217"/>
      <c r="U105" s="217"/>
      <c r="V105" s="217"/>
      <c r="W105" s="217"/>
      <c r="X105" s="217"/>
      <c r="Y105" s="217"/>
      <c r="Z105" s="217"/>
      <c r="AA105" s="217"/>
    </row>
    <row r="106" spans="1:27" ht="22.5" x14ac:dyDescent="0.2">
      <c r="A106" s="247">
        <v>99</v>
      </c>
      <c r="B106" s="247" t="s">
        <v>12316</v>
      </c>
      <c r="C106" s="247" t="s">
        <v>12265</v>
      </c>
      <c r="D106" s="248" t="s">
        <v>261</v>
      </c>
      <c r="E106" s="248" t="s">
        <v>7612</v>
      </c>
      <c r="F106" s="248" t="s">
        <v>12266</v>
      </c>
      <c r="G106" s="248" t="s">
        <v>12317</v>
      </c>
      <c r="H106" s="248" t="s">
        <v>470</v>
      </c>
      <c r="I106" s="248" t="s">
        <v>2560</v>
      </c>
      <c r="J106" s="248" t="s">
        <v>92</v>
      </c>
      <c r="K106" s="249">
        <v>12</v>
      </c>
      <c r="L106" s="249">
        <v>2015</v>
      </c>
      <c r="M106" s="254">
        <v>25573.360000000001</v>
      </c>
      <c r="N106" s="248" t="s">
        <v>5160</v>
      </c>
      <c r="O106" s="331"/>
      <c r="P106" s="72"/>
      <c r="Q106" s="72"/>
      <c r="R106" s="217"/>
      <c r="S106" s="217"/>
      <c r="T106" s="217"/>
      <c r="U106" s="217"/>
      <c r="V106" s="217"/>
      <c r="W106" s="217"/>
      <c r="X106" s="217"/>
      <c r="Y106" s="217"/>
      <c r="Z106" s="217"/>
      <c r="AA106" s="217"/>
    </row>
    <row r="107" spans="1:27" ht="22.5" x14ac:dyDescent="0.2">
      <c r="A107" s="247">
        <v>100</v>
      </c>
      <c r="B107" s="247" t="s">
        <v>12318</v>
      </c>
      <c r="C107" s="247" t="s">
        <v>12265</v>
      </c>
      <c r="D107" s="248" t="s">
        <v>261</v>
      </c>
      <c r="E107" s="248" t="s">
        <v>7612</v>
      </c>
      <c r="F107" s="248" t="s">
        <v>12266</v>
      </c>
      <c r="G107" s="248" t="s">
        <v>12319</v>
      </c>
      <c r="H107" s="248" t="s">
        <v>470</v>
      </c>
      <c r="I107" s="248" t="s">
        <v>2560</v>
      </c>
      <c r="J107" s="248" t="s">
        <v>92</v>
      </c>
      <c r="K107" s="249">
        <v>12</v>
      </c>
      <c r="L107" s="249">
        <v>2015</v>
      </c>
      <c r="M107" s="254">
        <v>25573.360000000001</v>
      </c>
      <c r="N107" s="248" t="s">
        <v>5160</v>
      </c>
      <c r="O107" s="331"/>
      <c r="P107" s="72"/>
      <c r="Q107" s="72"/>
      <c r="R107" s="217"/>
      <c r="S107" s="217"/>
      <c r="T107" s="217"/>
      <c r="U107" s="217"/>
      <c r="V107" s="217"/>
      <c r="W107" s="217"/>
      <c r="X107" s="217"/>
      <c r="Y107" s="217"/>
      <c r="Z107" s="217"/>
      <c r="AA107" s="217"/>
    </row>
    <row r="108" spans="1:27" ht="22.5" x14ac:dyDescent="0.2">
      <c r="A108" s="247">
        <v>101</v>
      </c>
      <c r="B108" s="247" t="s">
        <v>12320</v>
      </c>
      <c r="C108" s="247" t="s">
        <v>12265</v>
      </c>
      <c r="D108" s="248" t="s">
        <v>261</v>
      </c>
      <c r="E108" s="248" t="s">
        <v>7612</v>
      </c>
      <c r="F108" s="248" t="s">
        <v>12266</v>
      </c>
      <c r="G108" s="248" t="s">
        <v>12321</v>
      </c>
      <c r="H108" s="248" t="s">
        <v>470</v>
      </c>
      <c r="I108" s="248" t="s">
        <v>2560</v>
      </c>
      <c r="J108" s="248" t="s">
        <v>92</v>
      </c>
      <c r="K108" s="249">
        <v>12</v>
      </c>
      <c r="L108" s="249">
        <v>2015</v>
      </c>
      <c r="M108" s="254">
        <v>25573.360000000001</v>
      </c>
      <c r="N108" s="248" t="s">
        <v>5160</v>
      </c>
      <c r="O108" s="331"/>
      <c r="P108" s="72"/>
      <c r="Q108" s="72"/>
      <c r="R108" s="217"/>
      <c r="S108" s="217"/>
      <c r="T108" s="217"/>
      <c r="U108" s="217"/>
      <c r="V108" s="217"/>
      <c r="W108" s="217"/>
      <c r="X108" s="217"/>
      <c r="Y108" s="217"/>
      <c r="Z108" s="217"/>
      <c r="AA108" s="217"/>
    </row>
    <row r="109" spans="1:27" ht="22.5" x14ac:dyDescent="0.2">
      <c r="A109" s="247">
        <v>102</v>
      </c>
      <c r="B109" s="247" t="s">
        <v>12322</v>
      </c>
      <c r="C109" s="247" t="s">
        <v>12323</v>
      </c>
      <c r="D109" s="248" t="s">
        <v>261</v>
      </c>
      <c r="E109" s="248" t="s">
        <v>12324</v>
      </c>
      <c r="F109" s="248" t="s">
        <v>12325</v>
      </c>
      <c r="G109" s="248" t="s">
        <v>12326</v>
      </c>
      <c r="H109" s="248" t="s">
        <v>470</v>
      </c>
      <c r="I109" s="248" t="s">
        <v>2560</v>
      </c>
      <c r="J109" s="248" t="s">
        <v>92</v>
      </c>
      <c r="K109" s="249">
        <v>12</v>
      </c>
      <c r="L109" s="249">
        <v>2015</v>
      </c>
      <c r="M109" s="254">
        <v>54191.18</v>
      </c>
      <c r="N109" s="248" t="s">
        <v>5160</v>
      </c>
      <c r="O109" s="331"/>
      <c r="P109" s="72"/>
      <c r="Q109" s="72"/>
      <c r="R109" s="217"/>
      <c r="S109" s="217"/>
      <c r="T109" s="217"/>
      <c r="U109" s="217"/>
      <c r="V109" s="217"/>
      <c r="W109" s="217"/>
      <c r="X109" s="217"/>
      <c r="Y109" s="217"/>
      <c r="Z109" s="217"/>
      <c r="AA109" s="217"/>
    </row>
    <row r="110" spans="1:27" ht="22.5" x14ac:dyDescent="0.2">
      <c r="A110" s="247">
        <v>103</v>
      </c>
      <c r="B110" s="247" t="s">
        <v>12327</v>
      </c>
      <c r="C110" s="247" t="s">
        <v>12323</v>
      </c>
      <c r="D110" s="248" t="s">
        <v>261</v>
      </c>
      <c r="E110" s="248" t="s">
        <v>12324</v>
      </c>
      <c r="F110" s="248" t="s">
        <v>12325</v>
      </c>
      <c r="G110" s="248" t="s">
        <v>12328</v>
      </c>
      <c r="H110" s="248" t="s">
        <v>470</v>
      </c>
      <c r="I110" s="248" t="s">
        <v>2560</v>
      </c>
      <c r="J110" s="248" t="s">
        <v>92</v>
      </c>
      <c r="K110" s="249">
        <v>12</v>
      </c>
      <c r="L110" s="249">
        <v>2015</v>
      </c>
      <c r="M110" s="254">
        <v>54191.18</v>
      </c>
      <c r="N110" s="248" t="s">
        <v>5160</v>
      </c>
      <c r="O110" s="331"/>
      <c r="P110" s="72"/>
      <c r="Q110" s="72"/>
      <c r="R110" s="217"/>
      <c r="S110" s="217"/>
      <c r="T110" s="217"/>
      <c r="U110" s="217"/>
      <c r="V110" s="217"/>
      <c r="W110" s="217"/>
      <c r="X110" s="217"/>
      <c r="Y110" s="217"/>
      <c r="Z110" s="217"/>
      <c r="AA110" s="217"/>
    </row>
    <row r="111" spans="1:27" ht="22.5" x14ac:dyDescent="0.2">
      <c r="A111" s="247">
        <v>104</v>
      </c>
      <c r="B111" s="247" t="s">
        <v>12329</v>
      </c>
      <c r="C111" s="247" t="s">
        <v>12323</v>
      </c>
      <c r="D111" s="248" t="s">
        <v>261</v>
      </c>
      <c r="E111" s="248" t="s">
        <v>12324</v>
      </c>
      <c r="F111" s="248" t="s">
        <v>12325</v>
      </c>
      <c r="G111" s="248" t="s">
        <v>12330</v>
      </c>
      <c r="H111" s="248" t="s">
        <v>470</v>
      </c>
      <c r="I111" s="248" t="s">
        <v>2560</v>
      </c>
      <c r="J111" s="248" t="s">
        <v>92</v>
      </c>
      <c r="K111" s="249">
        <v>12</v>
      </c>
      <c r="L111" s="249">
        <v>2015</v>
      </c>
      <c r="M111" s="254">
        <v>54191.18</v>
      </c>
      <c r="N111" s="248" t="s">
        <v>5160</v>
      </c>
      <c r="O111" s="331"/>
      <c r="P111" s="72"/>
      <c r="Q111" s="72"/>
      <c r="R111" s="217"/>
      <c r="S111" s="217"/>
      <c r="T111" s="217"/>
      <c r="U111" s="217"/>
      <c r="V111" s="217"/>
      <c r="W111" s="217"/>
      <c r="X111" s="217"/>
      <c r="Y111" s="217"/>
      <c r="Z111" s="217"/>
      <c r="AA111" s="217"/>
    </row>
    <row r="112" spans="1:27" ht="22.5" x14ac:dyDescent="0.2">
      <c r="A112" s="247">
        <v>105</v>
      </c>
      <c r="B112" s="247" t="s">
        <v>12331</v>
      </c>
      <c r="C112" s="247" t="s">
        <v>12323</v>
      </c>
      <c r="D112" s="248" t="s">
        <v>261</v>
      </c>
      <c r="E112" s="248" t="s">
        <v>12324</v>
      </c>
      <c r="F112" s="248" t="s">
        <v>12325</v>
      </c>
      <c r="G112" s="248" t="s">
        <v>12332</v>
      </c>
      <c r="H112" s="248" t="s">
        <v>470</v>
      </c>
      <c r="I112" s="248" t="s">
        <v>2560</v>
      </c>
      <c r="J112" s="248" t="s">
        <v>92</v>
      </c>
      <c r="K112" s="249">
        <v>12</v>
      </c>
      <c r="L112" s="249">
        <v>2015</v>
      </c>
      <c r="M112" s="254">
        <v>54191.18</v>
      </c>
      <c r="N112" s="248" t="s">
        <v>5160</v>
      </c>
      <c r="O112" s="331"/>
      <c r="P112" s="72"/>
      <c r="Q112" s="72"/>
      <c r="R112" s="217"/>
      <c r="S112" s="217"/>
      <c r="T112" s="217"/>
      <c r="U112" s="217"/>
      <c r="V112" s="217"/>
      <c r="W112" s="217"/>
      <c r="X112" s="217"/>
      <c r="Y112" s="217"/>
      <c r="Z112" s="217"/>
      <c r="AA112" s="217"/>
    </row>
    <row r="113" spans="1:27" x14ac:dyDescent="0.2">
      <c r="A113" s="247">
        <v>106</v>
      </c>
      <c r="B113" s="247" t="s">
        <v>12333</v>
      </c>
      <c r="C113" s="247" t="s">
        <v>12334</v>
      </c>
      <c r="D113" s="248" t="s">
        <v>12259</v>
      </c>
      <c r="E113" s="248" t="s">
        <v>12324</v>
      </c>
      <c r="F113" s="248" t="s">
        <v>12335</v>
      </c>
      <c r="G113" s="248" t="s">
        <v>12336</v>
      </c>
      <c r="H113" s="248" t="s">
        <v>470</v>
      </c>
      <c r="I113" s="248" t="s">
        <v>2560</v>
      </c>
      <c r="J113" s="248" t="s">
        <v>92</v>
      </c>
      <c r="K113" s="249">
        <v>8</v>
      </c>
      <c r="L113" s="249">
        <v>2017</v>
      </c>
      <c r="M113" s="254">
        <v>22026.65</v>
      </c>
      <c r="N113" s="248" t="s">
        <v>5160</v>
      </c>
      <c r="O113" s="331"/>
      <c r="P113" s="72"/>
      <c r="Q113" s="72"/>
      <c r="R113" s="217"/>
      <c r="S113" s="217"/>
      <c r="T113" s="217"/>
      <c r="U113" s="217"/>
      <c r="V113" s="217"/>
      <c r="W113" s="217"/>
      <c r="X113" s="217"/>
      <c r="Y113" s="217"/>
      <c r="Z113" s="217"/>
      <c r="AA113" s="217"/>
    </row>
    <row r="114" spans="1:27" x14ac:dyDescent="0.2">
      <c r="A114" s="247">
        <v>107</v>
      </c>
      <c r="B114" s="247" t="s">
        <v>12337</v>
      </c>
      <c r="C114" s="247" t="s">
        <v>12334</v>
      </c>
      <c r="D114" s="248" t="s">
        <v>12259</v>
      </c>
      <c r="E114" s="248" t="s">
        <v>12324</v>
      </c>
      <c r="F114" s="248" t="s">
        <v>12335</v>
      </c>
      <c r="G114" s="248" t="s">
        <v>440</v>
      </c>
      <c r="H114" s="248" t="s">
        <v>470</v>
      </c>
      <c r="I114" s="248" t="s">
        <v>2560</v>
      </c>
      <c r="J114" s="248" t="s">
        <v>92</v>
      </c>
      <c r="K114" s="249">
        <v>8</v>
      </c>
      <c r="L114" s="249">
        <v>2017</v>
      </c>
      <c r="M114" s="254">
        <v>22026.65</v>
      </c>
      <c r="N114" s="248" t="s">
        <v>5160</v>
      </c>
      <c r="O114" s="331"/>
      <c r="P114" s="72"/>
      <c r="Q114" s="72"/>
      <c r="R114" s="217"/>
      <c r="S114" s="217"/>
      <c r="T114" s="217"/>
      <c r="U114" s="217"/>
      <c r="V114" s="217"/>
      <c r="W114" s="217"/>
      <c r="X114" s="217"/>
      <c r="Y114" s="217"/>
      <c r="Z114" s="217"/>
      <c r="AA114" s="217"/>
    </row>
    <row r="115" spans="1:27" x14ac:dyDescent="0.2">
      <c r="A115" s="247">
        <v>108</v>
      </c>
      <c r="B115" s="247" t="s">
        <v>12338</v>
      </c>
      <c r="C115" s="247" t="s">
        <v>12334</v>
      </c>
      <c r="D115" s="248" t="s">
        <v>12259</v>
      </c>
      <c r="E115" s="248" t="s">
        <v>12324</v>
      </c>
      <c r="F115" s="248" t="s">
        <v>12335</v>
      </c>
      <c r="G115" s="248" t="s">
        <v>12339</v>
      </c>
      <c r="H115" s="248" t="s">
        <v>470</v>
      </c>
      <c r="I115" s="248" t="s">
        <v>2560</v>
      </c>
      <c r="J115" s="248" t="s">
        <v>92</v>
      </c>
      <c r="K115" s="249">
        <v>8</v>
      </c>
      <c r="L115" s="249">
        <v>2017</v>
      </c>
      <c r="M115" s="254">
        <v>22026.65</v>
      </c>
      <c r="N115" s="248" t="s">
        <v>5160</v>
      </c>
      <c r="O115" s="331"/>
      <c r="P115" s="72"/>
      <c r="Q115" s="72"/>
      <c r="R115" s="217"/>
      <c r="S115" s="217"/>
      <c r="T115" s="217"/>
      <c r="U115" s="217"/>
      <c r="V115" s="217"/>
      <c r="W115" s="217"/>
      <c r="X115" s="217"/>
      <c r="Y115" s="217"/>
      <c r="Z115" s="217"/>
      <c r="AA115" s="217"/>
    </row>
    <row r="116" spans="1:27" x14ac:dyDescent="0.2">
      <c r="A116" s="247">
        <v>109</v>
      </c>
      <c r="B116" s="247" t="s">
        <v>12340</v>
      </c>
      <c r="C116" s="247" t="s">
        <v>12334</v>
      </c>
      <c r="D116" s="248" t="s">
        <v>12259</v>
      </c>
      <c r="E116" s="248" t="s">
        <v>12324</v>
      </c>
      <c r="F116" s="248" t="s">
        <v>12335</v>
      </c>
      <c r="G116" s="248" t="s">
        <v>12341</v>
      </c>
      <c r="H116" s="248" t="s">
        <v>470</v>
      </c>
      <c r="I116" s="248" t="s">
        <v>2560</v>
      </c>
      <c r="J116" s="248" t="s">
        <v>92</v>
      </c>
      <c r="K116" s="249">
        <v>8</v>
      </c>
      <c r="L116" s="249">
        <v>2017</v>
      </c>
      <c r="M116" s="254">
        <v>22026.65</v>
      </c>
      <c r="N116" s="248" t="s">
        <v>5160</v>
      </c>
      <c r="O116" s="331"/>
      <c r="P116" s="72"/>
      <c r="Q116" s="72"/>
      <c r="R116" s="217"/>
      <c r="S116" s="217"/>
      <c r="T116" s="217"/>
      <c r="U116" s="217"/>
      <c r="V116" s="217"/>
      <c r="W116" s="217"/>
      <c r="X116" s="217"/>
      <c r="Y116" s="217"/>
      <c r="Z116" s="217"/>
      <c r="AA116" s="217"/>
    </row>
    <row r="117" spans="1:27" x14ac:dyDescent="0.2">
      <c r="A117" s="247">
        <v>110</v>
      </c>
      <c r="B117" s="247" t="s">
        <v>12342</v>
      </c>
      <c r="C117" s="247" t="s">
        <v>12334</v>
      </c>
      <c r="D117" s="248" t="s">
        <v>12259</v>
      </c>
      <c r="E117" s="248" t="s">
        <v>12324</v>
      </c>
      <c r="F117" s="248" t="s">
        <v>12335</v>
      </c>
      <c r="G117" s="248" t="s">
        <v>440</v>
      </c>
      <c r="H117" s="248" t="s">
        <v>470</v>
      </c>
      <c r="I117" s="248" t="s">
        <v>2560</v>
      </c>
      <c r="J117" s="248" t="s">
        <v>92</v>
      </c>
      <c r="K117" s="249">
        <v>8</v>
      </c>
      <c r="L117" s="249">
        <v>2017</v>
      </c>
      <c r="M117" s="254">
        <v>22026.65</v>
      </c>
      <c r="N117" s="248" t="s">
        <v>5160</v>
      </c>
      <c r="O117" s="331"/>
      <c r="P117" s="72"/>
      <c r="Q117" s="72"/>
      <c r="R117" s="217"/>
      <c r="S117" s="217"/>
      <c r="T117" s="217"/>
      <c r="U117" s="217"/>
      <c r="V117" s="217"/>
      <c r="W117" s="217"/>
      <c r="X117" s="217"/>
      <c r="Y117" s="217"/>
      <c r="Z117" s="217"/>
      <c r="AA117" s="217"/>
    </row>
    <row r="118" spans="1:27" x14ac:dyDescent="0.2">
      <c r="A118" s="247">
        <v>111</v>
      </c>
      <c r="B118" s="247" t="s">
        <v>12343</v>
      </c>
      <c r="C118" s="247" t="s">
        <v>12334</v>
      </c>
      <c r="D118" s="248" t="s">
        <v>12259</v>
      </c>
      <c r="E118" s="248" t="s">
        <v>12324</v>
      </c>
      <c r="F118" s="248" t="s">
        <v>12335</v>
      </c>
      <c r="G118" s="248" t="s">
        <v>440</v>
      </c>
      <c r="H118" s="248" t="s">
        <v>470</v>
      </c>
      <c r="I118" s="248" t="s">
        <v>2560</v>
      </c>
      <c r="J118" s="248" t="s">
        <v>92</v>
      </c>
      <c r="K118" s="249">
        <v>8</v>
      </c>
      <c r="L118" s="249">
        <v>2017</v>
      </c>
      <c r="M118" s="254">
        <v>22026.65</v>
      </c>
      <c r="N118" s="248" t="s">
        <v>5160</v>
      </c>
      <c r="O118" s="331"/>
      <c r="P118" s="72"/>
      <c r="Q118" s="72"/>
      <c r="R118" s="217"/>
      <c r="S118" s="217"/>
      <c r="T118" s="217"/>
      <c r="U118" s="217"/>
      <c r="V118" s="217"/>
      <c r="W118" s="217"/>
      <c r="X118" s="217"/>
      <c r="Y118" s="217"/>
      <c r="Z118" s="217"/>
      <c r="AA118" s="217"/>
    </row>
    <row r="119" spans="1:27" x14ac:dyDescent="0.2">
      <c r="A119" s="247">
        <v>112</v>
      </c>
      <c r="B119" s="247" t="s">
        <v>12344</v>
      </c>
      <c r="C119" s="247" t="s">
        <v>12334</v>
      </c>
      <c r="D119" s="248" t="s">
        <v>12259</v>
      </c>
      <c r="E119" s="248" t="s">
        <v>12324</v>
      </c>
      <c r="F119" s="248" t="s">
        <v>12335</v>
      </c>
      <c r="G119" s="248" t="s">
        <v>440</v>
      </c>
      <c r="H119" s="248" t="s">
        <v>470</v>
      </c>
      <c r="I119" s="248" t="s">
        <v>2560</v>
      </c>
      <c r="J119" s="248" t="s">
        <v>92</v>
      </c>
      <c r="K119" s="249">
        <v>8</v>
      </c>
      <c r="L119" s="249">
        <v>2017</v>
      </c>
      <c r="M119" s="254">
        <v>22026.65</v>
      </c>
      <c r="N119" s="248" t="s">
        <v>5160</v>
      </c>
      <c r="O119" s="331"/>
      <c r="P119" s="72"/>
      <c r="Q119" s="72"/>
      <c r="R119" s="217"/>
      <c r="S119" s="217"/>
      <c r="T119" s="217"/>
      <c r="U119" s="217"/>
      <c r="V119" s="217"/>
      <c r="W119" s="217"/>
      <c r="X119" s="217"/>
      <c r="Y119" s="217"/>
      <c r="Z119" s="217"/>
      <c r="AA119" s="217"/>
    </row>
    <row r="120" spans="1:27" x14ac:dyDescent="0.2">
      <c r="A120" s="247">
        <v>113</v>
      </c>
      <c r="B120" s="247" t="s">
        <v>12345</v>
      </c>
      <c r="C120" s="247" t="s">
        <v>12334</v>
      </c>
      <c r="D120" s="248" t="s">
        <v>12259</v>
      </c>
      <c r="E120" s="248" t="s">
        <v>12324</v>
      </c>
      <c r="F120" s="248" t="s">
        <v>12335</v>
      </c>
      <c r="G120" s="248" t="s">
        <v>440</v>
      </c>
      <c r="H120" s="248" t="s">
        <v>470</v>
      </c>
      <c r="I120" s="248" t="s">
        <v>2560</v>
      </c>
      <c r="J120" s="248" t="s">
        <v>92</v>
      </c>
      <c r="K120" s="249">
        <v>8</v>
      </c>
      <c r="L120" s="249">
        <v>2017</v>
      </c>
      <c r="M120" s="254">
        <v>22026.65</v>
      </c>
      <c r="N120" s="248" t="s">
        <v>5160</v>
      </c>
      <c r="O120" s="331"/>
      <c r="P120" s="72"/>
      <c r="Q120" s="72"/>
      <c r="R120" s="217"/>
      <c r="S120" s="217"/>
      <c r="T120" s="217"/>
      <c r="U120" s="217"/>
      <c r="V120" s="217"/>
      <c r="W120" s="217"/>
      <c r="X120" s="217"/>
      <c r="Y120" s="217"/>
      <c r="Z120" s="217"/>
      <c r="AA120" s="217"/>
    </row>
    <row r="121" spans="1:27" x14ac:dyDescent="0.2">
      <c r="A121" s="247">
        <v>114</v>
      </c>
      <c r="B121" s="247" t="s">
        <v>12346</v>
      </c>
      <c r="C121" s="247" t="s">
        <v>12334</v>
      </c>
      <c r="D121" s="248" t="s">
        <v>12259</v>
      </c>
      <c r="E121" s="248" t="s">
        <v>12324</v>
      </c>
      <c r="F121" s="248" t="s">
        <v>12335</v>
      </c>
      <c r="G121" s="248" t="s">
        <v>440</v>
      </c>
      <c r="H121" s="248" t="s">
        <v>470</v>
      </c>
      <c r="I121" s="248" t="s">
        <v>2560</v>
      </c>
      <c r="J121" s="248" t="s">
        <v>92</v>
      </c>
      <c r="K121" s="249">
        <v>8</v>
      </c>
      <c r="L121" s="249">
        <v>2017</v>
      </c>
      <c r="M121" s="254">
        <v>22026.65</v>
      </c>
      <c r="N121" s="248" t="s">
        <v>5160</v>
      </c>
      <c r="O121" s="331"/>
      <c r="P121" s="72"/>
      <c r="Q121" s="72"/>
      <c r="R121" s="217"/>
      <c r="S121" s="217"/>
      <c r="T121" s="217"/>
      <c r="U121" s="217"/>
      <c r="V121" s="217"/>
      <c r="W121" s="217"/>
      <c r="X121" s="217"/>
      <c r="Y121" s="217"/>
      <c r="Z121" s="217"/>
      <c r="AA121" s="217"/>
    </row>
    <row r="122" spans="1:27" x14ac:dyDescent="0.2">
      <c r="A122" s="247">
        <v>115</v>
      </c>
      <c r="B122" s="247" t="s">
        <v>12347</v>
      </c>
      <c r="C122" s="247" t="s">
        <v>12334</v>
      </c>
      <c r="D122" s="248" t="s">
        <v>12259</v>
      </c>
      <c r="E122" s="248" t="s">
        <v>12324</v>
      </c>
      <c r="F122" s="248" t="s">
        <v>12335</v>
      </c>
      <c r="G122" s="248" t="s">
        <v>440</v>
      </c>
      <c r="H122" s="248" t="s">
        <v>470</v>
      </c>
      <c r="I122" s="248" t="s">
        <v>2560</v>
      </c>
      <c r="J122" s="248" t="s">
        <v>92</v>
      </c>
      <c r="K122" s="249">
        <v>8</v>
      </c>
      <c r="L122" s="249">
        <v>2017</v>
      </c>
      <c r="M122" s="254">
        <v>22026.65</v>
      </c>
      <c r="N122" s="248" t="s">
        <v>5160</v>
      </c>
      <c r="O122" s="331"/>
      <c r="P122" s="72"/>
      <c r="Q122" s="72"/>
      <c r="R122" s="217"/>
      <c r="S122" s="217"/>
      <c r="T122" s="217"/>
      <c r="U122" s="217"/>
      <c r="V122" s="217"/>
      <c r="W122" s="217"/>
      <c r="X122" s="217"/>
      <c r="Y122" s="217"/>
      <c r="Z122" s="217"/>
      <c r="AA122" s="217"/>
    </row>
    <row r="123" spans="1:27" x14ac:dyDescent="0.2">
      <c r="A123" s="247">
        <v>116</v>
      </c>
      <c r="B123" s="247" t="s">
        <v>12348</v>
      </c>
      <c r="C123" s="247" t="s">
        <v>12334</v>
      </c>
      <c r="D123" s="248" t="s">
        <v>12259</v>
      </c>
      <c r="E123" s="248" t="s">
        <v>12324</v>
      </c>
      <c r="F123" s="248" t="s">
        <v>12335</v>
      </c>
      <c r="G123" s="248" t="s">
        <v>440</v>
      </c>
      <c r="H123" s="248" t="s">
        <v>470</v>
      </c>
      <c r="I123" s="248" t="s">
        <v>2560</v>
      </c>
      <c r="J123" s="248" t="s">
        <v>92</v>
      </c>
      <c r="K123" s="249">
        <v>8</v>
      </c>
      <c r="L123" s="249">
        <v>2017</v>
      </c>
      <c r="M123" s="254">
        <v>22026.65</v>
      </c>
      <c r="N123" s="248" t="s">
        <v>5160</v>
      </c>
      <c r="O123" s="331"/>
      <c r="P123" s="72"/>
      <c r="Q123" s="72"/>
      <c r="R123" s="217"/>
      <c r="S123" s="217"/>
      <c r="T123" s="217"/>
      <c r="U123" s="217"/>
      <c r="V123" s="217"/>
      <c r="W123" s="217"/>
      <c r="X123" s="217"/>
      <c r="Y123" s="217"/>
      <c r="Z123" s="217"/>
      <c r="AA123" s="217"/>
    </row>
    <row r="124" spans="1:27" x14ac:dyDescent="0.2">
      <c r="A124" s="247">
        <v>117</v>
      </c>
      <c r="B124" s="247" t="s">
        <v>12349</v>
      </c>
      <c r="C124" s="247" t="s">
        <v>12334</v>
      </c>
      <c r="D124" s="248" t="s">
        <v>12259</v>
      </c>
      <c r="E124" s="248" t="s">
        <v>12324</v>
      </c>
      <c r="F124" s="248" t="s">
        <v>12335</v>
      </c>
      <c r="G124" s="248" t="s">
        <v>440</v>
      </c>
      <c r="H124" s="248" t="s">
        <v>470</v>
      </c>
      <c r="I124" s="248" t="s">
        <v>2560</v>
      </c>
      <c r="J124" s="248" t="s">
        <v>92</v>
      </c>
      <c r="K124" s="249">
        <v>8</v>
      </c>
      <c r="L124" s="249">
        <v>2017</v>
      </c>
      <c r="M124" s="254">
        <v>22026.65</v>
      </c>
      <c r="N124" s="248" t="s">
        <v>5160</v>
      </c>
      <c r="O124" s="331"/>
      <c r="P124" s="72"/>
      <c r="Q124" s="72"/>
      <c r="R124" s="217"/>
      <c r="S124" s="217"/>
      <c r="T124" s="217"/>
      <c r="U124" s="217"/>
      <c r="V124" s="217"/>
      <c r="W124" s="217"/>
      <c r="X124" s="217"/>
      <c r="Y124" s="217"/>
      <c r="Z124" s="217"/>
      <c r="AA124" s="217"/>
    </row>
    <row r="125" spans="1:27" x14ac:dyDescent="0.2">
      <c r="A125" s="247">
        <v>118</v>
      </c>
      <c r="B125" s="247" t="s">
        <v>12350</v>
      </c>
      <c r="C125" s="247" t="s">
        <v>12334</v>
      </c>
      <c r="D125" s="248" t="s">
        <v>12259</v>
      </c>
      <c r="E125" s="248" t="s">
        <v>12324</v>
      </c>
      <c r="F125" s="248" t="s">
        <v>12335</v>
      </c>
      <c r="G125" s="248" t="s">
        <v>440</v>
      </c>
      <c r="H125" s="248" t="s">
        <v>470</v>
      </c>
      <c r="I125" s="248" t="s">
        <v>2560</v>
      </c>
      <c r="J125" s="248" t="s">
        <v>92</v>
      </c>
      <c r="K125" s="249">
        <v>8</v>
      </c>
      <c r="L125" s="249">
        <v>2017</v>
      </c>
      <c r="M125" s="254">
        <v>22026.65</v>
      </c>
      <c r="N125" s="248" t="s">
        <v>5160</v>
      </c>
      <c r="O125" s="331"/>
      <c r="P125" s="72"/>
      <c r="Q125" s="72"/>
      <c r="R125" s="217"/>
      <c r="S125" s="217"/>
      <c r="T125" s="217"/>
      <c r="U125" s="217"/>
      <c r="V125" s="217"/>
      <c r="W125" s="217"/>
      <c r="X125" s="217"/>
      <c r="Y125" s="217"/>
      <c r="Z125" s="217"/>
      <c r="AA125" s="217"/>
    </row>
    <row r="126" spans="1:27" x14ac:dyDescent="0.2">
      <c r="A126" s="247">
        <v>119</v>
      </c>
      <c r="B126" s="247" t="s">
        <v>12351</v>
      </c>
      <c r="C126" s="247" t="s">
        <v>12334</v>
      </c>
      <c r="D126" s="248" t="s">
        <v>12259</v>
      </c>
      <c r="E126" s="248" t="s">
        <v>12324</v>
      </c>
      <c r="F126" s="248" t="s">
        <v>12335</v>
      </c>
      <c r="G126" s="248" t="s">
        <v>440</v>
      </c>
      <c r="H126" s="248" t="s">
        <v>470</v>
      </c>
      <c r="I126" s="248" t="s">
        <v>2560</v>
      </c>
      <c r="J126" s="248" t="s">
        <v>92</v>
      </c>
      <c r="K126" s="249">
        <v>8</v>
      </c>
      <c r="L126" s="249">
        <v>2017</v>
      </c>
      <c r="M126" s="254">
        <v>22026.65</v>
      </c>
      <c r="N126" s="248" t="s">
        <v>5160</v>
      </c>
      <c r="O126" s="331"/>
      <c r="P126" s="72"/>
      <c r="Q126" s="72"/>
      <c r="R126" s="217"/>
      <c r="S126" s="217"/>
      <c r="T126" s="217"/>
      <c r="U126" s="217"/>
      <c r="V126" s="217"/>
      <c r="W126" s="217"/>
      <c r="X126" s="217"/>
      <c r="Y126" s="217"/>
      <c r="Z126" s="217"/>
      <c r="AA126" s="217"/>
    </row>
    <row r="127" spans="1:27" x14ac:dyDescent="0.2">
      <c r="A127" s="247">
        <v>120</v>
      </c>
      <c r="B127" s="247" t="s">
        <v>12352</v>
      </c>
      <c r="C127" s="247" t="s">
        <v>12334</v>
      </c>
      <c r="D127" s="248" t="s">
        <v>12259</v>
      </c>
      <c r="E127" s="248" t="s">
        <v>12324</v>
      </c>
      <c r="F127" s="248" t="s">
        <v>12335</v>
      </c>
      <c r="G127" s="248" t="s">
        <v>440</v>
      </c>
      <c r="H127" s="248" t="s">
        <v>470</v>
      </c>
      <c r="I127" s="248" t="s">
        <v>2560</v>
      </c>
      <c r="J127" s="248" t="s">
        <v>92</v>
      </c>
      <c r="K127" s="249">
        <v>8</v>
      </c>
      <c r="L127" s="249">
        <v>2017</v>
      </c>
      <c r="M127" s="254">
        <v>22026.65</v>
      </c>
      <c r="N127" s="248" t="s">
        <v>5160</v>
      </c>
      <c r="O127" s="331"/>
      <c r="P127" s="72"/>
      <c r="Q127" s="72"/>
      <c r="R127" s="217"/>
      <c r="S127" s="217"/>
      <c r="T127" s="217"/>
      <c r="U127" s="217"/>
      <c r="V127" s="217"/>
      <c r="W127" s="217"/>
      <c r="X127" s="217"/>
      <c r="Y127" s="217"/>
      <c r="Z127" s="217"/>
      <c r="AA127" s="217"/>
    </row>
    <row r="128" spans="1:27" x14ac:dyDescent="0.2">
      <c r="A128" s="247">
        <v>121</v>
      </c>
      <c r="B128" s="247" t="s">
        <v>12353</v>
      </c>
      <c r="C128" s="247" t="s">
        <v>12334</v>
      </c>
      <c r="D128" s="248" t="s">
        <v>12259</v>
      </c>
      <c r="E128" s="248" t="s">
        <v>12324</v>
      </c>
      <c r="F128" s="248" t="s">
        <v>12335</v>
      </c>
      <c r="G128" s="248" t="s">
        <v>440</v>
      </c>
      <c r="H128" s="248" t="s">
        <v>470</v>
      </c>
      <c r="I128" s="248" t="s">
        <v>2560</v>
      </c>
      <c r="J128" s="248" t="s">
        <v>92</v>
      </c>
      <c r="K128" s="249">
        <v>8</v>
      </c>
      <c r="L128" s="249">
        <v>2017</v>
      </c>
      <c r="M128" s="254">
        <v>22026.65</v>
      </c>
      <c r="N128" s="248" t="s">
        <v>5160</v>
      </c>
      <c r="O128" s="331"/>
      <c r="P128" s="72"/>
      <c r="Q128" s="72"/>
      <c r="R128" s="217"/>
      <c r="S128" s="217"/>
      <c r="T128" s="217"/>
      <c r="U128" s="217"/>
      <c r="V128" s="217"/>
      <c r="W128" s="217"/>
      <c r="X128" s="217"/>
      <c r="Y128" s="217"/>
      <c r="Z128" s="217"/>
      <c r="AA128" s="217"/>
    </row>
    <row r="129" spans="1:27" x14ac:dyDescent="0.2">
      <c r="A129" s="247">
        <v>122</v>
      </c>
      <c r="B129" s="247" t="s">
        <v>12354</v>
      </c>
      <c r="C129" s="247" t="s">
        <v>12334</v>
      </c>
      <c r="D129" s="248" t="s">
        <v>12259</v>
      </c>
      <c r="E129" s="248" t="s">
        <v>12324</v>
      </c>
      <c r="F129" s="248" t="s">
        <v>12335</v>
      </c>
      <c r="G129" s="248" t="s">
        <v>440</v>
      </c>
      <c r="H129" s="248" t="s">
        <v>470</v>
      </c>
      <c r="I129" s="248" t="s">
        <v>2560</v>
      </c>
      <c r="J129" s="248" t="s">
        <v>92</v>
      </c>
      <c r="K129" s="249">
        <v>8</v>
      </c>
      <c r="L129" s="249">
        <v>2017</v>
      </c>
      <c r="M129" s="254">
        <v>22026.65</v>
      </c>
      <c r="N129" s="248" t="s">
        <v>5160</v>
      </c>
      <c r="O129" s="331"/>
      <c r="P129" s="72"/>
      <c r="Q129" s="72"/>
      <c r="R129" s="217"/>
      <c r="S129" s="217"/>
      <c r="T129" s="217"/>
      <c r="U129" s="217"/>
      <c r="V129" s="217"/>
      <c r="W129" s="217"/>
      <c r="X129" s="217"/>
      <c r="Y129" s="217"/>
      <c r="Z129" s="217"/>
      <c r="AA129" s="217"/>
    </row>
    <row r="130" spans="1:27" x14ac:dyDescent="0.2">
      <c r="A130" s="247">
        <v>123</v>
      </c>
      <c r="B130" s="247" t="s">
        <v>12355</v>
      </c>
      <c r="C130" s="247" t="s">
        <v>12334</v>
      </c>
      <c r="D130" s="248" t="s">
        <v>12259</v>
      </c>
      <c r="E130" s="248" t="s">
        <v>12324</v>
      </c>
      <c r="F130" s="248" t="s">
        <v>12335</v>
      </c>
      <c r="G130" s="248" t="s">
        <v>440</v>
      </c>
      <c r="H130" s="248" t="s">
        <v>470</v>
      </c>
      <c r="I130" s="248" t="s">
        <v>2560</v>
      </c>
      <c r="J130" s="248" t="s">
        <v>92</v>
      </c>
      <c r="K130" s="249">
        <v>8</v>
      </c>
      <c r="L130" s="249">
        <v>2017</v>
      </c>
      <c r="M130" s="254">
        <v>22026.65</v>
      </c>
      <c r="N130" s="248" t="s">
        <v>5160</v>
      </c>
      <c r="O130" s="331"/>
      <c r="P130" s="72"/>
      <c r="Q130" s="72"/>
      <c r="R130" s="217"/>
      <c r="S130" s="217"/>
      <c r="T130" s="217"/>
      <c r="U130" s="217"/>
      <c r="V130" s="217"/>
      <c r="W130" s="217"/>
      <c r="X130" s="217"/>
      <c r="Y130" s="217"/>
      <c r="Z130" s="217"/>
      <c r="AA130" s="217"/>
    </row>
    <row r="131" spans="1:27" x14ac:dyDescent="0.2">
      <c r="A131" s="247">
        <v>124</v>
      </c>
      <c r="B131" s="247" t="s">
        <v>12356</v>
      </c>
      <c r="C131" s="247" t="s">
        <v>12334</v>
      </c>
      <c r="D131" s="248" t="s">
        <v>12259</v>
      </c>
      <c r="E131" s="248" t="s">
        <v>12324</v>
      </c>
      <c r="F131" s="248" t="s">
        <v>12335</v>
      </c>
      <c r="G131" s="248" t="s">
        <v>440</v>
      </c>
      <c r="H131" s="248" t="s">
        <v>470</v>
      </c>
      <c r="I131" s="248" t="s">
        <v>2560</v>
      </c>
      <c r="J131" s="248" t="s">
        <v>92</v>
      </c>
      <c r="K131" s="249">
        <v>8</v>
      </c>
      <c r="L131" s="249">
        <v>2017</v>
      </c>
      <c r="M131" s="254">
        <v>22026.65</v>
      </c>
      <c r="N131" s="248" t="s">
        <v>5160</v>
      </c>
      <c r="O131" s="331"/>
      <c r="P131" s="72"/>
      <c r="Q131" s="72"/>
      <c r="R131" s="217"/>
      <c r="S131" s="217"/>
      <c r="T131" s="217"/>
      <c r="U131" s="217"/>
      <c r="V131" s="217"/>
      <c r="W131" s="217"/>
      <c r="X131" s="217"/>
      <c r="Y131" s="217"/>
      <c r="Z131" s="217"/>
      <c r="AA131" s="217"/>
    </row>
    <row r="132" spans="1:27" x14ac:dyDescent="0.2">
      <c r="A132" s="247">
        <v>125</v>
      </c>
      <c r="B132" s="247" t="s">
        <v>12357</v>
      </c>
      <c r="C132" s="247" t="s">
        <v>12334</v>
      </c>
      <c r="D132" s="248" t="s">
        <v>12259</v>
      </c>
      <c r="E132" s="248" t="s">
        <v>12324</v>
      </c>
      <c r="F132" s="248" t="s">
        <v>12335</v>
      </c>
      <c r="G132" s="248" t="s">
        <v>440</v>
      </c>
      <c r="H132" s="248" t="s">
        <v>470</v>
      </c>
      <c r="I132" s="248" t="s">
        <v>2560</v>
      </c>
      <c r="J132" s="248" t="s">
        <v>92</v>
      </c>
      <c r="K132" s="249">
        <v>8</v>
      </c>
      <c r="L132" s="249">
        <v>2017</v>
      </c>
      <c r="M132" s="254">
        <v>22026.65</v>
      </c>
      <c r="N132" s="248" t="s">
        <v>5160</v>
      </c>
      <c r="O132" s="331"/>
      <c r="P132" s="72"/>
      <c r="Q132" s="72"/>
      <c r="R132" s="217"/>
      <c r="S132" s="217"/>
      <c r="T132" s="217"/>
      <c r="U132" s="217"/>
      <c r="V132" s="217"/>
      <c r="W132" s="217"/>
      <c r="X132" s="217"/>
      <c r="Y132" s="217"/>
      <c r="Z132" s="217"/>
      <c r="AA132" s="217"/>
    </row>
    <row r="133" spans="1:27" x14ac:dyDescent="0.2">
      <c r="A133" s="247">
        <v>126</v>
      </c>
      <c r="B133" s="247" t="s">
        <v>12358</v>
      </c>
      <c r="C133" s="247" t="s">
        <v>12334</v>
      </c>
      <c r="D133" s="248" t="s">
        <v>12259</v>
      </c>
      <c r="E133" s="248" t="s">
        <v>12324</v>
      </c>
      <c r="F133" s="248" t="s">
        <v>12335</v>
      </c>
      <c r="G133" s="248" t="s">
        <v>440</v>
      </c>
      <c r="H133" s="248" t="s">
        <v>470</v>
      </c>
      <c r="I133" s="248" t="s">
        <v>2560</v>
      </c>
      <c r="J133" s="248" t="s">
        <v>92</v>
      </c>
      <c r="K133" s="249">
        <v>8</v>
      </c>
      <c r="L133" s="249">
        <v>2017</v>
      </c>
      <c r="M133" s="254">
        <v>22026.65</v>
      </c>
      <c r="N133" s="248" t="s">
        <v>5160</v>
      </c>
      <c r="O133" s="331"/>
      <c r="P133" s="72"/>
      <c r="Q133" s="72"/>
      <c r="R133" s="217"/>
      <c r="S133" s="217"/>
      <c r="T133" s="217"/>
      <c r="U133" s="217"/>
      <c r="V133" s="217"/>
      <c r="W133" s="217"/>
      <c r="X133" s="217"/>
      <c r="Y133" s="217"/>
      <c r="Z133" s="217"/>
      <c r="AA133" s="217"/>
    </row>
    <row r="134" spans="1:27" x14ac:dyDescent="0.2">
      <c r="A134" s="247">
        <v>127</v>
      </c>
      <c r="B134" s="247" t="s">
        <v>12359</v>
      </c>
      <c r="C134" s="247" t="s">
        <v>12334</v>
      </c>
      <c r="D134" s="248" t="s">
        <v>12259</v>
      </c>
      <c r="E134" s="248" t="s">
        <v>12324</v>
      </c>
      <c r="F134" s="248" t="s">
        <v>12335</v>
      </c>
      <c r="G134" s="248" t="s">
        <v>440</v>
      </c>
      <c r="H134" s="248" t="s">
        <v>470</v>
      </c>
      <c r="I134" s="248" t="s">
        <v>2560</v>
      </c>
      <c r="J134" s="248" t="s">
        <v>92</v>
      </c>
      <c r="K134" s="249">
        <v>8</v>
      </c>
      <c r="L134" s="249">
        <v>2017</v>
      </c>
      <c r="M134" s="254">
        <v>22026.65</v>
      </c>
      <c r="N134" s="248" t="s">
        <v>5160</v>
      </c>
      <c r="O134" s="331"/>
      <c r="P134" s="72"/>
      <c r="Q134" s="72"/>
      <c r="R134" s="217"/>
      <c r="S134" s="217"/>
      <c r="T134" s="217"/>
      <c r="U134" s="217"/>
      <c r="V134" s="217"/>
      <c r="W134" s="217"/>
      <c r="X134" s="217"/>
      <c r="Y134" s="217"/>
      <c r="Z134" s="217"/>
      <c r="AA134" s="217"/>
    </row>
    <row r="135" spans="1:27" x14ac:dyDescent="0.2">
      <c r="A135" s="247">
        <v>128</v>
      </c>
      <c r="B135" s="247" t="s">
        <v>12360</v>
      </c>
      <c r="C135" s="247" t="s">
        <v>12334</v>
      </c>
      <c r="D135" s="248" t="s">
        <v>12259</v>
      </c>
      <c r="E135" s="248" t="s">
        <v>12324</v>
      </c>
      <c r="F135" s="248" t="s">
        <v>12335</v>
      </c>
      <c r="G135" s="248" t="s">
        <v>440</v>
      </c>
      <c r="H135" s="248" t="s">
        <v>470</v>
      </c>
      <c r="I135" s="248" t="s">
        <v>2560</v>
      </c>
      <c r="J135" s="248" t="s">
        <v>92</v>
      </c>
      <c r="K135" s="249">
        <v>8</v>
      </c>
      <c r="L135" s="249">
        <v>2017</v>
      </c>
      <c r="M135" s="254">
        <v>22026.65</v>
      </c>
      <c r="N135" s="248" t="s">
        <v>5160</v>
      </c>
      <c r="O135" s="331"/>
      <c r="P135" s="72"/>
      <c r="Q135" s="72"/>
      <c r="R135" s="217"/>
      <c r="S135" s="217"/>
      <c r="T135" s="217"/>
      <c r="U135" s="217"/>
      <c r="V135" s="217"/>
      <c r="W135" s="217"/>
      <c r="X135" s="217"/>
      <c r="Y135" s="217"/>
      <c r="Z135" s="217"/>
      <c r="AA135" s="217"/>
    </row>
    <row r="136" spans="1:27" x14ac:dyDescent="0.2">
      <c r="A136" s="247">
        <v>129</v>
      </c>
      <c r="B136" s="247" t="s">
        <v>12361</v>
      </c>
      <c r="C136" s="247" t="s">
        <v>12334</v>
      </c>
      <c r="D136" s="248" t="s">
        <v>12259</v>
      </c>
      <c r="E136" s="248" t="s">
        <v>12324</v>
      </c>
      <c r="F136" s="248" t="s">
        <v>12335</v>
      </c>
      <c r="G136" s="248" t="s">
        <v>440</v>
      </c>
      <c r="H136" s="248" t="s">
        <v>470</v>
      </c>
      <c r="I136" s="248" t="s">
        <v>2560</v>
      </c>
      <c r="J136" s="248" t="s">
        <v>92</v>
      </c>
      <c r="K136" s="249">
        <v>8</v>
      </c>
      <c r="L136" s="249">
        <v>2017</v>
      </c>
      <c r="M136" s="254">
        <v>22026.65</v>
      </c>
      <c r="N136" s="248" t="s">
        <v>5160</v>
      </c>
      <c r="O136" s="331"/>
      <c r="P136" s="72"/>
      <c r="Q136" s="72"/>
      <c r="R136" s="217"/>
      <c r="S136" s="217"/>
      <c r="T136" s="217"/>
      <c r="U136" s="217"/>
      <c r="V136" s="217"/>
      <c r="W136" s="217"/>
      <c r="X136" s="217"/>
      <c r="Y136" s="217"/>
      <c r="Z136" s="217"/>
      <c r="AA136" s="217"/>
    </row>
    <row r="137" spans="1:27" x14ac:dyDescent="0.2">
      <c r="A137" s="247">
        <v>130</v>
      </c>
      <c r="B137" s="247" t="s">
        <v>12362</v>
      </c>
      <c r="C137" s="247" t="s">
        <v>12334</v>
      </c>
      <c r="D137" s="248" t="s">
        <v>12259</v>
      </c>
      <c r="E137" s="248" t="s">
        <v>12324</v>
      </c>
      <c r="F137" s="248" t="s">
        <v>12335</v>
      </c>
      <c r="G137" s="248" t="s">
        <v>440</v>
      </c>
      <c r="H137" s="248" t="s">
        <v>470</v>
      </c>
      <c r="I137" s="248" t="s">
        <v>2560</v>
      </c>
      <c r="J137" s="248" t="s">
        <v>92</v>
      </c>
      <c r="K137" s="249">
        <v>8</v>
      </c>
      <c r="L137" s="249">
        <v>2017</v>
      </c>
      <c r="M137" s="254">
        <v>22026.65</v>
      </c>
      <c r="N137" s="248" t="s">
        <v>5160</v>
      </c>
      <c r="O137" s="331"/>
      <c r="P137" s="72"/>
      <c r="Q137" s="72"/>
      <c r="R137" s="217"/>
      <c r="S137" s="217"/>
      <c r="T137" s="217"/>
      <c r="U137" s="217"/>
      <c r="V137" s="217"/>
      <c r="W137" s="217"/>
      <c r="X137" s="217"/>
      <c r="Y137" s="217"/>
      <c r="Z137" s="217"/>
      <c r="AA137" s="217"/>
    </row>
    <row r="138" spans="1:27" x14ac:dyDescent="0.2">
      <c r="A138" s="247">
        <v>131</v>
      </c>
      <c r="B138" s="247" t="s">
        <v>12363</v>
      </c>
      <c r="C138" s="247" t="s">
        <v>12334</v>
      </c>
      <c r="D138" s="248" t="s">
        <v>12259</v>
      </c>
      <c r="E138" s="248" t="s">
        <v>12324</v>
      </c>
      <c r="F138" s="248" t="s">
        <v>12335</v>
      </c>
      <c r="G138" s="248" t="s">
        <v>440</v>
      </c>
      <c r="H138" s="248" t="s">
        <v>470</v>
      </c>
      <c r="I138" s="248" t="s">
        <v>2560</v>
      </c>
      <c r="J138" s="248" t="s">
        <v>92</v>
      </c>
      <c r="K138" s="249">
        <v>8</v>
      </c>
      <c r="L138" s="249">
        <v>2017</v>
      </c>
      <c r="M138" s="254">
        <v>22026.65</v>
      </c>
      <c r="N138" s="248" t="s">
        <v>5160</v>
      </c>
      <c r="O138" s="331"/>
      <c r="P138" s="72"/>
      <c r="Q138" s="72"/>
      <c r="R138" s="217"/>
      <c r="S138" s="217"/>
      <c r="T138" s="217"/>
      <c r="U138" s="217"/>
      <c r="V138" s="217"/>
      <c r="W138" s="217"/>
      <c r="X138" s="217"/>
      <c r="Y138" s="217"/>
      <c r="Z138" s="217"/>
      <c r="AA138" s="217"/>
    </row>
    <row r="139" spans="1:27" x14ac:dyDescent="0.2">
      <c r="A139" s="247">
        <v>132</v>
      </c>
      <c r="B139" s="247" t="s">
        <v>12364</v>
      </c>
      <c r="C139" s="247" t="s">
        <v>12334</v>
      </c>
      <c r="D139" s="248" t="s">
        <v>12259</v>
      </c>
      <c r="E139" s="248" t="s">
        <v>12324</v>
      </c>
      <c r="F139" s="248" t="s">
        <v>12335</v>
      </c>
      <c r="G139" s="248" t="s">
        <v>440</v>
      </c>
      <c r="H139" s="248" t="s">
        <v>470</v>
      </c>
      <c r="I139" s="248" t="s">
        <v>2560</v>
      </c>
      <c r="J139" s="248" t="s">
        <v>92</v>
      </c>
      <c r="K139" s="249">
        <v>8</v>
      </c>
      <c r="L139" s="249">
        <v>2017</v>
      </c>
      <c r="M139" s="254">
        <v>22026.65</v>
      </c>
      <c r="N139" s="248" t="s">
        <v>5160</v>
      </c>
      <c r="O139" s="331"/>
      <c r="P139" s="72"/>
      <c r="Q139" s="72"/>
      <c r="R139" s="217"/>
      <c r="S139" s="217"/>
      <c r="T139" s="217"/>
      <c r="U139" s="217"/>
      <c r="V139" s="217"/>
      <c r="W139" s="217"/>
      <c r="X139" s="217"/>
      <c r="Y139" s="217"/>
      <c r="Z139" s="217"/>
      <c r="AA139" s="217"/>
    </row>
    <row r="140" spans="1:27" x14ac:dyDescent="0.2">
      <c r="A140" s="247">
        <v>133</v>
      </c>
      <c r="B140" s="247" t="s">
        <v>12365</v>
      </c>
      <c r="C140" s="247" t="s">
        <v>12334</v>
      </c>
      <c r="D140" s="248" t="s">
        <v>12259</v>
      </c>
      <c r="E140" s="248" t="s">
        <v>12324</v>
      </c>
      <c r="F140" s="248" t="s">
        <v>12335</v>
      </c>
      <c r="G140" s="248" t="s">
        <v>440</v>
      </c>
      <c r="H140" s="248" t="s">
        <v>470</v>
      </c>
      <c r="I140" s="248" t="s">
        <v>2560</v>
      </c>
      <c r="J140" s="248" t="s">
        <v>92</v>
      </c>
      <c r="K140" s="249">
        <v>8</v>
      </c>
      <c r="L140" s="249">
        <v>2017</v>
      </c>
      <c r="M140" s="254">
        <v>22026.65</v>
      </c>
      <c r="N140" s="248" t="s">
        <v>5160</v>
      </c>
      <c r="O140" s="331"/>
      <c r="P140" s="72"/>
      <c r="Q140" s="72"/>
      <c r="R140" s="217"/>
      <c r="S140" s="217"/>
      <c r="T140" s="217"/>
      <c r="U140" s="217"/>
      <c r="V140" s="217"/>
      <c r="W140" s="217"/>
      <c r="X140" s="217"/>
      <c r="Y140" s="217"/>
      <c r="Z140" s="217"/>
      <c r="AA140" s="217"/>
    </row>
    <row r="141" spans="1:27" x14ac:dyDescent="0.2">
      <c r="A141" s="247">
        <v>134</v>
      </c>
      <c r="B141" s="247" t="s">
        <v>12366</v>
      </c>
      <c r="C141" s="247" t="s">
        <v>12334</v>
      </c>
      <c r="D141" s="248" t="s">
        <v>12259</v>
      </c>
      <c r="E141" s="248" t="s">
        <v>12324</v>
      </c>
      <c r="F141" s="248" t="s">
        <v>12335</v>
      </c>
      <c r="G141" s="248" t="s">
        <v>440</v>
      </c>
      <c r="H141" s="248" t="s">
        <v>470</v>
      </c>
      <c r="I141" s="248" t="s">
        <v>2560</v>
      </c>
      <c r="J141" s="248" t="s">
        <v>92</v>
      </c>
      <c r="K141" s="249">
        <v>8</v>
      </c>
      <c r="L141" s="249">
        <v>2017</v>
      </c>
      <c r="M141" s="254">
        <v>22026.65</v>
      </c>
      <c r="N141" s="248" t="s">
        <v>5160</v>
      </c>
      <c r="O141" s="331"/>
      <c r="P141" s="72"/>
      <c r="Q141" s="72"/>
      <c r="R141" s="217"/>
      <c r="S141" s="217"/>
      <c r="T141" s="217"/>
      <c r="U141" s="217"/>
      <c r="V141" s="217"/>
      <c r="W141" s="217"/>
      <c r="X141" s="217"/>
      <c r="Y141" s="217"/>
      <c r="Z141" s="217"/>
      <c r="AA141" s="217"/>
    </row>
    <row r="142" spans="1:27" x14ac:dyDescent="0.2">
      <c r="A142" s="247">
        <v>135</v>
      </c>
      <c r="B142" s="247" t="s">
        <v>12367</v>
      </c>
      <c r="C142" s="247" t="s">
        <v>12334</v>
      </c>
      <c r="D142" s="248" t="s">
        <v>12259</v>
      </c>
      <c r="E142" s="248" t="s">
        <v>12324</v>
      </c>
      <c r="F142" s="248" t="s">
        <v>12335</v>
      </c>
      <c r="G142" s="248" t="s">
        <v>440</v>
      </c>
      <c r="H142" s="248" t="s">
        <v>470</v>
      </c>
      <c r="I142" s="248" t="s">
        <v>2560</v>
      </c>
      <c r="J142" s="248" t="s">
        <v>92</v>
      </c>
      <c r="K142" s="249">
        <v>8</v>
      </c>
      <c r="L142" s="249">
        <v>2017</v>
      </c>
      <c r="M142" s="254">
        <v>22026.65</v>
      </c>
      <c r="N142" s="248" t="s">
        <v>5160</v>
      </c>
      <c r="O142" s="331"/>
      <c r="P142" s="72"/>
      <c r="Q142" s="72"/>
      <c r="R142" s="217"/>
      <c r="S142" s="217"/>
      <c r="T142" s="217"/>
      <c r="U142" s="217"/>
      <c r="V142" s="217"/>
      <c r="W142" s="217"/>
      <c r="X142" s="217"/>
      <c r="Y142" s="217"/>
      <c r="Z142" s="217"/>
      <c r="AA142" s="217"/>
    </row>
    <row r="143" spans="1:27" x14ac:dyDescent="0.2">
      <c r="A143" s="247">
        <v>136</v>
      </c>
      <c r="B143" s="247" t="s">
        <v>12368</v>
      </c>
      <c r="C143" s="247" t="s">
        <v>12334</v>
      </c>
      <c r="D143" s="248" t="s">
        <v>12259</v>
      </c>
      <c r="E143" s="248" t="s">
        <v>12324</v>
      </c>
      <c r="F143" s="248" t="s">
        <v>12369</v>
      </c>
      <c r="G143" s="248" t="s">
        <v>440</v>
      </c>
      <c r="H143" s="248" t="s">
        <v>470</v>
      </c>
      <c r="I143" s="248" t="s">
        <v>2560</v>
      </c>
      <c r="J143" s="248" t="s">
        <v>92</v>
      </c>
      <c r="K143" s="249">
        <v>8</v>
      </c>
      <c r="L143" s="249">
        <v>2017</v>
      </c>
      <c r="M143" s="254">
        <v>22026.65</v>
      </c>
      <c r="N143" s="248" t="s">
        <v>5160</v>
      </c>
      <c r="O143" s="331"/>
      <c r="P143" s="72"/>
      <c r="Q143" s="72"/>
      <c r="R143" s="217"/>
      <c r="S143" s="217"/>
      <c r="T143" s="217"/>
      <c r="U143" s="217"/>
      <c r="V143" s="217"/>
      <c r="W143" s="217"/>
      <c r="X143" s="217"/>
      <c r="Y143" s="217"/>
      <c r="Z143" s="217"/>
      <c r="AA143" s="217"/>
    </row>
    <row r="144" spans="1:27" x14ac:dyDescent="0.2">
      <c r="A144" s="247">
        <v>137</v>
      </c>
      <c r="B144" s="247" t="s">
        <v>12370</v>
      </c>
      <c r="C144" s="247" t="s">
        <v>12334</v>
      </c>
      <c r="D144" s="248" t="s">
        <v>12259</v>
      </c>
      <c r="E144" s="248" t="s">
        <v>12324</v>
      </c>
      <c r="F144" s="248" t="s">
        <v>12371</v>
      </c>
      <c r="G144" s="248" t="s">
        <v>440</v>
      </c>
      <c r="H144" s="248" t="s">
        <v>470</v>
      </c>
      <c r="I144" s="248" t="s">
        <v>2560</v>
      </c>
      <c r="J144" s="248" t="s">
        <v>92</v>
      </c>
      <c r="K144" s="249">
        <v>8</v>
      </c>
      <c r="L144" s="249">
        <v>2017</v>
      </c>
      <c r="M144" s="254">
        <v>22026.65</v>
      </c>
      <c r="N144" s="248" t="s">
        <v>5160</v>
      </c>
      <c r="O144" s="331"/>
      <c r="P144" s="72"/>
      <c r="Q144" s="72"/>
      <c r="R144" s="217"/>
      <c r="S144" s="217"/>
      <c r="T144" s="217"/>
      <c r="U144" s="217"/>
      <c r="V144" s="217"/>
      <c r="W144" s="217"/>
      <c r="X144" s="217"/>
      <c r="Y144" s="217"/>
      <c r="Z144" s="217"/>
      <c r="AA144" s="217"/>
    </row>
    <row r="145" spans="1:27" x14ac:dyDescent="0.2">
      <c r="A145" s="247">
        <v>138</v>
      </c>
      <c r="B145" s="247" t="s">
        <v>12372</v>
      </c>
      <c r="C145" s="247" t="s">
        <v>12334</v>
      </c>
      <c r="D145" s="248" t="s">
        <v>12259</v>
      </c>
      <c r="E145" s="248" t="s">
        <v>12324</v>
      </c>
      <c r="F145" s="248" t="s">
        <v>12373</v>
      </c>
      <c r="G145" s="248" t="s">
        <v>440</v>
      </c>
      <c r="H145" s="248" t="s">
        <v>470</v>
      </c>
      <c r="I145" s="248" t="s">
        <v>2560</v>
      </c>
      <c r="J145" s="248" t="s">
        <v>92</v>
      </c>
      <c r="K145" s="249">
        <v>8</v>
      </c>
      <c r="L145" s="249">
        <v>2017</v>
      </c>
      <c r="M145" s="254">
        <v>22026.65</v>
      </c>
      <c r="N145" s="248" t="s">
        <v>5160</v>
      </c>
      <c r="O145" s="331"/>
      <c r="P145" s="72"/>
      <c r="Q145" s="72"/>
      <c r="R145" s="217"/>
      <c r="S145" s="217"/>
      <c r="T145" s="217"/>
      <c r="U145" s="217"/>
      <c r="V145" s="217"/>
      <c r="W145" s="217"/>
      <c r="X145" s="217"/>
      <c r="Y145" s="217"/>
      <c r="Z145" s="217"/>
      <c r="AA145" s="217"/>
    </row>
    <row r="146" spans="1:27" x14ac:dyDescent="0.2">
      <c r="A146" s="247">
        <v>139</v>
      </c>
      <c r="B146" s="247" t="s">
        <v>12374</v>
      </c>
      <c r="C146" s="247" t="s">
        <v>12334</v>
      </c>
      <c r="D146" s="248" t="s">
        <v>12259</v>
      </c>
      <c r="E146" s="248" t="s">
        <v>12324</v>
      </c>
      <c r="F146" s="248" t="s">
        <v>12375</v>
      </c>
      <c r="G146" s="248" t="s">
        <v>440</v>
      </c>
      <c r="H146" s="248" t="s">
        <v>470</v>
      </c>
      <c r="I146" s="248" t="s">
        <v>2560</v>
      </c>
      <c r="J146" s="248" t="s">
        <v>92</v>
      </c>
      <c r="K146" s="249">
        <v>8</v>
      </c>
      <c r="L146" s="249">
        <v>2017</v>
      </c>
      <c r="M146" s="254">
        <v>22026.65</v>
      </c>
      <c r="N146" s="248" t="s">
        <v>5160</v>
      </c>
      <c r="O146" s="331"/>
      <c r="P146" s="72"/>
      <c r="Q146" s="72"/>
      <c r="R146" s="217"/>
      <c r="S146" s="217"/>
      <c r="T146" s="217"/>
      <c r="U146" s="217"/>
      <c r="V146" s="217"/>
      <c r="W146" s="217"/>
      <c r="X146" s="217"/>
      <c r="Y146" s="217"/>
      <c r="Z146" s="217"/>
      <c r="AA146" s="217"/>
    </row>
    <row r="147" spans="1:27" x14ac:dyDescent="0.2">
      <c r="A147" s="247">
        <v>140</v>
      </c>
      <c r="B147" s="247" t="s">
        <v>12376</v>
      </c>
      <c r="C147" s="247" t="s">
        <v>12334</v>
      </c>
      <c r="D147" s="248" t="s">
        <v>12259</v>
      </c>
      <c r="E147" s="248" t="s">
        <v>12324</v>
      </c>
      <c r="F147" s="248" t="s">
        <v>12377</v>
      </c>
      <c r="G147" s="248" t="s">
        <v>440</v>
      </c>
      <c r="H147" s="248" t="s">
        <v>470</v>
      </c>
      <c r="I147" s="248" t="s">
        <v>2560</v>
      </c>
      <c r="J147" s="248" t="s">
        <v>92</v>
      </c>
      <c r="K147" s="249">
        <v>8</v>
      </c>
      <c r="L147" s="249">
        <v>2017</v>
      </c>
      <c r="M147" s="254">
        <v>22026.65</v>
      </c>
      <c r="N147" s="248" t="s">
        <v>5160</v>
      </c>
      <c r="O147" s="331"/>
      <c r="P147" s="72"/>
      <c r="Q147" s="72"/>
      <c r="R147" s="217"/>
      <c r="S147" s="217"/>
      <c r="T147" s="217"/>
      <c r="U147" s="217"/>
      <c r="V147" s="217"/>
      <c r="W147" s="217"/>
      <c r="X147" s="217"/>
      <c r="Y147" s="217"/>
      <c r="Z147" s="217"/>
      <c r="AA147" s="217"/>
    </row>
    <row r="148" spans="1:27" x14ac:dyDescent="0.2">
      <c r="A148" s="247">
        <v>141</v>
      </c>
      <c r="B148" s="247" t="s">
        <v>12378</v>
      </c>
      <c r="C148" s="247" t="s">
        <v>12334</v>
      </c>
      <c r="D148" s="248" t="s">
        <v>12259</v>
      </c>
      <c r="E148" s="248" t="s">
        <v>12324</v>
      </c>
      <c r="F148" s="248" t="s">
        <v>12379</v>
      </c>
      <c r="G148" s="248" t="s">
        <v>440</v>
      </c>
      <c r="H148" s="248" t="s">
        <v>470</v>
      </c>
      <c r="I148" s="248" t="s">
        <v>2560</v>
      </c>
      <c r="J148" s="248" t="s">
        <v>92</v>
      </c>
      <c r="K148" s="249">
        <v>8</v>
      </c>
      <c r="L148" s="249">
        <v>2017</v>
      </c>
      <c r="M148" s="254">
        <v>22026.65</v>
      </c>
      <c r="N148" s="248" t="s">
        <v>5160</v>
      </c>
      <c r="O148" s="331"/>
      <c r="P148" s="72"/>
      <c r="Q148" s="72"/>
      <c r="R148" s="217"/>
      <c r="S148" s="217"/>
      <c r="T148" s="217"/>
      <c r="U148" s="217"/>
      <c r="V148" s="217"/>
      <c r="W148" s="217"/>
      <c r="X148" s="217"/>
      <c r="Y148" s="217"/>
      <c r="Z148" s="217"/>
      <c r="AA148" s="217"/>
    </row>
    <row r="149" spans="1:27" x14ac:dyDescent="0.2">
      <c r="A149" s="247">
        <v>142</v>
      </c>
      <c r="B149" s="247" t="s">
        <v>12380</v>
      </c>
      <c r="C149" s="247" t="s">
        <v>12334</v>
      </c>
      <c r="D149" s="248" t="s">
        <v>12259</v>
      </c>
      <c r="E149" s="248" t="s">
        <v>12324</v>
      </c>
      <c r="F149" s="248" t="s">
        <v>12381</v>
      </c>
      <c r="G149" s="248" t="s">
        <v>440</v>
      </c>
      <c r="H149" s="248" t="s">
        <v>470</v>
      </c>
      <c r="I149" s="248" t="s">
        <v>2560</v>
      </c>
      <c r="J149" s="248" t="s">
        <v>92</v>
      </c>
      <c r="K149" s="249">
        <v>8</v>
      </c>
      <c r="L149" s="249">
        <v>2017</v>
      </c>
      <c r="M149" s="254">
        <v>22026.65</v>
      </c>
      <c r="N149" s="248" t="s">
        <v>5160</v>
      </c>
      <c r="O149" s="331"/>
      <c r="P149" s="72"/>
      <c r="Q149" s="72"/>
      <c r="R149" s="217"/>
      <c r="S149" s="217"/>
      <c r="T149" s="217"/>
      <c r="U149" s="217"/>
      <c r="V149" s="217"/>
      <c r="W149" s="217"/>
      <c r="X149" s="217"/>
      <c r="Y149" s="217"/>
      <c r="Z149" s="217"/>
      <c r="AA149" s="217"/>
    </row>
    <row r="150" spans="1:27" x14ac:dyDescent="0.2">
      <c r="A150" s="247">
        <v>143</v>
      </c>
      <c r="B150" s="247" t="s">
        <v>12382</v>
      </c>
      <c r="C150" s="247" t="s">
        <v>12334</v>
      </c>
      <c r="D150" s="248" t="s">
        <v>12259</v>
      </c>
      <c r="E150" s="248" t="s">
        <v>12324</v>
      </c>
      <c r="F150" s="248" t="s">
        <v>12383</v>
      </c>
      <c r="G150" s="248" t="s">
        <v>440</v>
      </c>
      <c r="H150" s="248" t="s">
        <v>470</v>
      </c>
      <c r="I150" s="248" t="s">
        <v>2560</v>
      </c>
      <c r="J150" s="248" t="s">
        <v>92</v>
      </c>
      <c r="K150" s="249">
        <v>8</v>
      </c>
      <c r="L150" s="249">
        <v>2017</v>
      </c>
      <c r="M150" s="254">
        <v>22026.65</v>
      </c>
      <c r="N150" s="248" t="s">
        <v>5160</v>
      </c>
      <c r="O150" s="331"/>
      <c r="P150" s="72"/>
      <c r="Q150" s="72"/>
      <c r="R150" s="217"/>
      <c r="S150" s="217"/>
      <c r="T150" s="217"/>
      <c r="U150" s="217"/>
      <c r="V150" s="217"/>
      <c r="W150" s="217"/>
      <c r="X150" s="217"/>
      <c r="Y150" s="217"/>
      <c r="Z150" s="217"/>
      <c r="AA150" s="217"/>
    </row>
    <row r="151" spans="1:27" x14ac:dyDescent="0.2">
      <c r="A151" s="247">
        <v>144</v>
      </c>
      <c r="B151" s="247" t="s">
        <v>12384</v>
      </c>
      <c r="C151" s="247" t="s">
        <v>12334</v>
      </c>
      <c r="D151" s="248" t="s">
        <v>12259</v>
      </c>
      <c r="E151" s="248" t="s">
        <v>12324</v>
      </c>
      <c r="F151" s="248" t="s">
        <v>12385</v>
      </c>
      <c r="G151" s="248" t="s">
        <v>440</v>
      </c>
      <c r="H151" s="248" t="s">
        <v>470</v>
      </c>
      <c r="I151" s="248" t="s">
        <v>2560</v>
      </c>
      <c r="J151" s="248" t="s">
        <v>92</v>
      </c>
      <c r="K151" s="249">
        <v>8</v>
      </c>
      <c r="L151" s="249">
        <v>2017</v>
      </c>
      <c r="M151" s="254">
        <v>22026.65</v>
      </c>
      <c r="N151" s="248" t="s">
        <v>5160</v>
      </c>
      <c r="O151" s="331"/>
      <c r="P151" s="72"/>
      <c r="Q151" s="72"/>
      <c r="R151" s="217"/>
      <c r="S151" s="217"/>
      <c r="T151" s="217"/>
      <c r="U151" s="217"/>
      <c r="V151" s="217"/>
      <c r="W151" s="217"/>
      <c r="X151" s="217"/>
      <c r="Y151" s="217"/>
      <c r="Z151" s="217"/>
      <c r="AA151" s="217"/>
    </row>
    <row r="152" spans="1:27" x14ac:dyDescent="0.2">
      <c r="A152" s="247">
        <v>145</v>
      </c>
      <c r="B152" s="247" t="s">
        <v>12386</v>
      </c>
      <c r="C152" s="247" t="s">
        <v>12334</v>
      </c>
      <c r="D152" s="248" t="s">
        <v>12259</v>
      </c>
      <c r="E152" s="248" t="s">
        <v>12324</v>
      </c>
      <c r="F152" s="248" t="s">
        <v>12387</v>
      </c>
      <c r="G152" s="248" t="s">
        <v>440</v>
      </c>
      <c r="H152" s="248" t="s">
        <v>470</v>
      </c>
      <c r="I152" s="248" t="s">
        <v>2560</v>
      </c>
      <c r="J152" s="248" t="s">
        <v>92</v>
      </c>
      <c r="K152" s="249">
        <v>8</v>
      </c>
      <c r="L152" s="249">
        <v>2017</v>
      </c>
      <c r="M152" s="254">
        <v>22026.65</v>
      </c>
      <c r="N152" s="248" t="s">
        <v>5160</v>
      </c>
      <c r="O152" s="331"/>
      <c r="P152" s="72"/>
      <c r="Q152" s="72"/>
      <c r="R152" s="217"/>
      <c r="S152" s="217"/>
      <c r="T152" s="217"/>
      <c r="U152" s="217"/>
      <c r="V152" s="217"/>
      <c r="W152" s="217"/>
      <c r="X152" s="217"/>
      <c r="Y152" s="217"/>
      <c r="Z152" s="217"/>
      <c r="AA152" s="217"/>
    </row>
    <row r="153" spans="1:27" x14ac:dyDescent="0.2">
      <c r="A153" s="247">
        <v>146</v>
      </c>
      <c r="B153" s="247" t="s">
        <v>12388</v>
      </c>
      <c r="C153" s="247" t="s">
        <v>12334</v>
      </c>
      <c r="D153" s="248" t="s">
        <v>12259</v>
      </c>
      <c r="E153" s="248" t="s">
        <v>12324</v>
      </c>
      <c r="F153" s="248" t="s">
        <v>12389</v>
      </c>
      <c r="G153" s="248" t="s">
        <v>440</v>
      </c>
      <c r="H153" s="248" t="s">
        <v>470</v>
      </c>
      <c r="I153" s="248" t="s">
        <v>2560</v>
      </c>
      <c r="J153" s="248" t="s">
        <v>92</v>
      </c>
      <c r="K153" s="249">
        <v>8</v>
      </c>
      <c r="L153" s="249">
        <v>2017</v>
      </c>
      <c r="M153" s="254">
        <v>22026.65</v>
      </c>
      <c r="N153" s="248" t="s">
        <v>5160</v>
      </c>
      <c r="O153" s="331"/>
      <c r="P153" s="72"/>
      <c r="Q153" s="72"/>
      <c r="R153" s="217"/>
      <c r="S153" s="217"/>
      <c r="T153" s="217"/>
      <c r="U153" s="217"/>
      <c r="V153" s="217"/>
      <c r="W153" s="217"/>
      <c r="X153" s="217"/>
      <c r="Y153" s="217"/>
      <c r="Z153" s="217"/>
      <c r="AA153" s="217"/>
    </row>
    <row r="154" spans="1:27" x14ac:dyDescent="0.2">
      <c r="A154" s="247">
        <v>147</v>
      </c>
      <c r="B154" s="247" t="s">
        <v>12390</v>
      </c>
      <c r="C154" s="247" t="s">
        <v>12334</v>
      </c>
      <c r="D154" s="248" t="s">
        <v>12259</v>
      </c>
      <c r="E154" s="248" t="s">
        <v>12324</v>
      </c>
      <c r="F154" s="248" t="s">
        <v>12391</v>
      </c>
      <c r="G154" s="248" t="s">
        <v>440</v>
      </c>
      <c r="H154" s="248" t="s">
        <v>470</v>
      </c>
      <c r="I154" s="248" t="s">
        <v>2560</v>
      </c>
      <c r="J154" s="248" t="s">
        <v>92</v>
      </c>
      <c r="K154" s="249">
        <v>8</v>
      </c>
      <c r="L154" s="249">
        <v>2017</v>
      </c>
      <c r="M154" s="254">
        <v>22026.65</v>
      </c>
      <c r="N154" s="248" t="s">
        <v>5160</v>
      </c>
      <c r="O154" s="331"/>
      <c r="P154" s="72"/>
      <c r="Q154" s="72"/>
      <c r="R154" s="217"/>
      <c r="S154" s="217"/>
      <c r="T154" s="217"/>
      <c r="U154" s="217"/>
      <c r="V154" s="217"/>
      <c r="W154" s="217"/>
      <c r="X154" s="217"/>
      <c r="Y154" s="217"/>
      <c r="Z154" s="217"/>
      <c r="AA154" s="217"/>
    </row>
    <row r="155" spans="1:27" x14ac:dyDescent="0.2">
      <c r="A155" s="247">
        <v>148</v>
      </c>
      <c r="B155" s="247" t="s">
        <v>12392</v>
      </c>
      <c r="C155" s="247" t="s">
        <v>12334</v>
      </c>
      <c r="D155" s="248" t="s">
        <v>12259</v>
      </c>
      <c r="E155" s="248" t="s">
        <v>12324</v>
      </c>
      <c r="F155" s="248" t="s">
        <v>12393</v>
      </c>
      <c r="G155" s="248" t="s">
        <v>440</v>
      </c>
      <c r="H155" s="248" t="s">
        <v>470</v>
      </c>
      <c r="I155" s="248" t="s">
        <v>2560</v>
      </c>
      <c r="J155" s="248" t="s">
        <v>92</v>
      </c>
      <c r="K155" s="249">
        <v>8</v>
      </c>
      <c r="L155" s="249">
        <v>2017</v>
      </c>
      <c r="M155" s="254">
        <v>22026.65</v>
      </c>
      <c r="N155" s="248" t="s">
        <v>5160</v>
      </c>
      <c r="O155" s="331"/>
      <c r="P155" s="72"/>
      <c r="Q155" s="72"/>
      <c r="R155" s="217"/>
      <c r="S155" s="217"/>
      <c r="T155" s="217"/>
      <c r="U155" s="217"/>
      <c r="V155" s="217"/>
      <c r="W155" s="217"/>
      <c r="X155" s="217"/>
      <c r="Y155" s="217"/>
      <c r="Z155" s="217"/>
      <c r="AA155" s="217"/>
    </row>
    <row r="156" spans="1:27" x14ac:dyDescent="0.2">
      <c r="A156" s="247">
        <v>149</v>
      </c>
      <c r="B156" s="247" t="s">
        <v>12394</v>
      </c>
      <c r="C156" s="247" t="s">
        <v>12334</v>
      </c>
      <c r="D156" s="248" t="s">
        <v>12259</v>
      </c>
      <c r="E156" s="248" t="s">
        <v>12324</v>
      </c>
      <c r="F156" s="248" t="s">
        <v>12395</v>
      </c>
      <c r="G156" s="248" t="s">
        <v>440</v>
      </c>
      <c r="H156" s="248" t="s">
        <v>470</v>
      </c>
      <c r="I156" s="248" t="s">
        <v>2560</v>
      </c>
      <c r="J156" s="248" t="s">
        <v>92</v>
      </c>
      <c r="K156" s="249">
        <v>8</v>
      </c>
      <c r="L156" s="249">
        <v>2017</v>
      </c>
      <c r="M156" s="254">
        <v>22026.65</v>
      </c>
      <c r="N156" s="248" t="s">
        <v>5160</v>
      </c>
      <c r="O156" s="331"/>
      <c r="P156" s="72"/>
      <c r="Q156" s="72"/>
      <c r="R156" s="217"/>
      <c r="S156" s="217"/>
      <c r="T156" s="217"/>
      <c r="U156" s="217"/>
      <c r="V156" s="217"/>
      <c r="W156" s="217"/>
      <c r="X156" s="217"/>
      <c r="Y156" s="217"/>
      <c r="Z156" s="217"/>
      <c r="AA156" s="217"/>
    </row>
    <row r="157" spans="1:27" x14ac:dyDescent="0.2">
      <c r="A157" s="247">
        <v>150</v>
      </c>
      <c r="B157" s="247" t="s">
        <v>12396</v>
      </c>
      <c r="C157" s="247" t="s">
        <v>12334</v>
      </c>
      <c r="D157" s="248" t="s">
        <v>12259</v>
      </c>
      <c r="E157" s="248" t="s">
        <v>12324</v>
      </c>
      <c r="F157" s="248" t="s">
        <v>12397</v>
      </c>
      <c r="G157" s="248" t="s">
        <v>440</v>
      </c>
      <c r="H157" s="248" t="s">
        <v>470</v>
      </c>
      <c r="I157" s="248" t="s">
        <v>2560</v>
      </c>
      <c r="J157" s="248" t="s">
        <v>92</v>
      </c>
      <c r="K157" s="249">
        <v>8</v>
      </c>
      <c r="L157" s="249">
        <v>2017</v>
      </c>
      <c r="M157" s="254">
        <v>22026.65</v>
      </c>
      <c r="N157" s="248" t="s">
        <v>5160</v>
      </c>
      <c r="O157" s="331"/>
      <c r="P157" s="72"/>
      <c r="Q157" s="72"/>
      <c r="R157" s="217"/>
      <c r="S157" s="217"/>
      <c r="T157" s="217"/>
      <c r="U157" s="217"/>
      <c r="V157" s="217"/>
      <c r="W157" s="217"/>
      <c r="X157" s="217"/>
      <c r="Y157" s="217"/>
      <c r="Z157" s="217"/>
      <c r="AA157" s="217"/>
    </row>
    <row r="158" spans="1:27" x14ac:dyDescent="0.2">
      <c r="A158" s="247">
        <v>151</v>
      </c>
      <c r="B158" s="247" t="s">
        <v>12398</v>
      </c>
      <c r="C158" s="247" t="s">
        <v>12334</v>
      </c>
      <c r="D158" s="248" t="s">
        <v>12259</v>
      </c>
      <c r="E158" s="248" t="s">
        <v>12324</v>
      </c>
      <c r="F158" s="248" t="s">
        <v>12399</v>
      </c>
      <c r="G158" s="248" t="s">
        <v>440</v>
      </c>
      <c r="H158" s="248" t="s">
        <v>470</v>
      </c>
      <c r="I158" s="248" t="s">
        <v>2560</v>
      </c>
      <c r="J158" s="248" t="s">
        <v>92</v>
      </c>
      <c r="K158" s="249">
        <v>8</v>
      </c>
      <c r="L158" s="249">
        <v>2017</v>
      </c>
      <c r="M158" s="254">
        <v>22026.65</v>
      </c>
      <c r="N158" s="248" t="s">
        <v>5160</v>
      </c>
      <c r="O158" s="331"/>
      <c r="P158" s="72"/>
      <c r="Q158" s="72"/>
      <c r="R158" s="217"/>
      <c r="S158" s="217"/>
      <c r="T158" s="217"/>
      <c r="U158" s="217"/>
      <c r="V158" s="217"/>
      <c r="W158" s="217"/>
      <c r="X158" s="217"/>
      <c r="Y158" s="217"/>
      <c r="Z158" s="217"/>
      <c r="AA158" s="217"/>
    </row>
    <row r="159" spans="1:27" x14ac:dyDescent="0.2">
      <c r="A159" s="247">
        <v>152</v>
      </c>
      <c r="B159" s="247" t="s">
        <v>12400</v>
      </c>
      <c r="C159" s="247" t="s">
        <v>12334</v>
      </c>
      <c r="D159" s="248" t="s">
        <v>12259</v>
      </c>
      <c r="E159" s="248" t="s">
        <v>12324</v>
      </c>
      <c r="F159" s="248" t="s">
        <v>12401</v>
      </c>
      <c r="G159" s="248" t="s">
        <v>440</v>
      </c>
      <c r="H159" s="248" t="s">
        <v>470</v>
      </c>
      <c r="I159" s="248" t="s">
        <v>2560</v>
      </c>
      <c r="J159" s="248" t="s">
        <v>92</v>
      </c>
      <c r="K159" s="249">
        <v>8</v>
      </c>
      <c r="L159" s="249">
        <v>2017</v>
      </c>
      <c r="M159" s="254">
        <v>22026.65</v>
      </c>
      <c r="N159" s="248" t="s">
        <v>5160</v>
      </c>
      <c r="O159" s="331"/>
      <c r="P159" s="72"/>
      <c r="Q159" s="72"/>
      <c r="R159" s="217"/>
      <c r="S159" s="217"/>
      <c r="T159" s="217"/>
      <c r="U159" s="217"/>
      <c r="V159" s="217"/>
      <c r="W159" s="217"/>
      <c r="X159" s="217"/>
      <c r="Y159" s="217"/>
      <c r="Z159" s="217"/>
      <c r="AA159" s="217"/>
    </row>
    <row r="160" spans="1:27" x14ac:dyDescent="0.2">
      <c r="A160" s="247">
        <v>153</v>
      </c>
      <c r="B160" s="247" t="s">
        <v>12402</v>
      </c>
      <c r="C160" s="247" t="s">
        <v>12334</v>
      </c>
      <c r="D160" s="248" t="s">
        <v>12259</v>
      </c>
      <c r="E160" s="248" t="s">
        <v>12324</v>
      </c>
      <c r="F160" s="248" t="s">
        <v>12403</v>
      </c>
      <c r="G160" s="248" t="s">
        <v>440</v>
      </c>
      <c r="H160" s="248" t="s">
        <v>470</v>
      </c>
      <c r="I160" s="248" t="s">
        <v>2560</v>
      </c>
      <c r="J160" s="248" t="s">
        <v>92</v>
      </c>
      <c r="K160" s="249">
        <v>8</v>
      </c>
      <c r="L160" s="249">
        <v>2017</v>
      </c>
      <c r="M160" s="254">
        <v>22026.65</v>
      </c>
      <c r="N160" s="248" t="s">
        <v>5160</v>
      </c>
      <c r="O160" s="331"/>
      <c r="P160" s="72"/>
      <c r="Q160" s="72"/>
      <c r="R160" s="217"/>
      <c r="S160" s="217"/>
      <c r="T160" s="217"/>
      <c r="U160" s="217"/>
      <c r="V160" s="217"/>
      <c r="W160" s="217"/>
      <c r="X160" s="217"/>
      <c r="Y160" s="217"/>
      <c r="Z160" s="217"/>
      <c r="AA160" s="217"/>
    </row>
    <row r="161" spans="1:27" x14ac:dyDescent="0.2">
      <c r="A161" s="247">
        <v>154</v>
      </c>
      <c r="B161" s="247" t="s">
        <v>12404</v>
      </c>
      <c r="C161" s="247" t="s">
        <v>12334</v>
      </c>
      <c r="D161" s="248" t="s">
        <v>12259</v>
      </c>
      <c r="E161" s="248" t="s">
        <v>12324</v>
      </c>
      <c r="F161" s="248" t="s">
        <v>12405</v>
      </c>
      <c r="G161" s="248" t="s">
        <v>440</v>
      </c>
      <c r="H161" s="248" t="s">
        <v>470</v>
      </c>
      <c r="I161" s="248" t="s">
        <v>2560</v>
      </c>
      <c r="J161" s="248" t="s">
        <v>92</v>
      </c>
      <c r="K161" s="249">
        <v>8</v>
      </c>
      <c r="L161" s="249">
        <v>2017</v>
      </c>
      <c r="M161" s="254">
        <v>22026.65</v>
      </c>
      <c r="N161" s="248" t="s">
        <v>5160</v>
      </c>
      <c r="O161" s="331"/>
      <c r="P161" s="72"/>
      <c r="Q161" s="72"/>
      <c r="R161" s="217"/>
      <c r="S161" s="217"/>
      <c r="T161" s="217"/>
      <c r="U161" s="217"/>
      <c r="V161" s="217"/>
      <c r="W161" s="217"/>
      <c r="X161" s="217"/>
      <c r="Y161" s="217"/>
      <c r="Z161" s="217"/>
      <c r="AA161" s="217"/>
    </row>
    <row r="162" spans="1:27" x14ac:dyDescent="0.2">
      <c r="A162" s="247">
        <v>155</v>
      </c>
      <c r="B162" s="247" t="s">
        <v>12406</v>
      </c>
      <c r="C162" s="247" t="s">
        <v>12334</v>
      </c>
      <c r="D162" s="248" t="s">
        <v>12259</v>
      </c>
      <c r="E162" s="248" t="s">
        <v>12324</v>
      </c>
      <c r="F162" s="248" t="s">
        <v>12407</v>
      </c>
      <c r="G162" s="248" t="s">
        <v>440</v>
      </c>
      <c r="H162" s="248" t="s">
        <v>470</v>
      </c>
      <c r="I162" s="248" t="s">
        <v>2560</v>
      </c>
      <c r="J162" s="248" t="s">
        <v>92</v>
      </c>
      <c r="K162" s="249">
        <v>8</v>
      </c>
      <c r="L162" s="249">
        <v>2017</v>
      </c>
      <c r="M162" s="254">
        <v>22026.65</v>
      </c>
      <c r="N162" s="248" t="s">
        <v>5160</v>
      </c>
      <c r="O162" s="331"/>
      <c r="P162" s="72"/>
      <c r="Q162" s="72"/>
      <c r="R162" s="217"/>
      <c r="S162" s="217"/>
      <c r="T162" s="217"/>
      <c r="U162" s="217"/>
      <c r="V162" s="217"/>
      <c r="W162" s="217"/>
      <c r="X162" s="217"/>
      <c r="Y162" s="217"/>
      <c r="Z162" s="217"/>
      <c r="AA162" s="217"/>
    </row>
    <row r="163" spans="1:27" x14ac:dyDescent="0.2">
      <c r="A163" s="247">
        <v>156</v>
      </c>
      <c r="B163" s="247" t="s">
        <v>12408</v>
      </c>
      <c r="C163" s="247" t="s">
        <v>12334</v>
      </c>
      <c r="D163" s="248" t="s">
        <v>12259</v>
      </c>
      <c r="E163" s="248" t="s">
        <v>12324</v>
      </c>
      <c r="F163" s="248" t="s">
        <v>12409</v>
      </c>
      <c r="G163" s="248" t="s">
        <v>440</v>
      </c>
      <c r="H163" s="248" t="s">
        <v>470</v>
      </c>
      <c r="I163" s="248" t="s">
        <v>2560</v>
      </c>
      <c r="J163" s="248" t="s">
        <v>92</v>
      </c>
      <c r="K163" s="249">
        <v>8</v>
      </c>
      <c r="L163" s="249">
        <v>2017</v>
      </c>
      <c r="M163" s="254">
        <v>22026.65</v>
      </c>
      <c r="N163" s="248" t="s">
        <v>5160</v>
      </c>
      <c r="O163" s="331"/>
      <c r="P163" s="72"/>
      <c r="Q163" s="72"/>
      <c r="R163" s="217"/>
      <c r="S163" s="217"/>
      <c r="T163" s="217"/>
      <c r="U163" s="217"/>
      <c r="V163" s="217"/>
      <c r="W163" s="217"/>
      <c r="X163" s="217"/>
      <c r="Y163" s="217"/>
      <c r="Z163" s="217"/>
      <c r="AA163" s="217"/>
    </row>
    <row r="164" spans="1:27" x14ac:dyDescent="0.2">
      <c r="A164" s="247">
        <v>157</v>
      </c>
      <c r="B164" s="247" t="s">
        <v>12410</v>
      </c>
      <c r="C164" s="247" t="s">
        <v>12334</v>
      </c>
      <c r="D164" s="248" t="s">
        <v>12259</v>
      </c>
      <c r="E164" s="248" t="s">
        <v>12324</v>
      </c>
      <c r="F164" s="248" t="s">
        <v>12411</v>
      </c>
      <c r="G164" s="248" t="s">
        <v>440</v>
      </c>
      <c r="H164" s="248" t="s">
        <v>470</v>
      </c>
      <c r="I164" s="248" t="s">
        <v>2560</v>
      </c>
      <c r="J164" s="248" t="s">
        <v>92</v>
      </c>
      <c r="K164" s="249">
        <v>8</v>
      </c>
      <c r="L164" s="249">
        <v>2017</v>
      </c>
      <c r="M164" s="254">
        <v>22026.65</v>
      </c>
      <c r="N164" s="248" t="s">
        <v>5160</v>
      </c>
      <c r="O164" s="331"/>
      <c r="P164" s="72"/>
      <c r="Q164" s="72"/>
      <c r="R164" s="217"/>
      <c r="S164" s="217"/>
      <c r="T164" s="217"/>
      <c r="U164" s="217"/>
      <c r="V164" s="217"/>
      <c r="W164" s="217"/>
      <c r="X164" s="217"/>
      <c r="Y164" s="217"/>
      <c r="Z164" s="217"/>
      <c r="AA164" s="217"/>
    </row>
    <row r="165" spans="1:27" x14ac:dyDescent="0.2">
      <c r="A165" s="247">
        <v>158</v>
      </c>
      <c r="B165" s="247" t="s">
        <v>12412</v>
      </c>
      <c r="C165" s="247" t="s">
        <v>12334</v>
      </c>
      <c r="D165" s="248" t="s">
        <v>12259</v>
      </c>
      <c r="E165" s="248" t="s">
        <v>12324</v>
      </c>
      <c r="F165" s="248" t="s">
        <v>12413</v>
      </c>
      <c r="G165" s="248" t="s">
        <v>440</v>
      </c>
      <c r="H165" s="248" t="s">
        <v>470</v>
      </c>
      <c r="I165" s="248" t="s">
        <v>2560</v>
      </c>
      <c r="J165" s="248" t="s">
        <v>92</v>
      </c>
      <c r="K165" s="249">
        <v>8</v>
      </c>
      <c r="L165" s="249">
        <v>2017</v>
      </c>
      <c r="M165" s="254">
        <v>22026.65</v>
      </c>
      <c r="N165" s="248" t="s">
        <v>5160</v>
      </c>
      <c r="O165" s="331"/>
      <c r="P165" s="72"/>
      <c r="Q165" s="72"/>
      <c r="R165" s="217"/>
      <c r="S165" s="217"/>
      <c r="T165" s="217"/>
      <c r="U165" s="217"/>
      <c r="V165" s="217"/>
      <c r="W165" s="217"/>
      <c r="X165" s="217"/>
      <c r="Y165" s="217"/>
      <c r="Z165" s="217"/>
      <c r="AA165" s="217"/>
    </row>
    <row r="166" spans="1:27" x14ac:dyDescent="0.2">
      <c r="A166" s="247">
        <v>159</v>
      </c>
      <c r="B166" s="247" t="s">
        <v>12414</v>
      </c>
      <c r="C166" s="247" t="s">
        <v>12334</v>
      </c>
      <c r="D166" s="248" t="s">
        <v>12259</v>
      </c>
      <c r="E166" s="248" t="s">
        <v>12324</v>
      </c>
      <c r="F166" s="248" t="s">
        <v>12415</v>
      </c>
      <c r="G166" s="248" t="s">
        <v>440</v>
      </c>
      <c r="H166" s="248" t="s">
        <v>470</v>
      </c>
      <c r="I166" s="248" t="s">
        <v>2560</v>
      </c>
      <c r="J166" s="248" t="s">
        <v>92</v>
      </c>
      <c r="K166" s="249">
        <v>8</v>
      </c>
      <c r="L166" s="249">
        <v>2017</v>
      </c>
      <c r="M166" s="254">
        <v>22026.65</v>
      </c>
      <c r="N166" s="248" t="s">
        <v>5160</v>
      </c>
      <c r="O166" s="331"/>
      <c r="P166" s="72"/>
      <c r="Q166" s="72"/>
      <c r="R166" s="217"/>
      <c r="S166" s="217"/>
      <c r="T166" s="217"/>
      <c r="U166" s="217"/>
      <c r="V166" s="217"/>
      <c r="W166" s="217"/>
      <c r="X166" s="217"/>
      <c r="Y166" s="217"/>
      <c r="Z166" s="217"/>
      <c r="AA166" s="217"/>
    </row>
    <row r="167" spans="1:27" x14ac:dyDescent="0.2">
      <c r="A167" s="247">
        <v>160</v>
      </c>
      <c r="B167" s="247" t="s">
        <v>12416</v>
      </c>
      <c r="C167" s="247" t="s">
        <v>12334</v>
      </c>
      <c r="D167" s="248" t="s">
        <v>12259</v>
      </c>
      <c r="E167" s="248" t="s">
        <v>12324</v>
      </c>
      <c r="F167" s="248" t="s">
        <v>12417</v>
      </c>
      <c r="G167" s="248" t="s">
        <v>440</v>
      </c>
      <c r="H167" s="248" t="s">
        <v>470</v>
      </c>
      <c r="I167" s="248" t="s">
        <v>2560</v>
      </c>
      <c r="J167" s="248" t="s">
        <v>92</v>
      </c>
      <c r="K167" s="249">
        <v>8</v>
      </c>
      <c r="L167" s="249">
        <v>2017</v>
      </c>
      <c r="M167" s="254">
        <v>22026.65</v>
      </c>
      <c r="N167" s="248" t="s">
        <v>5160</v>
      </c>
      <c r="O167" s="331"/>
      <c r="P167" s="72"/>
      <c r="Q167" s="72"/>
      <c r="R167" s="217"/>
      <c r="S167" s="217"/>
      <c r="T167" s="217"/>
      <c r="U167" s="217"/>
      <c r="V167" s="217"/>
      <c r="W167" s="217"/>
      <c r="X167" s="217"/>
      <c r="Y167" s="217"/>
      <c r="Z167" s="217"/>
      <c r="AA167" s="217"/>
    </row>
    <row r="168" spans="1:27" x14ac:dyDescent="0.2">
      <c r="A168" s="247">
        <v>161</v>
      </c>
      <c r="B168" s="247" t="s">
        <v>12418</v>
      </c>
      <c r="C168" s="247" t="s">
        <v>12334</v>
      </c>
      <c r="D168" s="248" t="s">
        <v>12259</v>
      </c>
      <c r="E168" s="248" t="s">
        <v>12324</v>
      </c>
      <c r="F168" s="248" t="s">
        <v>12419</v>
      </c>
      <c r="G168" s="248" t="s">
        <v>440</v>
      </c>
      <c r="H168" s="248" t="s">
        <v>470</v>
      </c>
      <c r="I168" s="248" t="s">
        <v>2560</v>
      </c>
      <c r="J168" s="248" t="s">
        <v>92</v>
      </c>
      <c r="K168" s="249">
        <v>8</v>
      </c>
      <c r="L168" s="249">
        <v>2017</v>
      </c>
      <c r="M168" s="254">
        <v>22026.65</v>
      </c>
      <c r="N168" s="248" t="s">
        <v>5160</v>
      </c>
      <c r="O168" s="331"/>
      <c r="P168" s="72"/>
      <c r="Q168" s="72"/>
      <c r="R168" s="217"/>
      <c r="S168" s="217"/>
      <c r="T168" s="217"/>
      <c r="U168" s="217"/>
      <c r="V168" s="217"/>
      <c r="W168" s="217"/>
      <c r="X168" s="217"/>
      <c r="Y168" s="217"/>
      <c r="Z168" s="217"/>
      <c r="AA168" s="217"/>
    </row>
    <row r="169" spans="1:27" x14ac:dyDescent="0.2">
      <c r="A169" s="247">
        <v>162</v>
      </c>
      <c r="B169" s="247" t="s">
        <v>12420</v>
      </c>
      <c r="C169" s="247" t="s">
        <v>12334</v>
      </c>
      <c r="D169" s="248" t="s">
        <v>12259</v>
      </c>
      <c r="E169" s="248" t="s">
        <v>12324</v>
      </c>
      <c r="F169" s="248" t="s">
        <v>12421</v>
      </c>
      <c r="G169" s="248" t="s">
        <v>440</v>
      </c>
      <c r="H169" s="248" t="s">
        <v>470</v>
      </c>
      <c r="I169" s="248" t="s">
        <v>2560</v>
      </c>
      <c r="J169" s="248" t="s">
        <v>92</v>
      </c>
      <c r="K169" s="249">
        <v>8</v>
      </c>
      <c r="L169" s="249">
        <v>2017</v>
      </c>
      <c r="M169" s="254">
        <v>22026.65</v>
      </c>
      <c r="N169" s="248" t="s">
        <v>5160</v>
      </c>
      <c r="O169" s="331"/>
      <c r="P169" s="72"/>
      <c r="Q169" s="72"/>
      <c r="R169" s="217"/>
      <c r="S169" s="217"/>
      <c r="T169" s="217"/>
      <c r="U169" s="217"/>
      <c r="V169" s="217"/>
      <c r="W169" s="217"/>
      <c r="X169" s="217"/>
      <c r="Y169" s="217"/>
      <c r="Z169" s="217"/>
      <c r="AA169" s="217"/>
    </row>
    <row r="170" spans="1:27" x14ac:dyDescent="0.2">
      <c r="A170" s="247">
        <v>163</v>
      </c>
      <c r="B170" s="247" t="s">
        <v>12422</v>
      </c>
      <c r="C170" s="247" t="s">
        <v>12334</v>
      </c>
      <c r="D170" s="248" t="s">
        <v>12259</v>
      </c>
      <c r="E170" s="248" t="s">
        <v>12324</v>
      </c>
      <c r="F170" s="248" t="s">
        <v>12423</v>
      </c>
      <c r="G170" s="248" t="s">
        <v>440</v>
      </c>
      <c r="H170" s="248" t="s">
        <v>470</v>
      </c>
      <c r="I170" s="248" t="s">
        <v>2560</v>
      </c>
      <c r="J170" s="248" t="s">
        <v>92</v>
      </c>
      <c r="K170" s="249">
        <v>8</v>
      </c>
      <c r="L170" s="249">
        <v>2017</v>
      </c>
      <c r="M170" s="254">
        <v>22026.65</v>
      </c>
      <c r="N170" s="248" t="s">
        <v>5160</v>
      </c>
      <c r="O170" s="331"/>
      <c r="P170" s="72"/>
      <c r="Q170" s="72"/>
      <c r="R170" s="217"/>
      <c r="S170" s="217"/>
      <c r="T170" s="217"/>
      <c r="U170" s="217"/>
      <c r="V170" s="217"/>
      <c r="W170" s="217"/>
      <c r="X170" s="217"/>
      <c r="Y170" s="217"/>
      <c r="Z170" s="217"/>
      <c r="AA170" s="217"/>
    </row>
    <row r="171" spans="1:27" x14ac:dyDescent="0.2">
      <c r="A171" s="247">
        <v>164</v>
      </c>
      <c r="B171" s="247" t="s">
        <v>12424</v>
      </c>
      <c r="C171" s="247" t="s">
        <v>12334</v>
      </c>
      <c r="D171" s="248" t="s">
        <v>12259</v>
      </c>
      <c r="E171" s="248" t="s">
        <v>12324</v>
      </c>
      <c r="F171" s="248" t="s">
        <v>12425</v>
      </c>
      <c r="G171" s="248" t="s">
        <v>440</v>
      </c>
      <c r="H171" s="248" t="s">
        <v>470</v>
      </c>
      <c r="I171" s="248" t="s">
        <v>2560</v>
      </c>
      <c r="J171" s="248" t="s">
        <v>92</v>
      </c>
      <c r="K171" s="249">
        <v>8</v>
      </c>
      <c r="L171" s="249">
        <v>2017</v>
      </c>
      <c r="M171" s="254">
        <v>22026.65</v>
      </c>
      <c r="N171" s="248" t="s">
        <v>5160</v>
      </c>
      <c r="O171" s="331"/>
      <c r="P171" s="72"/>
      <c r="Q171" s="72"/>
      <c r="R171" s="217"/>
      <c r="S171" s="217"/>
      <c r="T171" s="217"/>
      <c r="U171" s="217"/>
      <c r="V171" s="217"/>
      <c r="W171" s="217"/>
      <c r="X171" s="217"/>
      <c r="Y171" s="217"/>
      <c r="Z171" s="217"/>
      <c r="AA171" s="217"/>
    </row>
    <row r="172" spans="1:27" x14ac:dyDescent="0.2">
      <c r="A172" s="247">
        <v>165</v>
      </c>
      <c r="B172" s="247" t="s">
        <v>12426</v>
      </c>
      <c r="C172" s="247" t="s">
        <v>12334</v>
      </c>
      <c r="D172" s="248" t="s">
        <v>12259</v>
      </c>
      <c r="E172" s="248" t="s">
        <v>12324</v>
      </c>
      <c r="F172" s="248" t="s">
        <v>12427</v>
      </c>
      <c r="G172" s="248" t="s">
        <v>440</v>
      </c>
      <c r="H172" s="248" t="s">
        <v>470</v>
      </c>
      <c r="I172" s="248" t="s">
        <v>2560</v>
      </c>
      <c r="J172" s="248" t="s">
        <v>92</v>
      </c>
      <c r="K172" s="249">
        <v>8</v>
      </c>
      <c r="L172" s="249">
        <v>2017</v>
      </c>
      <c r="M172" s="254">
        <v>22026.65</v>
      </c>
      <c r="N172" s="248" t="s">
        <v>5160</v>
      </c>
      <c r="O172" s="331"/>
      <c r="P172" s="72"/>
      <c r="Q172" s="72"/>
      <c r="R172" s="217"/>
      <c r="S172" s="217"/>
      <c r="T172" s="217"/>
      <c r="U172" s="217"/>
      <c r="V172" s="217"/>
      <c r="W172" s="217"/>
      <c r="X172" s="217"/>
      <c r="Y172" s="217"/>
      <c r="Z172" s="217"/>
      <c r="AA172" s="217"/>
    </row>
    <row r="173" spans="1:27" x14ac:dyDescent="0.2">
      <c r="A173" s="247">
        <v>166</v>
      </c>
      <c r="B173" s="247" t="s">
        <v>12428</v>
      </c>
      <c r="C173" s="247" t="s">
        <v>12334</v>
      </c>
      <c r="D173" s="248" t="s">
        <v>12259</v>
      </c>
      <c r="E173" s="248" t="s">
        <v>12324</v>
      </c>
      <c r="F173" s="248" t="s">
        <v>12429</v>
      </c>
      <c r="G173" s="248" t="s">
        <v>440</v>
      </c>
      <c r="H173" s="248" t="s">
        <v>470</v>
      </c>
      <c r="I173" s="248" t="s">
        <v>2560</v>
      </c>
      <c r="J173" s="248" t="s">
        <v>92</v>
      </c>
      <c r="K173" s="249">
        <v>8</v>
      </c>
      <c r="L173" s="249">
        <v>2017</v>
      </c>
      <c r="M173" s="254">
        <v>22026.65</v>
      </c>
      <c r="N173" s="248" t="s">
        <v>5160</v>
      </c>
      <c r="O173" s="331"/>
      <c r="P173" s="72"/>
      <c r="Q173" s="72"/>
      <c r="R173" s="217"/>
      <c r="S173" s="217"/>
      <c r="T173" s="217"/>
      <c r="U173" s="217"/>
      <c r="V173" s="217"/>
      <c r="W173" s="217"/>
      <c r="X173" s="217"/>
      <c r="Y173" s="217"/>
      <c r="Z173" s="217"/>
      <c r="AA173" s="217"/>
    </row>
    <row r="174" spans="1:27" x14ac:dyDescent="0.2">
      <c r="A174" s="247">
        <v>167</v>
      </c>
      <c r="B174" s="247" t="s">
        <v>12430</v>
      </c>
      <c r="C174" s="247" t="s">
        <v>12334</v>
      </c>
      <c r="D174" s="248" t="s">
        <v>12259</v>
      </c>
      <c r="E174" s="248" t="s">
        <v>12324</v>
      </c>
      <c r="F174" s="248" t="s">
        <v>12431</v>
      </c>
      <c r="G174" s="248" t="s">
        <v>440</v>
      </c>
      <c r="H174" s="248" t="s">
        <v>470</v>
      </c>
      <c r="I174" s="248" t="s">
        <v>2560</v>
      </c>
      <c r="J174" s="248" t="s">
        <v>92</v>
      </c>
      <c r="K174" s="249">
        <v>8</v>
      </c>
      <c r="L174" s="249">
        <v>2017</v>
      </c>
      <c r="M174" s="254">
        <v>22026.65</v>
      </c>
      <c r="N174" s="248" t="s">
        <v>5160</v>
      </c>
      <c r="O174" s="331"/>
      <c r="P174" s="72"/>
      <c r="Q174" s="72"/>
      <c r="R174" s="217"/>
      <c r="S174" s="217"/>
      <c r="T174" s="217"/>
      <c r="U174" s="217"/>
      <c r="V174" s="217"/>
      <c r="W174" s="217"/>
      <c r="X174" s="217"/>
      <c r="Y174" s="217"/>
      <c r="Z174" s="217"/>
      <c r="AA174" s="217"/>
    </row>
    <row r="175" spans="1:27" x14ac:dyDescent="0.2">
      <c r="A175" s="247">
        <v>168</v>
      </c>
      <c r="B175" s="247" t="s">
        <v>12432</v>
      </c>
      <c r="C175" s="247" t="s">
        <v>12334</v>
      </c>
      <c r="D175" s="248" t="s">
        <v>12259</v>
      </c>
      <c r="E175" s="248" t="s">
        <v>12324</v>
      </c>
      <c r="F175" s="248" t="s">
        <v>12433</v>
      </c>
      <c r="G175" s="248" t="s">
        <v>440</v>
      </c>
      <c r="H175" s="248" t="s">
        <v>470</v>
      </c>
      <c r="I175" s="248" t="s">
        <v>2560</v>
      </c>
      <c r="J175" s="248" t="s">
        <v>92</v>
      </c>
      <c r="K175" s="249">
        <v>8</v>
      </c>
      <c r="L175" s="249">
        <v>2017</v>
      </c>
      <c r="M175" s="254">
        <v>22026.65</v>
      </c>
      <c r="N175" s="248" t="s">
        <v>5160</v>
      </c>
      <c r="O175" s="331"/>
      <c r="P175" s="72"/>
      <c r="Q175" s="72"/>
      <c r="R175" s="217"/>
      <c r="S175" s="217"/>
      <c r="T175" s="217"/>
      <c r="U175" s="217"/>
      <c r="V175" s="217"/>
      <c r="W175" s="217"/>
      <c r="X175" s="217"/>
      <c r="Y175" s="217"/>
      <c r="Z175" s="217"/>
      <c r="AA175" s="217"/>
    </row>
    <row r="176" spans="1:27" x14ac:dyDescent="0.2">
      <c r="A176" s="247">
        <v>169</v>
      </c>
      <c r="B176" s="247" t="s">
        <v>12434</v>
      </c>
      <c r="C176" s="247" t="s">
        <v>12334</v>
      </c>
      <c r="D176" s="248" t="s">
        <v>12259</v>
      </c>
      <c r="E176" s="248" t="s">
        <v>12324</v>
      </c>
      <c r="F176" s="248" t="s">
        <v>12435</v>
      </c>
      <c r="G176" s="248" t="s">
        <v>440</v>
      </c>
      <c r="H176" s="248" t="s">
        <v>470</v>
      </c>
      <c r="I176" s="248" t="s">
        <v>2560</v>
      </c>
      <c r="J176" s="248" t="s">
        <v>92</v>
      </c>
      <c r="K176" s="249">
        <v>8</v>
      </c>
      <c r="L176" s="249">
        <v>2017</v>
      </c>
      <c r="M176" s="254">
        <v>22026.65</v>
      </c>
      <c r="N176" s="248" t="s">
        <v>5160</v>
      </c>
      <c r="O176" s="331"/>
      <c r="P176" s="72"/>
      <c r="Q176" s="72"/>
      <c r="R176" s="217"/>
      <c r="S176" s="217"/>
      <c r="T176" s="217"/>
      <c r="U176" s="217"/>
      <c r="V176" s="217"/>
      <c r="W176" s="217"/>
      <c r="X176" s="217"/>
      <c r="Y176" s="217"/>
      <c r="Z176" s="217"/>
      <c r="AA176" s="217"/>
    </row>
    <row r="177" spans="1:27" x14ac:dyDescent="0.2">
      <c r="A177" s="247">
        <v>170</v>
      </c>
      <c r="B177" s="247" t="s">
        <v>12436</v>
      </c>
      <c r="C177" s="247" t="s">
        <v>12334</v>
      </c>
      <c r="D177" s="248" t="s">
        <v>12259</v>
      </c>
      <c r="E177" s="248" t="s">
        <v>12324</v>
      </c>
      <c r="F177" s="248" t="s">
        <v>12437</v>
      </c>
      <c r="G177" s="248" t="s">
        <v>440</v>
      </c>
      <c r="H177" s="248" t="s">
        <v>470</v>
      </c>
      <c r="I177" s="248" t="s">
        <v>2560</v>
      </c>
      <c r="J177" s="248" t="s">
        <v>92</v>
      </c>
      <c r="K177" s="249">
        <v>8</v>
      </c>
      <c r="L177" s="249">
        <v>2017</v>
      </c>
      <c r="M177" s="254">
        <v>22026.65</v>
      </c>
      <c r="N177" s="248" t="s">
        <v>5160</v>
      </c>
      <c r="O177" s="331"/>
      <c r="P177" s="72"/>
      <c r="Q177" s="72"/>
      <c r="R177" s="217"/>
      <c r="S177" s="217"/>
      <c r="T177" s="217"/>
      <c r="U177" s="217"/>
      <c r="V177" s="217"/>
      <c r="W177" s="217"/>
      <c r="X177" s="217"/>
      <c r="Y177" s="217"/>
      <c r="Z177" s="217"/>
      <c r="AA177" s="217"/>
    </row>
    <row r="178" spans="1:27" x14ac:dyDescent="0.2">
      <c r="A178" s="247">
        <v>171</v>
      </c>
      <c r="B178" s="247" t="s">
        <v>12438</v>
      </c>
      <c r="C178" s="247" t="s">
        <v>12334</v>
      </c>
      <c r="D178" s="248" t="s">
        <v>12259</v>
      </c>
      <c r="E178" s="248" t="s">
        <v>12324</v>
      </c>
      <c r="F178" s="248" t="s">
        <v>12439</v>
      </c>
      <c r="G178" s="248" t="s">
        <v>440</v>
      </c>
      <c r="H178" s="248" t="s">
        <v>470</v>
      </c>
      <c r="I178" s="248" t="s">
        <v>2560</v>
      </c>
      <c r="J178" s="248" t="s">
        <v>92</v>
      </c>
      <c r="K178" s="249">
        <v>8</v>
      </c>
      <c r="L178" s="249">
        <v>2017</v>
      </c>
      <c r="M178" s="254">
        <v>22026.65</v>
      </c>
      <c r="N178" s="248" t="s">
        <v>5160</v>
      </c>
      <c r="O178" s="331"/>
      <c r="P178" s="72"/>
      <c r="Q178" s="72"/>
      <c r="R178" s="217"/>
      <c r="S178" s="217"/>
      <c r="T178" s="217"/>
      <c r="U178" s="217"/>
      <c r="V178" s="217"/>
      <c r="W178" s="217"/>
      <c r="X178" s="217"/>
      <c r="Y178" s="217"/>
      <c r="Z178" s="217"/>
      <c r="AA178" s="217"/>
    </row>
    <row r="179" spans="1:27" x14ac:dyDescent="0.2">
      <c r="A179" s="247">
        <v>172</v>
      </c>
      <c r="B179" s="247" t="s">
        <v>12440</v>
      </c>
      <c r="C179" s="247" t="s">
        <v>12334</v>
      </c>
      <c r="D179" s="248" t="s">
        <v>12259</v>
      </c>
      <c r="E179" s="248" t="s">
        <v>12324</v>
      </c>
      <c r="F179" s="248" t="s">
        <v>12441</v>
      </c>
      <c r="G179" s="248" t="s">
        <v>440</v>
      </c>
      <c r="H179" s="248" t="s">
        <v>470</v>
      </c>
      <c r="I179" s="248" t="s">
        <v>2560</v>
      </c>
      <c r="J179" s="248" t="s">
        <v>92</v>
      </c>
      <c r="K179" s="249">
        <v>8</v>
      </c>
      <c r="L179" s="249">
        <v>2017</v>
      </c>
      <c r="M179" s="254">
        <v>22026.65</v>
      </c>
      <c r="N179" s="248" t="s">
        <v>5160</v>
      </c>
      <c r="O179" s="331"/>
      <c r="P179" s="72"/>
      <c r="Q179" s="72"/>
      <c r="R179" s="217"/>
      <c r="S179" s="217"/>
      <c r="T179" s="217"/>
      <c r="U179" s="217"/>
      <c r="V179" s="217"/>
      <c r="W179" s="217"/>
      <c r="X179" s="217"/>
      <c r="Y179" s="217"/>
      <c r="Z179" s="217"/>
      <c r="AA179" s="217"/>
    </row>
    <row r="180" spans="1:27" x14ac:dyDescent="0.2">
      <c r="A180" s="247">
        <v>173</v>
      </c>
      <c r="B180" s="247" t="s">
        <v>12442</v>
      </c>
      <c r="C180" s="247" t="s">
        <v>12334</v>
      </c>
      <c r="D180" s="248" t="s">
        <v>12259</v>
      </c>
      <c r="E180" s="248" t="s">
        <v>12324</v>
      </c>
      <c r="F180" s="248" t="s">
        <v>12443</v>
      </c>
      <c r="G180" s="248" t="s">
        <v>440</v>
      </c>
      <c r="H180" s="248" t="s">
        <v>470</v>
      </c>
      <c r="I180" s="248" t="s">
        <v>2560</v>
      </c>
      <c r="J180" s="248" t="s">
        <v>92</v>
      </c>
      <c r="K180" s="249">
        <v>8</v>
      </c>
      <c r="L180" s="249">
        <v>2017</v>
      </c>
      <c r="M180" s="254">
        <v>22026.65</v>
      </c>
      <c r="N180" s="248" t="s">
        <v>5160</v>
      </c>
      <c r="O180" s="331"/>
      <c r="P180" s="72"/>
      <c r="Q180" s="72"/>
      <c r="R180" s="217"/>
      <c r="S180" s="217"/>
      <c r="T180" s="217"/>
      <c r="U180" s="217"/>
      <c r="V180" s="217"/>
      <c r="W180" s="217"/>
      <c r="X180" s="217"/>
      <c r="Y180" s="217"/>
      <c r="Z180" s="217"/>
      <c r="AA180" s="217"/>
    </row>
    <row r="181" spans="1:27" x14ac:dyDescent="0.2">
      <c r="A181" s="247">
        <v>174</v>
      </c>
      <c r="B181" s="247" t="s">
        <v>12444</v>
      </c>
      <c r="C181" s="247" t="s">
        <v>12334</v>
      </c>
      <c r="D181" s="248" t="s">
        <v>12259</v>
      </c>
      <c r="E181" s="248" t="s">
        <v>12324</v>
      </c>
      <c r="F181" s="248" t="s">
        <v>12445</v>
      </c>
      <c r="G181" s="248" t="s">
        <v>440</v>
      </c>
      <c r="H181" s="248" t="s">
        <v>470</v>
      </c>
      <c r="I181" s="248" t="s">
        <v>2560</v>
      </c>
      <c r="J181" s="248" t="s">
        <v>92</v>
      </c>
      <c r="K181" s="249">
        <v>8</v>
      </c>
      <c r="L181" s="249">
        <v>2017</v>
      </c>
      <c r="M181" s="254">
        <v>22026.65</v>
      </c>
      <c r="N181" s="248" t="s">
        <v>5160</v>
      </c>
      <c r="O181" s="331"/>
      <c r="P181" s="72"/>
      <c r="Q181" s="72"/>
      <c r="R181" s="217"/>
      <c r="S181" s="217"/>
      <c r="T181" s="217"/>
      <c r="U181" s="217"/>
      <c r="V181" s="217"/>
      <c r="W181" s="217"/>
      <c r="X181" s="217"/>
      <c r="Y181" s="217"/>
      <c r="Z181" s="217"/>
      <c r="AA181" s="217"/>
    </row>
    <row r="182" spans="1:27" x14ac:dyDescent="0.2">
      <c r="A182" s="247">
        <v>175</v>
      </c>
      <c r="B182" s="247" t="s">
        <v>12446</v>
      </c>
      <c r="C182" s="247" t="s">
        <v>12334</v>
      </c>
      <c r="D182" s="248" t="s">
        <v>12259</v>
      </c>
      <c r="E182" s="248" t="s">
        <v>12324</v>
      </c>
      <c r="F182" s="248" t="s">
        <v>12447</v>
      </c>
      <c r="G182" s="248" t="s">
        <v>440</v>
      </c>
      <c r="H182" s="248" t="s">
        <v>470</v>
      </c>
      <c r="I182" s="248" t="s">
        <v>2560</v>
      </c>
      <c r="J182" s="248" t="s">
        <v>92</v>
      </c>
      <c r="K182" s="249">
        <v>8</v>
      </c>
      <c r="L182" s="249">
        <v>2017</v>
      </c>
      <c r="M182" s="254">
        <v>22026.65</v>
      </c>
      <c r="N182" s="248" t="s">
        <v>5160</v>
      </c>
      <c r="O182" s="331"/>
      <c r="P182" s="72"/>
      <c r="Q182" s="72"/>
      <c r="R182" s="217"/>
      <c r="S182" s="217"/>
      <c r="T182" s="217"/>
      <c r="U182" s="217"/>
      <c r="V182" s="217"/>
      <c r="W182" s="217"/>
      <c r="X182" s="217"/>
      <c r="Y182" s="217"/>
      <c r="Z182" s="217"/>
      <c r="AA182" s="217"/>
    </row>
    <row r="183" spans="1:27" x14ac:dyDescent="0.2">
      <c r="A183" s="247">
        <v>176</v>
      </c>
      <c r="B183" s="247" t="s">
        <v>12448</v>
      </c>
      <c r="C183" s="247" t="s">
        <v>12334</v>
      </c>
      <c r="D183" s="248" t="s">
        <v>12259</v>
      </c>
      <c r="E183" s="248" t="s">
        <v>12324</v>
      </c>
      <c r="F183" s="248" t="s">
        <v>12449</v>
      </c>
      <c r="G183" s="248" t="s">
        <v>440</v>
      </c>
      <c r="H183" s="248" t="s">
        <v>470</v>
      </c>
      <c r="I183" s="248" t="s">
        <v>2560</v>
      </c>
      <c r="J183" s="248" t="s">
        <v>92</v>
      </c>
      <c r="K183" s="249">
        <v>8</v>
      </c>
      <c r="L183" s="249">
        <v>2017</v>
      </c>
      <c r="M183" s="254">
        <v>22026.65</v>
      </c>
      <c r="N183" s="248" t="s">
        <v>5160</v>
      </c>
      <c r="O183" s="331"/>
      <c r="P183" s="72"/>
      <c r="Q183" s="72"/>
      <c r="R183" s="217"/>
      <c r="S183" s="217"/>
      <c r="T183" s="217"/>
      <c r="U183" s="217"/>
      <c r="V183" s="217"/>
      <c r="W183" s="217"/>
      <c r="X183" s="217"/>
      <c r="Y183" s="217"/>
      <c r="Z183" s="217"/>
      <c r="AA183" s="217"/>
    </row>
    <row r="184" spans="1:27" x14ac:dyDescent="0.2">
      <c r="A184" s="247">
        <v>177</v>
      </c>
      <c r="B184" s="247" t="s">
        <v>12450</v>
      </c>
      <c r="C184" s="247" t="s">
        <v>12334</v>
      </c>
      <c r="D184" s="248" t="s">
        <v>12259</v>
      </c>
      <c r="E184" s="248" t="s">
        <v>12324</v>
      </c>
      <c r="F184" s="248" t="s">
        <v>12451</v>
      </c>
      <c r="G184" s="248" t="s">
        <v>440</v>
      </c>
      <c r="H184" s="248" t="s">
        <v>470</v>
      </c>
      <c r="I184" s="248" t="s">
        <v>2560</v>
      </c>
      <c r="J184" s="248" t="s">
        <v>92</v>
      </c>
      <c r="K184" s="249">
        <v>8</v>
      </c>
      <c r="L184" s="249">
        <v>2017</v>
      </c>
      <c r="M184" s="254">
        <v>22026.65</v>
      </c>
      <c r="N184" s="248" t="s">
        <v>5160</v>
      </c>
      <c r="O184" s="331"/>
      <c r="P184" s="72"/>
      <c r="Q184" s="72"/>
      <c r="R184" s="217"/>
      <c r="S184" s="217"/>
      <c r="T184" s="217"/>
      <c r="U184" s="217"/>
      <c r="V184" s="217"/>
      <c r="W184" s="217"/>
      <c r="X184" s="217"/>
      <c r="Y184" s="217"/>
      <c r="Z184" s="217"/>
      <c r="AA184" s="217"/>
    </row>
    <row r="185" spans="1:27" x14ac:dyDescent="0.2">
      <c r="A185" s="247">
        <v>178</v>
      </c>
      <c r="B185" s="247" t="s">
        <v>12452</v>
      </c>
      <c r="C185" s="247" t="s">
        <v>12334</v>
      </c>
      <c r="D185" s="248" t="s">
        <v>12259</v>
      </c>
      <c r="E185" s="248" t="s">
        <v>12324</v>
      </c>
      <c r="F185" s="248" t="s">
        <v>12453</v>
      </c>
      <c r="G185" s="248" t="s">
        <v>440</v>
      </c>
      <c r="H185" s="248" t="s">
        <v>470</v>
      </c>
      <c r="I185" s="248" t="s">
        <v>2560</v>
      </c>
      <c r="J185" s="248" t="s">
        <v>92</v>
      </c>
      <c r="K185" s="249">
        <v>8</v>
      </c>
      <c r="L185" s="249">
        <v>2017</v>
      </c>
      <c r="M185" s="254">
        <v>22026.65</v>
      </c>
      <c r="N185" s="248" t="s">
        <v>5160</v>
      </c>
      <c r="O185" s="331"/>
      <c r="P185" s="72"/>
      <c r="Q185" s="72"/>
      <c r="R185" s="217"/>
      <c r="S185" s="217"/>
      <c r="T185" s="217"/>
      <c r="U185" s="217"/>
      <c r="V185" s="217"/>
      <c r="W185" s="217"/>
      <c r="X185" s="217"/>
      <c r="Y185" s="217"/>
      <c r="Z185" s="217"/>
      <c r="AA185" s="217"/>
    </row>
    <row r="186" spans="1:27" x14ac:dyDescent="0.2">
      <c r="A186" s="247">
        <v>179</v>
      </c>
      <c r="B186" s="247" t="s">
        <v>12454</v>
      </c>
      <c r="C186" s="247" t="s">
        <v>12334</v>
      </c>
      <c r="D186" s="248" t="s">
        <v>12259</v>
      </c>
      <c r="E186" s="248" t="s">
        <v>12324</v>
      </c>
      <c r="F186" s="248" t="s">
        <v>12455</v>
      </c>
      <c r="G186" s="248" t="s">
        <v>440</v>
      </c>
      <c r="H186" s="248" t="s">
        <v>470</v>
      </c>
      <c r="I186" s="248" t="s">
        <v>2560</v>
      </c>
      <c r="J186" s="248" t="s">
        <v>92</v>
      </c>
      <c r="K186" s="249">
        <v>8</v>
      </c>
      <c r="L186" s="249">
        <v>2017</v>
      </c>
      <c r="M186" s="254">
        <v>22026.65</v>
      </c>
      <c r="N186" s="248" t="s">
        <v>5160</v>
      </c>
      <c r="O186" s="331"/>
      <c r="P186" s="72"/>
      <c r="Q186" s="72"/>
      <c r="R186" s="217"/>
      <c r="S186" s="217"/>
      <c r="T186" s="217"/>
      <c r="U186" s="217"/>
      <c r="V186" s="217"/>
      <c r="W186" s="217"/>
      <c r="X186" s="217"/>
      <c r="Y186" s="217"/>
      <c r="Z186" s="217"/>
      <c r="AA186" s="217"/>
    </row>
    <row r="187" spans="1:27" x14ac:dyDescent="0.2">
      <c r="A187" s="247">
        <v>180</v>
      </c>
      <c r="B187" s="247" t="s">
        <v>12456</v>
      </c>
      <c r="C187" s="247" t="s">
        <v>12334</v>
      </c>
      <c r="D187" s="248" t="s">
        <v>12259</v>
      </c>
      <c r="E187" s="248" t="s">
        <v>12324</v>
      </c>
      <c r="F187" s="248" t="s">
        <v>12457</v>
      </c>
      <c r="G187" s="248" t="s">
        <v>440</v>
      </c>
      <c r="H187" s="248" t="s">
        <v>470</v>
      </c>
      <c r="I187" s="248" t="s">
        <v>2560</v>
      </c>
      <c r="J187" s="248" t="s">
        <v>92</v>
      </c>
      <c r="K187" s="249">
        <v>8</v>
      </c>
      <c r="L187" s="249">
        <v>2017</v>
      </c>
      <c r="M187" s="254">
        <v>22026.65</v>
      </c>
      <c r="N187" s="248" t="s">
        <v>5160</v>
      </c>
      <c r="O187" s="331"/>
      <c r="P187" s="72"/>
      <c r="Q187" s="72"/>
      <c r="R187" s="217"/>
      <c r="S187" s="217"/>
      <c r="T187" s="217"/>
      <c r="U187" s="217"/>
      <c r="V187" s="217"/>
      <c r="W187" s="217"/>
      <c r="X187" s="217"/>
      <c r="Y187" s="217"/>
      <c r="Z187" s="217"/>
      <c r="AA187" s="217"/>
    </row>
    <row r="188" spans="1:27" x14ac:dyDescent="0.2">
      <c r="A188" s="247">
        <v>181</v>
      </c>
      <c r="B188" s="247" t="s">
        <v>448</v>
      </c>
      <c r="C188" s="247" t="s">
        <v>12334</v>
      </c>
      <c r="D188" s="248" t="s">
        <v>12259</v>
      </c>
      <c r="E188" s="248" t="s">
        <v>12324</v>
      </c>
      <c r="F188" s="248" t="s">
        <v>12458</v>
      </c>
      <c r="G188" s="248" t="s">
        <v>440</v>
      </c>
      <c r="H188" s="248" t="s">
        <v>470</v>
      </c>
      <c r="I188" s="248" t="s">
        <v>2560</v>
      </c>
      <c r="J188" s="248" t="s">
        <v>92</v>
      </c>
      <c r="K188" s="249">
        <v>8</v>
      </c>
      <c r="L188" s="249">
        <v>2017</v>
      </c>
      <c r="M188" s="254">
        <v>22026.65</v>
      </c>
      <c r="N188" s="248" t="s">
        <v>5160</v>
      </c>
      <c r="O188" s="331"/>
      <c r="P188" s="72"/>
      <c r="Q188" s="72"/>
      <c r="R188" s="217"/>
      <c r="S188" s="217"/>
      <c r="T188" s="217"/>
      <c r="U188" s="217"/>
      <c r="V188" s="217"/>
      <c r="W188" s="217"/>
      <c r="X188" s="217"/>
      <c r="Y188" s="217"/>
      <c r="Z188" s="217"/>
      <c r="AA188" s="217"/>
    </row>
    <row r="189" spans="1:27" x14ac:dyDescent="0.2">
      <c r="A189" s="247">
        <v>182</v>
      </c>
      <c r="B189" s="247" t="s">
        <v>448</v>
      </c>
      <c r="C189" s="247" t="s">
        <v>12334</v>
      </c>
      <c r="D189" s="248" t="s">
        <v>12259</v>
      </c>
      <c r="E189" s="248" t="s">
        <v>12324</v>
      </c>
      <c r="F189" s="248" t="s">
        <v>12459</v>
      </c>
      <c r="G189" s="248" t="s">
        <v>440</v>
      </c>
      <c r="H189" s="248" t="s">
        <v>470</v>
      </c>
      <c r="I189" s="248" t="s">
        <v>2560</v>
      </c>
      <c r="J189" s="248" t="s">
        <v>92</v>
      </c>
      <c r="K189" s="249">
        <v>8</v>
      </c>
      <c r="L189" s="249">
        <v>2017</v>
      </c>
      <c r="M189" s="254">
        <v>22026.65</v>
      </c>
      <c r="N189" s="248" t="s">
        <v>5160</v>
      </c>
      <c r="O189" s="331"/>
      <c r="P189" s="72"/>
      <c r="Q189" s="72"/>
      <c r="R189" s="217"/>
      <c r="S189" s="217"/>
      <c r="T189" s="217"/>
      <c r="U189" s="217"/>
      <c r="V189" s="217"/>
      <c r="W189" s="217"/>
      <c r="X189" s="217"/>
      <c r="Y189" s="217"/>
      <c r="Z189" s="217"/>
      <c r="AA189" s="217"/>
    </row>
    <row r="190" spans="1:27" x14ac:dyDescent="0.2">
      <c r="A190" s="247">
        <v>183</v>
      </c>
      <c r="B190" s="247" t="s">
        <v>448</v>
      </c>
      <c r="C190" s="247" t="s">
        <v>12334</v>
      </c>
      <c r="D190" s="248" t="s">
        <v>12259</v>
      </c>
      <c r="E190" s="248" t="s">
        <v>12324</v>
      </c>
      <c r="F190" s="248" t="s">
        <v>12460</v>
      </c>
      <c r="G190" s="248" t="s">
        <v>440</v>
      </c>
      <c r="H190" s="248" t="s">
        <v>470</v>
      </c>
      <c r="I190" s="248" t="s">
        <v>2560</v>
      </c>
      <c r="J190" s="248" t="s">
        <v>92</v>
      </c>
      <c r="K190" s="249">
        <v>8</v>
      </c>
      <c r="L190" s="249">
        <v>2017</v>
      </c>
      <c r="M190" s="254">
        <v>22026.65</v>
      </c>
      <c r="N190" s="248" t="s">
        <v>5160</v>
      </c>
      <c r="O190" s="331"/>
      <c r="P190" s="72"/>
      <c r="Q190" s="72"/>
      <c r="R190" s="217"/>
      <c r="S190" s="217"/>
      <c r="T190" s="217"/>
      <c r="U190" s="217"/>
      <c r="V190" s="217"/>
      <c r="W190" s="217"/>
      <c r="X190" s="217"/>
      <c r="Y190" s="217"/>
      <c r="Z190" s="217"/>
      <c r="AA190" s="217"/>
    </row>
    <row r="191" spans="1:27" x14ac:dyDescent="0.2">
      <c r="A191" s="247">
        <v>184</v>
      </c>
      <c r="B191" s="247" t="s">
        <v>448</v>
      </c>
      <c r="C191" s="247" t="s">
        <v>12334</v>
      </c>
      <c r="D191" s="248" t="s">
        <v>12259</v>
      </c>
      <c r="E191" s="248" t="s">
        <v>12324</v>
      </c>
      <c r="F191" s="248" t="s">
        <v>12461</v>
      </c>
      <c r="G191" s="248" t="s">
        <v>440</v>
      </c>
      <c r="H191" s="248" t="s">
        <v>470</v>
      </c>
      <c r="I191" s="248" t="s">
        <v>2560</v>
      </c>
      <c r="J191" s="248" t="s">
        <v>92</v>
      </c>
      <c r="K191" s="249">
        <v>8</v>
      </c>
      <c r="L191" s="249">
        <v>2017</v>
      </c>
      <c r="M191" s="254">
        <v>22026.65</v>
      </c>
      <c r="N191" s="248" t="s">
        <v>5160</v>
      </c>
      <c r="O191" s="331"/>
      <c r="P191" s="72"/>
      <c r="Q191" s="72"/>
      <c r="R191" s="217"/>
      <c r="S191" s="217"/>
      <c r="T191" s="217"/>
      <c r="U191" s="217"/>
      <c r="V191" s="217"/>
      <c r="W191" s="217"/>
      <c r="X191" s="217"/>
      <c r="Y191" s="217"/>
      <c r="Z191" s="217"/>
      <c r="AA191" s="217"/>
    </row>
    <row r="192" spans="1:27" x14ac:dyDescent="0.2">
      <c r="A192" s="247">
        <v>185</v>
      </c>
      <c r="B192" s="247" t="s">
        <v>448</v>
      </c>
      <c r="C192" s="247" t="s">
        <v>12334</v>
      </c>
      <c r="D192" s="248" t="s">
        <v>12259</v>
      </c>
      <c r="E192" s="248" t="s">
        <v>12324</v>
      </c>
      <c r="F192" s="248" t="s">
        <v>12462</v>
      </c>
      <c r="G192" s="248" t="s">
        <v>440</v>
      </c>
      <c r="H192" s="248" t="s">
        <v>470</v>
      </c>
      <c r="I192" s="248" t="s">
        <v>2560</v>
      </c>
      <c r="J192" s="248" t="s">
        <v>92</v>
      </c>
      <c r="K192" s="249">
        <v>8</v>
      </c>
      <c r="L192" s="249">
        <v>2017</v>
      </c>
      <c r="M192" s="254">
        <v>22026.65</v>
      </c>
      <c r="N192" s="248" t="s">
        <v>5160</v>
      </c>
      <c r="O192" s="331"/>
      <c r="P192" s="72"/>
      <c r="Q192" s="72"/>
      <c r="R192" s="217"/>
      <c r="S192" s="217"/>
      <c r="T192" s="217"/>
      <c r="U192" s="217"/>
      <c r="V192" s="217"/>
      <c r="W192" s="217"/>
      <c r="X192" s="217"/>
      <c r="Y192" s="217"/>
      <c r="Z192" s="217"/>
      <c r="AA192" s="217"/>
    </row>
    <row r="193" spans="1:27" x14ac:dyDescent="0.2">
      <c r="A193" s="247">
        <v>186</v>
      </c>
      <c r="B193" s="247" t="s">
        <v>277</v>
      </c>
      <c r="C193" s="247" t="s">
        <v>12334</v>
      </c>
      <c r="D193" s="248" t="s">
        <v>12259</v>
      </c>
      <c r="E193" s="248" t="s">
        <v>12324</v>
      </c>
      <c r="F193" s="248" t="s">
        <v>12463</v>
      </c>
      <c r="G193" s="248" t="s">
        <v>440</v>
      </c>
      <c r="H193" s="248" t="s">
        <v>470</v>
      </c>
      <c r="I193" s="248" t="s">
        <v>2560</v>
      </c>
      <c r="J193" s="248" t="s">
        <v>92</v>
      </c>
      <c r="K193" s="249">
        <v>8</v>
      </c>
      <c r="L193" s="249">
        <v>2017</v>
      </c>
      <c r="M193" s="254">
        <v>22026.65</v>
      </c>
      <c r="N193" s="248" t="s">
        <v>5160</v>
      </c>
      <c r="O193" s="331"/>
      <c r="P193" s="72"/>
      <c r="Q193" s="72"/>
      <c r="R193" s="217"/>
      <c r="S193" s="217"/>
      <c r="T193" s="217"/>
      <c r="U193" s="217"/>
      <c r="V193" s="217"/>
      <c r="W193" s="217"/>
      <c r="X193" s="217"/>
      <c r="Y193" s="217"/>
      <c r="Z193" s="217"/>
      <c r="AA193" s="217"/>
    </row>
    <row r="194" spans="1:27" x14ac:dyDescent="0.2">
      <c r="A194" s="247">
        <v>187</v>
      </c>
      <c r="B194" s="247" t="s">
        <v>277</v>
      </c>
      <c r="C194" s="247" t="s">
        <v>12334</v>
      </c>
      <c r="D194" s="248" t="s">
        <v>12259</v>
      </c>
      <c r="E194" s="248" t="s">
        <v>12324</v>
      </c>
      <c r="F194" s="248" t="s">
        <v>12464</v>
      </c>
      <c r="G194" s="248" t="s">
        <v>440</v>
      </c>
      <c r="H194" s="248" t="s">
        <v>470</v>
      </c>
      <c r="I194" s="248" t="s">
        <v>2560</v>
      </c>
      <c r="J194" s="248" t="s">
        <v>92</v>
      </c>
      <c r="K194" s="249">
        <v>8</v>
      </c>
      <c r="L194" s="249">
        <v>2017</v>
      </c>
      <c r="M194" s="254">
        <v>22026.65</v>
      </c>
      <c r="N194" s="248" t="s">
        <v>5160</v>
      </c>
      <c r="O194" s="331"/>
      <c r="P194" s="72"/>
      <c r="Q194" s="72"/>
      <c r="R194" s="217"/>
      <c r="S194" s="217"/>
      <c r="T194" s="217"/>
      <c r="U194" s="217"/>
      <c r="V194" s="217"/>
      <c r="W194" s="217"/>
      <c r="X194" s="217"/>
      <c r="Y194" s="217"/>
      <c r="Z194" s="217"/>
      <c r="AA194" s="217"/>
    </row>
    <row r="195" spans="1:27" x14ac:dyDescent="0.2">
      <c r="A195" s="247">
        <v>188</v>
      </c>
      <c r="B195" s="247" t="s">
        <v>277</v>
      </c>
      <c r="C195" s="247" t="s">
        <v>12334</v>
      </c>
      <c r="D195" s="248" t="s">
        <v>12259</v>
      </c>
      <c r="E195" s="248" t="s">
        <v>12324</v>
      </c>
      <c r="F195" s="248" t="s">
        <v>12465</v>
      </c>
      <c r="G195" s="248" t="s">
        <v>440</v>
      </c>
      <c r="H195" s="248" t="s">
        <v>470</v>
      </c>
      <c r="I195" s="248" t="s">
        <v>2560</v>
      </c>
      <c r="J195" s="248" t="s">
        <v>92</v>
      </c>
      <c r="K195" s="249">
        <v>8</v>
      </c>
      <c r="L195" s="249">
        <v>2017</v>
      </c>
      <c r="M195" s="254">
        <v>22026.65</v>
      </c>
      <c r="N195" s="248" t="s">
        <v>5160</v>
      </c>
      <c r="O195" s="331"/>
      <c r="P195" s="72"/>
      <c r="Q195" s="72"/>
      <c r="R195" s="217"/>
      <c r="S195" s="217"/>
      <c r="T195" s="217"/>
      <c r="U195" s="217"/>
      <c r="V195" s="217"/>
      <c r="W195" s="217"/>
      <c r="X195" s="217"/>
      <c r="Y195" s="217"/>
      <c r="Z195" s="217"/>
      <c r="AA195" s="217"/>
    </row>
    <row r="196" spans="1:27" x14ac:dyDescent="0.2">
      <c r="A196" s="247">
        <v>189</v>
      </c>
      <c r="B196" s="247" t="s">
        <v>277</v>
      </c>
      <c r="C196" s="247" t="s">
        <v>12334</v>
      </c>
      <c r="D196" s="248" t="s">
        <v>12259</v>
      </c>
      <c r="E196" s="248" t="s">
        <v>12324</v>
      </c>
      <c r="F196" s="248" t="s">
        <v>12466</v>
      </c>
      <c r="G196" s="248" t="s">
        <v>440</v>
      </c>
      <c r="H196" s="248" t="s">
        <v>470</v>
      </c>
      <c r="I196" s="248" t="s">
        <v>2560</v>
      </c>
      <c r="J196" s="248" t="s">
        <v>92</v>
      </c>
      <c r="K196" s="249">
        <v>8</v>
      </c>
      <c r="L196" s="249">
        <v>2017</v>
      </c>
      <c r="M196" s="254">
        <v>22026.65</v>
      </c>
      <c r="N196" s="248" t="s">
        <v>5160</v>
      </c>
      <c r="O196" s="331"/>
      <c r="P196" s="72"/>
      <c r="Q196" s="72"/>
      <c r="R196" s="217"/>
      <c r="S196" s="217"/>
      <c r="T196" s="217"/>
      <c r="U196" s="217"/>
      <c r="V196" s="217"/>
      <c r="W196" s="217"/>
      <c r="X196" s="217"/>
      <c r="Y196" s="217"/>
      <c r="Z196" s="217"/>
      <c r="AA196" s="217"/>
    </row>
    <row r="197" spans="1:27" x14ac:dyDescent="0.2">
      <c r="A197" s="247">
        <v>190</v>
      </c>
      <c r="B197" s="247" t="s">
        <v>277</v>
      </c>
      <c r="C197" s="247" t="s">
        <v>12334</v>
      </c>
      <c r="D197" s="248" t="s">
        <v>12259</v>
      </c>
      <c r="E197" s="248" t="s">
        <v>12324</v>
      </c>
      <c r="F197" s="248" t="s">
        <v>12467</v>
      </c>
      <c r="G197" s="248" t="s">
        <v>440</v>
      </c>
      <c r="H197" s="248" t="s">
        <v>470</v>
      </c>
      <c r="I197" s="248" t="s">
        <v>2560</v>
      </c>
      <c r="J197" s="248" t="s">
        <v>92</v>
      </c>
      <c r="K197" s="249">
        <v>8</v>
      </c>
      <c r="L197" s="249">
        <v>2017</v>
      </c>
      <c r="M197" s="254">
        <v>22026.65</v>
      </c>
      <c r="N197" s="248" t="s">
        <v>5160</v>
      </c>
      <c r="O197" s="331"/>
      <c r="P197" s="72"/>
      <c r="Q197" s="72"/>
      <c r="R197" s="217"/>
      <c r="S197" s="217"/>
      <c r="T197" s="217"/>
      <c r="U197" s="217"/>
      <c r="V197" s="217"/>
      <c r="W197" s="217"/>
      <c r="X197" s="217"/>
      <c r="Y197" s="217"/>
      <c r="Z197" s="217"/>
      <c r="AA197" s="217"/>
    </row>
    <row r="198" spans="1:27" x14ac:dyDescent="0.2">
      <c r="A198" s="247">
        <v>191</v>
      </c>
      <c r="B198" s="247" t="s">
        <v>277</v>
      </c>
      <c r="C198" s="247" t="s">
        <v>12334</v>
      </c>
      <c r="D198" s="248" t="s">
        <v>12259</v>
      </c>
      <c r="E198" s="248" t="s">
        <v>12324</v>
      </c>
      <c r="F198" s="248" t="s">
        <v>12468</v>
      </c>
      <c r="G198" s="248" t="s">
        <v>440</v>
      </c>
      <c r="H198" s="248" t="s">
        <v>470</v>
      </c>
      <c r="I198" s="248" t="s">
        <v>2560</v>
      </c>
      <c r="J198" s="248" t="s">
        <v>92</v>
      </c>
      <c r="K198" s="249">
        <v>8</v>
      </c>
      <c r="L198" s="249">
        <v>2017</v>
      </c>
      <c r="M198" s="254">
        <v>22026.65</v>
      </c>
      <c r="N198" s="248" t="s">
        <v>5160</v>
      </c>
      <c r="O198" s="331"/>
      <c r="P198" s="72"/>
      <c r="Q198" s="72"/>
      <c r="R198" s="217"/>
      <c r="S198" s="217"/>
      <c r="T198" s="217"/>
      <c r="U198" s="217"/>
      <c r="V198" s="217"/>
      <c r="W198" s="217"/>
      <c r="X198" s="217"/>
      <c r="Y198" s="217"/>
      <c r="Z198" s="217"/>
      <c r="AA198" s="217"/>
    </row>
    <row r="199" spans="1:27" x14ac:dyDescent="0.2">
      <c r="A199" s="247">
        <v>192</v>
      </c>
      <c r="B199" s="247" t="s">
        <v>277</v>
      </c>
      <c r="C199" s="247" t="s">
        <v>12334</v>
      </c>
      <c r="D199" s="248" t="s">
        <v>12259</v>
      </c>
      <c r="E199" s="248" t="s">
        <v>12324</v>
      </c>
      <c r="F199" s="248" t="s">
        <v>12469</v>
      </c>
      <c r="G199" s="248" t="s">
        <v>440</v>
      </c>
      <c r="H199" s="248" t="s">
        <v>470</v>
      </c>
      <c r="I199" s="248" t="s">
        <v>2560</v>
      </c>
      <c r="J199" s="248" t="s">
        <v>92</v>
      </c>
      <c r="K199" s="249">
        <v>8</v>
      </c>
      <c r="L199" s="249">
        <v>2017</v>
      </c>
      <c r="M199" s="254">
        <v>22026.65</v>
      </c>
      <c r="N199" s="248" t="s">
        <v>5160</v>
      </c>
      <c r="O199" s="331"/>
      <c r="P199" s="72"/>
      <c r="Q199" s="72"/>
      <c r="R199" s="217"/>
      <c r="S199" s="217"/>
      <c r="T199" s="217"/>
      <c r="U199" s="217"/>
      <c r="V199" s="217"/>
      <c r="W199" s="217"/>
      <c r="X199" s="217"/>
      <c r="Y199" s="217"/>
      <c r="Z199" s="217"/>
      <c r="AA199" s="217"/>
    </row>
    <row r="200" spans="1:27" x14ac:dyDescent="0.2">
      <c r="A200" s="247">
        <v>193</v>
      </c>
      <c r="B200" s="247" t="s">
        <v>277</v>
      </c>
      <c r="C200" s="247" t="s">
        <v>12334</v>
      </c>
      <c r="D200" s="248" t="s">
        <v>12259</v>
      </c>
      <c r="E200" s="248" t="s">
        <v>12324</v>
      </c>
      <c r="F200" s="248" t="s">
        <v>12470</v>
      </c>
      <c r="G200" s="248" t="s">
        <v>440</v>
      </c>
      <c r="H200" s="248" t="s">
        <v>470</v>
      </c>
      <c r="I200" s="248" t="s">
        <v>2560</v>
      </c>
      <c r="J200" s="248" t="s">
        <v>92</v>
      </c>
      <c r="K200" s="249">
        <v>8</v>
      </c>
      <c r="L200" s="249">
        <v>2017</v>
      </c>
      <c r="M200" s="254">
        <v>22026.65</v>
      </c>
      <c r="N200" s="248" t="s">
        <v>5160</v>
      </c>
      <c r="O200" s="331"/>
      <c r="P200" s="72"/>
      <c r="Q200" s="72"/>
      <c r="R200" s="217"/>
      <c r="S200" s="217"/>
      <c r="T200" s="217"/>
      <c r="U200" s="217"/>
      <c r="V200" s="217"/>
      <c r="W200" s="217"/>
      <c r="X200" s="217"/>
      <c r="Y200" s="217"/>
      <c r="Z200" s="217"/>
      <c r="AA200" s="217"/>
    </row>
    <row r="201" spans="1:27" x14ac:dyDescent="0.2">
      <c r="A201" s="247">
        <v>194</v>
      </c>
      <c r="B201" s="247" t="s">
        <v>277</v>
      </c>
      <c r="C201" s="247" t="s">
        <v>12334</v>
      </c>
      <c r="D201" s="248" t="s">
        <v>12259</v>
      </c>
      <c r="E201" s="248" t="s">
        <v>12324</v>
      </c>
      <c r="F201" s="248" t="s">
        <v>12471</v>
      </c>
      <c r="G201" s="248" t="s">
        <v>440</v>
      </c>
      <c r="H201" s="248" t="s">
        <v>470</v>
      </c>
      <c r="I201" s="248" t="s">
        <v>2560</v>
      </c>
      <c r="J201" s="248" t="s">
        <v>92</v>
      </c>
      <c r="K201" s="249">
        <v>8</v>
      </c>
      <c r="L201" s="249">
        <v>2017</v>
      </c>
      <c r="M201" s="254">
        <v>22026.65</v>
      </c>
      <c r="N201" s="248" t="s">
        <v>5160</v>
      </c>
      <c r="O201" s="331"/>
      <c r="P201" s="72"/>
      <c r="Q201" s="72"/>
      <c r="R201" s="217"/>
      <c r="S201" s="217"/>
      <c r="T201" s="217"/>
      <c r="U201" s="217"/>
      <c r="V201" s="217"/>
      <c r="W201" s="217"/>
      <c r="X201" s="217"/>
      <c r="Y201" s="217"/>
      <c r="Z201" s="217"/>
      <c r="AA201" s="217"/>
    </row>
    <row r="202" spans="1:27" x14ac:dyDescent="0.2">
      <c r="A202" s="247">
        <v>195</v>
      </c>
      <c r="B202" s="247" t="s">
        <v>2088</v>
      </c>
      <c r="C202" s="247" t="s">
        <v>12334</v>
      </c>
      <c r="D202" s="248" t="s">
        <v>12259</v>
      </c>
      <c r="E202" s="248" t="s">
        <v>12324</v>
      </c>
      <c r="F202" s="248" t="s">
        <v>12472</v>
      </c>
      <c r="G202" s="248" t="s">
        <v>440</v>
      </c>
      <c r="H202" s="248" t="s">
        <v>470</v>
      </c>
      <c r="I202" s="248" t="s">
        <v>2560</v>
      </c>
      <c r="J202" s="248" t="s">
        <v>92</v>
      </c>
      <c r="K202" s="249">
        <v>8</v>
      </c>
      <c r="L202" s="249">
        <v>2017</v>
      </c>
      <c r="M202" s="254">
        <v>22026.65</v>
      </c>
      <c r="N202" s="248" t="s">
        <v>5160</v>
      </c>
      <c r="O202" s="331"/>
      <c r="P202" s="72"/>
      <c r="Q202" s="72"/>
      <c r="R202" s="217"/>
      <c r="S202" s="217"/>
      <c r="T202" s="217"/>
      <c r="U202" s="217"/>
      <c r="V202" s="217"/>
      <c r="W202" s="217"/>
      <c r="X202" s="217"/>
      <c r="Y202" s="217"/>
      <c r="Z202" s="217"/>
      <c r="AA202" s="217"/>
    </row>
    <row r="203" spans="1:27" x14ac:dyDescent="0.2">
      <c r="A203" s="247">
        <v>196</v>
      </c>
      <c r="B203" s="247" t="s">
        <v>2088</v>
      </c>
      <c r="C203" s="247" t="s">
        <v>12334</v>
      </c>
      <c r="D203" s="248" t="s">
        <v>12259</v>
      </c>
      <c r="E203" s="248" t="s">
        <v>12324</v>
      </c>
      <c r="F203" s="248" t="s">
        <v>12473</v>
      </c>
      <c r="G203" s="248" t="s">
        <v>440</v>
      </c>
      <c r="H203" s="248" t="s">
        <v>470</v>
      </c>
      <c r="I203" s="248" t="s">
        <v>2560</v>
      </c>
      <c r="J203" s="248" t="s">
        <v>92</v>
      </c>
      <c r="K203" s="249">
        <v>8</v>
      </c>
      <c r="L203" s="249">
        <v>2017</v>
      </c>
      <c r="M203" s="254">
        <v>22026.65</v>
      </c>
      <c r="N203" s="248" t="s">
        <v>5160</v>
      </c>
      <c r="O203" s="331"/>
      <c r="P203" s="72"/>
      <c r="Q203" s="72"/>
      <c r="R203" s="217"/>
      <c r="S203" s="217"/>
      <c r="T203" s="217"/>
      <c r="U203" s="217"/>
      <c r="V203" s="217"/>
      <c r="W203" s="217"/>
      <c r="X203" s="217"/>
      <c r="Y203" s="217"/>
      <c r="Z203" s="217"/>
      <c r="AA203" s="217"/>
    </row>
    <row r="204" spans="1:27" x14ac:dyDescent="0.2">
      <c r="A204" s="247">
        <v>197</v>
      </c>
      <c r="B204" s="247" t="s">
        <v>2088</v>
      </c>
      <c r="C204" s="247" t="s">
        <v>12334</v>
      </c>
      <c r="D204" s="248" t="s">
        <v>12259</v>
      </c>
      <c r="E204" s="248" t="s">
        <v>12324</v>
      </c>
      <c r="F204" s="248" t="s">
        <v>12474</v>
      </c>
      <c r="G204" s="248" t="s">
        <v>440</v>
      </c>
      <c r="H204" s="248" t="s">
        <v>470</v>
      </c>
      <c r="I204" s="248" t="s">
        <v>2560</v>
      </c>
      <c r="J204" s="248" t="s">
        <v>92</v>
      </c>
      <c r="K204" s="249">
        <v>8</v>
      </c>
      <c r="L204" s="249">
        <v>2017</v>
      </c>
      <c r="M204" s="254">
        <v>22026.65</v>
      </c>
      <c r="N204" s="248" t="s">
        <v>5160</v>
      </c>
      <c r="O204" s="331"/>
      <c r="P204" s="72"/>
      <c r="Q204" s="72"/>
      <c r="R204" s="217"/>
      <c r="S204" s="217"/>
      <c r="T204" s="217"/>
      <c r="U204" s="217"/>
      <c r="V204" s="217"/>
      <c r="W204" s="217"/>
      <c r="X204" s="217"/>
      <c r="Y204" s="217"/>
      <c r="Z204" s="217"/>
      <c r="AA204" s="217"/>
    </row>
    <row r="205" spans="1:27" x14ac:dyDescent="0.2">
      <c r="A205" s="247">
        <v>198</v>
      </c>
      <c r="B205" s="247" t="s">
        <v>2088</v>
      </c>
      <c r="C205" s="247" t="s">
        <v>12334</v>
      </c>
      <c r="D205" s="248" t="s">
        <v>12259</v>
      </c>
      <c r="E205" s="248" t="s">
        <v>12324</v>
      </c>
      <c r="F205" s="248" t="s">
        <v>12475</v>
      </c>
      <c r="G205" s="248" t="s">
        <v>440</v>
      </c>
      <c r="H205" s="248" t="s">
        <v>470</v>
      </c>
      <c r="I205" s="248" t="s">
        <v>2560</v>
      </c>
      <c r="J205" s="248" t="s">
        <v>92</v>
      </c>
      <c r="K205" s="249">
        <v>8</v>
      </c>
      <c r="L205" s="249">
        <v>2017</v>
      </c>
      <c r="M205" s="254">
        <v>22026.65</v>
      </c>
      <c r="N205" s="248" t="s">
        <v>5160</v>
      </c>
      <c r="O205" s="331"/>
      <c r="P205" s="72"/>
      <c r="Q205" s="72"/>
      <c r="R205" s="217"/>
      <c r="S205" s="217"/>
      <c r="T205" s="217"/>
      <c r="U205" s="217"/>
      <c r="V205" s="217"/>
      <c r="W205" s="217"/>
      <c r="X205" s="217"/>
      <c r="Y205" s="217"/>
      <c r="Z205" s="217"/>
      <c r="AA205" s="217"/>
    </row>
    <row r="206" spans="1:27" x14ac:dyDescent="0.2">
      <c r="A206" s="247">
        <v>199</v>
      </c>
      <c r="B206" s="247" t="s">
        <v>2088</v>
      </c>
      <c r="C206" s="247" t="s">
        <v>12334</v>
      </c>
      <c r="D206" s="248" t="s">
        <v>12259</v>
      </c>
      <c r="E206" s="248" t="s">
        <v>12324</v>
      </c>
      <c r="F206" s="248" t="s">
        <v>12476</v>
      </c>
      <c r="G206" s="248" t="s">
        <v>440</v>
      </c>
      <c r="H206" s="248" t="s">
        <v>470</v>
      </c>
      <c r="I206" s="248" t="s">
        <v>2560</v>
      </c>
      <c r="J206" s="248" t="s">
        <v>92</v>
      </c>
      <c r="K206" s="249">
        <v>8</v>
      </c>
      <c r="L206" s="249">
        <v>2017</v>
      </c>
      <c r="M206" s="254">
        <v>22026.65</v>
      </c>
      <c r="N206" s="248" t="s">
        <v>5160</v>
      </c>
      <c r="O206" s="331"/>
      <c r="P206" s="72"/>
      <c r="Q206" s="72"/>
      <c r="R206" s="217"/>
      <c r="S206" s="217"/>
      <c r="T206" s="217"/>
      <c r="U206" s="217"/>
      <c r="V206" s="217"/>
      <c r="W206" s="217"/>
      <c r="X206" s="217"/>
      <c r="Y206" s="217"/>
      <c r="Z206" s="217"/>
      <c r="AA206" s="217"/>
    </row>
    <row r="207" spans="1:27" x14ac:dyDescent="0.2">
      <c r="A207" s="247">
        <v>200</v>
      </c>
      <c r="B207" s="247" t="s">
        <v>2088</v>
      </c>
      <c r="C207" s="247" t="s">
        <v>12334</v>
      </c>
      <c r="D207" s="248" t="s">
        <v>12259</v>
      </c>
      <c r="E207" s="248" t="s">
        <v>12324</v>
      </c>
      <c r="F207" s="248" t="s">
        <v>12477</v>
      </c>
      <c r="G207" s="248" t="s">
        <v>440</v>
      </c>
      <c r="H207" s="248" t="s">
        <v>470</v>
      </c>
      <c r="I207" s="248" t="s">
        <v>2560</v>
      </c>
      <c r="J207" s="248" t="s">
        <v>92</v>
      </c>
      <c r="K207" s="249">
        <v>8</v>
      </c>
      <c r="L207" s="249">
        <v>2017</v>
      </c>
      <c r="M207" s="254">
        <v>22026.65</v>
      </c>
      <c r="N207" s="248" t="s">
        <v>5160</v>
      </c>
      <c r="O207" s="331"/>
      <c r="P207" s="72"/>
      <c r="Q207" s="72"/>
      <c r="R207" s="217"/>
      <c r="S207" s="217"/>
      <c r="T207" s="217"/>
      <c r="U207" s="217"/>
      <c r="V207" s="217"/>
      <c r="W207" s="217"/>
      <c r="X207" s="217"/>
      <c r="Y207" s="217"/>
      <c r="Z207" s="217"/>
      <c r="AA207" s="217"/>
    </row>
    <row r="208" spans="1:27" x14ac:dyDescent="0.2">
      <c r="A208" s="247">
        <v>201</v>
      </c>
      <c r="B208" s="247" t="s">
        <v>2088</v>
      </c>
      <c r="C208" s="247" t="s">
        <v>12334</v>
      </c>
      <c r="D208" s="248" t="s">
        <v>12259</v>
      </c>
      <c r="E208" s="248" t="s">
        <v>12324</v>
      </c>
      <c r="F208" s="248" t="s">
        <v>12478</v>
      </c>
      <c r="G208" s="248" t="s">
        <v>440</v>
      </c>
      <c r="H208" s="248" t="s">
        <v>470</v>
      </c>
      <c r="I208" s="248" t="s">
        <v>2560</v>
      </c>
      <c r="J208" s="248" t="s">
        <v>92</v>
      </c>
      <c r="K208" s="249">
        <v>8</v>
      </c>
      <c r="L208" s="249">
        <v>2017</v>
      </c>
      <c r="M208" s="254">
        <v>22026.65</v>
      </c>
      <c r="N208" s="248" t="s">
        <v>5160</v>
      </c>
      <c r="O208" s="331"/>
      <c r="P208" s="72"/>
      <c r="Q208" s="72"/>
      <c r="R208" s="217"/>
      <c r="S208" s="217"/>
      <c r="T208" s="217"/>
      <c r="U208" s="217"/>
      <c r="V208" s="217"/>
      <c r="W208" s="217"/>
      <c r="X208" s="217"/>
      <c r="Y208" s="217"/>
      <c r="Z208" s="217"/>
      <c r="AA208" s="217"/>
    </row>
    <row r="209" spans="1:27" x14ac:dyDescent="0.2">
      <c r="A209" s="247">
        <v>202</v>
      </c>
      <c r="B209" s="247" t="s">
        <v>2088</v>
      </c>
      <c r="C209" s="247" t="s">
        <v>12334</v>
      </c>
      <c r="D209" s="248" t="s">
        <v>12259</v>
      </c>
      <c r="E209" s="248" t="s">
        <v>12324</v>
      </c>
      <c r="F209" s="248" t="s">
        <v>12479</v>
      </c>
      <c r="G209" s="248" t="s">
        <v>440</v>
      </c>
      <c r="H209" s="248" t="s">
        <v>470</v>
      </c>
      <c r="I209" s="248" t="s">
        <v>2560</v>
      </c>
      <c r="J209" s="248" t="s">
        <v>92</v>
      </c>
      <c r="K209" s="249">
        <v>8</v>
      </c>
      <c r="L209" s="249">
        <v>2017</v>
      </c>
      <c r="M209" s="254">
        <v>22026.65</v>
      </c>
      <c r="N209" s="248" t="s">
        <v>5160</v>
      </c>
      <c r="O209" s="331"/>
      <c r="P209" s="72"/>
      <c r="Q209" s="72"/>
      <c r="R209" s="217"/>
      <c r="S209" s="217"/>
      <c r="T209" s="217"/>
      <c r="U209" s="217"/>
      <c r="V209" s="217"/>
      <c r="W209" s="217"/>
      <c r="X209" s="217"/>
      <c r="Y209" s="217"/>
      <c r="Z209" s="217"/>
      <c r="AA209" s="217"/>
    </row>
    <row r="210" spans="1:27" x14ac:dyDescent="0.2">
      <c r="A210" s="247">
        <v>203</v>
      </c>
      <c r="B210" s="247" t="s">
        <v>12480</v>
      </c>
      <c r="C210" s="247" t="s">
        <v>12334</v>
      </c>
      <c r="D210" s="248" t="s">
        <v>12259</v>
      </c>
      <c r="E210" s="248" t="s">
        <v>12324</v>
      </c>
      <c r="F210" s="248" t="s">
        <v>12481</v>
      </c>
      <c r="G210" s="248" t="s">
        <v>440</v>
      </c>
      <c r="H210" s="248" t="s">
        <v>470</v>
      </c>
      <c r="I210" s="248" t="s">
        <v>2560</v>
      </c>
      <c r="J210" s="248" t="s">
        <v>92</v>
      </c>
      <c r="K210" s="249">
        <v>8</v>
      </c>
      <c r="L210" s="249">
        <v>2017</v>
      </c>
      <c r="M210" s="254">
        <v>22026.65</v>
      </c>
      <c r="N210" s="248" t="s">
        <v>5160</v>
      </c>
      <c r="O210" s="331"/>
      <c r="P210" s="72"/>
      <c r="Q210" s="72"/>
      <c r="R210" s="217"/>
      <c r="S210" s="217"/>
      <c r="T210" s="217"/>
      <c r="U210" s="217"/>
      <c r="V210" s="217"/>
      <c r="W210" s="217"/>
      <c r="X210" s="217"/>
      <c r="Y210" s="217"/>
      <c r="Z210" s="217"/>
      <c r="AA210" s="217"/>
    </row>
    <row r="211" spans="1:27" x14ac:dyDescent="0.2">
      <c r="A211" s="247">
        <v>204</v>
      </c>
      <c r="B211" s="247" t="s">
        <v>211</v>
      </c>
      <c r="C211" s="247" t="s">
        <v>12334</v>
      </c>
      <c r="D211" s="248" t="s">
        <v>12259</v>
      </c>
      <c r="E211" s="248" t="s">
        <v>12324</v>
      </c>
      <c r="F211" s="248" t="s">
        <v>12482</v>
      </c>
      <c r="G211" s="248" t="s">
        <v>440</v>
      </c>
      <c r="H211" s="248" t="s">
        <v>470</v>
      </c>
      <c r="I211" s="248" t="s">
        <v>2560</v>
      </c>
      <c r="J211" s="248" t="s">
        <v>92</v>
      </c>
      <c r="K211" s="249">
        <v>8</v>
      </c>
      <c r="L211" s="249">
        <v>2017</v>
      </c>
      <c r="M211" s="254">
        <v>22026.65</v>
      </c>
      <c r="N211" s="248" t="s">
        <v>5160</v>
      </c>
      <c r="O211" s="331"/>
      <c r="P211" s="72"/>
      <c r="Q211" s="72"/>
      <c r="R211" s="217"/>
      <c r="S211" s="217"/>
      <c r="T211" s="217"/>
      <c r="U211" s="217"/>
      <c r="V211" s="217"/>
      <c r="W211" s="217"/>
      <c r="X211" s="217"/>
      <c r="Y211" s="217"/>
      <c r="Z211" s="217"/>
      <c r="AA211" s="217"/>
    </row>
    <row r="212" spans="1:27" ht="22.5" x14ac:dyDescent="0.2">
      <c r="A212" s="247">
        <v>205</v>
      </c>
      <c r="B212" s="247" t="s">
        <v>12483</v>
      </c>
      <c r="C212" s="247" t="s">
        <v>12334</v>
      </c>
      <c r="D212" s="248" t="s">
        <v>12259</v>
      </c>
      <c r="E212" s="248" t="s">
        <v>12324</v>
      </c>
      <c r="F212" s="248" t="s">
        <v>12484</v>
      </c>
      <c r="G212" s="248" t="s">
        <v>440</v>
      </c>
      <c r="H212" s="248" t="s">
        <v>470</v>
      </c>
      <c r="I212" s="248" t="s">
        <v>2560</v>
      </c>
      <c r="J212" s="248" t="s">
        <v>92</v>
      </c>
      <c r="K212" s="249">
        <v>8</v>
      </c>
      <c r="L212" s="249">
        <v>2017</v>
      </c>
      <c r="M212" s="254">
        <v>22026.65</v>
      </c>
      <c r="N212" s="248" t="s">
        <v>5160</v>
      </c>
      <c r="O212" s="331"/>
      <c r="P212" s="72"/>
      <c r="Q212" s="72"/>
      <c r="R212" s="217"/>
      <c r="S212" s="217"/>
      <c r="T212" s="217"/>
      <c r="U212" s="217"/>
      <c r="V212" s="217"/>
      <c r="W212" s="217"/>
      <c r="X212" s="217"/>
      <c r="Y212" s="217"/>
      <c r="Z212" s="217"/>
      <c r="AA212" s="217"/>
    </row>
    <row r="213" spans="1:27" x14ac:dyDescent="0.2">
      <c r="A213" s="247">
        <v>206</v>
      </c>
      <c r="B213" s="247" t="s">
        <v>12485</v>
      </c>
      <c r="C213" s="247" t="s">
        <v>12265</v>
      </c>
      <c r="D213" s="248" t="s">
        <v>261</v>
      </c>
      <c r="E213" s="248" t="s">
        <v>391</v>
      </c>
      <c r="F213" s="248" t="s">
        <v>261</v>
      </c>
      <c r="G213" s="248" t="s">
        <v>440</v>
      </c>
      <c r="H213" s="248" t="s">
        <v>470</v>
      </c>
      <c r="I213" s="248" t="s">
        <v>2560</v>
      </c>
      <c r="J213" s="248" t="s">
        <v>92</v>
      </c>
      <c r="K213" s="249">
        <v>9</v>
      </c>
      <c r="L213" s="249">
        <v>2018</v>
      </c>
      <c r="M213" s="254">
        <f>224383.44/3</f>
        <v>74794.48</v>
      </c>
      <c r="N213" s="248" t="s">
        <v>5160</v>
      </c>
      <c r="O213" s="331"/>
      <c r="P213" s="72"/>
      <c r="Q213" s="72"/>
      <c r="R213" s="217"/>
      <c r="S213" s="217"/>
      <c r="T213" s="217"/>
      <c r="U213" s="217"/>
      <c r="V213" s="217"/>
      <c r="W213" s="217"/>
      <c r="X213" s="217"/>
      <c r="Y213" s="217"/>
      <c r="Z213" s="217"/>
      <c r="AA213" s="217"/>
    </row>
    <row r="214" spans="1:27" x14ac:dyDescent="0.2">
      <c r="A214" s="247">
        <v>207</v>
      </c>
      <c r="B214" s="247" t="s">
        <v>12486</v>
      </c>
      <c r="C214" s="247" t="s">
        <v>12265</v>
      </c>
      <c r="D214" s="248" t="s">
        <v>261</v>
      </c>
      <c r="E214" s="248" t="s">
        <v>391</v>
      </c>
      <c r="F214" s="248" t="s">
        <v>261</v>
      </c>
      <c r="G214" s="248" t="s">
        <v>440</v>
      </c>
      <c r="H214" s="248" t="s">
        <v>470</v>
      </c>
      <c r="I214" s="248" t="s">
        <v>2560</v>
      </c>
      <c r="J214" s="248" t="s">
        <v>92</v>
      </c>
      <c r="K214" s="249">
        <v>9</v>
      </c>
      <c r="L214" s="249">
        <v>2018</v>
      </c>
      <c r="M214" s="254">
        <v>74794.48</v>
      </c>
      <c r="N214" s="248" t="s">
        <v>5160</v>
      </c>
      <c r="O214" s="331"/>
      <c r="P214" s="72"/>
      <c r="Q214" s="72"/>
      <c r="R214" s="217"/>
      <c r="S214" s="217"/>
      <c r="T214" s="217"/>
      <c r="U214" s="217"/>
      <c r="V214" s="217"/>
      <c r="W214" s="217"/>
      <c r="X214" s="217"/>
      <c r="Y214" s="217"/>
      <c r="Z214" s="217"/>
      <c r="AA214" s="217"/>
    </row>
    <row r="215" spans="1:27" x14ac:dyDescent="0.2">
      <c r="A215" s="247">
        <v>208</v>
      </c>
      <c r="B215" s="247" t="s">
        <v>12487</v>
      </c>
      <c r="C215" s="247" t="s">
        <v>12265</v>
      </c>
      <c r="D215" s="248" t="s">
        <v>261</v>
      </c>
      <c r="E215" s="248" t="s">
        <v>391</v>
      </c>
      <c r="F215" s="248" t="s">
        <v>261</v>
      </c>
      <c r="G215" s="248" t="s">
        <v>440</v>
      </c>
      <c r="H215" s="248" t="s">
        <v>470</v>
      </c>
      <c r="I215" s="248" t="s">
        <v>2560</v>
      </c>
      <c r="J215" s="248" t="s">
        <v>92</v>
      </c>
      <c r="K215" s="249">
        <v>9</v>
      </c>
      <c r="L215" s="249">
        <v>2018</v>
      </c>
      <c r="M215" s="254">
        <v>74794.48</v>
      </c>
      <c r="N215" s="248" t="s">
        <v>5160</v>
      </c>
      <c r="O215" s="331"/>
      <c r="P215" s="72"/>
      <c r="Q215" s="72"/>
      <c r="R215" s="217"/>
      <c r="S215" s="217"/>
      <c r="T215" s="217"/>
      <c r="U215" s="217"/>
      <c r="V215" s="217"/>
      <c r="W215" s="217"/>
      <c r="X215" s="217"/>
      <c r="Y215" s="217"/>
      <c r="Z215" s="217"/>
      <c r="AA215" s="217"/>
    </row>
    <row r="216" spans="1:27" x14ac:dyDescent="0.2">
      <c r="A216" s="247">
        <v>209</v>
      </c>
      <c r="B216" s="247" t="s">
        <v>12488</v>
      </c>
      <c r="C216" s="247" t="s">
        <v>12265</v>
      </c>
      <c r="D216" s="248" t="s">
        <v>261</v>
      </c>
      <c r="E216" s="248" t="s">
        <v>12324</v>
      </c>
      <c r="F216" s="248" t="s">
        <v>261</v>
      </c>
      <c r="G216" s="248" t="s">
        <v>440</v>
      </c>
      <c r="H216" s="248" t="s">
        <v>470</v>
      </c>
      <c r="I216" s="248" t="s">
        <v>2560</v>
      </c>
      <c r="J216" s="248" t="s">
        <v>92</v>
      </c>
      <c r="K216" s="249">
        <v>5</v>
      </c>
      <c r="L216" s="249">
        <v>2019</v>
      </c>
      <c r="M216" s="254">
        <f>295371.96/3</f>
        <v>98457.32</v>
      </c>
      <c r="N216" s="248" t="s">
        <v>5160</v>
      </c>
      <c r="O216" s="331"/>
      <c r="P216" s="72"/>
      <c r="Q216" s="72"/>
      <c r="R216" s="217"/>
      <c r="S216" s="217"/>
      <c r="T216" s="217"/>
      <c r="U216" s="217"/>
      <c r="V216" s="217"/>
      <c r="W216" s="217"/>
      <c r="X216" s="217"/>
      <c r="Y216" s="217"/>
      <c r="Z216" s="217"/>
      <c r="AA216" s="217"/>
    </row>
    <row r="217" spans="1:27" x14ac:dyDescent="0.2">
      <c r="A217" s="247">
        <v>210</v>
      </c>
      <c r="B217" s="247" t="s">
        <v>12489</v>
      </c>
      <c r="C217" s="247" t="s">
        <v>12265</v>
      </c>
      <c r="D217" s="248" t="s">
        <v>261</v>
      </c>
      <c r="E217" s="248" t="s">
        <v>12324</v>
      </c>
      <c r="F217" s="248" t="s">
        <v>261</v>
      </c>
      <c r="G217" s="248" t="s">
        <v>440</v>
      </c>
      <c r="H217" s="248" t="s">
        <v>470</v>
      </c>
      <c r="I217" s="248" t="s">
        <v>2560</v>
      </c>
      <c r="J217" s="248" t="s">
        <v>92</v>
      </c>
      <c r="K217" s="249">
        <v>5</v>
      </c>
      <c r="L217" s="249">
        <v>2019</v>
      </c>
      <c r="M217" s="254">
        <v>98457.32</v>
      </c>
      <c r="N217" s="248" t="s">
        <v>5160</v>
      </c>
      <c r="O217" s="331"/>
      <c r="P217" s="72"/>
      <c r="Q217" s="72"/>
      <c r="R217" s="217"/>
      <c r="S217" s="217"/>
      <c r="T217" s="217"/>
      <c r="U217" s="217"/>
      <c r="V217" s="217"/>
      <c r="W217" s="217"/>
      <c r="X217" s="217"/>
      <c r="Y217" s="217"/>
      <c r="Z217" s="217"/>
      <c r="AA217" s="217"/>
    </row>
    <row r="218" spans="1:27" x14ac:dyDescent="0.2">
      <c r="A218" s="247">
        <v>211</v>
      </c>
      <c r="B218" s="247" t="s">
        <v>12490</v>
      </c>
      <c r="C218" s="247" t="s">
        <v>12265</v>
      </c>
      <c r="D218" s="248" t="s">
        <v>261</v>
      </c>
      <c r="E218" s="248" t="s">
        <v>12324</v>
      </c>
      <c r="F218" s="248" t="s">
        <v>261</v>
      </c>
      <c r="G218" s="248" t="s">
        <v>440</v>
      </c>
      <c r="H218" s="248" t="s">
        <v>470</v>
      </c>
      <c r="I218" s="248" t="s">
        <v>2560</v>
      </c>
      <c r="J218" s="248" t="s">
        <v>92</v>
      </c>
      <c r="K218" s="249">
        <v>5</v>
      </c>
      <c r="L218" s="249">
        <v>2019</v>
      </c>
      <c r="M218" s="254">
        <v>98457.32</v>
      </c>
      <c r="N218" s="248" t="s">
        <v>5160</v>
      </c>
      <c r="O218" s="331"/>
      <c r="P218" s="72"/>
      <c r="Q218" s="72"/>
      <c r="R218" s="217"/>
      <c r="S218" s="217"/>
      <c r="T218" s="217"/>
      <c r="U218" s="217"/>
      <c r="V218" s="217"/>
      <c r="W218" s="217"/>
      <c r="X218" s="217"/>
      <c r="Y218" s="217"/>
      <c r="Z218" s="217"/>
      <c r="AA218" s="217"/>
    </row>
    <row r="219" spans="1:27" x14ac:dyDescent="0.2">
      <c r="A219" s="247">
        <v>212</v>
      </c>
      <c r="B219" s="247" t="s">
        <v>12491</v>
      </c>
      <c r="C219" s="247" t="s">
        <v>12492</v>
      </c>
      <c r="D219" s="248" t="s">
        <v>261</v>
      </c>
      <c r="E219" s="248" t="s">
        <v>12324</v>
      </c>
      <c r="F219" s="248" t="s">
        <v>261</v>
      </c>
      <c r="G219" s="248" t="s">
        <v>440</v>
      </c>
      <c r="H219" s="248" t="s">
        <v>470</v>
      </c>
      <c r="I219" s="248" t="s">
        <v>2560</v>
      </c>
      <c r="J219" s="248" t="s">
        <v>92</v>
      </c>
      <c r="K219" s="249">
        <v>5</v>
      </c>
      <c r="L219" s="249">
        <v>2019</v>
      </c>
      <c r="M219" s="254">
        <v>98457.32</v>
      </c>
      <c r="N219" s="248" t="s">
        <v>5160</v>
      </c>
      <c r="O219" s="331"/>
      <c r="P219" s="72"/>
      <c r="Q219" s="72"/>
      <c r="R219" s="217"/>
      <c r="S219" s="217"/>
      <c r="T219" s="217"/>
      <c r="U219" s="217"/>
      <c r="V219" s="217"/>
      <c r="W219" s="217"/>
      <c r="X219" s="217"/>
      <c r="Y219" s="217"/>
      <c r="Z219" s="217"/>
      <c r="AA219" s="217"/>
    </row>
    <row r="220" spans="1:27" x14ac:dyDescent="0.2">
      <c r="A220" s="247">
        <v>213</v>
      </c>
      <c r="B220" s="247" t="s">
        <v>12493</v>
      </c>
      <c r="C220" s="247" t="s">
        <v>12492</v>
      </c>
      <c r="D220" s="248" t="s">
        <v>261</v>
      </c>
      <c r="E220" s="248" t="s">
        <v>12324</v>
      </c>
      <c r="F220" s="248" t="s">
        <v>261</v>
      </c>
      <c r="G220" s="248" t="s">
        <v>440</v>
      </c>
      <c r="H220" s="248" t="s">
        <v>470</v>
      </c>
      <c r="I220" s="248" t="s">
        <v>2560</v>
      </c>
      <c r="J220" s="248" t="s">
        <v>92</v>
      </c>
      <c r="K220" s="249">
        <v>9</v>
      </c>
      <c r="L220" s="249">
        <v>2020</v>
      </c>
      <c r="M220" s="254">
        <f t="shared" ref="M220:M244" si="0">435000/25</f>
        <v>17400</v>
      </c>
      <c r="N220" s="248" t="s">
        <v>5160</v>
      </c>
      <c r="O220" s="331"/>
      <c r="P220" s="72"/>
      <c r="Q220" s="72"/>
      <c r="R220" s="217"/>
      <c r="S220" s="217"/>
      <c r="T220" s="217"/>
      <c r="U220" s="217"/>
      <c r="V220" s="217"/>
      <c r="W220" s="217"/>
      <c r="X220" s="217"/>
      <c r="Y220" s="217"/>
      <c r="Z220" s="217"/>
      <c r="AA220" s="217"/>
    </row>
    <row r="221" spans="1:27" x14ac:dyDescent="0.2">
      <c r="A221" s="247">
        <v>214</v>
      </c>
      <c r="B221" s="247" t="s">
        <v>12494</v>
      </c>
      <c r="C221" s="247" t="s">
        <v>12492</v>
      </c>
      <c r="D221" s="248" t="s">
        <v>261</v>
      </c>
      <c r="E221" s="248" t="s">
        <v>12324</v>
      </c>
      <c r="F221" s="248" t="s">
        <v>261</v>
      </c>
      <c r="G221" s="248" t="s">
        <v>440</v>
      </c>
      <c r="H221" s="248" t="s">
        <v>470</v>
      </c>
      <c r="I221" s="248" t="s">
        <v>2560</v>
      </c>
      <c r="J221" s="248" t="s">
        <v>92</v>
      </c>
      <c r="K221" s="249">
        <v>9</v>
      </c>
      <c r="L221" s="249">
        <v>2020</v>
      </c>
      <c r="M221" s="254">
        <f t="shared" si="0"/>
        <v>17400</v>
      </c>
      <c r="N221" s="248" t="s">
        <v>5160</v>
      </c>
      <c r="O221" s="331"/>
      <c r="P221" s="72"/>
      <c r="Q221" s="72"/>
      <c r="R221" s="217"/>
      <c r="S221" s="217"/>
      <c r="T221" s="217"/>
      <c r="U221" s="217"/>
      <c r="V221" s="217"/>
      <c r="W221" s="217"/>
      <c r="X221" s="217"/>
      <c r="Y221" s="217"/>
      <c r="Z221" s="217"/>
      <c r="AA221" s="217"/>
    </row>
    <row r="222" spans="1:27" x14ac:dyDescent="0.2">
      <c r="A222" s="247">
        <v>215</v>
      </c>
      <c r="B222" s="247" t="s">
        <v>12495</v>
      </c>
      <c r="C222" s="247" t="s">
        <v>12492</v>
      </c>
      <c r="D222" s="248" t="s">
        <v>261</v>
      </c>
      <c r="E222" s="248" t="s">
        <v>12324</v>
      </c>
      <c r="F222" s="248" t="s">
        <v>261</v>
      </c>
      <c r="G222" s="248" t="s">
        <v>440</v>
      </c>
      <c r="H222" s="248" t="s">
        <v>470</v>
      </c>
      <c r="I222" s="248" t="s">
        <v>2560</v>
      </c>
      <c r="J222" s="248" t="s">
        <v>92</v>
      </c>
      <c r="K222" s="249">
        <v>9</v>
      </c>
      <c r="L222" s="249">
        <v>2020</v>
      </c>
      <c r="M222" s="254">
        <f t="shared" si="0"/>
        <v>17400</v>
      </c>
      <c r="N222" s="248" t="s">
        <v>5160</v>
      </c>
      <c r="O222" s="331"/>
      <c r="P222" s="72"/>
      <c r="Q222" s="72"/>
      <c r="R222" s="217"/>
      <c r="S222" s="217"/>
      <c r="T222" s="217"/>
      <c r="U222" s="217"/>
      <c r="V222" s="217"/>
      <c r="W222" s="217"/>
      <c r="X222" s="217"/>
      <c r="Y222" s="217"/>
      <c r="Z222" s="217"/>
      <c r="AA222" s="217"/>
    </row>
    <row r="223" spans="1:27" x14ac:dyDescent="0.2">
      <c r="A223" s="247">
        <v>216</v>
      </c>
      <c r="B223" s="247" t="s">
        <v>12496</v>
      </c>
      <c r="C223" s="247" t="s">
        <v>12492</v>
      </c>
      <c r="D223" s="248" t="s">
        <v>261</v>
      </c>
      <c r="E223" s="248" t="s">
        <v>12324</v>
      </c>
      <c r="F223" s="248" t="s">
        <v>261</v>
      </c>
      <c r="G223" s="248" t="s">
        <v>440</v>
      </c>
      <c r="H223" s="248" t="s">
        <v>470</v>
      </c>
      <c r="I223" s="248" t="s">
        <v>2560</v>
      </c>
      <c r="J223" s="248" t="s">
        <v>92</v>
      </c>
      <c r="K223" s="249">
        <v>9</v>
      </c>
      <c r="L223" s="249">
        <v>2020</v>
      </c>
      <c r="M223" s="254">
        <f t="shared" si="0"/>
        <v>17400</v>
      </c>
      <c r="N223" s="248" t="s">
        <v>5160</v>
      </c>
      <c r="O223" s="331"/>
      <c r="P223" s="72"/>
      <c r="Q223" s="72"/>
      <c r="R223" s="217"/>
      <c r="S223" s="217"/>
      <c r="T223" s="217"/>
      <c r="U223" s="217"/>
      <c r="V223" s="217"/>
      <c r="W223" s="217"/>
      <c r="X223" s="217"/>
      <c r="Y223" s="217"/>
      <c r="Z223" s="217"/>
      <c r="AA223" s="217"/>
    </row>
    <row r="224" spans="1:27" x14ac:dyDescent="0.2">
      <c r="A224" s="247">
        <v>217</v>
      </c>
      <c r="B224" s="247" t="s">
        <v>12497</v>
      </c>
      <c r="C224" s="247" t="s">
        <v>12492</v>
      </c>
      <c r="D224" s="248" t="s">
        <v>261</v>
      </c>
      <c r="E224" s="248" t="s">
        <v>12324</v>
      </c>
      <c r="F224" s="248" t="s">
        <v>261</v>
      </c>
      <c r="G224" s="248" t="s">
        <v>440</v>
      </c>
      <c r="H224" s="248" t="s">
        <v>470</v>
      </c>
      <c r="I224" s="248" t="s">
        <v>2560</v>
      </c>
      <c r="J224" s="248" t="s">
        <v>92</v>
      </c>
      <c r="K224" s="249">
        <v>9</v>
      </c>
      <c r="L224" s="249">
        <v>2020</v>
      </c>
      <c r="M224" s="254">
        <f t="shared" si="0"/>
        <v>17400</v>
      </c>
      <c r="N224" s="248" t="s">
        <v>5160</v>
      </c>
      <c r="O224" s="331"/>
      <c r="P224" s="72"/>
      <c r="Q224" s="72"/>
      <c r="R224" s="217"/>
      <c r="S224" s="217"/>
      <c r="T224" s="217"/>
      <c r="U224" s="217"/>
      <c r="V224" s="217"/>
      <c r="W224" s="217"/>
      <c r="X224" s="217"/>
      <c r="Y224" s="217"/>
      <c r="Z224" s="217"/>
      <c r="AA224" s="217"/>
    </row>
    <row r="225" spans="1:27" x14ac:dyDescent="0.2">
      <c r="A225" s="247">
        <v>218</v>
      </c>
      <c r="B225" s="247" t="s">
        <v>12498</v>
      </c>
      <c r="C225" s="247" t="s">
        <v>12492</v>
      </c>
      <c r="D225" s="248" t="s">
        <v>261</v>
      </c>
      <c r="E225" s="248" t="s">
        <v>12324</v>
      </c>
      <c r="F225" s="248" t="s">
        <v>261</v>
      </c>
      <c r="G225" s="248" t="s">
        <v>440</v>
      </c>
      <c r="H225" s="248" t="s">
        <v>470</v>
      </c>
      <c r="I225" s="248" t="s">
        <v>2560</v>
      </c>
      <c r="J225" s="248" t="s">
        <v>92</v>
      </c>
      <c r="K225" s="249">
        <v>9</v>
      </c>
      <c r="L225" s="249">
        <v>2020</v>
      </c>
      <c r="M225" s="254">
        <f t="shared" si="0"/>
        <v>17400</v>
      </c>
      <c r="N225" s="248" t="s">
        <v>5160</v>
      </c>
      <c r="O225" s="331"/>
      <c r="P225" s="72"/>
      <c r="Q225" s="72"/>
      <c r="R225" s="217"/>
      <c r="S225" s="217"/>
      <c r="T225" s="217"/>
      <c r="U225" s="217"/>
      <c r="V225" s="217"/>
      <c r="W225" s="217"/>
      <c r="X225" s="217"/>
      <c r="Y225" s="217"/>
      <c r="Z225" s="217"/>
      <c r="AA225" s="217"/>
    </row>
    <row r="226" spans="1:27" x14ac:dyDescent="0.2">
      <c r="A226" s="247">
        <v>219</v>
      </c>
      <c r="B226" s="247" t="s">
        <v>12499</v>
      </c>
      <c r="C226" s="247" t="s">
        <v>12492</v>
      </c>
      <c r="D226" s="248" t="s">
        <v>261</v>
      </c>
      <c r="E226" s="248" t="s">
        <v>12324</v>
      </c>
      <c r="F226" s="248" t="s">
        <v>261</v>
      </c>
      <c r="G226" s="248" t="s">
        <v>440</v>
      </c>
      <c r="H226" s="248" t="s">
        <v>470</v>
      </c>
      <c r="I226" s="248" t="s">
        <v>2560</v>
      </c>
      <c r="J226" s="248" t="s">
        <v>92</v>
      </c>
      <c r="K226" s="249">
        <v>9</v>
      </c>
      <c r="L226" s="249">
        <v>2020</v>
      </c>
      <c r="M226" s="254">
        <f t="shared" si="0"/>
        <v>17400</v>
      </c>
      <c r="N226" s="248" t="s">
        <v>5160</v>
      </c>
      <c r="O226" s="331"/>
      <c r="P226" s="72"/>
      <c r="Q226" s="72"/>
      <c r="R226" s="217"/>
      <c r="S226" s="217"/>
      <c r="T226" s="217"/>
      <c r="U226" s="217"/>
      <c r="V226" s="217"/>
      <c r="W226" s="217"/>
      <c r="X226" s="217"/>
      <c r="Y226" s="217"/>
      <c r="Z226" s="217"/>
      <c r="AA226" s="217"/>
    </row>
    <row r="227" spans="1:27" x14ac:dyDescent="0.2">
      <c r="A227" s="247">
        <v>220</v>
      </c>
      <c r="B227" s="247" t="s">
        <v>12500</v>
      </c>
      <c r="C227" s="247" t="s">
        <v>12492</v>
      </c>
      <c r="D227" s="248" t="s">
        <v>261</v>
      </c>
      <c r="E227" s="248" t="s">
        <v>12324</v>
      </c>
      <c r="F227" s="248" t="s">
        <v>261</v>
      </c>
      <c r="G227" s="248" t="s">
        <v>440</v>
      </c>
      <c r="H227" s="248" t="s">
        <v>470</v>
      </c>
      <c r="I227" s="248" t="s">
        <v>2560</v>
      </c>
      <c r="J227" s="248" t="s">
        <v>92</v>
      </c>
      <c r="K227" s="249">
        <v>9</v>
      </c>
      <c r="L227" s="249">
        <v>2020</v>
      </c>
      <c r="M227" s="254">
        <f t="shared" si="0"/>
        <v>17400</v>
      </c>
      <c r="N227" s="248" t="s">
        <v>5160</v>
      </c>
      <c r="O227" s="331"/>
      <c r="P227" s="72"/>
      <c r="Q227" s="72"/>
      <c r="R227" s="217"/>
      <c r="S227" s="217"/>
      <c r="T227" s="217"/>
      <c r="U227" s="217"/>
      <c r="V227" s="217"/>
      <c r="W227" s="217"/>
      <c r="X227" s="217"/>
      <c r="Y227" s="217"/>
      <c r="Z227" s="217"/>
      <c r="AA227" s="217"/>
    </row>
    <row r="228" spans="1:27" x14ac:dyDescent="0.2">
      <c r="A228" s="247">
        <v>221</v>
      </c>
      <c r="B228" s="247" t="s">
        <v>12501</v>
      </c>
      <c r="C228" s="247" t="s">
        <v>12492</v>
      </c>
      <c r="D228" s="248" t="s">
        <v>261</v>
      </c>
      <c r="E228" s="248" t="s">
        <v>12324</v>
      </c>
      <c r="F228" s="248" t="s">
        <v>261</v>
      </c>
      <c r="G228" s="248" t="s">
        <v>440</v>
      </c>
      <c r="H228" s="248" t="s">
        <v>470</v>
      </c>
      <c r="I228" s="248" t="s">
        <v>2560</v>
      </c>
      <c r="J228" s="248" t="s">
        <v>92</v>
      </c>
      <c r="K228" s="249">
        <v>9</v>
      </c>
      <c r="L228" s="249">
        <v>2020</v>
      </c>
      <c r="M228" s="254">
        <f t="shared" si="0"/>
        <v>17400</v>
      </c>
      <c r="N228" s="248" t="s">
        <v>5160</v>
      </c>
      <c r="O228" s="331"/>
      <c r="P228" s="72"/>
      <c r="Q228" s="72"/>
      <c r="R228" s="217"/>
      <c r="S228" s="217"/>
      <c r="T228" s="217"/>
      <c r="U228" s="217"/>
      <c r="V228" s="217"/>
      <c r="W228" s="217"/>
      <c r="X228" s="217"/>
      <c r="Y228" s="217"/>
      <c r="Z228" s="217"/>
      <c r="AA228" s="217"/>
    </row>
    <row r="229" spans="1:27" x14ac:dyDescent="0.2">
      <c r="A229" s="247">
        <v>222</v>
      </c>
      <c r="B229" s="247" t="s">
        <v>12502</v>
      </c>
      <c r="C229" s="247" t="s">
        <v>12492</v>
      </c>
      <c r="D229" s="248" t="s">
        <v>261</v>
      </c>
      <c r="E229" s="248" t="s">
        <v>12324</v>
      </c>
      <c r="F229" s="248" t="s">
        <v>261</v>
      </c>
      <c r="G229" s="248" t="s">
        <v>440</v>
      </c>
      <c r="H229" s="248" t="s">
        <v>470</v>
      </c>
      <c r="I229" s="248" t="s">
        <v>2560</v>
      </c>
      <c r="J229" s="248" t="s">
        <v>92</v>
      </c>
      <c r="K229" s="249">
        <v>9</v>
      </c>
      <c r="L229" s="249">
        <v>2020</v>
      </c>
      <c r="M229" s="254">
        <f t="shared" si="0"/>
        <v>17400</v>
      </c>
      <c r="N229" s="248" t="s">
        <v>5160</v>
      </c>
      <c r="O229" s="331"/>
      <c r="P229" s="72"/>
      <c r="Q229" s="72"/>
      <c r="R229" s="217"/>
      <c r="S229" s="217"/>
      <c r="T229" s="217"/>
      <c r="U229" s="217"/>
      <c r="V229" s="217"/>
      <c r="W229" s="217"/>
      <c r="X229" s="217"/>
      <c r="Y229" s="217"/>
      <c r="Z229" s="217"/>
      <c r="AA229" s="217"/>
    </row>
    <row r="230" spans="1:27" x14ac:dyDescent="0.2">
      <c r="A230" s="247">
        <v>223</v>
      </c>
      <c r="B230" s="247" t="s">
        <v>12503</v>
      </c>
      <c r="C230" s="247" t="s">
        <v>12492</v>
      </c>
      <c r="D230" s="248" t="s">
        <v>261</v>
      </c>
      <c r="E230" s="248" t="s">
        <v>12324</v>
      </c>
      <c r="F230" s="248" t="s">
        <v>261</v>
      </c>
      <c r="G230" s="248" t="s">
        <v>440</v>
      </c>
      <c r="H230" s="248" t="s">
        <v>470</v>
      </c>
      <c r="I230" s="248" t="s">
        <v>2560</v>
      </c>
      <c r="J230" s="248" t="s">
        <v>92</v>
      </c>
      <c r="K230" s="249">
        <v>9</v>
      </c>
      <c r="L230" s="249">
        <v>2020</v>
      </c>
      <c r="M230" s="254">
        <f t="shared" si="0"/>
        <v>17400</v>
      </c>
      <c r="N230" s="248" t="s">
        <v>5160</v>
      </c>
      <c r="O230" s="331"/>
      <c r="P230" s="72"/>
      <c r="Q230" s="72"/>
      <c r="R230" s="217"/>
      <c r="S230" s="217"/>
      <c r="T230" s="217"/>
      <c r="U230" s="217"/>
      <c r="V230" s="217"/>
      <c r="W230" s="217"/>
      <c r="X230" s="217"/>
      <c r="Y230" s="217"/>
      <c r="Z230" s="217"/>
      <c r="AA230" s="217"/>
    </row>
    <row r="231" spans="1:27" x14ac:dyDescent="0.2">
      <c r="A231" s="247">
        <v>224</v>
      </c>
      <c r="B231" s="247" t="s">
        <v>12504</v>
      </c>
      <c r="C231" s="247" t="s">
        <v>12492</v>
      </c>
      <c r="D231" s="248" t="s">
        <v>261</v>
      </c>
      <c r="E231" s="248" t="s">
        <v>12324</v>
      </c>
      <c r="F231" s="248" t="s">
        <v>261</v>
      </c>
      <c r="G231" s="248" t="s">
        <v>440</v>
      </c>
      <c r="H231" s="248" t="s">
        <v>470</v>
      </c>
      <c r="I231" s="248" t="s">
        <v>2560</v>
      </c>
      <c r="J231" s="248" t="s">
        <v>92</v>
      </c>
      <c r="K231" s="249">
        <v>9</v>
      </c>
      <c r="L231" s="249">
        <v>2020</v>
      </c>
      <c r="M231" s="254">
        <f t="shared" si="0"/>
        <v>17400</v>
      </c>
      <c r="N231" s="248" t="s">
        <v>5160</v>
      </c>
      <c r="O231" s="331"/>
      <c r="P231" s="72"/>
      <c r="Q231" s="72"/>
      <c r="R231" s="217"/>
      <c r="S231" s="217"/>
      <c r="T231" s="217"/>
      <c r="U231" s="217"/>
      <c r="V231" s="217"/>
      <c r="W231" s="217"/>
      <c r="X231" s="217"/>
      <c r="Y231" s="217"/>
      <c r="Z231" s="217"/>
      <c r="AA231" s="217"/>
    </row>
    <row r="232" spans="1:27" x14ac:dyDescent="0.2">
      <c r="A232" s="247">
        <v>225</v>
      </c>
      <c r="B232" s="247" t="s">
        <v>12505</v>
      </c>
      <c r="C232" s="247" t="s">
        <v>12492</v>
      </c>
      <c r="D232" s="248" t="s">
        <v>261</v>
      </c>
      <c r="E232" s="248" t="s">
        <v>12324</v>
      </c>
      <c r="F232" s="248" t="s">
        <v>261</v>
      </c>
      <c r="G232" s="248" t="s">
        <v>440</v>
      </c>
      <c r="H232" s="248" t="s">
        <v>470</v>
      </c>
      <c r="I232" s="248" t="s">
        <v>2560</v>
      </c>
      <c r="J232" s="248" t="s">
        <v>92</v>
      </c>
      <c r="K232" s="249">
        <v>9</v>
      </c>
      <c r="L232" s="249">
        <v>2020</v>
      </c>
      <c r="M232" s="254">
        <f t="shared" si="0"/>
        <v>17400</v>
      </c>
      <c r="N232" s="248" t="s">
        <v>5160</v>
      </c>
      <c r="O232" s="331"/>
      <c r="P232" s="72"/>
      <c r="Q232" s="72"/>
      <c r="R232" s="217"/>
      <c r="S232" s="217"/>
      <c r="T232" s="217"/>
      <c r="U232" s="217"/>
      <c r="V232" s="217"/>
      <c r="W232" s="217"/>
      <c r="X232" s="217"/>
      <c r="Y232" s="217"/>
      <c r="Z232" s="217"/>
      <c r="AA232" s="217"/>
    </row>
    <row r="233" spans="1:27" x14ac:dyDescent="0.2">
      <c r="A233" s="247">
        <v>226</v>
      </c>
      <c r="B233" s="247" t="s">
        <v>12506</v>
      </c>
      <c r="C233" s="247" t="s">
        <v>12492</v>
      </c>
      <c r="D233" s="248" t="s">
        <v>261</v>
      </c>
      <c r="E233" s="248" t="s">
        <v>12324</v>
      </c>
      <c r="F233" s="248" t="s">
        <v>261</v>
      </c>
      <c r="G233" s="248" t="s">
        <v>440</v>
      </c>
      <c r="H233" s="248" t="s">
        <v>470</v>
      </c>
      <c r="I233" s="248" t="s">
        <v>2560</v>
      </c>
      <c r="J233" s="248" t="s">
        <v>92</v>
      </c>
      <c r="K233" s="249">
        <v>9</v>
      </c>
      <c r="L233" s="249">
        <v>2020</v>
      </c>
      <c r="M233" s="254">
        <f t="shared" si="0"/>
        <v>17400</v>
      </c>
      <c r="N233" s="248" t="s">
        <v>5160</v>
      </c>
      <c r="O233" s="331"/>
      <c r="P233" s="72"/>
      <c r="Q233" s="72"/>
      <c r="R233" s="217"/>
      <c r="S233" s="217"/>
      <c r="T233" s="217"/>
      <c r="U233" s="217"/>
      <c r="V233" s="217"/>
      <c r="W233" s="217"/>
      <c r="X233" s="217"/>
      <c r="Y233" s="217"/>
      <c r="Z233" s="217"/>
      <c r="AA233" s="217"/>
    </row>
    <row r="234" spans="1:27" x14ac:dyDescent="0.2">
      <c r="A234" s="247">
        <v>227</v>
      </c>
      <c r="B234" s="247" t="s">
        <v>12507</v>
      </c>
      <c r="C234" s="247" t="s">
        <v>12492</v>
      </c>
      <c r="D234" s="248" t="s">
        <v>261</v>
      </c>
      <c r="E234" s="248" t="s">
        <v>12324</v>
      </c>
      <c r="F234" s="248" t="s">
        <v>261</v>
      </c>
      <c r="G234" s="248" t="s">
        <v>440</v>
      </c>
      <c r="H234" s="248" t="s">
        <v>470</v>
      </c>
      <c r="I234" s="248" t="s">
        <v>2560</v>
      </c>
      <c r="J234" s="248" t="s">
        <v>92</v>
      </c>
      <c r="K234" s="249">
        <v>9</v>
      </c>
      <c r="L234" s="249">
        <v>2020</v>
      </c>
      <c r="M234" s="254">
        <f t="shared" si="0"/>
        <v>17400</v>
      </c>
      <c r="N234" s="248" t="s">
        <v>5160</v>
      </c>
      <c r="O234" s="331"/>
      <c r="P234" s="72"/>
      <c r="Q234" s="72"/>
      <c r="R234" s="217"/>
      <c r="S234" s="217"/>
      <c r="T234" s="217"/>
      <c r="U234" s="217"/>
      <c r="V234" s="217"/>
      <c r="W234" s="217"/>
      <c r="X234" s="217"/>
      <c r="Y234" s="217"/>
      <c r="Z234" s="217"/>
      <c r="AA234" s="217"/>
    </row>
    <row r="235" spans="1:27" x14ac:dyDescent="0.2">
      <c r="A235" s="247">
        <v>228</v>
      </c>
      <c r="B235" s="247" t="s">
        <v>12508</v>
      </c>
      <c r="C235" s="247" t="s">
        <v>12492</v>
      </c>
      <c r="D235" s="248" t="s">
        <v>261</v>
      </c>
      <c r="E235" s="248" t="s">
        <v>12324</v>
      </c>
      <c r="F235" s="248" t="s">
        <v>261</v>
      </c>
      <c r="G235" s="248" t="s">
        <v>440</v>
      </c>
      <c r="H235" s="248" t="s">
        <v>470</v>
      </c>
      <c r="I235" s="248" t="s">
        <v>2560</v>
      </c>
      <c r="J235" s="248" t="s">
        <v>92</v>
      </c>
      <c r="K235" s="249">
        <v>9</v>
      </c>
      <c r="L235" s="249">
        <v>2020</v>
      </c>
      <c r="M235" s="254">
        <f t="shared" si="0"/>
        <v>17400</v>
      </c>
      <c r="N235" s="248" t="s">
        <v>5160</v>
      </c>
      <c r="O235" s="331"/>
      <c r="P235" s="72"/>
      <c r="Q235" s="72"/>
      <c r="R235" s="217"/>
      <c r="S235" s="217"/>
      <c r="T235" s="217"/>
      <c r="U235" s="217"/>
      <c r="V235" s="217"/>
      <c r="W235" s="217"/>
      <c r="X235" s="217"/>
      <c r="Y235" s="217"/>
      <c r="Z235" s="217"/>
      <c r="AA235" s="217"/>
    </row>
    <row r="236" spans="1:27" x14ac:dyDescent="0.2">
      <c r="A236" s="247">
        <v>229</v>
      </c>
      <c r="B236" s="247" t="s">
        <v>12509</v>
      </c>
      <c r="C236" s="247" t="s">
        <v>12492</v>
      </c>
      <c r="D236" s="248" t="s">
        <v>261</v>
      </c>
      <c r="E236" s="248" t="s">
        <v>12324</v>
      </c>
      <c r="F236" s="248" t="s">
        <v>261</v>
      </c>
      <c r="G236" s="248" t="s">
        <v>440</v>
      </c>
      <c r="H236" s="248" t="s">
        <v>470</v>
      </c>
      <c r="I236" s="248" t="s">
        <v>2560</v>
      </c>
      <c r="J236" s="248" t="s">
        <v>92</v>
      </c>
      <c r="K236" s="249">
        <v>9</v>
      </c>
      <c r="L236" s="249">
        <v>2020</v>
      </c>
      <c r="M236" s="254">
        <f t="shared" si="0"/>
        <v>17400</v>
      </c>
      <c r="N236" s="248" t="s">
        <v>5160</v>
      </c>
      <c r="O236" s="331"/>
      <c r="P236" s="72"/>
      <c r="Q236" s="72"/>
      <c r="R236" s="217"/>
      <c r="S236" s="217"/>
      <c r="T236" s="217"/>
      <c r="U236" s="217"/>
      <c r="V236" s="217"/>
      <c r="W236" s="217"/>
      <c r="X236" s="217"/>
      <c r="Y236" s="217"/>
      <c r="Z236" s="217"/>
      <c r="AA236" s="217"/>
    </row>
    <row r="237" spans="1:27" x14ac:dyDescent="0.2">
      <c r="A237" s="247">
        <v>230</v>
      </c>
      <c r="B237" s="247" t="s">
        <v>12510</v>
      </c>
      <c r="C237" s="247" t="s">
        <v>12492</v>
      </c>
      <c r="D237" s="248" t="s">
        <v>261</v>
      </c>
      <c r="E237" s="248" t="s">
        <v>12324</v>
      </c>
      <c r="F237" s="248" t="s">
        <v>261</v>
      </c>
      <c r="G237" s="248" t="s">
        <v>440</v>
      </c>
      <c r="H237" s="248" t="s">
        <v>470</v>
      </c>
      <c r="I237" s="248" t="s">
        <v>2560</v>
      </c>
      <c r="J237" s="248" t="s">
        <v>92</v>
      </c>
      <c r="K237" s="249">
        <v>9</v>
      </c>
      <c r="L237" s="249">
        <v>2020</v>
      </c>
      <c r="M237" s="254">
        <f t="shared" si="0"/>
        <v>17400</v>
      </c>
      <c r="N237" s="248" t="s">
        <v>5160</v>
      </c>
      <c r="O237" s="331"/>
      <c r="P237" s="72"/>
      <c r="Q237" s="72"/>
      <c r="R237" s="217"/>
      <c r="S237" s="217"/>
      <c r="T237" s="217"/>
      <c r="U237" s="217"/>
      <c r="V237" s="217"/>
      <c r="W237" s="217"/>
      <c r="X237" s="217"/>
      <c r="Y237" s="217"/>
      <c r="Z237" s="217"/>
      <c r="AA237" s="217"/>
    </row>
    <row r="238" spans="1:27" x14ac:dyDescent="0.2">
      <c r="A238" s="247">
        <v>231</v>
      </c>
      <c r="B238" s="247" t="s">
        <v>12511</v>
      </c>
      <c r="C238" s="247" t="s">
        <v>12492</v>
      </c>
      <c r="D238" s="248" t="s">
        <v>261</v>
      </c>
      <c r="E238" s="248" t="s">
        <v>12324</v>
      </c>
      <c r="F238" s="248" t="s">
        <v>261</v>
      </c>
      <c r="G238" s="248" t="s">
        <v>440</v>
      </c>
      <c r="H238" s="248" t="s">
        <v>470</v>
      </c>
      <c r="I238" s="248" t="s">
        <v>2560</v>
      </c>
      <c r="J238" s="248" t="s">
        <v>92</v>
      </c>
      <c r="K238" s="249">
        <v>9</v>
      </c>
      <c r="L238" s="249">
        <v>2020</v>
      </c>
      <c r="M238" s="254">
        <f t="shared" si="0"/>
        <v>17400</v>
      </c>
      <c r="N238" s="248" t="s">
        <v>5160</v>
      </c>
      <c r="O238" s="331"/>
      <c r="P238" s="72"/>
      <c r="Q238" s="72"/>
      <c r="R238" s="217"/>
      <c r="S238" s="217"/>
      <c r="T238" s="217"/>
      <c r="U238" s="217"/>
      <c r="V238" s="217"/>
      <c r="W238" s="217"/>
      <c r="X238" s="217"/>
      <c r="Y238" s="217"/>
      <c r="Z238" s="217"/>
      <c r="AA238" s="217"/>
    </row>
    <row r="239" spans="1:27" x14ac:dyDescent="0.2">
      <c r="A239" s="247">
        <v>232</v>
      </c>
      <c r="B239" s="247" t="s">
        <v>12512</v>
      </c>
      <c r="C239" s="247" t="s">
        <v>12492</v>
      </c>
      <c r="D239" s="248" t="s">
        <v>261</v>
      </c>
      <c r="E239" s="248" t="s">
        <v>12324</v>
      </c>
      <c r="F239" s="248" t="s">
        <v>261</v>
      </c>
      <c r="G239" s="248" t="s">
        <v>440</v>
      </c>
      <c r="H239" s="248" t="s">
        <v>470</v>
      </c>
      <c r="I239" s="248" t="s">
        <v>2560</v>
      </c>
      <c r="J239" s="248" t="s">
        <v>92</v>
      </c>
      <c r="K239" s="249">
        <v>9</v>
      </c>
      <c r="L239" s="249">
        <v>2020</v>
      </c>
      <c r="M239" s="254">
        <f t="shared" si="0"/>
        <v>17400</v>
      </c>
      <c r="N239" s="248" t="s">
        <v>5160</v>
      </c>
      <c r="O239" s="331"/>
      <c r="P239" s="72"/>
      <c r="Q239" s="72"/>
      <c r="R239" s="217"/>
      <c r="S239" s="217"/>
      <c r="T239" s="217"/>
      <c r="U239" s="217"/>
      <c r="V239" s="217"/>
      <c r="W239" s="217"/>
      <c r="X239" s="217"/>
      <c r="Y239" s="217"/>
      <c r="Z239" s="217"/>
      <c r="AA239" s="217"/>
    </row>
    <row r="240" spans="1:27" x14ac:dyDescent="0.2">
      <c r="A240" s="247">
        <v>233</v>
      </c>
      <c r="B240" s="247" t="s">
        <v>12513</v>
      </c>
      <c r="C240" s="247" t="s">
        <v>12492</v>
      </c>
      <c r="D240" s="248" t="s">
        <v>261</v>
      </c>
      <c r="E240" s="248" t="s">
        <v>12324</v>
      </c>
      <c r="F240" s="248" t="s">
        <v>261</v>
      </c>
      <c r="G240" s="248" t="s">
        <v>440</v>
      </c>
      <c r="H240" s="248" t="s">
        <v>470</v>
      </c>
      <c r="I240" s="248" t="s">
        <v>2560</v>
      </c>
      <c r="J240" s="248" t="s">
        <v>92</v>
      </c>
      <c r="K240" s="249">
        <v>9</v>
      </c>
      <c r="L240" s="249">
        <v>2020</v>
      </c>
      <c r="M240" s="254">
        <f t="shared" si="0"/>
        <v>17400</v>
      </c>
      <c r="N240" s="248" t="s">
        <v>5160</v>
      </c>
      <c r="O240" s="331"/>
      <c r="P240" s="72"/>
      <c r="Q240" s="72"/>
      <c r="R240" s="217"/>
      <c r="S240" s="217"/>
      <c r="T240" s="217"/>
      <c r="U240" s="217"/>
      <c r="V240" s="217"/>
      <c r="W240" s="217"/>
      <c r="X240" s="217"/>
      <c r="Y240" s="217"/>
      <c r="Z240" s="217"/>
      <c r="AA240" s="217"/>
    </row>
    <row r="241" spans="1:27" x14ac:dyDescent="0.2">
      <c r="A241" s="247">
        <v>234</v>
      </c>
      <c r="B241" s="247" t="s">
        <v>12514</v>
      </c>
      <c r="C241" s="247" t="s">
        <v>12492</v>
      </c>
      <c r="D241" s="248" t="s">
        <v>261</v>
      </c>
      <c r="E241" s="248" t="s">
        <v>12324</v>
      </c>
      <c r="F241" s="248" t="s">
        <v>261</v>
      </c>
      <c r="G241" s="248" t="s">
        <v>440</v>
      </c>
      <c r="H241" s="248" t="s">
        <v>470</v>
      </c>
      <c r="I241" s="248" t="s">
        <v>2560</v>
      </c>
      <c r="J241" s="248" t="s">
        <v>92</v>
      </c>
      <c r="K241" s="249">
        <v>9</v>
      </c>
      <c r="L241" s="249">
        <v>2020</v>
      </c>
      <c r="M241" s="254">
        <f t="shared" si="0"/>
        <v>17400</v>
      </c>
      <c r="N241" s="248" t="s">
        <v>5160</v>
      </c>
      <c r="O241" s="331"/>
      <c r="P241" s="72"/>
      <c r="Q241" s="72"/>
      <c r="R241" s="217"/>
      <c r="S241" s="217"/>
      <c r="T241" s="217"/>
      <c r="U241" s="217"/>
      <c r="V241" s="217"/>
      <c r="W241" s="217"/>
      <c r="X241" s="217"/>
      <c r="Y241" s="217"/>
      <c r="Z241" s="217"/>
      <c r="AA241" s="217"/>
    </row>
    <row r="242" spans="1:27" x14ac:dyDescent="0.2">
      <c r="A242" s="247">
        <v>235</v>
      </c>
      <c r="B242" s="247" t="s">
        <v>12515</v>
      </c>
      <c r="C242" s="247" t="s">
        <v>12492</v>
      </c>
      <c r="D242" s="248" t="s">
        <v>261</v>
      </c>
      <c r="E242" s="248" t="s">
        <v>12324</v>
      </c>
      <c r="F242" s="248" t="s">
        <v>261</v>
      </c>
      <c r="G242" s="248" t="s">
        <v>440</v>
      </c>
      <c r="H242" s="248" t="s">
        <v>470</v>
      </c>
      <c r="I242" s="248" t="s">
        <v>2560</v>
      </c>
      <c r="J242" s="248" t="s">
        <v>92</v>
      </c>
      <c r="K242" s="249">
        <v>9</v>
      </c>
      <c r="L242" s="249">
        <v>2020</v>
      </c>
      <c r="M242" s="254">
        <f t="shared" si="0"/>
        <v>17400</v>
      </c>
      <c r="N242" s="248" t="s">
        <v>5160</v>
      </c>
      <c r="O242" s="331"/>
      <c r="P242" s="72"/>
      <c r="Q242" s="72"/>
      <c r="R242" s="217"/>
      <c r="S242" s="217"/>
      <c r="T242" s="217"/>
      <c r="U242" s="217"/>
      <c r="V242" s="217"/>
      <c r="W242" s="217"/>
      <c r="X242" s="217"/>
      <c r="Y242" s="217"/>
      <c r="Z242" s="217"/>
      <c r="AA242" s="217"/>
    </row>
    <row r="243" spans="1:27" x14ac:dyDescent="0.2">
      <c r="A243" s="247">
        <v>236</v>
      </c>
      <c r="B243" s="247" t="s">
        <v>12516</v>
      </c>
      <c r="C243" s="247" t="s">
        <v>12492</v>
      </c>
      <c r="D243" s="248" t="s">
        <v>261</v>
      </c>
      <c r="E243" s="248" t="s">
        <v>12324</v>
      </c>
      <c r="F243" s="248" t="s">
        <v>261</v>
      </c>
      <c r="G243" s="248" t="s">
        <v>440</v>
      </c>
      <c r="H243" s="248" t="s">
        <v>470</v>
      </c>
      <c r="I243" s="248" t="s">
        <v>2560</v>
      </c>
      <c r="J243" s="248" t="s">
        <v>92</v>
      </c>
      <c r="K243" s="249">
        <v>9</v>
      </c>
      <c r="L243" s="249">
        <v>2020</v>
      </c>
      <c r="M243" s="254">
        <f t="shared" si="0"/>
        <v>17400</v>
      </c>
      <c r="N243" s="248" t="s">
        <v>5160</v>
      </c>
      <c r="O243" s="331"/>
      <c r="P243" s="72"/>
      <c r="Q243" s="72"/>
      <c r="R243" s="217"/>
      <c r="S243" s="217"/>
      <c r="T243" s="217"/>
      <c r="U243" s="217"/>
      <c r="V243" s="217"/>
      <c r="W243" s="217"/>
      <c r="X243" s="217"/>
      <c r="Y243" s="217"/>
      <c r="Z243" s="217"/>
      <c r="AA243" s="217"/>
    </row>
    <row r="244" spans="1:27" x14ac:dyDescent="0.2">
      <c r="A244" s="247">
        <v>237</v>
      </c>
      <c r="B244" s="247" t="s">
        <v>12517</v>
      </c>
      <c r="C244" s="247" t="s">
        <v>12492</v>
      </c>
      <c r="D244" s="248" t="s">
        <v>261</v>
      </c>
      <c r="E244" s="248" t="s">
        <v>12324</v>
      </c>
      <c r="F244" s="248" t="s">
        <v>261</v>
      </c>
      <c r="G244" s="248" t="s">
        <v>440</v>
      </c>
      <c r="H244" s="248" t="s">
        <v>470</v>
      </c>
      <c r="I244" s="248" t="s">
        <v>2560</v>
      </c>
      <c r="J244" s="248" t="s">
        <v>92</v>
      </c>
      <c r="K244" s="249">
        <v>9</v>
      </c>
      <c r="L244" s="249">
        <v>2020</v>
      </c>
      <c r="M244" s="254">
        <f t="shared" si="0"/>
        <v>17400</v>
      </c>
      <c r="N244" s="248" t="s">
        <v>5160</v>
      </c>
      <c r="O244" s="331"/>
      <c r="P244" s="72"/>
      <c r="Q244" s="72"/>
      <c r="R244" s="217"/>
      <c r="S244" s="217"/>
      <c r="T244" s="217"/>
      <c r="U244" s="217"/>
      <c r="V244" s="217"/>
      <c r="W244" s="217"/>
      <c r="X244" s="217"/>
      <c r="Y244" s="217"/>
      <c r="Z244" s="217"/>
      <c r="AA244" s="217"/>
    </row>
    <row r="245" spans="1:27" x14ac:dyDescent="0.2">
      <c r="A245" s="247">
        <v>238</v>
      </c>
      <c r="B245" s="247" t="s">
        <v>12518</v>
      </c>
      <c r="C245" s="247" t="s">
        <v>12519</v>
      </c>
      <c r="D245" s="248" t="s">
        <v>5939</v>
      </c>
      <c r="E245" s="248" t="s">
        <v>7612</v>
      </c>
      <c r="F245" s="248" t="s">
        <v>12520</v>
      </c>
      <c r="G245" s="248" t="s">
        <v>440</v>
      </c>
      <c r="H245" s="248" t="s">
        <v>470</v>
      </c>
      <c r="I245" s="248" t="s">
        <v>381</v>
      </c>
      <c r="J245" s="248" t="s">
        <v>92</v>
      </c>
      <c r="K245" s="249">
        <v>12</v>
      </c>
      <c r="L245" s="249">
        <v>2014</v>
      </c>
      <c r="M245" s="254">
        <v>7673.52</v>
      </c>
      <c r="N245" s="248" t="s">
        <v>5160</v>
      </c>
      <c r="O245" s="331"/>
      <c r="P245" s="72"/>
      <c r="Q245" s="72"/>
      <c r="R245" s="217"/>
      <c r="S245" s="217"/>
      <c r="T245" s="217"/>
      <c r="U245" s="217"/>
      <c r="V245" s="217"/>
      <c r="W245" s="217"/>
      <c r="X245" s="217"/>
      <c r="Y245" s="217"/>
      <c r="Z245" s="217"/>
      <c r="AA245" s="217"/>
    </row>
    <row r="246" spans="1:27" x14ac:dyDescent="0.2">
      <c r="A246" s="247">
        <v>239</v>
      </c>
      <c r="B246" s="247" t="s">
        <v>11691</v>
      </c>
      <c r="C246" s="247" t="s">
        <v>12521</v>
      </c>
      <c r="D246" s="248" t="s">
        <v>261</v>
      </c>
      <c r="E246" s="248" t="s">
        <v>391</v>
      </c>
      <c r="F246" s="248" t="s">
        <v>261</v>
      </c>
      <c r="G246" s="248" t="s">
        <v>440</v>
      </c>
      <c r="H246" s="248" t="s">
        <v>292</v>
      </c>
      <c r="I246" s="248" t="s">
        <v>183</v>
      </c>
      <c r="J246" s="248" t="s">
        <v>92</v>
      </c>
      <c r="K246" s="249">
        <v>11</v>
      </c>
      <c r="L246" s="249">
        <v>2015</v>
      </c>
      <c r="M246" s="250">
        <v>61920.800000000003</v>
      </c>
      <c r="N246" s="248" t="s">
        <v>2950</v>
      </c>
      <c r="O246" s="331"/>
      <c r="P246" s="72"/>
      <c r="Q246" s="72"/>
      <c r="R246" s="217"/>
      <c r="S246" s="217"/>
      <c r="T246" s="217"/>
      <c r="U246" s="217"/>
      <c r="V246" s="217"/>
      <c r="W246" s="217"/>
      <c r="X246" s="217"/>
      <c r="Y246" s="217"/>
      <c r="Z246" s="217"/>
      <c r="AA246" s="217"/>
    </row>
    <row r="247" spans="1:27" x14ac:dyDescent="0.2">
      <c r="A247" s="247">
        <v>240</v>
      </c>
      <c r="B247" s="247" t="s">
        <v>12522</v>
      </c>
      <c r="C247" s="247" t="s">
        <v>12521</v>
      </c>
      <c r="D247" s="248" t="s">
        <v>261</v>
      </c>
      <c r="E247" s="248" t="s">
        <v>391</v>
      </c>
      <c r="F247" s="248" t="s">
        <v>261</v>
      </c>
      <c r="G247" s="248" t="s">
        <v>440</v>
      </c>
      <c r="H247" s="248" t="s">
        <v>292</v>
      </c>
      <c r="I247" s="248" t="s">
        <v>183</v>
      </c>
      <c r="J247" s="248" t="s">
        <v>92</v>
      </c>
      <c r="K247" s="249">
        <v>1</v>
      </c>
      <c r="L247" s="249">
        <v>2016</v>
      </c>
      <c r="M247" s="250">
        <v>21460</v>
      </c>
      <c r="N247" s="248" t="s">
        <v>2950</v>
      </c>
      <c r="O247" s="331"/>
      <c r="P247" s="72"/>
      <c r="Q247" s="72"/>
      <c r="R247" s="217"/>
      <c r="S247" s="217"/>
      <c r="T247" s="217"/>
      <c r="U247" s="217"/>
      <c r="V247" s="217"/>
      <c r="W247" s="217"/>
      <c r="X247" s="217"/>
      <c r="Y247" s="217"/>
      <c r="Z247" s="217"/>
      <c r="AA247" s="217"/>
    </row>
    <row r="248" spans="1:27" x14ac:dyDescent="0.2">
      <c r="A248" s="247">
        <v>241</v>
      </c>
      <c r="B248" s="247" t="s">
        <v>12523</v>
      </c>
      <c r="C248" s="247" t="s">
        <v>12524</v>
      </c>
      <c r="D248" s="248" t="s">
        <v>261</v>
      </c>
      <c r="E248" s="248" t="s">
        <v>391</v>
      </c>
      <c r="F248" s="248" t="s">
        <v>261</v>
      </c>
      <c r="G248" s="248" t="s">
        <v>440</v>
      </c>
      <c r="H248" s="248" t="s">
        <v>292</v>
      </c>
      <c r="I248" s="248" t="s">
        <v>183</v>
      </c>
      <c r="J248" s="248" t="s">
        <v>92</v>
      </c>
      <c r="K248" s="249">
        <v>7</v>
      </c>
      <c r="L248" s="253">
        <v>2020</v>
      </c>
      <c r="M248" s="250">
        <v>304974.88</v>
      </c>
      <c r="N248" s="248" t="s">
        <v>2950</v>
      </c>
      <c r="O248" s="331"/>
      <c r="P248" s="72"/>
      <c r="Q248" s="72"/>
      <c r="R248" s="217"/>
      <c r="S248" s="217"/>
      <c r="T248" s="217"/>
      <c r="U248" s="217"/>
      <c r="V248" s="217"/>
      <c r="W248" s="217"/>
      <c r="X248" s="217"/>
      <c r="Y248" s="217"/>
      <c r="Z248" s="217"/>
      <c r="AA248" s="217"/>
    </row>
    <row r="249" spans="1:27" x14ac:dyDescent="0.2">
      <c r="A249" s="247">
        <v>242</v>
      </c>
      <c r="B249" s="247" t="s">
        <v>12525</v>
      </c>
      <c r="C249" s="247" t="s">
        <v>12526</v>
      </c>
      <c r="D249" s="248" t="s">
        <v>261</v>
      </c>
      <c r="E249" s="248" t="s">
        <v>391</v>
      </c>
      <c r="F249" s="248" t="s">
        <v>261</v>
      </c>
      <c r="G249" s="248" t="s">
        <v>440</v>
      </c>
      <c r="H249" s="248" t="s">
        <v>292</v>
      </c>
      <c r="I249" s="248" t="s">
        <v>2046</v>
      </c>
      <c r="J249" s="248" t="s">
        <v>92</v>
      </c>
      <c r="K249" s="249">
        <v>4</v>
      </c>
      <c r="L249" s="249">
        <v>2015</v>
      </c>
      <c r="M249" s="250">
        <v>83870.320000000007</v>
      </c>
      <c r="N249" s="248" t="s">
        <v>2950</v>
      </c>
      <c r="O249" s="331"/>
      <c r="P249" s="72"/>
      <c r="Q249" s="72"/>
      <c r="R249" s="217"/>
      <c r="S249" s="217"/>
      <c r="T249" s="217"/>
      <c r="U249" s="217"/>
      <c r="V249" s="217"/>
      <c r="W249" s="217"/>
      <c r="X249" s="217"/>
      <c r="Y249" s="217"/>
      <c r="Z249" s="217"/>
      <c r="AA249" s="217"/>
    </row>
    <row r="250" spans="1:27" x14ac:dyDescent="0.2">
      <c r="A250" s="247">
        <v>243</v>
      </c>
      <c r="B250" s="247" t="s">
        <v>12527</v>
      </c>
      <c r="C250" s="247" t="s">
        <v>12528</v>
      </c>
      <c r="D250" s="248" t="s">
        <v>261</v>
      </c>
      <c r="E250" s="248" t="s">
        <v>391</v>
      </c>
      <c r="F250" s="248" t="s">
        <v>261</v>
      </c>
      <c r="G250" s="248" t="s">
        <v>440</v>
      </c>
      <c r="H250" s="248" t="s">
        <v>292</v>
      </c>
      <c r="I250" s="248" t="s">
        <v>2046</v>
      </c>
      <c r="J250" s="248" t="s">
        <v>92</v>
      </c>
      <c r="K250" s="249">
        <v>2</v>
      </c>
      <c r="L250" s="249">
        <v>2020</v>
      </c>
      <c r="M250" s="250">
        <v>5196.8</v>
      </c>
      <c r="N250" s="248" t="s">
        <v>2950</v>
      </c>
      <c r="O250" s="331"/>
      <c r="P250" s="72"/>
      <c r="Q250" s="72"/>
      <c r="R250" s="217"/>
      <c r="S250" s="217"/>
      <c r="T250" s="217"/>
      <c r="U250" s="217"/>
      <c r="V250" s="217"/>
      <c r="W250" s="217"/>
      <c r="X250" s="217"/>
      <c r="Y250" s="217"/>
      <c r="Z250" s="217"/>
      <c r="AA250" s="217"/>
    </row>
    <row r="251" spans="1:27" ht="33.75" x14ac:dyDescent="0.2">
      <c r="A251" s="247">
        <v>244</v>
      </c>
      <c r="B251" s="251" t="s">
        <v>12529</v>
      </c>
      <c r="C251" s="251" t="s">
        <v>12530</v>
      </c>
      <c r="D251" s="248" t="s">
        <v>261</v>
      </c>
      <c r="E251" s="248" t="s">
        <v>391</v>
      </c>
      <c r="F251" s="248" t="s">
        <v>261</v>
      </c>
      <c r="G251" s="248" t="s">
        <v>440</v>
      </c>
      <c r="H251" s="248" t="s">
        <v>470</v>
      </c>
      <c r="I251" s="248" t="s">
        <v>1073</v>
      </c>
      <c r="J251" s="248" t="s">
        <v>92</v>
      </c>
      <c r="K251" s="248">
        <v>12</v>
      </c>
      <c r="L251" s="249">
        <v>2013</v>
      </c>
      <c r="M251" s="256">
        <v>6584.16</v>
      </c>
      <c r="N251" s="248" t="s">
        <v>2950</v>
      </c>
      <c r="O251" s="331"/>
      <c r="P251" s="72"/>
      <c r="Q251" s="72"/>
      <c r="R251" s="217"/>
      <c r="S251" s="217"/>
      <c r="T251" s="217"/>
      <c r="U251" s="217"/>
      <c r="V251" s="217"/>
      <c r="W251" s="217"/>
      <c r="X251" s="217"/>
      <c r="Y251" s="217"/>
      <c r="Z251" s="217"/>
      <c r="AA251" s="217"/>
    </row>
    <row r="252" spans="1:27" x14ac:dyDescent="0.2">
      <c r="A252" s="247">
        <v>245</v>
      </c>
      <c r="B252" s="247" t="s">
        <v>12531</v>
      </c>
      <c r="C252" s="247" t="s">
        <v>12532</v>
      </c>
      <c r="D252" s="248" t="s">
        <v>261</v>
      </c>
      <c r="E252" s="248" t="s">
        <v>391</v>
      </c>
      <c r="F252" s="248" t="s">
        <v>261</v>
      </c>
      <c r="G252" s="248" t="s">
        <v>440</v>
      </c>
      <c r="H252" s="248" t="s">
        <v>470</v>
      </c>
      <c r="I252" s="248" t="s">
        <v>1088</v>
      </c>
      <c r="J252" s="248" t="s">
        <v>92</v>
      </c>
      <c r="K252" s="248">
        <v>12</v>
      </c>
      <c r="L252" s="249">
        <v>2013</v>
      </c>
      <c r="M252" s="250">
        <v>3480</v>
      </c>
      <c r="N252" s="248" t="s">
        <v>2950</v>
      </c>
      <c r="O252" s="331"/>
      <c r="P252" s="72"/>
      <c r="Q252" s="72"/>
      <c r="R252" s="217"/>
      <c r="S252" s="217"/>
      <c r="T252" s="217"/>
      <c r="U252" s="217"/>
      <c r="V252" s="217"/>
      <c r="W252" s="217"/>
      <c r="X252" s="217"/>
      <c r="Y252" s="217"/>
      <c r="Z252" s="217"/>
      <c r="AA252" s="217"/>
    </row>
    <row r="253" spans="1:27" x14ac:dyDescent="0.2">
      <c r="A253" s="247">
        <v>246</v>
      </c>
      <c r="B253" s="247" t="s">
        <v>12533</v>
      </c>
      <c r="C253" s="247" t="s">
        <v>12534</v>
      </c>
      <c r="D253" s="248" t="s">
        <v>12535</v>
      </c>
      <c r="E253" s="248" t="s">
        <v>12536</v>
      </c>
      <c r="F253" s="248" t="s">
        <v>261</v>
      </c>
      <c r="G253" s="248">
        <v>2804470003</v>
      </c>
      <c r="H253" s="248" t="s">
        <v>470</v>
      </c>
      <c r="I253" s="248" t="s">
        <v>121</v>
      </c>
      <c r="J253" s="248" t="s">
        <v>92</v>
      </c>
      <c r="K253" s="249">
        <v>12</v>
      </c>
      <c r="L253" s="249">
        <v>2013</v>
      </c>
      <c r="M253" s="250">
        <v>3498.37</v>
      </c>
      <c r="N253" s="248" t="s">
        <v>2950</v>
      </c>
      <c r="O253" s="331"/>
      <c r="P253" s="72"/>
      <c r="Q253" s="72"/>
      <c r="R253" s="217"/>
      <c r="S253" s="217"/>
      <c r="T253" s="217"/>
      <c r="U253" s="217"/>
      <c r="V253" s="217"/>
      <c r="W253" s="217"/>
      <c r="X253" s="217"/>
      <c r="Y253" s="217"/>
      <c r="Z253" s="217"/>
      <c r="AA253" s="217"/>
    </row>
    <row r="254" spans="1:27" ht="22.5" x14ac:dyDescent="0.2">
      <c r="A254" s="247">
        <v>247</v>
      </c>
      <c r="B254" s="247" t="s">
        <v>12537</v>
      </c>
      <c r="C254" s="247" t="s">
        <v>12538</v>
      </c>
      <c r="D254" s="248" t="s">
        <v>12539</v>
      </c>
      <c r="E254" s="248" t="s">
        <v>391</v>
      </c>
      <c r="F254" s="248" t="s">
        <v>12540</v>
      </c>
      <c r="G254" s="248" t="s">
        <v>12541</v>
      </c>
      <c r="H254" s="248" t="s">
        <v>292</v>
      </c>
      <c r="I254" s="248" t="s">
        <v>121</v>
      </c>
      <c r="J254" s="248" t="s">
        <v>92</v>
      </c>
      <c r="K254" s="249">
        <v>5</v>
      </c>
      <c r="L254" s="252">
        <v>2014</v>
      </c>
      <c r="M254" s="250">
        <v>13999.98</v>
      </c>
      <c r="N254" s="248" t="s">
        <v>2950</v>
      </c>
      <c r="O254" s="331"/>
      <c r="P254" s="72"/>
      <c r="Q254" s="72"/>
      <c r="R254" s="217"/>
      <c r="S254" s="217"/>
      <c r="T254" s="217"/>
      <c r="U254" s="217"/>
      <c r="V254" s="217"/>
      <c r="W254" s="217"/>
      <c r="X254" s="217"/>
      <c r="Y254" s="217"/>
      <c r="Z254" s="217"/>
      <c r="AA254" s="217"/>
    </row>
    <row r="255" spans="1:27" x14ac:dyDescent="0.2">
      <c r="A255" s="247">
        <v>248</v>
      </c>
      <c r="B255" s="247" t="s">
        <v>12542</v>
      </c>
      <c r="C255" s="247" t="s">
        <v>12543</v>
      </c>
      <c r="D255" s="248" t="s">
        <v>261</v>
      </c>
      <c r="E255" s="248" t="s">
        <v>391</v>
      </c>
      <c r="F255" s="248" t="s">
        <v>261</v>
      </c>
      <c r="G255" s="248" t="s">
        <v>440</v>
      </c>
      <c r="H255" s="248" t="s">
        <v>292</v>
      </c>
      <c r="I255" s="248" t="s">
        <v>121</v>
      </c>
      <c r="J255" s="248" t="s">
        <v>92</v>
      </c>
      <c r="K255" s="249">
        <v>6</v>
      </c>
      <c r="L255" s="252">
        <v>2014</v>
      </c>
      <c r="M255" s="250">
        <v>2649.98</v>
      </c>
      <c r="N255" s="248" t="s">
        <v>2950</v>
      </c>
      <c r="O255" s="331"/>
      <c r="P255" s="72"/>
      <c r="Q255" s="72"/>
      <c r="R255" s="217"/>
      <c r="S255" s="217"/>
      <c r="T255" s="217"/>
      <c r="U255" s="217"/>
      <c r="V255" s="217"/>
      <c r="W255" s="217"/>
      <c r="X255" s="217"/>
      <c r="Y255" s="217"/>
      <c r="Z255" s="217"/>
      <c r="AA255" s="217"/>
    </row>
    <row r="256" spans="1:27" ht="22.5" x14ac:dyDescent="0.2">
      <c r="A256" s="247">
        <v>249</v>
      </c>
      <c r="B256" s="247" t="s">
        <v>12544</v>
      </c>
      <c r="C256" s="247" t="s">
        <v>12545</v>
      </c>
      <c r="D256" s="248" t="s">
        <v>12546</v>
      </c>
      <c r="E256" s="248" t="s">
        <v>7612</v>
      </c>
      <c r="F256" s="248" t="s">
        <v>261</v>
      </c>
      <c r="G256" s="248" t="s">
        <v>12547</v>
      </c>
      <c r="H256" s="248" t="s">
        <v>890</v>
      </c>
      <c r="I256" s="248" t="s">
        <v>121</v>
      </c>
      <c r="J256" s="248" t="s">
        <v>92</v>
      </c>
      <c r="K256" s="249">
        <v>9</v>
      </c>
      <c r="L256" s="252">
        <v>2014</v>
      </c>
      <c r="M256" s="250">
        <v>7000</v>
      </c>
      <c r="N256" s="248" t="s">
        <v>2950</v>
      </c>
      <c r="O256" s="331"/>
      <c r="P256" s="72"/>
      <c r="Q256" s="72"/>
      <c r="R256" s="217"/>
      <c r="S256" s="217"/>
      <c r="T256" s="217"/>
      <c r="U256" s="217"/>
      <c r="V256" s="217"/>
      <c r="W256" s="217"/>
      <c r="X256" s="217"/>
      <c r="Y256" s="217"/>
      <c r="Z256" s="217"/>
      <c r="AA256" s="217"/>
    </row>
    <row r="257" spans="1:27" x14ac:dyDescent="0.2">
      <c r="A257" s="247">
        <v>250</v>
      </c>
      <c r="B257" s="247" t="s">
        <v>12548</v>
      </c>
      <c r="C257" s="247" t="s">
        <v>12549</v>
      </c>
      <c r="D257" s="248" t="s">
        <v>12539</v>
      </c>
      <c r="E257" s="248" t="s">
        <v>391</v>
      </c>
      <c r="F257" s="248" t="s">
        <v>12550</v>
      </c>
      <c r="G257" s="248">
        <v>501244448</v>
      </c>
      <c r="H257" s="248" t="s">
        <v>292</v>
      </c>
      <c r="I257" s="248" t="s">
        <v>121</v>
      </c>
      <c r="J257" s="248" t="s">
        <v>92</v>
      </c>
      <c r="K257" s="249">
        <v>6</v>
      </c>
      <c r="L257" s="252">
        <v>2015</v>
      </c>
      <c r="M257" s="250">
        <v>4919</v>
      </c>
      <c r="N257" s="248" t="s">
        <v>2950</v>
      </c>
      <c r="O257" s="331"/>
      <c r="P257" s="72"/>
      <c r="Q257" s="72"/>
      <c r="R257" s="217"/>
      <c r="S257" s="217"/>
      <c r="T257" s="217"/>
      <c r="U257" s="217"/>
      <c r="V257" s="217"/>
      <c r="W257" s="217"/>
      <c r="X257" s="217"/>
      <c r="Y257" s="217"/>
      <c r="Z257" s="217"/>
      <c r="AA257" s="217"/>
    </row>
    <row r="258" spans="1:27" ht="22.5" x14ac:dyDescent="0.2">
      <c r="A258" s="247">
        <v>251</v>
      </c>
      <c r="B258" s="247" t="s">
        <v>12551</v>
      </c>
      <c r="C258" s="247" t="s">
        <v>12552</v>
      </c>
      <c r="D258" s="248" t="s">
        <v>12546</v>
      </c>
      <c r="E258" s="248" t="s">
        <v>12553</v>
      </c>
      <c r="F258" s="248" t="s">
        <v>12124</v>
      </c>
      <c r="G258" s="248" t="s">
        <v>12554</v>
      </c>
      <c r="H258" s="248" t="s">
        <v>7674</v>
      </c>
      <c r="I258" s="248" t="s">
        <v>121</v>
      </c>
      <c r="J258" s="248" t="s">
        <v>92</v>
      </c>
      <c r="K258" s="249">
        <v>4</v>
      </c>
      <c r="L258" s="252">
        <v>2016</v>
      </c>
      <c r="M258" s="250">
        <v>5307</v>
      </c>
      <c r="N258" s="248" t="s">
        <v>2950</v>
      </c>
      <c r="O258" s="331"/>
      <c r="P258" s="72"/>
      <c r="Q258" s="72"/>
      <c r="R258" s="217"/>
      <c r="S258" s="217"/>
      <c r="T258" s="217"/>
      <c r="U258" s="217"/>
      <c r="V258" s="217"/>
      <c r="W258" s="217"/>
      <c r="X258" s="217"/>
      <c r="Y258" s="217"/>
      <c r="Z258" s="217"/>
      <c r="AA258" s="217"/>
    </row>
    <row r="259" spans="1:27" x14ac:dyDescent="0.2">
      <c r="A259" s="247">
        <v>252</v>
      </c>
      <c r="B259" s="247" t="s">
        <v>8109</v>
      </c>
      <c r="C259" s="247" t="s">
        <v>12555</v>
      </c>
      <c r="D259" s="248" t="s">
        <v>1403</v>
      </c>
      <c r="E259" s="248" t="s">
        <v>12556</v>
      </c>
      <c r="F259" s="248" t="s">
        <v>12557</v>
      </c>
      <c r="G259" s="248" t="s">
        <v>440</v>
      </c>
      <c r="H259" s="248" t="s">
        <v>144</v>
      </c>
      <c r="I259" s="248" t="s">
        <v>121</v>
      </c>
      <c r="J259" s="248" t="s">
        <v>92</v>
      </c>
      <c r="K259" s="249">
        <v>5</v>
      </c>
      <c r="L259" s="252">
        <v>2016</v>
      </c>
      <c r="M259" s="250">
        <v>7957.99</v>
      </c>
      <c r="N259" s="248" t="s">
        <v>2950</v>
      </c>
      <c r="O259" s="331"/>
      <c r="P259" s="72"/>
      <c r="Q259" s="72"/>
      <c r="R259" s="217"/>
      <c r="S259" s="217"/>
      <c r="T259" s="217"/>
      <c r="U259" s="217"/>
      <c r="V259" s="217"/>
      <c r="W259" s="217"/>
      <c r="X259" s="217"/>
      <c r="Y259" s="217"/>
      <c r="Z259" s="217"/>
      <c r="AA259" s="217"/>
    </row>
    <row r="260" spans="1:27" x14ac:dyDescent="0.2">
      <c r="A260" s="247">
        <v>253</v>
      </c>
      <c r="B260" s="247" t="s">
        <v>8111</v>
      </c>
      <c r="C260" s="247" t="s">
        <v>2509</v>
      </c>
      <c r="D260" s="248" t="s">
        <v>12539</v>
      </c>
      <c r="E260" s="248" t="s">
        <v>391</v>
      </c>
      <c r="F260" s="248" t="s">
        <v>12540</v>
      </c>
      <c r="G260" s="248" t="s">
        <v>440</v>
      </c>
      <c r="H260" s="248" t="s">
        <v>144</v>
      </c>
      <c r="I260" s="248" t="s">
        <v>121</v>
      </c>
      <c r="J260" s="248" t="s">
        <v>92</v>
      </c>
      <c r="K260" s="249">
        <v>1</v>
      </c>
      <c r="L260" s="252">
        <v>2017</v>
      </c>
      <c r="M260" s="250">
        <v>10050.99</v>
      </c>
      <c r="N260" s="248" t="s">
        <v>2950</v>
      </c>
      <c r="O260" s="331"/>
      <c r="P260" s="72"/>
      <c r="Q260" s="72"/>
      <c r="R260" s="217"/>
      <c r="S260" s="217"/>
      <c r="T260" s="217"/>
      <c r="U260" s="217"/>
      <c r="V260" s="217"/>
      <c r="W260" s="217"/>
      <c r="X260" s="217"/>
      <c r="Y260" s="217"/>
      <c r="Z260" s="217"/>
      <c r="AA260" s="217"/>
    </row>
    <row r="261" spans="1:27" ht="22.5" x14ac:dyDescent="0.2">
      <c r="A261" s="247">
        <v>254</v>
      </c>
      <c r="B261" s="247" t="s">
        <v>8103</v>
      </c>
      <c r="C261" s="247" t="s">
        <v>12558</v>
      </c>
      <c r="D261" s="248" t="s">
        <v>261</v>
      </c>
      <c r="E261" s="248" t="s">
        <v>391</v>
      </c>
      <c r="F261" s="248" t="s">
        <v>261</v>
      </c>
      <c r="G261" s="248" t="s">
        <v>440</v>
      </c>
      <c r="H261" s="248" t="s">
        <v>292</v>
      </c>
      <c r="I261" s="248" t="s">
        <v>121</v>
      </c>
      <c r="J261" s="248" t="s">
        <v>92</v>
      </c>
      <c r="K261" s="249">
        <v>10</v>
      </c>
      <c r="L261" s="252">
        <v>2018</v>
      </c>
      <c r="M261" s="250">
        <v>9628</v>
      </c>
      <c r="N261" s="248" t="s">
        <v>2950</v>
      </c>
      <c r="O261" s="331"/>
      <c r="P261" s="72"/>
      <c r="Q261" s="72"/>
      <c r="R261" s="217"/>
      <c r="S261" s="217"/>
      <c r="T261" s="217"/>
      <c r="U261" s="217"/>
      <c r="V261" s="217"/>
      <c r="W261" s="217"/>
      <c r="X261" s="217"/>
      <c r="Y261" s="217"/>
      <c r="Z261" s="217"/>
      <c r="AA261" s="217"/>
    </row>
    <row r="262" spans="1:27" ht="33.75" x14ac:dyDescent="0.2">
      <c r="A262" s="247">
        <v>255</v>
      </c>
      <c r="B262" s="251" t="s">
        <v>12559</v>
      </c>
      <c r="C262" s="251" t="s">
        <v>12560</v>
      </c>
      <c r="D262" s="248" t="s">
        <v>261</v>
      </c>
      <c r="E262" s="248" t="s">
        <v>391</v>
      </c>
      <c r="F262" s="248" t="s">
        <v>261</v>
      </c>
      <c r="G262" s="248" t="s">
        <v>440</v>
      </c>
      <c r="H262" s="248" t="s">
        <v>470</v>
      </c>
      <c r="I262" s="248" t="s">
        <v>1193</v>
      </c>
      <c r="J262" s="248" t="s">
        <v>92</v>
      </c>
      <c r="K262" s="248">
        <v>12</v>
      </c>
      <c r="L262" s="252">
        <v>2013</v>
      </c>
      <c r="M262" s="250">
        <v>10518</v>
      </c>
      <c r="N262" s="248" t="s">
        <v>2950</v>
      </c>
      <c r="O262" s="331"/>
      <c r="P262" s="72"/>
      <c r="Q262" s="72"/>
      <c r="R262" s="217"/>
      <c r="S262" s="217"/>
      <c r="T262" s="217"/>
      <c r="U262" s="217"/>
      <c r="V262" s="217"/>
      <c r="W262" s="217"/>
      <c r="X262" s="217"/>
      <c r="Y262" s="217"/>
      <c r="Z262" s="217"/>
      <c r="AA262" s="217"/>
    </row>
    <row r="263" spans="1:27" ht="33.75" x14ac:dyDescent="0.2">
      <c r="A263" s="247">
        <v>256</v>
      </c>
      <c r="B263" s="251" t="s">
        <v>12561</v>
      </c>
      <c r="C263" s="251" t="s">
        <v>12562</v>
      </c>
      <c r="D263" s="248" t="s">
        <v>261</v>
      </c>
      <c r="E263" s="248" t="s">
        <v>391</v>
      </c>
      <c r="F263" s="248" t="s">
        <v>261</v>
      </c>
      <c r="G263" s="248" t="s">
        <v>440</v>
      </c>
      <c r="H263" s="248" t="s">
        <v>292</v>
      </c>
      <c r="I263" s="248" t="s">
        <v>1193</v>
      </c>
      <c r="J263" s="248" t="s">
        <v>92</v>
      </c>
      <c r="K263" s="248">
        <v>12</v>
      </c>
      <c r="L263" s="252">
        <v>2013</v>
      </c>
      <c r="M263" s="250">
        <v>14000</v>
      </c>
      <c r="N263" s="248" t="s">
        <v>2950</v>
      </c>
      <c r="O263" s="331"/>
      <c r="P263" s="72"/>
      <c r="Q263" s="72"/>
      <c r="R263" s="217"/>
      <c r="S263" s="217"/>
      <c r="T263" s="217"/>
      <c r="U263" s="217"/>
      <c r="V263" s="217"/>
      <c r="W263" s="217"/>
      <c r="X263" s="217"/>
      <c r="Y263" s="217"/>
      <c r="Z263" s="217"/>
      <c r="AA263" s="217"/>
    </row>
    <row r="264" spans="1:27" ht="22.5" x14ac:dyDescent="0.2">
      <c r="A264" s="247">
        <v>257</v>
      </c>
      <c r="B264" s="251" t="s">
        <v>12563</v>
      </c>
      <c r="C264" s="251" t="s">
        <v>12564</v>
      </c>
      <c r="D264" s="248" t="s">
        <v>261</v>
      </c>
      <c r="E264" s="248" t="s">
        <v>391</v>
      </c>
      <c r="F264" s="248" t="s">
        <v>261</v>
      </c>
      <c r="G264" s="248" t="s">
        <v>440</v>
      </c>
      <c r="H264" s="248" t="s">
        <v>292</v>
      </c>
      <c r="I264" s="248" t="s">
        <v>1338</v>
      </c>
      <c r="J264" s="248" t="s">
        <v>92</v>
      </c>
      <c r="K264" s="248">
        <v>12</v>
      </c>
      <c r="L264" s="252">
        <v>2013</v>
      </c>
      <c r="M264" s="250">
        <v>2031.3</v>
      </c>
      <c r="N264" s="248" t="s">
        <v>2950</v>
      </c>
      <c r="O264" s="331"/>
      <c r="P264" s="72"/>
      <c r="Q264" s="72"/>
      <c r="R264" s="217"/>
      <c r="S264" s="217"/>
      <c r="T264" s="217"/>
      <c r="U264" s="217"/>
      <c r="V264" s="217"/>
      <c r="W264" s="217"/>
      <c r="X264" s="217"/>
      <c r="Y264" s="217"/>
      <c r="Z264" s="217"/>
      <c r="AA264" s="217"/>
    </row>
    <row r="265" spans="1:27" ht="22.5" x14ac:dyDescent="0.2">
      <c r="A265" s="247">
        <v>258</v>
      </c>
      <c r="B265" s="247" t="s">
        <v>12565</v>
      </c>
      <c r="C265" s="247" t="s">
        <v>12566</v>
      </c>
      <c r="D265" s="248" t="s">
        <v>12567</v>
      </c>
      <c r="E265" s="248" t="s">
        <v>391</v>
      </c>
      <c r="F265" s="248" t="s">
        <v>12568</v>
      </c>
      <c r="G265" s="248" t="s">
        <v>440</v>
      </c>
      <c r="H265" s="248" t="s">
        <v>292</v>
      </c>
      <c r="I265" s="248" t="s">
        <v>395</v>
      </c>
      <c r="J265" s="248" t="s">
        <v>92</v>
      </c>
      <c r="K265" s="248">
        <v>12</v>
      </c>
      <c r="L265" s="252">
        <v>2013</v>
      </c>
      <c r="M265" s="250">
        <v>6037.8</v>
      </c>
      <c r="N265" s="248" t="s">
        <v>2950</v>
      </c>
      <c r="O265" s="331"/>
      <c r="P265" s="72"/>
      <c r="Q265" s="72"/>
      <c r="R265" s="217"/>
      <c r="S265" s="217"/>
      <c r="T265" s="217"/>
      <c r="U265" s="217"/>
      <c r="V265" s="217"/>
      <c r="W265" s="217"/>
      <c r="X265" s="217"/>
      <c r="Y265" s="217"/>
      <c r="Z265" s="217"/>
      <c r="AA265" s="217"/>
    </row>
    <row r="266" spans="1:27" ht="22.5" x14ac:dyDescent="0.2">
      <c r="A266" s="247">
        <v>259</v>
      </c>
      <c r="B266" s="247" t="s">
        <v>12569</v>
      </c>
      <c r="C266" s="247" t="s">
        <v>12566</v>
      </c>
      <c r="D266" s="248" t="s">
        <v>12567</v>
      </c>
      <c r="E266" s="248" t="s">
        <v>391</v>
      </c>
      <c r="F266" s="248" t="s">
        <v>12568</v>
      </c>
      <c r="G266" s="248" t="s">
        <v>440</v>
      </c>
      <c r="H266" s="248" t="s">
        <v>292</v>
      </c>
      <c r="I266" s="248" t="s">
        <v>395</v>
      </c>
      <c r="J266" s="248" t="s">
        <v>92</v>
      </c>
      <c r="K266" s="248">
        <v>12</v>
      </c>
      <c r="L266" s="252">
        <v>2013</v>
      </c>
      <c r="M266" s="250">
        <v>6037.8</v>
      </c>
      <c r="N266" s="248" t="s">
        <v>2950</v>
      </c>
      <c r="O266" s="331"/>
      <c r="P266" s="72"/>
      <c r="Q266" s="72"/>
      <c r="R266" s="217"/>
      <c r="S266" s="217"/>
      <c r="T266" s="217"/>
      <c r="U266" s="217"/>
      <c r="V266" s="217"/>
      <c r="W266" s="217"/>
      <c r="X266" s="217"/>
      <c r="Y266" s="217"/>
      <c r="Z266" s="217"/>
      <c r="AA266" s="217"/>
    </row>
    <row r="267" spans="1:27" x14ac:dyDescent="0.2">
      <c r="A267" s="247">
        <v>260</v>
      </c>
      <c r="B267" s="247" t="s">
        <v>12570</v>
      </c>
      <c r="C267" s="247" t="s">
        <v>12571</v>
      </c>
      <c r="D267" s="248" t="s">
        <v>261</v>
      </c>
      <c r="E267" s="248" t="s">
        <v>391</v>
      </c>
      <c r="F267" s="248" t="s">
        <v>261</v>
      </c>
      <c r="G267" s="248" t="s">
        <v>440</v>
      </c>
      <c r="H267" s="248" t="s">
        <v>144</v>
      </c>
      <c r="I267" s="248" t="s">
        <v>1383</v>
      </c>
      <c r="J267" s="248" t="s">
        <v>92</v>
      </c>
      <c r="K267" s="248">
        <v>12</v>
      </c>
      <c r="L267" s="252">
        <v>2013</v>
      </c>
      <c r="M267" s="250">
        <v>2279.4</v>
      </c>
      <c r="N267" s="248" t="s">
        <v>2950</v>
      </c>
      <c r="O267" s="331"/>
      <c r="P267" s="72"/>
      <c r="Q267" s="72"/>
      <c r="R267" s="217"/>
      <c r="S267" s="217"/>
      <c r="T267" s="217"/>
      <c r="U267" s="217"/>
      <c r="V267" s="217"/>
      <c r="W267" s="217"/>
      <c r="X267" s="217"/>
      <c r="Y267" s="217"/>
      <c r="Z267" s="217"/>
      <c r="AA267" s="217"/>
    </row>
    <row r="268" spans="1:27" ht="22.5" x14ac:dyDescent="0.2">
      <c r="A268" s="247">
        <v>261</v>
      </c>
      <c r="B268" s="247" t="s">
        <v>12572</v>
      </c>
      <c r="C268" s="341" t="s">
        <v>12573</v>
      </c>
      <c r="D268" s="248" t="s">
        <v>261</v>
      </c>
      <c r="E268" s="248" t="s">
        <v>391</v>
      </c>
      <c r="F268" s="248" t="s">
        <v>261</v>
      </c>
      <c r="G268" s="248" t="s">
        <v>440</v>
      </c>
      <c r="H268" s="248" t="s">
        <v>292</v>
      </c>
      <c r="I268" s="248" t="s">
        <v>145</v>
      </c>
      <c r="J268" s="248" t="s">
        <v>92</v>
      </c>
      <c r="K268" s="249">
        <v>1</v>
      </c>
      <c r="L268" s="253">
        <v>2017</v>
      </c>
      <c r="M268" s="250">
        <v>4988</v>
      </c>
      <c r="N268" s="248" t="s">
        <v>2950</v>
      </c>
      <c r="O268" s="331"/>
      <c r="P268" s="72"/>
      <c r="Q268" s="72"/>
      <c r="R268" s="217"/>
      <c r="S268" s="217"/>
      <c r="T268" s="217"/>
      <c r="U268" s="217"/>
      <c r="V268" s="217"/>
      <c r="W268" s="217"/>
      <c r="X268" s="217"/>
      <c r="Y268" s="217"/>
      <c r="Z268" s="217"/>
      <c r="AA268" s="217"/>
    </row>
    <row r="269" spans="1:27" ht="22.5" x14ac:dyDescent="0.2">
      <c r="A269" s="247">
        <v>262</v>
      </c>
      <c r="B269" s="247" t="s">
        <v>12572</v>
      </c>
      <c r="C269" s="341" t="s">
        <v>12574</v>
      </c>
      <c r="D269" s="248" t="s">
        <v>1403</v>
      </c>
      <c r="E269" s="248" t="s">
        <v>391</v>
      </c>
      <c r="F269" s="248" t="s">
        <v>12575</v>
      </c>
      <c r="G269" s="248" t="s">
        <v>12576</v>
      </c>
      <c r="H269" s="248" t="s">
        <v>292</v>
      </c>
      <c r="I269" s="248" t="s">
        <v>145</v>
      </c>
      <c r="J269" s="248" t="s">
        <v>92</v>
      </c>
      <c r="K269" s="249">
        <v>1</v>
      </c>
      <c r="L269" s="253">
        <v>2017</v>
      </c>
      <c r="M269" s="250">
        <v>4200</v>
      </c>
      <c r="N269" s="248" t="s">
        <v>2950</v>
      </c>
      <c r="O269" s="331"/>
      <c r="P269" s="72"/>
      <c r="Q269" s="72"/>
      <c r="R269" s="217"/>
      <c r="S269" s="217"/>
      <c r="T269" s="217"/>
      <c r="U269" s="217"/>
      <c r="V269" s="217"/>
      <c r="W269" s="217"/>
      <c r="X269" s="217"/>
      <c r="Y269" s="217"/>
      <c r="Z269" s="217"/>
      <c r="AA269" s="217"/>
    </row>
    <row r="270" spans="1:27" x14ac:dyDescent="0.2">
      <c r="A270" s="247">
        <v>263</v>
      </c>
      <c r="B270" s="247" t="s">
        <v>12577</v>
      </c>
      <c r="C270" s="247" t="s">
        <v>12578</v>
      </c>
      <c r="D270" s="248" t="s">
        <v>12579</v>
      </c>
      <c r="E270" s="248" t="s">
        <v>12580</v>
      </c>
      <c r="F270" s="248" t="s">
        <v>261</v>
      </c>
      <c r="G270" s="248" t="s">
        <v>440</v>
      </c>
      <c r="H270" s="248" t="s">
        <v>292</v>
      </c>
      <c r="I270" s="248" t="s">
        <v>1540</v>
      </c>
      <c r="J270" s="248" t="s">
        <v>92</v>
      </c>
      <c r="K270" s="249">
        <v>12</v>
      </c>
      <c r="L270" s="252">
        <v>2013</v>
      </c>
      <c r="M270" s="250">
        <v>2554.33</v>
      </c>
      <c r="N270" s="248" t="s">
        <v>2950</v>
      </c>
      <c r="O270" s="331"/>
      <c r="P270" s="72"/>
      <c r="Q270" s="72"/>
      <c r="R270" s="217"/>
      <c r="S270" s="217"/>
      <c r="T270" s="217"/>
      <c r="U270" s="217"/>
      <c r="V270" s="217"/>
      <c r="W270" s="217"/>
      <c r="X270" s="217"/>
      <c r="Y270" s="217"/>
      <c r="Z270" s="217"/>
      <c r="AA270" s="217"/>
    </row>
    <row r="271" spans="1:27" x14ac:dyDescent="0.2">
      <c r="A271" s="257">
        <v>264</v>
      </c>
      <c r="B271" s="257" t="s">
        <v>12581</v>
      </c>
      <c r="C271" s="257" t="s">
        <v>12582</v>
      </c>
      <c r="D271" s="258" t="s">
        <v>261</v>
      </c>
      <c r="E271" s="258" t="s">
        <v>1754</v>
      </c>
      <c r="F271" s="258" t="s">
        <v>261</v>
      </c>
      <c r="G271" s="258" t="s">
        <v>440</v>
      </c>
      <c r="H271" s="258" t="s">
        <v>292</v>
      </c>
      <c r="I271" s="258" t="s">
        <v>1540</v>
      </c>
      <c r="J271" s="258" t="s">
        <v>92</v>
      </c>
      <c r="K271" s="263">
        <v>12</v>
      </c>
      <c r="L271" s="259">
        <v>2013</v>
      </c>
      <c r="M271" s="260">
        <v>14000</v>
      </c>
      <c r="N271" s="258" t="s">
        <v>2950</v>
      </c>
      <c r="O271" s="331"/>
      <c r="P271" s="72"/>
      <c r="Q271" s="72"/>
      <c r="R271" s="217"/>
      <c r="S271" s="217"/>
      <c r="T271" s="217"/>
      <c r="U271" s="217"/>
      <c r="V271" s="217"/>
      <c r="W271" s="217"/>
      <c r="X271" s="217"/>
      <c r="Y271" s="217"/>
      <c r="Z271" s="217"/>
      <c r="AA271" s="217"/>
    </row>
    <row r="272" spans="1:27" x14ac:dyDescent="0.2">
      <c r="A272" s="257">
        <v>265</v>
      </c>
      <c r="B272" s="257" t="s">
        <v>12583</v>
      </c>
      <c r="C272" s="257" t="s">
        <v>12584</v>
      </c>
      <c r="D272" s="258" t="s">
        <v>261</v>
      </c>
      <c r="E272" s="258" t="s">
        <v>12585</v>
      </c>
      <c r="F272" s="258" t="s">
        <v>261</v>
      </c>
      <c r="G272" s="258" t="s">
        <v>440</v>
      </c>
      <c r="H272" s="258" t="s">
        <v>292</v>
      </c>
      <c r="I272" s="258" t="s">
        <v>1540</v>
      </c>
      <c r="J272" s="258" t="s">
        <v>92</v>
      </c>
      <c r="K272" s="263">
        <v>12</v>
      </c>
      <c r="L272" s="259">
        <v>2013</v>
      </c>
      <c r="M272" s="260">
        <v>6325</v>
      </c>
      <c r="N272" s="258" t="s">
        <v>2950</v>
      </c>
      <c r="O272" s="331"/>
      <c r="P272" s="72"/>
      <c r="Q272" s="72"/>
      <c r="R272" s="217"/>
      <c r="S272" s="217"/>
      <c r="T272" s="217"/>
      <c r="U272" s="217"/>
      <c r="V272" s="217"/>
      <c r="W272" s="217"/>
      <c r="X272" s="217"/>
      <c r="Y272" s="217"/>
      <c r="Z272" s="217"/>
      <c r="AA272" s="217"/>
    </row>
    <row r="273" spans="1:27" x14ac:dyDescent="0.2">
      <c r="A273" s="247">
        <v>266</v>
      </c>
      <c r="B273" s="247" t="s">
        <v>12586</v>
      </c>
      <c r="C273" s="247" t="s">
        <v>12549</v>
      </c>
      <c r="D273" s="248" t="s">
        <v>12539</v>
      </c>
      <c r="E273" s="248" t="s">
        <v>12587</v>
      </c>
      <c r="F273" s="248" t="s">
        <v>12588</v>
      </c>
      <c r="G273" s="248">
        <v>279395573</v>
      </c>
      <c r="H273" s="248" t="s">
        <v>292</v>
      </c>
      <c r="I273" s="248" t="s">
        <v>1540</v>
      </c>
      <c r="J273" s="248" t="s">
        <v>92</v>
      </c>
      <c r="K273" s="249">
        <v>12</v>
      </c>
      <c r="L273" s="252">
        <v>2013</v>
      </c>
      <c r="M273" s="250">
        <v>6706.56</v>
      </c>
      <c r="N273" s="248" t="s">
        <v>2950</v>
      </c>
      <c r="O273" s="331"/>
      <c r="P273" s="72"/>
      <c r="Q273" s="72"/>
      <c r="R273" s="217"/>
      <c r="S273" s="217"/>
      <c r="T273" s="217"/>
      <c r="U273" s="217"/>
      <c r="V273" s="217"/>
      <c r="W273" s="217"/>
      <c r="X273" s="217"/>
      <c r="Y273" s="217"/>
      <c r="Z273" s="217"/>
      <c r="AA273" s="217"/>
    </row>
    <row r="274" spans="1:27" x14ac:dyDescent="0.2">
      <c r="A274" s="247">
        <v>267</v>
      </c>
      <c r="B274" s="247" t="s">
        <v>12589</v>
      </c>
      <c r="C274" s="247" t="s">
        <v>12590</v>
      </c>
      <c r="D274" s="248" t="s">
        <v>12591</v>
      </c>
      <c r="E274" s="248" t="s">
        <v>391</v>
      </c>
      <c r="F274" s="248" t="s">
        <v>12592</v>
      </c>
      <c r="G274" s="248" t="s">
        <v>440</v>
      </c>
      <c r="H274" s="248" t="s">
        <v>292</v>
      </c>
      <c r="I274" s="248" t="s">
        <v>1540</v>
      </c>
      <c r="J274" s="248" t="s">
        <v>92</v>
      </c>
      <c r="K274" s="249">
        <v>12</v>
      </c>
      <c r="L274" s="252">
        <v>2013</v>
      </c>
      <c r="M274" s="250">
        <v>18850</v>
      </c>
      <c r="N274" s="248" t="s">
        <v>2950</v>
      </c>
      <c r="O274" s="331"/>
      <c r="P274" s="72"/>
      <c r="Q274" s="72"/>
      <c r="R274" s="217"/>
      <c r="S274" s="217"/>
      <c r="T274" s="217"/>
      <c r="U274" s="217"/>
      <c r="V274" s="217"/>
      <c r="W274" s="217"/>
      <c r="X274" s="217"/>
      <c r="Y274" s="217"/>
      <c r="Z274" s="217"/>
      <c r="AA274" s="217"/>
    </row>
    <row r="275" spans="1:27" x14ac:dyDescent="0.2">
      <c r="A275" s="247">
        <v>268</v>
      </c>
      <c r="B275" s="247" t="s">
        <v>12593</v>
      </c>
      <c r="C275" s="247" t="s">
        <v>12549</v>
      </c>
      <c r="D275" s="248" t="s">
        <v>261</v>
      </c>
      <c r="E275" s="248" t="s">
        <v>12594</v>
      </c>
      <c r="F275" s="248" t="s">
        <v>261</v>
      </c>
      <c r="G275" s="248" t="s">
        <v>440</v>
      </c>
      <c r="H275" s="248" t="s">
        <v>292</v>
      </c>
      <c r="I275" s="248" t="s">
        <v>1540</v>
      </c>
      <c r="J275" s="248" t="s">
        <v>92</v>
      </c>
      <c r="K275" s="249">
        <v>12</v>
      </c>
      <c r="L275" s="252">
        <v>2013</v>
      </c>
      <c r="M275" s="250">
        <v>9499.99</v>
      </c>
      <c r="N275" s="248" t="s">
        <v>2950</v>
      </c>
      <c r="O275" s="331"/>
      <c r="P275" s="72"/>
      <c r="Q275" s="72"/>
      <c r="R275" s="217"/>
      <c r="S275" s="217"/>
      <c r="T275" s="217"/>
      <c r="U275" s="217"/>
      <c r="V275" s="217"/>
      <c r="W275" s="217"/>
      <c r="X275" s="217"/>
      <c r="Y275" s="217"/>
      <c r="Z275" s="217"/>
      <c r="AA275" s="217"/>
    </row>
    <row r="276" spans="1:27" x14ac:dyDescent="0.2">
      <c r="A276" s="247">
        <v>269</v>
      </c>
      <c r="B276" s="247" t="s">
        <v>12595</v>
      </c>
      <c r="C276" s="247" t="s">
        <v>12596</v>
      </c>
      <c r="D276" s="248" t="s">
        <v>261</v>
      </c>
      <c r="E276" s="248" t="s">
        <v>391</v>
      </c>
      <c r="F276" s="248" t="s">
        <v>12539</v>
      </c>
      <c r="G276" s="248" t="s">
        <v>440</v>
      </c>
      <c r="H276" s="248" t="s">
        <v>292</v>
      </c>
      <c r="I276" s="248" t="s">
        <v>1540</v>
      </c>
      <c r="J276" s="248" t="s">
        <v>92</v>
      </c>
      <c r="K276" s="249">
        <v>7</v>
      </c>
      <c r="L276" s="249">
        <v>2014</v>
      </c>
      <c r="M276" s="250">
        <v>16286.4</v>
      </c>
      <c r="N276" s="248" t="s">
        <v>2950</v>
      </c>
      <c r="O276" s="331"/>
      <c r="P276" s="72"/>
      <c r="Q276" s="72"/>
      <c r="R276" s="217"/>
      <c r="S276" s="217"/>
      <c r="T276" s="217"/>
      <c r="U276" s="217"/>
      <c r="V276" s="217"/>
      <c r="W276" s="217"/>
      <c r="X276" s="217"/>
      <c r="Y276" s="217"/>
      <c r="Z276" s="217"/>
      <c r="AA276" s="217"/>
    </row>
    <row r="277" spans="1:27" x14ac:dyDescent="0.2">
      <c r="A277" s="247">
        <v>270</v>
      </c>
      <c r="B277" s="247" t="s">
        <v>12597</v>
      </c>
      <c r="C277" s="247" t="s">
        <v>12598</v>
      </c>
      <c r="D277" s="248" t="s">
        <v>261</v>
      </c>
      <c r="E277" s="248" t="s">
        <v>12580</v>
      </c>
      <c r="F277" s="248" t="s">
        <v>261</v>
      </c>
      <c r="G277" s="248" t="s">
        <v>440</v>
      </c>
      <c r="H277" s="248" t="s">
        <v>292</v>
      </c>
      <c r="I277" s="248" t="s">
        <v>1540</v>
      </c>
      <c r="J277" s="248" t="s">
        <v>92</v>
      </c>
      <c r="K277" s="249">
        <v>12</v>
      </c>
      <c r="L277" s="253">
        <v>2013</v>
      </c>
      <c r="M277" s="250">
        <v>4370</v>
      </c>
      <c r="N277" s="248" t="s">
        <v>2950</v>
      </c>
      <c r="O277" s="331"/>
      <c r="P277" s="72"/>
      <c r="Q277" s="72"/>
      <c r="R277" s="217"/>
      <c r="S277" s="217"/>
      <c r="T277" s="217"/>
      <c r="U277" s="217"/>
      <c r="V277" s="217"/>
      <c r="W277" s="217"/>
      <c r="X277" s="217"/>
      <c r="Y277" s="217"/>
      <c r="Z277" s="217"/>
      <c r="AA277" s="217"/>
    </row>
    <row r="278" spans="1:27" x14ac:dyDescent="0.2">
      <c r="A278" s="247">
        <v>271</v>
      </c>
      <c r="B278" s="247" t="s">
        <v>12599</v>
      </c>
      <c r="C278" s="247" t="s">
        <v>12600</v>
      </c>
      <c r="D278" s="248" t="s">
        <v>12539</v>
      </c>
      <c r="E278" s="248" t="s">
        <v>391</v>
      </c>
      <c r="F278" s="248" t="s">
        <v>12601</v>
      </c>
      <c r="G278" s="248" t="s">
        <v>440</v>
      </c>
      <c r="H278" s="248" t="s">
        <v>292</v>
      </c>
      <c r="I278" s="248" t="s">
        <v>1540</v>
      </c>
      <c r="J278" s="248" t="s">
        <v>92</v>
      </c>
      <c r="K278" s="249">
        <v>2</v>
      </c>
      <c r="L278" s="253">
        <v>2015</v>
      </c>
      <c r="M278" s="250">
        <v>17111.16</v>
      </c>
      <c r="N278" s="248" t="s">
        <v>2950</v>
      </c>
      <c r="O278" s="331"/>
      <c r="P278" s="72"/>
      <c r="Q278" s="72"/>
      <c r="R278" s="217"/>
      <c r="S278" s="217"/>
      <c r="T278" s="217"/>
      <c r="U278" s="217"/>
      <c r="V278" s="217"/>
      <c r="W278" s="217"/>
      <c r="X278" s="217"/>
      <c r="Y278" s="217"/>
      <c r="Z278" s="217"/>
      <c r="AA278" s="217"/>
    </row>
    <row r="279" spans="1:27" x14ac:dyDescent="0.2">
      <c r="A279" s="247">
        <v>272</v>
      </c>
      <c r="B279" s="247" t="s">
        <v>12602</v>
      </c>
      <c r="C279" s="247" t="s">
        <v>12603</v>
      </c>
      <c r="D279" s="248" t="s">
        <v>12539</v>
      </c>
      <c r="E279" s="248" t="s">
        <v>391</v>
      </c>
      <c r="F279" s="248" t="s">
        <v>12601</v>
      </c>
      <c r="G279" s="248">
        <v>179741443</v>
      </c>
      <c r="H279" s="248" t="s">
        <v>292</v>
      </c>
      <c r="I279" s="248" t="s">
        <v>1540</v>
      </c>
      <c r="J279" s="248" t="s">
        <v>92</v>
      </c>
      <c r="K279" s="249">
        <v>5</v>
      </c>
      <c r="L279" s="253">
        <v>2015</v>
      </c>
      <c r="M279" s="250">
        <v>17728.28</v>
      </c>
      <c r="N279" s="248" t="s">
        <v>2950</v>
      </c>
      <c r="O279" s="331"/>
      <c r="P279" s="72"/>
      <c r="Q279" s="72"/>
      <c r="R279" s="217"/>
      <c r="S279" s="217"/>
      <c r="T279" s="217"/>
      <c r="U279" s="217"/>
      <c r="V279" s="217"/>
      <c r="W279" s="217"/>
      <c r="X279" s="217"/>
      <c r="Y279" s="217"/>
      <c r="Z279" s="217"/>
      <c r="AA279" s="217"/>
    </row>
    <row r="280" spans="1:27" x14ac:dyDescent="0.2">
      <c r="A280" s="247">
        <v>273</v>
      </c>
      <c r="B280" s="247" t="s">
        <v>12604</v>
      </c>
      <c r="C280" s="247" t="s">
        <v>12603</v>
      </c>
      <c r="D280" s="248" t="s">
        <v>12539</v>
      </c>
      <c r="E280" s="248" t="s">
        <v>391</v>
      </c>
      <c r="F280" s="248" t="s">
        <v>12601</v>
      </c>
      <c r="G280" s="248">
        <v>179741388</v>
      </c>
      <c r="H280" s="248" t="s">
        <v>292</v>
      </c>
      <c r="I280" s="248" t="s">
        <v>1540</v>
      </c>
      <c r="J280" s="248" t="s">
        <v>92</v>
      </c>
      <c r="K280" s="249">
        <v>5</v>
      </c>
      <c r="L280" s="253">
        <v>2015</v>
      </c>
      <c r="M280" s="250">
        <v>17728.28</v>
      </c>
      <c r="N280" s="248" t="s">
        <v>2950</v>
      </c>
      <c r="O280" s="331"/>
      <c r="P280" s="72"/>
      <c r="Q280" s="72"/>
      <c r="R280" s="217"/>
      <c r="S280" s="217"/>
      <c r="T280" s="217"/>
      <c r="U280" s="217"/>
      <c r="V280" s="217"/>
      <c r="W280" s="217"/>
      <c r="X280" s="217"/>
      <c r="Y280" s="217"/>
      <c r="Z280" s="217"/>
      <c r="AA280" s="217"/>
    </row>
    <row r="281" spans="1:27" x14ac:dyDescent="0.2">
      <c r="A281" s="247">
        <v>274</v>
      </c>
      <c r="B281" s="247" t="s">
        <v>12605</v>
      </c>
      <c r="C281" s="247" t="s">
        <v>12606</v>
      </c>
      <c r="D281" s="248" t="s">
        <v>12539</v>
      </c>
      <c r="E281" s="248" t="s">
        <v>391</v>
      </c>
      <c r="F281" s="248" t="s">
        <v>12607</v>
      </c>
      <c r="G281" s="248" t="s">
        <v>440</v>
      </c>
      <c r="H281" s="248" t="s">
        <v>292</v>
      </c>
      <c r="I281" s="248" t="s">
        <v>1540</v>
      </c>
      <c r="J281" s="248" t="s">
        <v>92</v>
      </c>
      <c r="K281" s="249">
        <v>7</v>
      </c>
      <c r="L281" s="253">
        <v>2015</v>
      </c>
      <c r="M281" s="250">
        <v>10746.24</v>
      </c>
      <c r="N281" s="248" t="s">
        <v>2950</v>
      </c>
      <c r="O281" s="331"/>
      <c r="P281" s="72"/>
      <c r="Q281" s="72"/>
      <c r="R281" s="217"/>
      <c r="S281" s="217"/>
      <c r="T281" s="217"/>
      <c r="U281" s="217"/>
      <c r="V281" s="217"/>
      <c r="W281" s="217"/>
      <c r="X281" s="217"/>
      <c r="Y281" s="217"/>
      <c r="Z281" s="217"/>
      <c r="AA281" s="217"/>
    </row>
    <row r="282" spans="1:27" x14ac:dyDescent="0.2">
      <c r="A282" s="247">
        <v>275</v>
      </c>
      <c r="B282" s="247" t="s">
        <v>12608</v>
      </c>
      <c r="C282" s="247" t="s">
        <v>12609</v>
      </c>
      <c r="D282" s="248" t="s">
        <v>261</v>
      </c>
      <c r="E282" s="248" t="s">
        <v>391</v>
      </c>
      <c r="F282" s="248" t="s">
        <v>261</v>
      </c>
      <c r="G282" s="248" t="s">
        <v>440</v>
      </c>
      <c r="H282" s="248" t="s">
        <v>292</v>
      </c>
      <c r="I282" s="248" t="s">
        <v>1540</v>
      </c>
      <c r="J282" s="248" t="s">
        <v>92</v>
      </c>
      <c r="K282" s="249">
        <v>2</v>
      </c>
      <c r="L282" s="253">
        <v>2016</v>
      </c>
      <c r="M282" s="250">
        <v>6500</v>
      </c>
      <c r="N282" s="248" t="s">
        <v>2950</v>
      </c>
      <c r="O282" s="331"/>
      <c r="P282" s="72"/>
      <c r="Q282" s="72"/>
      <c r="R282" s="217"/>
      <c r="S282" s="217"/>
      <c r="T282" s="217"/>
      <c r="U282" s="217"/>
      <c r="V282" s="217"/>
      <c r="W282" s="217"/>
      <c r="X282" s="217"/>
      <c r="Y282" s="217"/>
      <c r="Z282" s="217"/>
      <c r="AA282" s="217"/>
    </row>
    <row r="283" spans="1:27" x14ac:dyDescent="0.2">
      <c r="A283" s="247">
        <v>276</v>
      </c>
      <c r="B283" s="247" t="s">
        <v>12610</v>
      </c>
      <c r="C283" s="247" t="s">
        <v>12609</v>
      </c>
      <c r="D283" s="248" t="s">
        <v>261</v>
      </c>
      <c r="E283" s="248" t="s">
        <v>391</v>
      </c>
      <c r="F283" s="248" t="s">
        <v>261</v>
      </c>
      <c r="G283" s="248" t="s">
        <v>440</v>
      </c>
      <c r="H283" s="248" t="s">
        <v>292</v>
      </c>
      <c r="I283" s="248" t="s">
        <v>1540</v>
      </c>
      <c r="J283" s="248" t="s">
        <v>92</v>
      </c>
      <c r="K283" s="249">
        <v>2</v>
      </c>
      <c r="L283" s="253">
        <v>2016</v>
      </c>
      <c r="M283" s="250">
        <v>6500</v>
      </c>
      <c r="N283" s="248" t="s">
        <v>2950</v>
      </c>
      <c r="O283" s="331"/>
      <c r="P283" s="72"/>
      <c r="Q283" s="72"/>
      <c r="R283" s="217"/>
      <c r="S283" s="217"/>
      <c r="T283" s="217"/>
      <c r="U283" s="217"/>
      <c r="V283" s="217"/>
      <c r="W283" s="217"/>
      <c r="X283" s="217"/>
      <c r="Y283" s="217"/>
      <c r="Z283" s="217"/>
      <c r="AA283" s="217"/>
    </row>
    <row r="284" spans="1:27" x14ac:dyDescent="0.2">
      <c r="A284" s="247">
        <v>277</v>
      </c>
      <c r="B284" s="247" t="s">
        <v>12611</v>
      </c>
      <c r="C284" s="247" t="s">
        <v>12612</v>
      </c>
      <c r="D284" s="248" t="s">
        <v>12539</v>
      </c>
      <c r="E284" s="248" t="s">
        <v>391</v>
      </c>
      <c r="F284" s="248" t="s">
        <v>12601</v>
      </c>
      <c r="G284" s="248" t="s">
        <v>440</v>
      </c>
      <c r="H284" s="248" t="s">
        <v>292</v>
      </c>
      <c r="I284" s="248" t="s">
        <v>1540</v>
      </c>
      <c r="J284" s="248" t="s">
        <v>92</v>
      </c>
      <c r="K284" s="249">
        <v>3</v>
      </c>
      <c r="L284" s="253">
        <v>2016</v>
      </c>
      <c r="M284" s="250">
        <v>19173.64</v>
      </c>
      <c r="N284" s="248" t="s">
        <v>2950</v>
      </c>
      <c r="O284" s="331"/>
      <c r="P284" s="72"/>
      <c r="Q284" s="72"/>
      <c r="R284" s="217"/>
      <c r="S284" s="217"/>
      <c r="T284" s="217"/>
      <c r="U284" s="217"/>
      <c r="V284" s="217"/>
      <c r="W284" s="217"/>
      <c r="X284" s="217"/>
      <c r="Y284" s="217"/>
      <c r="Z284" s="217"/>
      <c r="AA284" s="217"/>
    </row>
    <row r="285" spans="1:27" x14ac:dyDescent="0.2">
      <c r="A285" s="247">
        <v>278</v>
      </c>
      <c r="B285" s="247" t="s">
        <v>12613</v>
      </c>
      <c r="C285" s="247" t="s">
        <v>2509</v>
      </c>
      <c r="D285" s="248" t="s">
        <v>12539</v>
      </c>
      <c r="E285" s="248" t="s">
        <v>391</v>
      </c>
      <c r="F285" s="248" t="s">
        <v>12540</v>
      </c>
      <c r="G285" s="248" t="s">
        <v>440</v>
      </c>
      <c r="H285" s="248" t="s">
        <v>292</v>
      </c>
      <c r="I285" s="248" t="s">
        <v>1540</v>
      </c>
      <c r="J285" s="248" t="s">
        <v>92</v>
      </c>
      <c r="K285" s="249">
        <v>1</v>
      </c>
      <c r="L285" s="253">
        <v>2017</v>
      </c>
      <c r="M285" s="250">
        <v>10050.99</v>
      </c>
      <c r="N285" s="248" t="s">
        <v>2950</v>
      </c>
      <c r="O285" s="331"/>
      <c r="P285" s="72"/>
      <c r="Q285" s="72"/>
      <c r="R285" s="217"/>
      <c r="S285" s="217"/>
      <c r="T285" s="217"/>
      <c r="U285" s="217"/>
      <c r="V285" s="217"/>
      <c r="W285" s="217"/>
      <c r="X285" s="217"/>
      <c r="Y285" s="217"/>
      <c r="Z285" s="217"/>
      <c r="AA285" s="217"/>
    </row>
    <row r="286" spans="1:27" x14ac:dyDescent="0.2">
      <c r="A286" s="247">
        <v>279</v>
      </c>
      <c r="B286" s="247" t="s">
        <v>12614</v>
      </c>
      <c r="C286" s="247" t="s">
        <v>2509</v>
      </c>
      <c r="D286" s="248" t="s">
        <v>12539</v>
      </c>
      <c r="E286" s="248" t="s">
        <v>391</v>
      </c>
      <c r="F286" s="248" t="s">
        <v>12601</v>
      </c>
      <c r="G286" s="248" t="s">
        <v>440</v>
      </c>
      <c r="H286" s="248" t="s">
        <v>292</v>
      </c>
      <c r="I286" s="248" t="s">
        <v>1540</v>
      </c>
      <c r="J286" s="248" t="s">
        <v>92</v>
      </c>
      <c r="K286" s="249">
        <v>2</v>
      </c>
      <c r="L286" s="253">
        <v>2017</v>
      </c>
      <c r="M286" s="250">
        <v>22852</v>
      </c>
      <c r="N286" s="248" t="s">
        <v>2950</v>
      </c>
      <c r="O286" s="331"/>
      <c r="P286" s="72"/>
      <c r="Q286" s="72"/>
      <c r="R286" s="217"/>
      <c r="S286" s="217"/>
      <c r="T286" s="217"/>
      <c r="U286" s="217"/>
      <c r="V286" s="217"/>
      <c r="W286" s="217"/>
      <c r="X286" s="217"/>
      <c r="Y286" s="217"/>
      <c r="Z286" s="217"/>
      <c r="AA286" s="217"/>
    </row>
    <row r="287" spans="1:27" x14ac:dyDescent="0.2">
      <c r="A287" s="247">
        <v>280</v>
      </c>
      <c r="B287" s="247" t="s">
        <v>12615</v>
      </c>
      <c r="C287" s="247" t="s">
        <v>12616</v>
      </c>
      <c r="D287" s="248" t="s">
        <v>12539</v>
      </c>
      <c r="E287" s="248" t="s">
        <v>12617</v>
      </c>
      <c r="F287" s="248" t="s">
        <v>12618</v>
      </c>
      <c r="G287" s="248" t="s">
        <v>440</v>
      </c>
      <c r="H287" s="248" t="s">
        <v>292</v>
      </c>
      <c r="I287" s="248" t="s">
        <v>1540</v>
      </c>
      <c r="J287" s="248" t="s">
        <v>92</v>
      </c>
      <c r="K287" s="249">
        <v>4</v>
      </c>
      <c r="L287" s="253">
        <v>2017</v>
      </c>
      <c r="M287" s="250">
        <v>14094</v>
      </c>
      <c r="N287" s="248" t="s">
        <v>2950</v>
      </c>
      <c r="O287" s="331"/>
      <c r="P287" s="72"/>
      <c r="Q287" s="72"/>
      <c r="R287" s="217"/>
      <c r="S287" s="217"/>
      <c r="T287" s="217"/>
      <c r="U287" s="217"/>
      <c r="V287" s="217"/>
      <c r="W287" s="217"/>
      <c r="X287" s="217"/>
      <c r="Y287" s="217"/>
      <c r="Z287" s="217"/>
      <c r="AA287" s="217"/>
    </row>
    <row r="288" spans="1:27" x14ac:dyDescent="0.2">
      <c r="A288" s="247">
        <v>281</v>
      </c>
      <c r="B288" s="247" t="s">
        <v>12619</v>
      </c>
      <c r="C288" s="247" t="s">
        <v>12616</v>
      </c>
      <c r="D288" s="248" t="s">
        <v>12539</v>
      </c>
      <c r="E288" s="248" t="s">
        <v>12620</v>
      </c>
      <c r="F288" s="248" t="s">
        <v>12621</v>
      </c>
      <c r="G288" s="248" t="s">
        <v>440</v>
      </c>
      <c r="H288" s="248" t="s">
        <v>292</v>
      </c>
      <c r="I288" s="248" t="s">
        <v>1540</v>
      </c>
      <c r="J288" s="248" t="s">
        <v>92</v>
      </c>
      <c r="K288" s="249">
        <v>4</v>
      </c>
      <c r="L288" s="253">
        <v>2017</v>
      </c>
      <c r="M288" s="250">
        <v>13108</v>
      </c>
      <c r="N288" s="248" t="s">
        <v>2950</v>
      </c>
      <c r="O288" s="331"/>
      <c r="P288" s="72"/>
      <c r="Q288" s="72"/>
      <c r="R288" s="217"/>
      <c r="S288" s="217"/>
      <c r="T288" s="217"/>
      <c r="U288" s="217"/>
      <c r="V288" s="217"/>
      <c r="W288" s="217"/>
      <c r="X288" s="217"/>
      <c r="Y288" s="217"/>
      <c r="Z288" s="217"/>
      <c r="AA288" s="217"/>
    </row>
    <row r="289" spans="1:27" x14ac:dyDescent="0.2">
      <c r="A289" s="247">
        <v>282</v>
      </c>
      <c r="B289" s="247" t="s">
        <v>12622</v>
      </c>
      <c r="C289" s="247" t="s">
        <v>12616</v>
      </c>
      <c r="D289" s="248" t="s">
        <v>12539</v>
      </c>
      <c r="E289" s="248" t="s">
        <v>391</v>
      </c>
      <c r="F289" s="248" t="s">
        <v>12623</v>
      </c>
      <c r="G289" s="248">
        <v>184098862</v>
      </c>
      <c r="H289" s="248" t="s">
        <v>7674</v>
      </c>
      <c r="I289" s="248" t="s">
        <v>1540</v>
      </c>
      <c r="J289" s="248" t="s">
        <v>92</v>
      </c>
      <c r="K289" s="249">
        <v>7</v>
      </c>
      <c r="L289" s="253">
        <v>2018</v>
      </c>
      <c r="M289" s="250">
        <v>15735.4</v>
      </c>
      <c r="N289" s="248" t="s">
        <v>2950</v>
      </c>
      <c r="O289" s="331"/>
      <c r="P289" s="72"/>
      <c r="Q289" s="72"/>
      <c r="R289" s="217"/>
      <c r="S289" s="217"/>
      <c r="T289" s="217"/>
      <c r="U289" s="217"/>
      <c r="V289" s="217"/>
      <c r="W289" s="217"/>
      <c r="X289" s="217"/>
      <c r="Y289" s="217"/>
      <c r="Z289" s="217"/>
      <c r="AA289" s="217"/>
    </row>
    <row r="290" spans="1:27" x14ac:dyDescent="0.2">
      <c r="A290" s="247">
        <v>283</v>
      </c>
      <c r="B290" s="247" t="s">
        <v>12624</v>
      </c>
      <c r="C290" s="247" t="s">
        <v>12616</v>
      </c>
      <c r="D290" s="248" t="s">
        <v>12539</v>
      </c>
      <c r="E290" s="248" t="s">
        <v>391</v>
      </c>
      <c r="F290" s="248" t="s">
        <v>12625</v>
      </c>
      <c r="G290" s="248" t="s">
        <v>440</v>
      </c>
      <c r="H290" s="248" t="s">
        <v>292</v>
      </c>
      <c r="I290" s="248" t="s">
        <v>1540</v>
      </c>
      <c r="J290" s="248" t="s">
        <v>92</v>
      </c>
      <c r="K290" s="249">
        <v>8</v>
      </c>
      <c r="L290" s="253">
        <v>2018</v>
      </c>
      <c r="M290" s="250">
        <v>13920</v>
      </c>
      <c r="N290" s="248" t="s">
        <v>2950</v>
      </c>
      <c r="O290" s="331"/>
      <c r="P290" s="72"/>
      <c r="Q290" s="72"/>
      <c r="R290" s="217"/>
      <c r="S290" s="217"/>
      <c r="T290" s="217"/>
      <c r="U290" s="217"/>
      <c r="V290" s="217"/>
      <c r="W290" s="217"/>
      <c r="X290" s="217"/>
      <c r="Y290" s="217"/>
      <c r="Z290" s="217"/>
      <c r="AA290" s="217"/>
    </row>
    <row r="291" spans="1:27" x14ac:dyDescent="0.2">
      <c r="A291" s="247">
        <v>284</v>
      </c>
      <c r="B291" s="247" t="s">
        <v>12626</v>
      </c>
      <c r="C291" s="247" t="s">
        <v>12616</v>
      </c>
      <c r="D291" s="248" t="s">
        <v>12539</v>
      </c>
      <c r="E291" s="248" t="s">
        <v>391</v>
      </c>
      <c r="F291" s="248" t="s">
        <v>12627</v>
      </c>
      <c r="G291" s="248" t="s">
        <v>440</v>
      </c>
      <c r="H291" s="248" t="s">
        <v>292</v>
      </c>
      <c r="I291" s="248" t="s">
        <v>1540</v>
      </c>
      <c r="J291" s="248" t="s">
        <v>92</v>
      </c>
      <c r="K291" s="249">
        <v>8</v>
      </c>
      <c r="L291" s="253">
        <v>2018</v>
      </c>
      <c r="M291" s="250">
        <v>25520</v>
      </c>
      <c r="N291" s="248" t="s">
        <v>2950</v>
      </c>
      <c r="O291" s="331"/>
      <c r="P291" s="72"/>
      <c r="Q291" s="72"/>
      <c r="R291" s="217"/>
      <c r="S291" s="217"/>
      <c r="T291" s="217"/>
      <c r="U291" s="217"/>
      <c r="V291" s="217"/>
      <c r="W291" s="217"/>
      <c r="X291" s="217"/>
      <c r="Y291" s="217"/>
      <c r="Z291" s="217"/>
      <c r="AA291" s="217"/>
    </row>
    <row r="292" spans="1:27" x14ac:dyDescent="0.2">
      <c r="A292" s="247">
        <v>285</v>
      </c>
      <c r="B292" s="247" t="s">
        <v>12628</v>
      </c>
      <c r="C292" s="247" t="s">
        <v>12549</v>
      </c>
      <c r="D292" s="248" t="s">
        <v>12539</v>
      </c>
      <c r="E292" s="248" t="s">
        <v>391</v>
      </c>
      <c r="F292" s="248">
        <v>381</v>
      </c>
      <c r="G292" s="248" t="s">
        <v>440</v>
      </c>
      <c r="H292" s="248" t="s">
        <v>292</v>
      </c>
      <c r="I292" s="248" t="s">
        <v>1540</v>
      </c>
      <c r="J292" s="248" t="s">
        <v>92</v>
      </c>
      <c r="K292" s="249">
        <v>1</v>
      </c>
      <c r="L292" s="253">
        <v>2019</v>
      </c>
      <c r="M292" s="250">
        <f>58000/5</f>
        <v>11600</v>
      </c>
      <c r="N292" s="248" t="s">
        <v>2950</v>
      </c>
      <c r="O292" s="331"/>
      <c r="P292" s="72"/>
      <c r="Q292" s="72"/>
      <c r="R292" s="217"/>
      <c r="S292" s="217"/>
      <c r="T292" s="217"/>
      <c r="U292" s="217"/>
      <c r="V292" s="217"/>
      <c r="W292" s="217"/>
      <c r="X292" s="217"/>
      <c r="Y292" s="217"/>
      <c r="Z292" s="217"/>
      <c r="AA292" s="217"/>
    </row>
    <row r="293" spans="1:27" x14ac:dyDescent="0.2">
      <c r="A293" s="247">
        <v>286</v>
      </c>
      <c r="B293" s="247" t="s">
        <v>12629</v>
      </c>
      <c r="C293" s="247" t="s">
        <v>12549</v>
      </c>
      <c r="D293" s="248" t="s">
        <v>12539</v>
      </c>
      <c r="E293" s="248" t="s">
        <v>391</v>
      </c>
      <c r="F293" s="248">
        <v>381</v>
      </c>
      <c r="G293" s="248" t="s">
        <v>440</v>
      </c>
      <c r="H293" s="248" t="s">
        <v>292</v>
      </c>
      <c r="I293" s="248" t="s">
        <v>1540</v>
      </c>
      <c r="J293" s="248" t="s">
        <v>92</v>
      </c>
      <c r="K293" s="249">
        <v>1</v>
      </c>
      <c r="L293" s="253">
        <v>2019</v>
      </c>
      <c r="M293" s="250">
        <f>58000/5</f>
        <v>11600</v>
      </c>
      <c r="N293" s="248" t="s">
        <v>2950</v>
      </c>
      <c r="O293" s="331"/>
      <c r="P293" s="72"/>
      <c r="Q293" s="72"/>
      <c r="R293" s="217"/>
      <c r="S293" s="217"/>
      <c r="T293" s="217"/>
      <c r="U293" s="217"/>
      <c r="V293" s="217"/>
      <c r="W293" s="217"/>
      <c r="X293" s="217"/>
      <c r="Y293" s="217"/>
      <c r="Z293" s="217"/>
      <c r="AA293" s="217"/>
    </row>
    <row r="294" spans="1:27" x14ac:dyDescent="0.2">
      <c r="A294" s="247">
        <v>287</v>
      </c>
      <c r="B294" s="247" t="s">
        <v>12630</v>
      </c>
      <c r="C294" s="247" t="s">
        <v>12549</v>
      </c>
      <c r="D294" s="248" t="s">
        <v>12539</v>
      </c>
      <c r="E294" s="248" t="s">
        <v>391</v>
      </c>
      <c r="F294" s="248">
        <v>381</v>
      </c>
      <c r="G294" s="248" t="s">
        <v>440</v>
      </c>
      <c r="H294" s="248" t="s">
        <v>292</v>
      </c>
      <c r="I294" s="248" t="s">
        <v>1540</v>
      </c>
      <c r="J294" s="248" t="s">
        <v>92</v>
      </c>
      <c r="K294" s="249">
        <v>1</v>
      </c>
      <c r="L294" s="253">
        <v>2019</v>
      </c>
      <c r="M294" s="250">
        <f>58000/5</f>
        <v>11600</v>
      </c>
      <c r="N294" s="248" t="s">
        <v>2950</v>
      </c>
      <c r="O294" s="331"/>
      <c r="P294" s="72"/>
      <c r="Q294" s="72"/>
      <c r="R294" s="217"/>
      <c r="S294" s="217"/>
      <c r="T294" s="217"/>
      <c r="U294" s="217"/>
      <c r="V294" s="217"/>
      <c r="W294" s="217"/>
      <c r="X294" s="217"/>
      <c r="Y294" s="217"/>
      <c r="Z294" s="217"/>
      <c r="AA294" s="217"/>
    </row>
    <row r="295" spans="1:27" x14ac:dyDescent="0.2">
      <c r="A295" s="247">
        <v>288</v>
      </c>
      <c r="B295" s="247" t="s">
        <v>12631</v>
      </c>
      <c r="C295" s="247" t="s">
        <v>12549</v>
      </c>
      <c r="D295" s="248" t="s">
        <v>12539</v>
      </c>
      <c r="E295" s="248" t="s">
        <v>391</v>
      </c>
      <c r="F295" s="248">
        <v>381</v>
      </c>
      <c r="G295" s="248" t="s">
        <v>440</v>
      </c>
      <c r="H295" s="248" t="s">
        <v>292</v>
      </c>
      <c r="I295" s="248" t="s">
        <v>1540</v>
      </c>
      <c r="J295" s="248" t="s">
        <v>92</v>
      </c>
      <c r="K295" s="249">
        <v>1</v>
      </c>
      <c r="L295" s="253">
        <v>2019</v>
      </c>
      <c r="M295" s="250">
        <f>58000/5</f>
        <v>11600</v>
      </c>
      <c r="N295" s="248" t="s">
        <v>2950</v>
      </c>
      <c r="O295" s="331"/>
      <c r="P295" s="72"/>
      <c r="Q295" s="72"/>
      <c r="R295" s="217"/>
      <c r="S295" s="217"/>
      <c r="T295" s="217"/>
      <c r="U295" s="217"/>
      <c r="V295" s="217"/>
      <c r="W295" s="217"/>
      <c r="X295" s="217"/>
      <c r="Y295" s="217"/>
      <c r="Z295" s="217"/>
      <c r="AA295" s="217"/>
    </row>
    <row r="296" spans="1:27" x14ac:dyDescent="0.2">
      <c r="A296" s="247">
        <v>289</v>
      </c>
      <c r="B296" s="247" t="s">
        <v>12632</v>
      </c>
      <c r="C296" s="247" t="s">
        <v>12549</v>
      </c>
      <c r="D296" s="248" t="s">
        <v>12539</v>
      </c>
      <c r="E296" s="248" t="s">
        <v>391</v>
      </c>
      <c r="F296" s="248">
        <v>381</v>
      </c>
      <c r="G296" s="248" t="s">
        <v>440</v>
      </c>
      <c r="H296" s="248" t="s">
        <v>292</v>
      </c>
      <c r="I296" s="248" t="s">
        <v>1540</v>
      </c>
      <c r="J296" s="248" t="s">
        <v>92</v>
      </c>
      <c r="K296" s="249">
        <v>1</v>
      </c>
      <c r="L296" s="253">
        <v>2019</v>
      </c>
      <c r="M296" s="250">
        <f>58000/5</f>
        <v>11600</v>
      </c>
      <c r="N296" s="248" t="s">
        <v>2950</v>
      </c>
      <c r="O296" s="331"/>
      <c r="P296" s="72"/>
      <c r="Q296" s="72"/>
      <c r="R296" s="217"/>
      <c r="S296" s="217"/>
      <c r="T296" s="217"/>
      <c r="U296" s="217"/>
      <c r="V296" s="217"/>
      <c r="W296" s="217"/>
      <c r="X296" s="217"/>
      <c r="Y296" s="217"/>
      <c r="Z296" s="217"/>
      <c r="AA296" s="217"/>
    </row>
    <row r="297" spans="1:27" x14ac:dyDescent="0.2">
      <c r="A297" s="247">
        <v>290</v>
      </c>
      <c r="B297" s="247" t="s">
        <v>12633</v>
      </c>
      <c r="C297" s="247" t="s">
        <v>12634</v>
      </c>
      <c r="D297" s="248" t="s">
        <v>4176</v>
      </c>
      <c r="E297" s="248" t="s">
        <v>391</v>
      </c>
      <c r="F297" s="248" t="s">
        <v>261</v>
      </c>
      <c r="G297" s="248" t="s">
        <v>440</v>
      </c>
      <c r="H297" s="248" t="s">
        <v>292</v>
      </c>
      <c r="I297" s="248" t="s">
        <v>1540</v>
      </c>
      <c r="J297" s="248" t="s">
        <v>92</v>
      </c>
      <c r="K297" s="249">
        <v>7</v>
      </c>
      <c r="L297" s="253">
        <v>2019</v>
      </c>
      <c r="M297" s="250">
        <v>66630.399999999994</v>
      </c>
      <c r="N297" s="248" t="s">
        <v>2950</v>
      </c>
      <c r="O297" s="331"/>
      <c r="P297" s="72"/>
      <c r="Q297" s="72"/>
      <c r="R297" s="217"/>
      <c r="S297" s="217"/>
      <c r="T297" s="217"/>
      <c r="U297" s="217"/>
      <c r="V297" s="217"/>
      <c r="W297" s="217"/>
      <c r="X297" s="217"/>
      <c r="Y297" s="217"/>
      <c r="Z297" s="217"/>
      <c r="AA297" s="217"/>
    </row>
    <row r="298" spans="1:27" x14ac:dyDescent="0.2">
      <c r="A298" s="247">
        <v>291</v>
      </c>
      <c r="B298" s="247" t="s">
        <v>12635</v>
      </c>
      <c r="C298" s="247" t="s">
        <v>12636</v>
      </c>
      <c r="D298" s="248" t="s">
        <v>1622</v>
      </c>
      <c r="E298" s="248" t="s">
        <v>391</v>
      </c>
      <c r="F298" s="248" t="s">
        <v>261</v>
      </c>
      <c r="G298" s="248" t="s">
        <v>440</v>
      </c>
      <c r="H298" s="248" t="s">
        <v>292</v>
      </c>
      <c r="I298" s="248" t="s">
        <v>1540</v>
      </c>
      <c r="J298" s="248" t="s">
        <v>92</v>
      </c>
      <c r="K298" s="249">
        <v>3</v>
      </c>
      <c r="L298" s="253">
        <v>2020</v>
      </c>
      <c r="M298" s="250">
        <v>8496.0300000000007</v>
      </c>
      <c r="N298" s="248" t="s">
        <v>2950</v>
      </c>
      <c r="O298" s="331"/>
      <c r="P298" s="72"/>
      <c r="Q298" s="72"/>
      <c r="R298" s="217"/>
      <c r="S298" s="217"/>
      <c r="T298" s="217"/>
      <c r="U298" s="217"/>
      <c r="V298" s="217"/>
      <c r="W298" s="217"/>
      <c r="X298" s="217"/>
      <c r="Y298" s="217"/>
      <c r="Z298" s="217"/>
      <c r="AA298" s="217"/>
    </row>
    <row r="299" spans="1:27" x14ac:dyDescent="0.2">
      <c r="A299" s="247">
        <v>292</v>
      </c>
      <c r="B299" s="247" t="s">
        <v>12637</v>
      </c>
      <c r="C299" s="247" t="s">
        <v>12596</v>
      </c>
      <c r="D299" s="248" t="s">
        <v>12638</v>
      </c>
      <c r="E299" s="248" t="s">
        <v>391</v>
      </c>
      <c r="F299" s="248" t="s">
        <v>261</v>
      </c>
      <c r="G299" s="248" t="s">
        <v>440</v>
      </c>
      <c r="H299" s="248" t="s">
        <v>292</v>
      </c>
      <c r="I299" s="248" t="s">
        <v>1540</v>
      </c>
      <c r="J299" s="248" t="s">
        <v>92</v>
      </c>
      <c r="K299" s="249">
        <v>7</v>
      </c>
      <c r="L299" s="253">
        <v>2020</v>
      </c>
      <c r="M299" s="250">
        <v>34162</v>
      </c>
      <c r="N299" s="248" t="s">
        <v>2950</v>
      </c>
      <c r="O299" s="331"/>
      <c r="P299" s="72"/>
      <c r="Q299" s="72"/>
      <c r="R299" s="217"/>
      <c r="S299" s="217"/>
      <c r="T299" s="217"/>
      <c r="U299" s="217"/>
      <c r="V299" s="217"/>
      <c r="W299" s="217"/>
      <c r="X299" s="217"/>
      <c r="Y299" s="217"/>
      <c r="Z299" s="217"/>
      <c r="AA299" s="217"/>
    </row>
    <row r="300" spans="1:27" ht="22.5" x14ac:dyDescent="0.2">
      <c r="A300" s="247">
        <v>293</v>
      </c>
      <c r="B300" s="261" t="s">
        <v>12639</v>
      </c>
      <c r="C300" s="247" t="s">
        <v>12640</v>
      </c>
      <c r="D300" s="248" t="s">
        <v>12641</v>
      </c>
      <c r="E300" s="248" t="s">
        <v>12642</v>
      </c>
      <c r="F300" s="248" t="s">
        <v>261</v>
      </c>
      <c r="G300" s="248" t="s">
        <v>440</v>
      </c>
      <c r="H300" s="248" t="s">
        <v>292</v>
      </c>
      <c r="I300" s="248" t="s">
        <v>171</v>
      </c>
      <c r="J300" s="248" t="s">
        <v>92</v>
      </c>
      <c r="K300" s="252">
        <v>12</v>
      </c>
      <c r="L300" s="252">
        <v>2013</v>
      </c>
      <c r="M300" s="250">
        <v>12000</v>
      </c>
      <c r="N300" s="248" t="s">
        <v>2950</v>
      </c>
      <c r="O300" s="331"/>
      <c r="P300" s="72"/>
      <c r="Q300" s="72"/>
      <c r="R300" s="217"/>
      <c r="S300" s="217"/>
      <c r="T300" s="217"/>
      <c r="U300" s="217"/>
      <c r="V300" s="217"/>
      <c r="W300" s="217"/>
      <c r="X300" s="217"/>
      <c r="Y300" s="217"/>
      <c r="Z300" s="217"/>
      <c r="AA300" s="217"/>
    </row>
    <row r="301" spans="1:27" x14ac:dyDescent="0.2">
      <c r="A301" s="247">
        <v>294</v>
      </c>
      <c r="B301" s="261" t="s">
        <v>12643</v>
      </c>
      <c r="C301" s="247" t="s">
        <v>12644</v>
      </c>
      <c r="D301" s="248" t="s">
        <v>12645</v>
      </c>
      <c r="E301" s="248" t="s">
        <v>391</v>
      </c>
      <c r="F301" s="248" t="s">
        <v>261</v>
      </c>
      <c r="G301" s="248" t="s">
        <v>440</v>
      </c>
      <c r="H301" s="248" t="s">
        <v>292</v>
      </c>
      <c r="I301" s="248" t="s">
        <v>171</v>
      </c>
      <c r="J301" s="248" t="s">
        <v>92</v>
      </c>
      <c r="K301" s="252">
        <v>12</v>
      </c>
      <c r="L301" s="252">
        <v>2013</v>
      </c>
      <c r="M301" s="250">
        <v>18200</v>
      </c>
      <c r="N301" s="248" t="s">
        <v>2950</v>
      </c>
      <c r="O301" s="331"/>
      <c r="P301" s="72"/>
      <c r="Q301" s="72"/>
      <c r="R301" s="217"/>
      <c r="S301" s="217"/>
      <c r="T301" s="217"/>
      <c r="U301" s="217"/>
      <c r="V301" s="217"/>
      <c r="W301" s="217"/>
      <c r="X301" s="217"/>
      <c r="Y301" s="217"/>
      <c r="Z301" s="217"/>
      <c r="AA301" s="217"/>
    </row>
    <row r="302" spans="1:27" x14ac:dyDescent="0.2">
      <c r="A302" s="247">
        <v>295</v>
      </c>
      <c r="B302" s="261" t="s">
        <v>12646</v>
      </c>
      <c r="C302" s="247" t="s">
        <v>12596</v>
      </c>
      <c r="D302" s="248" t="s">
        <v>12647</v>
      </c>
      <c r="E302" s="248" t="s">
        <v>12648</v>
      </c>
      <c r="F302" s="248" t="s">
        <v>12649</v>
      </c>
      <c r="G302" s="248" t="s">
        <v>440</v>
      </c>
      <c r="H302" s="248" t="s">
        <v>292</v>
      </c>
      <c r="I302" s="248" t="s">
        <v>171</v>
      </c>
      <c r="J302" s="248" t="s">
        <v>92</v>
      </c>
      <c r="K302" s="252">
        <v>12</v>
      </c>
      <c r="L302" s="252">
        <v>2013</v>
      </c>
      <c r="M302" s="250">
        <v>2900.07</v>
      </c>
      <c r="N302" s="248" t="s">
        <v>2950</v>
      </c>
      <c r="O302" s="331"/>
      <c r="P302" s="72"/>
      <c r="Q302" s="72"/>
      <c r="R302" s="217"/>
      <c r="S302" s="217"/>
      <c r="T302" s="217"/>
      <c r="U302" s="217"/>
      <c r="V302" s="217"/>
      <c r="W302" s="217"/>
      <c r="X302" s="217"/>
      <c r="Y302" s="217"/>
      <c r="Z302" s="217"/>
      <c r="AA302" s="217"/>
    </row>
    <row r="303" spans="1:27" x14ac:dyDescent="0.2">
      <c r="A303" s="247">
        <v>296</v>
      </c>
      <c r="B303" s="261" t="s">
        <v>12650</v>
      </c>
      <c r="C303" s="247" t="s">
        <v>12651</v>
      </c>
      <c r="D303" s="248" t="s">
        <v>12652</v>
      </c>
      <c r="E303" s="248" t="s">
        <v>391</v>
      </c>
      <c r="F303" s="248" t="s">
        <v>12653</v>
      </c>
      <c r="G303" s="248" t="s">
        <v>440</v>
      </c>
      <c r="H303" s="248" t="s">
        <v>292</v>
      </c>
      <c r="I303" s="248" t="s">
        <v>171</v>
      </c>
      <c r="J303" s="248" t="s">
        <v>92</v>
      </c>
      <c r="K303" s="252">
        <v>12</v>
      </c>
      <c r="L303" s="252">
        <v>2013</v>
      </c>
      <c r="M303" s="250">
        <v>14175</v>
      </c>
      <c r="N303" s="248" t="s">
        <v>2950</v>
      </c>
      <c r="O303" s="331"/>
      <c r="P303" s="72"/>
      <c r="Q303" s="72"/>
      <c r="R303" s="217"/>
      <c r="S303" s="217"/>
      <c r="T303" s="217"/>
      <c r="U303" s="217"/>
      <c r="V303" s="217"/>
      <c r="W303" s="217"/>
      <c r="X303" s="217"/>
      <c r="Y303" s="217"/>
      <c r="Z303" s="217"/>
      <c r="AA303" s="217"/>
    </row>
    <row r="304" spans="1:27" x14ac:dyDescent="0.2">
      <c r="A304" s="247">
        <v>297</v>
      </c>
      <c r="B304" s="261" t="s">
        <v>12654</v>
      </c>
      <c r="C304" s="247" t="s">
        <v>12651</v>
      </c>
      <c r="D304" s="248" t="s">
        <v>12655</v>
      </c>
      <c r="E304" s="248" t="s">
        <v>391</v>
      </c>
      <c r="F304" s="248" t="s">
        <v>261</v>
      </c>
      <c r="G304" s="248" t="s">
        <v>440</v>
      </c>
      <c r="H304" s="248" t="s">
        <v>292</v>
      </c>
      <c r="I304" s="248" t="s">
        <v>171</v>
      </c>
      <c r="J304" s="248" t="s">
        <v>92</v>
      </c>
      <c r="K304" s="252">
        <v>12</v>
      </c>
      <c r="L304" s="252">
        <v>2013</v>
      </c>
      <c r="M304" s="250">
        <v>4200</v>
      </c>
      <c r="N304" s="248" t="s">
        <v>2950</v>
      </c>
      <c r="O304" s="331"/>
      <c r="P304" s="72"/>
      <c r="Q304" s="72"/>
      <c r="R304" s="217"/>
      <c r="S304" s="217"/>
      <c r="T304" s="217"/>
      <c r="U304" s="217"/>
      <c r="V304" s="217"/>
      <c r="W304" s="217"/>
      <c r="X304" s="217"/>
      <c r="Y304" s="217"/>
      <c r="Z304" s="217"/>
      <c r="AA304" s="217"/>
    </row>
    <row r="305" spans="1:27" x14ac:dyDescent="0.2">
      <c r="A305" s="247">
        <v>298</v>
      </c>
      <c r="B305" s="261" t="s">
        <v>12656</v>
      </c>
      <c r="C305" s="261" t="s">
        <v>12657</v>
      </c>
      <c r="D305" s="248" t="s">
        <v>261</v>
      </c>
      <c r="E305" s="248">
        <v>2700</v>
      </c>
      <c r="F305" s="248" t="s">
        <v>12658</v>
      </c>
      <c r="G305" s="248" t="s">
        <v>440</v>
      </c>
      <c r="H305" s="248" t="s">
        <v>292</v>
      </c>
      <c r="I305" s="248" t="s">
        <v>171</v>
      </c>
      <c r="J305" s="248" t="s">
        <v>92</v>
      </c>
      <c r="K305" s="252">
        <v>12</v>
      </c>
      <c r="L305" s="252">
        <v>2013</v>
      </c>
      <c r="M305" s="250">
        <v>6427</v>
      </c>
      <c r="N305" s="248" t="s">
        <v>2950</v>
      </c>
      <c r="O305" s="331"/>
      <c r="P305" s="72"/>
      <c r="Q305" s="72"/>
      <c r="R305" s="217"/>
      <c r="S305" s="217"/>
      <c r="T305" s="217"/>
      <c r="U305" s="217"/>
      <c r="V305" s="217"/>
      <c r="W305" s="217"/>
      <c r="X305" s="217"/>
      <c r="Y305" s="217"/>
      <c r="Z305" s="217"/>
      <c r="AA305" s="217"/>
    </row>
    <row r="306" spans="1:27" x14ac:dyDescent="0.2">
      <c r="A306" s="247">
        <v>299</v>
      </c>
      <c r="B306" s="261" t="s">
        <v>12659</v>
      </c>
      <c r="C306" s="261" t="s">
        <v>12651</v>
      </c>
      <c r="D306" s="248" t="s">
        <v>12660</v>
      </c>
      <c r="E306" s="248" t="s">
        <v>391</v>
      </c>
      <c r="F306" s="248" t="s">
        <v>12601</v>
      </c>
      <c r="G306" s="248" t="s">
        <v>440</v>
      </c>
      <c r="H306" s="248" t="s">
        <v>292</v>
      </c>
      <c r="I306" s="248" t="s">
        <v>171</v>
      </c>
      <c r="J306" s="248" t="s">
        <v>92</v>
      </c>
      <c r="K306" s="252">
        <v>12</v>
      </c>
      <c r="L306" s="252">
        <v>2014</v>
      </c>
      <c r="M306" s="250">
        <v>16286.4</v>
      </c>
      <c r="N306" s="248" t="s">
        <v>2950</v>
      </c>
      <c r="O306" s="331"/>
      <c r="P306" s="72"/>
      <c r="Q306" s="72"/>
      <c r="R306" s="217"/>
      <c r="S306" s="217"/>
      <c r="T306" s="217"/>
      <c r="U306" s="217"/>
      <c r="V306" s="217"/>
      <c r="W306" s="217"/>
      <c r="X306" s="217"/>
      <c r="Y306" s="217"/>
      <c r="Z306" s="217"/>
      <c r="AA306" s="217"/>
    </row>
    <row r="307" spans="1:27" x14ac:dyDescent="0.2">
      <c r="A307" s="247">
        <v>300</v>
      </c>
      <c r="B307" s="261" t="s">
        <v>12661</v>
      </c>
      <c r="C307" s="261" t="s">
        <v>12616</v>
      </c>
      <c r="D307" s="248" t="s">
        <v>12662</v>
      </c>
      <c r="E307" s="248">
        <v>460</v>
      </c>
      <c r="F307" s="248">
        <v>25</v>
      </c>
      <c r="G307" s="248" t="s">
        <v>440</v>
      </c>
      <c r="H307" s="248" t="s">
        <v>292</v>
      </c>
      <c r="I307" s="248" t="s">
        <v>171</v>
      </c>
      <c r="J307" s="248" t="s">
        <v>92</v>
      </c>
      <c r="K307" s="252">
        <v>8</v>
      </c>
      <c r="L307" s="252">
        <v>2018</v>
      </c>
      <c r="M307" s="250">
        <v>19952</v>
      </c>
      <c r="N307" s="248" t="s">
        <v>2950</v>
      </c>
      <c r="O307" s="331"/>
      <c r="P307" s="72"/>
      <c r="Q307" s="72"/>
      <c r="R307" s="217"/>
      <c r="S307" s="217"/>
      <c r="T307" s="217"/>
      <c r="U307" s="217"/>
      <c r="V307" s="217"/>
      <c r="W307" s="217"/>
      <c r="X307" s="217"/>
      <c r="Y307" s="217"/>
      <c r="Z307" s="217"/>
      <c r="AA307" s="217"/>
    </row>
    <row r="308" spans="1:27" x14ac:dyDescent="0.2">
      <c r="A308" s="247">
        <v>301</v>
      </c>
      <c r="B308" s="261" t="s">
        <v>12663</v>
      </c>
      <c r="C308" s="261" t="s">
        <v>12664</v>
      </c>
      <c r="D308" s="248" t="s">
        <v>12662</v>
      </c>
      <c r="E308" s="248">
        <v>450</v>
      </c>
      <c r="F308" s="248">
        <v>450</v>
      </c>
      <c r="G308" s="248" t="s">
        <v>440</v>
      </c>
      <c r="H308" s="248" t="s">
        <v>292</v>
      </c>
      <c r="I308" s="248" t="s">
        <v>171</v>
      </c>
      <c r="J308" s="248" t="s">
        <v>92</v>
      </c>
      <c r="K308" s="252">
        <v>6</v>
      </c>
      <c r="L308" s="252">
        <v>2019</v>
      </c>
      <c r="M308" s="250">
        <v>33997.279999999999</v>
      </c>
      <c r="N308" s="248" t="s">
        <v>2950</v>
      </c>
      <c r="O308" s="331"/>
      <c r="P308" s="72"/>
      <c r="Q308" s="72"/>
      <c r="R308" s="217"/>
      <c r="S308" s="217"/>
      <c r="T308" s="217"/>
      <c r="U308" s="217"/>
      <c r="V308" s="217"/>
      <c r="W308" s="217"/>
      <c r="X308" s="217"/>
      <c r="Y308" s="217"/>
      <c r="Z308" s="217"/>
      <c r="AA308" s="217"/>
    </row>
    <row r="309" spans="1:27" x14ac:dyDescent="0.2">
      <c r="A309" s="247">
        <v>302</v>
      </c>
      <c r="B309" s="261" t="s">
        <v>12665</v>
      </c>
      <c r="C309" s="261" t="s">
        <v>12666</v>
      </c>
      <c r="D309" s="248" t="s">
        <v>12662</v>
      </c>
      <c r="E309" s="248" t="s">
        <v>391</v>
      </c>
      <c r="F309" s="248" t="s">
        <v>261</v>
      </c>
      <c r="G309" s="248" t="s">
        <v>440</v>
      </c>
      <c r="H309" s="248" t="s">
        <v>292</v>
      </c>
      <c r="I309" s="248" t="s">
        <v>171</v>
      </c>
      <c r="J309" s="248" t="s">
        <v>92</v>
      </c>
      <c r="K309" s="252">
        <v>12</v>
      </c>
      <c r="L309" s="252">
        <v>2019</v>
      </c>
      <c r="M309" s="250">
        <v>11472.4</v>
      </c>
      <c r="N309" s="248" t="s">
        <v>2950</v>
      </c>
      <c r="O309" s="331"/>
      <c r="P309" s="72"/>
      <c r="Q309" s="72"/>
      <c r="R309" s="217"/>
      <c r="S309" s="217"/>
      <c r="T309" s="217"/>
      <c r="U309" s="217"/>
      <c r="V309" s="217"/>
      <c r="W309" s="217"/>
      <c r="X309" s="217"/>
      <c r="Y309" s="217"/>
      <c r="Z309" s="217"/>
      <c r="AA309" s="217"/>
    </row>
    <row r="310" spans="1:27" x14ac:dyDescent="0.2">
      <c r="A310" s="247">
        <v>303</v>
      </c>
      <c r="B310" s="261" t="s">
        <v>12667</v>
      </c>
      <c r="C310" s="261" t="s">
        <v>12668</v>
      </c>
      <c r="D310" s="248" t="s">
        <v>12662</v>
      </c>
      <c r="E310" s="248">
        <v>250</v>
      </c>
      <c r="F310" s="248" t="s">
        <v>12669</v>
      </c>
      <c r="G310" s="248" t="s">
        <v>440</v>
      </c>
      <c r="H310" s="248" t="s">
        <v>292</v>
      </c>
      <c r="I310" s="248" t="s">
        <v>171</v>
      </c>
      <c r="J310" s="248" t="s">
        <v>92</v>
      </c>
      <c r="K310" s="252">
        <v>2</v>
      </c>
      <c r="L310" s="252">
        <v>2020</v>
      </c>
      <c r="M310" s="250">
        <v>5378</v>
      </c>
      <c r="N310" s="248" t="s">
        <v>2950</v>
      </c>
      <c r="O310" s="331"/>
      <c r="P310" s="72"/>
      <c r="Q310" s="72"/>
      <c r="R310" s="217"/>
      <c r="S310" s="217"/>
      <c r="T310" s="217"/>
      <c r="U310" s="217"/>
      <c r="V310" s="217"/>
      <c r="W310" s="217"/>
      <c r="X310" s="217"/>
      <c r="Y310" s="217"/>
      <c r="Z310" s="217"/>
      <c r="AA310" s="217"/>
    </row>
    <row r="311" spans="1:27" x14ac:dyDescent="0.2">
      <c r="A311" s="247">
        <v>304</v>
      </c>
      <c r="B311" s="261" t="s">
        <v>12670</v>
      </c>
      <c r="C311" s="261" t="s">
        <v>12668</v>
      </c>
      <c r="D311" s="248" t="s">
        <v>12662</v>
      </c>
      <c r="E311" s="248">
        <v>250</v>
      </c>
      <c r="F311" s="248" t="s">
        <v>12669</v>
      </c>
      <c r="G311" s="248" t="s">
        <v>440</v>
      </c>
      <c r="H311" s="248" t="s">
        <v>292</v>
      </c>
      <c r="I311" s="248" t="s">
        <v>171</v>
      </c>
      <c r="J311" s="248" t="s">
        <v>92</v>
      </c>
      <c r="K311" s="252">
        <v>2</v>
      </c>
      <c r="L311" s="252">
        <v>2020</v>
      </c>
      <c r="M311" s="250">
        <v>5378</v>
      </c>
      <c r="N311" s="248" t="s">
        <v>2950</v>
      </c>
      <c r="O311" s="331"/>
      <c r="P311" s="72"/>
      <c r="Q311" s="72"/>
      <c r="R311" s="217"/>
      <c r="S311" s="217"/>
      <c r="T311" s="217"/>
      <c r="U311" s="217"/>
      <c r="V311" s="217"/>
      <c r="W311" s="217"/>
      <c r="X311" s="217"/>
      <c r="Y311" s="217"/>
      <c r="Z311" s="217"/>
      <c r="AA311" s="217"/>
    </row>
    <row r="312" spans="1:27" x14ac:dyDescent="0.2">
      <c r="A312" s="247">
        <v>305</v>
      </c>
      <c r="B312" s="261" t="s">
        <v>12671</v>
      </c>
      <c r="C312" s="261" t="s">
        <v>12672</v>
      </c>
      <c r="D312" s="248" t="s">
        <v>12662</v>
      </c>
      <c r="E312" s="248" t="s">
        <v>12673</v>
      </c>
      <c r="F312" s="248" t="s">
        <v>12674</v>
      </c>
      <c r="G312" s="248" t="s">
        <v>440</v>
      </c>
      <c r="H312" s="248" t="s">
        <v>292</v>
      </c>
      <c r="I312" s="248" t="s">
        <v>171</v>
      </c>
      <c r="J312" s="248" t="s">
        <v>92</v>
      </c>
      <c r="K312" s="252">
        <v>2</v>
      </c>
      <c r="L312" s="252">
        <v>2020</v>
      </c>
      <c r="M312" s="250">
        <v>11299.14</v>
      </c>
      <c r="N312" s="248" t="s">
        <v>2950</v>
      </c>
      <c r="O312" s="331"/>
      <c r="P312" s="72"/>
      <c r="Q312" s="72"/>
      <c r="R312" s="217"/>
      <c r="S312" s="217"/>
      <c r="T312" s="217"/>
      <c r="U312" s="217"/>
      <c r="V312" s="217"/>
      <c r="W312" s="217"/>
      <c r="X312" s="217"/>
      <c r="Y312" s="217"/>
      <c r="Z312" s="217"/>
      <c r="AA312" s="217"/>
    </row>
    <row r="313" spans="1:27" x14ac:dyDescent="0.2">
      <c r="A313" s="247">
        <v>306</v>
      </c>
      <c r="B313" s="261" t="s">
        <v>12675</v>
      </c>
      <c r="C313" s="261" t="s">
        <v>12672</v>
      </c>
      <c r="D313" s="248" t="s">
        <v>12662</v>
      </c>
      <c r="E313" s="248" t="s">
        <v>12673</v>
      </c>
      <c r="F313" s="248" t="s">
        <v>12674</v>
      </c>
      <c r="G313" s="248" t="s">
        <v>440</v>
      </c>
      <c r="H313" s="248" t="s">
        <v>292</v>
      </c>
      <c r="I313" s="248" t="s">
        <v>171</v>
      </c>
      <c r="J313" s="248" t="s">
        <v>92</v>
      </c>
      <c r="K313" s="252">
        <v>2</v>
      </c>
      <c r="L313" s="252">
        <v>2020</v>
      </c>
      <c r="M313" s="250">
        <v>11299.14</v>
      </c>
      <c r="N313" s="248" t="s">
        <v>2950</v>
      </c>
      <c r="O313" s="331"/>
      <c r="P313" s="72"/>
      <c r="Q313" s="72"/>
      <c r="R313" s="217"/>
      <c r="S313" s="217"/>
      <c r="T313" s="217"/>
      <c r="U313" s="217"/>
      <c r="V313" s="217"/>
      <c r="W313" s="217"/>
      <c r="X313" s="217"/>
      <c r="Y313" s="217"/>
      <c r="Z313" s="217"/>
      <c r="AA313" s="217"/>
    </row>
    <row r="314" spans="1:27" x14ac:dyDescent="0.2">
      <c r="A314" s="247">
        <v>307</v>
      </c>
      <c r="B314" s="261" t="s">
        <v>12676</v>
      </c>
      <c r="C314" s="261" t="s">
        <v>12677</v>
      </c>
      <c r="D314" s="248" t="s">
        <v>1403</v>
      </c>
      <c r="E314" s="248" t="s">
        <v>391</v>
      </c>
      <c r="F314" s="248" t="s">
        <v>261</v>
      </c>
      <c r="G314" s="248" t="s">
        <v>440</v>
      </c>
      <c r="H314" s="248" t="s">
        <v>292</v>
      </c>
      <c r="I314" s="248" t="s">
        <v>171</v>
      </c>
      <c r="J314" s="248" t="s">
        <v>92</v>
      </c>
      <c r="K314" s="252">
        <v>4</v>
      </c>
      <c r="L314" s="252">
        <v>2020</v>
      </c>
      <c r="M314" s="250">
        <v>11020</v>
      </c>
      <c r="N314" s="248" t="s">
        <v>2950</v>
      </c>
      <c r="O314" s="331"/>
      <c r="P314" s="72"/>
      <c r="Q314" s="72"/>
      <c r="R314" s="217"/>
      <c r="S314" s="217"/>
      <c r="T314" s="217"/>
      <c r="U314" s="217"/>
      <c r="V314" s="217"/>
      <c r="W314" s="217"/>
      <c r="X314" s="217"/>
      <c r="Y314" s="217"/>
      <c r="Z314" s="217"/>
      <c r="AA314" s="217"/>
    </row>
    <row r="315" spans="1:27" ht="22.5" x14ac:dyDescent="0.2">
      <c r="A315" s="247">
        <v>308</v>
      </c>
      <c r="B315" s="261" t="s">
        <v>12678</v>
      </c>
      <c r="C315" s="261" t="s">
        <v>12679</v>
      </c>
      <c r="D315" s="248" t="s">
        <v>261</v>
      </c>
      <c r="E315" s="248" t="s">
        <v>12680</v>
      </c>
      <c r="F315" s="248" t="s">
        <v>1754</v>
      </c>
      <c r="G315" s="248" t="s">
        <v>440</v>
      </c>
      <c r="H315" s="248" t="s">
        <v>292</v>
      </c>
      <c r="I315" s="248" t="s">
        <v>171</v>
      </c>
      <c r="J315" s="248" t="s">
        <v>92</v>
      </c>
      <c r="K315" s="252">
        <v>12</v>
      </c>
      <c r="L315" s="252">
        <v>2019</v>
      </c>
      <c r="M315" s="250">
        <v>62760.02</v>
      </c>
      <c r="N315" s="248" t="s">
        <v>2950</v>
      </c>
      <c r="O315" s="331"/>
      <c r="P315" s="72"/>
      <c r="Q315" s="72"/>
      <c r="R315" s="217"/>
      <c r="S315" s="217"/>
      <c r="T315" s="217"/>
      <c r="U315" s="217"/>
      <c r="V315" s="217"/>
      <c r="W315" s="217"/>
      <c r="X315" s="217"/>
      <c r="Y315" s="217"/>
      <c r="Z315" s="217"/>
      <c r="AA315" s="217"/>
    </row>
    <row r="316" spans="1:27" x14ac:dyDescent="0.2">
      <c r="A316" s="257">
        <v>309</v>
      </c>
      <c r="B316" s="262" t="s">
        <v>12681</v>
      </c>
      <c r="C316" s="262" t="s">
        <v>12682</v>
      </c>
      <c r="D316" s="258" t="s">
        <v>12662</v>
      </c>
      <c r="E316" s="258" t="s">
        <v>12683</v>
      </c>
      <c r="F316" s="258" t="s">
        <v>261</v>
      </c>
      <c r="G316" s="258" t="s">
        <v>440</v>
      </c>
      <c r="H316" s="258" t="s">
        <v>292</v>
      </c>
      <c r="I316" s="258" t="s">
        <v>171</v>
      </c>
      <c r="J316" s="258" t="s">
        <v>92</v>
      </c>
      <c r="K316" s="259">
        <v>7</v>
      </c>
      <c r="L316" s="259">
        <v>2020</v>
      </c>
      <c r="M316" s="260">
        <v>5972.84</v>
      </c>
      <c r="N316" s="258" t="s">
        <v>2950</v>
      </c>
      <c r="O316" s="331"/>
      <c r="P316" s="72"/>
      <c r="Q316" s="72"/>
      <c r="R316" s="217"/>
      <c r="S316" s="217"/>
      <c r="T316" s="217"/>
      <c r="U316" s="217"/>
      <c r="V316" s="217"/>
      <c r="W316" s="217"/>
      <c r="X316" s="217"/>
      <c r="Y316" s="217"/>
      <c r="Z316" s="217"/>
      <c r="AA316" s="217"/>
    </row>
    <row r="317" spans="1:27" x14ac:dyDescent="0.2">
      <c r="A317" s="257">
        <v>310</v>
      </c>
      <c r="B317" s="262" t="s">
        <v>12684</v>
      </c>
      <c r="C317" s="262" t="s">
        <v>12685</v>
      </c>
      <c r="D317" s="258" t="s">
        <v>261</v>
      </c>
      <c r="E317" s="258" t="s">
        <v>391</v>
      </c>
      <c r="F317" s="258" t="s">
        <v>261</v>
      </c>
      <c r="G317" s="258" t="s">
        <v>440</v>
      </c>
      <c r="H317" s="258" t="s">
        <v>292</v>
      </c>
      <c r="I317" s="258" t="s">
        <v>171</v>
      </c>
      <c r="J317" s="258" t="s">
        <v>92</v>
      </c>
      <c r="K317" s="259">
        <v>7</v>
      </c>
      <c r="L317" s="259">
        <v>2020</v>
      </c>
      <c r="M317" s="260">
        <v>10206.84</v>
      </c>
      <c r="N317" s="258" t="s">
        <v>2950</v>
      </c>
      <c r="O317" s="331"/>
      <c r="P317" s="72"/>
      <c r="Q317" s="72"/>
      <c r="R317" s="217"/>
      <c r="S317" s="217"/>
      <c r="T317" s="217"/>
      <c r="U317" s="217"/>
      <c r="V317" s="217"/>
      <c r="W317" s="217"/>
      <c r="X317" s="217"/>
      <c r="Y317" s="217"/>
      <c r="Z317" s="217"/>
      <c r="AA317" s="217"/>
    </row>
    <row r="318" spans="1:27" x14ac:dyDescent="0.2">
      <c r="A318" s="257">
        <v>311</v>
      </c>
      <c r="B318" s="262" t="s">
        <v>12686</v>
      </c>
      <c r="C318" s="262" t="s">
        <v>12685</v>
      </c>
      <c r="D318" s="258" t="s">
        <v>261</v>
      </c>
      <c r="E318" s="258" t="s">
        <v>391</v>
      </c>
      <c r="F318" s="258" t="s">
        <v>261</v>
      </c>
      <c r="G318" s="258" t="s">
        <v>440</v>
      </c>
      <c r="H318" s="258" t="s">
        <v>292</v>
      </c>
      <c r="I318" s="258" t="s">
        <v>171</v>
      </c>
      <c r="J318" s="258" t="s">
        <v>92</v>
      </c>
      <c r="K318" s="259">
        <v>7</v>
      </c>
      <c r="L318" s="259">
        <v>2020</v>
      </c>
      <c r="M318" s="260">
        <v>10206.84</v>
      </c>
      <c r="N318" s="258" t="s">
        <v>2950</v>
      </c>
      <c r="O318" s="331"/>
      <c r="P318" s="72"/>
      <c r="Q318" s="72"/>
      <c r="R318" s="217"/>
      <c r="S318" s="217"/>
      <c r="T318" s="217"/>
      <c r="U318" s="217"/>
      <c r="V318" s="217"/>
      <c r="W318" s="217"/>
      <c r="X318" s="217"/>
      <c r="Y318" s="217"/>
      <c r="Z318" s="217"/>
      <c r="AA318" s="217"/>
    </row>
    <row r="319" spans="1:27" x14ac:dyDescent="0.2">
      <c r="A319" s="257">
        <v>312</v>
      </c>
      <c r="B319" s="257" t="s">
        <v>12687</v>
      </c>
      <c r="C319" s="257" t="s">
        <v>12688</v>
      </c>
      <c r="D319" s="258" t="s">
        <v>12689</v>
      </c>
      <c r="E319" s="258" t="s">
        <v>12690</v>
      </c>
      <c r="F319" s="258" t="s">
        <v>261</v>
      </c>
      <c r="G319" s="258" t="s">
        <v>440</v>
      </c>
      <c r="H319" s="258" t="s">
        <v>292</v>
      </c>
      <c r="I319" s="258" t="s">
        <v>183</v>
      </c>
      <c r="J319" s="258" t="s">
        <v>92</v>
      </c>
      <c r="K319" s="258">
        <v>12</v>
      </c>
      <c r="L319" s="259">
        <v>2013</v>
      </c>
      <c r="M319" s="260">
        <v>13108.85</v>
      </c>
      <c r="N319" s="258" t="s">
        <v>2950</v>
      </c>
      <c r="O319" s="331"/>
      <c r="P319" s="72"/>
      <c r="Q319" s="72"/>
      <c r="R319" s="217"/>
      <c r="S319" s="217"/>
      <c r="T319" s="217"/>
      <c r="U319" s="217"/>
      <c r="V319" s="217"/>
      <c r="W319" s="217"/>
      <c r="X319" s="217"/>
      <c r="Y319" s="217"/>
      <c r="Z319" s="217"/>
      <c r="AA319" s="217"/>
    </row>
    <row r="320" spans="1:27" x14ac:dyDescent="0.2">
      <c r="A320" s="257">
        <v>313</v>
      </c>
      <c r="B320" s="257" t="s">
        <v>12691</v>
      </c>
      <c r="C320" s="257" t="s">
        <v>12692</v>
      </c>
      <c r="D320" s="258" t="s">
        <v>12693</v>
      </c>
      <c r="E320" s="258" t="s">
        <v>12694</v>
      </c>
      <c r="F320" s="258" t="s">
        <v>12695</v>
      </c>
      <c r="G320" s="258" t="s">
        <v>440</v>
      </c>
      <c r="H320" s="258" t="s">
        <v>292</v>
      </c>
      <c r="I320" s="258" t="s">
        <v>183</v>
      </c>
      <c r="J320" s="258" t="s">
        <v>92</v>
      </c>
      <c r="K320" s="258">
        <v>12</v>
      </c>
      <c r="L320" s="259">
        <v>2013</v>
      </c>
      <c r="M320" s="260">
        <v>112151</v>
      </c>
      <c r="N320" s="258" t="s">
        <v>2950</v>
      </c>
      <c r="O320" s="331"/>
      <c r="P320" s="72"/>
      <c r="Q320" s="72"/>
      <c r="R320" s="217"/>
      <c r="S320" s="217"/>
      <c r="T320" s="217"/>
      <c r="U320" s="217"/>
      <c r="V320" s="217"/>
      <c r="W320" s="217"/>
      <c r="X320" s="217"/>
      <c r="Y320" s="217"/>
      <c r="Z320" s="217"/>
      <c r="AA320" s="217"/>
    </row>
    <row r="321" spans="1:27" x14ac:dyDescent="0.2">
      <c r="A321" s="257">
        <v>314</v>
      </c>
      <c r="B321" s="257" t="s">
        <v>12696</v>
      </c>
      <c r="C321" s="257" t="s">
        <v>12697</v>
      </c>
      <c r="D321" s="258" t="s">
        <v>12693</v>
      </c>
      <c r="E321" s="258" t="s">
        <v>391</v>
      </c>
      <c r="F321" s="258" t="s">
        <v>261</v>
      </c>
      <c r="G321" s="258" t="s">
        <v>440</v>
      </c>
      <c r="H321" s="258" t="s">
        <v>292</v>
      </c>
      <c r="I321" s="258" t="s">
        <v>183</v>
      </c>
      <c r="J321" s="258" t="s">
        <v>92</v>
      </c>
      <c r="K321" s="258">
        <v>12</v>
      </c>
      <c r="L321" s="259">
        <v>2013</v>
      </c>
      <c r="M321" s="260">
        <v>41182.339999999997</v>
      </c>
      <c r="N321" s="258" t="s">
        <v>2950</v>
      </c>
      <c r="O321" s="331"/>
      <c r="P321" s="72"/>
      <c r="Q321" s="72"/>
      <c r="R321" s="217"/>
      <c r="S321" s="217"/>
      <c r="T321" s="217"/>
      <c r="U321" s="217"/>
      <c r="V321" s="217"/>
      <c r="W321" s="217"/>
      <c r="X321" s="217"/>
      <c r="Y321" s="217"/>
      <c r="Z321" s="217"/>
      <c r="AA321" s="217"/>
    </row>
    <row r="322" spans="1:27" x14ac:dyDescent="0.2">
      <c r="A322" s="257">
        <v>315</v>
      </c>
      <c r="B322" s="257" t="s">
        <v>12698</v>
      </c>
      <c r="C322" s="257" t="s">
        <v>12699</v>
      </c>
      <c r="D322" s="258" t="s">
        <v>12174</v>
      </c>
      <c r="E322" s="258" t="s">
        <v>391</v>
      </c>
      <c r="F322" s="258" t="s">
        <v>12700</v>
      </c>
      <c r="G322" s="258" t="s">
        <v>440</v>
      </c>
      <c r="H322" s="258" t="s">
        <v>292</v>
      </c>
      <c r="I322" s="258" t="s">
        <v>183</v>
      </c>
      <c r="J322" s="258" t="s">
        <v>92</v>
      </c>
      <c r="K322" s="258">
        <v>12</v>
      </c>
      <c r="L322" s="259">
        <v>2013</v>
      </c>
      <c r="M322" s="260">
        <v>14950</v>
      </c>
      <c r="N322" s="258" t="s">
        <v>2950</v>
      </c>
      <c r="O322" s="331"/>
      <c r="P322" s="72"/>
      <c r="Q322" s="72"/>
      <c r="R322" s="217"/>
      <c r="S322" s="217"/>
      <c r="T322" s="217"/>
      <c r="U322" s="217"/>
      <c r="V322" s="217"/>
      <c r="W322" s="217"/>
      <c r="X322" s="217"/>
      <c r="Y322" s="217"/>
      <c r="Z322" s="217"/>
      <c r="AA322" s="217"/>
    </row>
    <row r="323" spans="1:27" x14ac:dyDescent="0.2">
      <c r="A323" s="257">
        <v>316</v>
      </c>
      <c r="B323" s="257" t="s">
        <v>12701</v>
      </c>
      <c r="C323" s="257" t="s">
        <v>12699</v>
      </c>
      <c r="D323" s="258" t="s">
        <v>12174</v>
      </c>
      <c r="E323" s="258" t="s">
        <v>391</v>
      </c>
      <c r="F323" s="258" t="s">
        <v>12700</v>
      </c>
      <c r="G323" s="258" t="s">
        <v>440</v>
      </c>
      <c r="H323" s="258" t="s">
        <v>292</v>
      </c>
      <c r="I323" s="258" t="s">
        <v>183</v>
      </c>
      <c r="J323" s="258" t="s">
        <v>92</v>
      </c>
      <c r="K323" s="258">
        <v>12</v>
      </c>
      <c r="L323" s="259">
        <v>2013</v>
      </c>
      <c r="M323" s="260">
        <v>14950</v>
      </c>
      <c r="N323" s="258" t="s">
        <v>2950</v>
      </c>
      <c r="O323" s="331"/>
      <c r="P323" s="72"/>
      <c r="Q323" s="72"/>
      <c r="R323" s="217"/>
      <c r="S323" s="217"/>
      <c r="T323" s="217"/>
      <c r="U323" s="217"/>
      <c r="V323" s="217"/>
      <c r="W323" s="217"/>
      <c r="X323" s="217"/>
      <c r="Y323" s="217"/>
      <c r="Z323" s="217"/>
      <c r="AA323" s="217"/>
    </row>
    <row r="324" spans="1:27" x14ac:dyDescent="0.2">
      <c r="A324" s="257">
        <v>317</v>
      </c>
      <c r="B324" s="257" t="s">
        <v>12702</v>
      </c>
      <c r="C324" s="257" t="s">
        <v>12703</v>
      </c>
      <c r="D324" s="258" t="s">
        <v>12693</v>
      </c>
      <c r="E324" s="258" t="s">
        <v>391</v>
      </c>
      <c r="F324" s="258" t="s">
        <v>12704</v>
      </c>
      <c r="G324" s="258" t="s">
        <v>440</v>
      </c>
      <c r="H324" s="258" t="s">
        <v>292</v>
      </c>
      <c r="I324" s="258" t="s">
        <v>183</v>
      </c>
      <c r="J324" s="258" t="s">
        <v>92</v>
      </c>
      <c r="K324" s="258">
        <v>12</v>
      </c>
      <c r="L324" s="259">
        <v>2013</v>
      </c>
      <c r="M324" s="260">
        <v>62717.14</v>
      </c>
      <c r="N324" s="258" t="s">
        <v>2950</v>
      </c>
      <c r="O324" s="331"/>
      <c r="P324" s="72"/>
      <c r="Q324" s="72"/>
      <c r="R324" s="217"/>
      <c r="S324" s="217"/>
      <c r="T324" s="217"/>
      <c r="U324" s="217"/>
      <c r="V324" s="217"/>
      <c r="W324" s="217"/>
      <c r="X324" s="217"/>
      <c r="Y324" s="217"/>
      <c r="Z324" s="217"/>
      <c r="AA324" s="217"/>
    </row>
    <row r="325" spans="1:27" x14ac:dyDescent="0.2">
      <c r="A325" s="257">
        <v>318</v>
      </c>
      <c r="B325" s="262" t="s">
        <v>12705</v>
      </c>
      <c r="C325" s="262" t="s">
        <v>12706</v>
      </c>
      <c r="D325" s="258" t="s">
        <v>12707</v>
      </c>
      <c r="E325" s="258" t="s">
        <v>391</v>
      </c>
      <c r="F325" s="258" t="s">
        <v>12708</v>
      </c>
      <c r="G325" s="258" t="s">
        <v>440</v>
      </c>
      <c r="H325" s="258" t="s">
        <v>292</v>
      </c>
      <c r="I325" s="258" t="s">
        <v>183</v>
      </c>
      <c r="J325" s="258" t="s">
        <v>92</v>
      </c>
      <c r="K325" s="263">
        <v>8</v>
      </c>
      <c r="L325" s="263">
        <v>2014</v>
      </c>
      <c r="M325" s="260">
        <v>11252</v>
      </c>
      <c r="N325" s="258" t="s">
        <v>2950</v>
      </c>
      <c r="O325" s="331"/>
      <c r="P325" s="72"/>
      <c r="Q325" s="72"/>
      <c r="R325" s="217"/>
      <c r="S325" s="217"/>
      <c r="T325" s="217"/>
      <c r="U325" s="217"/>
      <c r="V325" s="217"/>
      <c r="W325" s="217"/>
      <c r="X325" s="217"/>
      <c r="Y325" s="217"/>
      <c r="Z325" s="217"/>
      <c r="AA325" s="217"/>
    </row>
    <row r="326" spans="1:27" x14ac:dyDescent="0.2">
      <c r="A326" s="257">
        <v>319</v>
      </c>
      <c r="B326" s="262" t="s">
        <v>12709</v>
      </c>
      <c r="C326" s="262" t="s">
        <v>12706</v>
      </c>
      <c r="D326" s="258" t="s">
        <v>12707</v>
      </c>
      <c r="E326" s="258" t="s">
        <v>391</v>
      </c>
      <c r="F326" s="258" t="s">
        <v>12710</v>
      </c>
      <c r="G326" s="258" t="s">
        <v>440</v>
      </c>
      <c r="H326" s="258" t="s">
        <v>292</v>
      </c>
      <c r="I326" s="258" t="s">
        <v>183</v>
      </c>
      <c r="J326" s="258" t="s">
        <v>92</v>
      </c>
      <c r="K326" s="263">
        <v>8</v>
      </c>
      <c r="L326" s="263">
        <v>2014</v>
      </c>
      <c r="M326" s="260">
        <v>11252</v>
      </c>
      <c r="N326" s="258" t="s">
        <v>2950</v>
      </c>
      <c r="O326" s="331"/>
      <c r="P326" s="72"/>
      <c r="Q326" s="72"/>
      <c r="R326" s="217"/>
      <c r="S326" s="217"/>
      <c r="T326" s="217"/>
      <c r="U326" s="217"/>
      <c r="V326" s="217"/>
      <c r="W326" s="217"/>
      <c r="X326" s="217"/>
      <c r="Y326" s="217"/>
      <c r="Z326" s="217"/>
      <c r="AA326" s="217"/>
    </row>
    <row r="327" spans="1:27" ht="22.5" x14ac:dyDescent="0.2">
      <c r="A327" s="257">
        <v>320</v>
      </c>
      <c r="B327" s="262" t="s">
        <v>12711</v>
      </c>
      <c r="C327" s="262" t="s">
        <v>12712</v>
      </c>
      <c r="D327" s="258" t="s">
        <v>12713</v>
      </c>
      <c r="E327" s="258" t="s">
        <v>391</v>
      </c>
      <c r="F327" s="258" t="s">
        <v>12714</v>
      </c>
      <c r="G327" s="258" t="s">
        <v>440</v>
      </c>
      <c r="H327" s="258" t="s">
        <v>292</v>
      </c>
      <c r="I327" s="258" t="s">
        <v>183</v>
      </c>
      <c r="J327" s="258" t="s">
        <v>92</v>
      </c>
      <c r="K327" s="263">
        <v>12</v>
      </c>
      <c r="L327" s="263">
        <v>2014</v>
      </c>
      <c r="M327" s="260">
        <v>717796.5</v>
      </c>
      <c r="N327" s="258" t="s">
        <v>2950</v>
      </c>
      <c r="O327" s="331"/>
      <c r="P327" s="72"/>
      <c r="Q327" s="72"/>
      <c r="R327" s="217"/>
      <c r="S327" s="217"/>
      <c r="T327" s="217"/>
      <c r="U327" s="217"/>
      <c r="V327" s="217"/>
      <c r="W327" s="217"/>
      <c r="X327" s="217"/>
      <c r="Y327" s="217"/>
      <c r="Z327" s="217"/>
      <c r="AA327" s="217"/>
    </row>
    <row r="328" spans="1:27" x14ac:dyDescent="0.2">
      <c r="A328" s="257">
        <v>321</v>
      </c>
      <c r="B328" s="262" t="s">
        <v>12715</v>
      </c>
      <c r="C328" s="262" t="s">
        <v>12716</v>
      </c>
      <c r="D328" s="258" t="s">
        <v>261</v>
      </c>
      <c r="E328" s="258" t="s">
        <v>391</v>
      </c>
      <c r="F328" s="258" t="s">
        <v>261</v>
      </c>
      <c r="G328" s="258" t="s">
        <v>440</v>
      </c>
      <c r="H328" s="258" t="s">
        <v>292</v>
      </c>
      <c r="I328" s="258" t="s">
        <v>183</v>
      </c>
      <c r="J328" s="258" t="s">
        <v>92</v>
      </c>
      <c r="K328" s="263">
        <v>6</v>
      </c>
      <c r="L328" s="263">
        <v>2015</v>
      </c>
      <c r="M328" s="260">
        <v>4149</v>
      </c>
      <c r="N328" s="258" t="s">
        <v>2950</v>
      </c>
      <c r="O328" s="331"/>
      <c r="P328" s="72"/>
      <c r="Q328" s="72"/>
      <c r="R328" s="217"/>
      <c r="S328" s="217"/>
      <c r="T328" s="217"/>
      <c r="U328" s="217"/>
      <c r="V328" s="217"/>
      <c r="W328" s="217"/>
      <c r="X328" s="217"/>
      <c r="Y328" s="217"/>
      <c r="Z328" s="217"/>
      <c r="AA328" s="217"/>
    </row>
    <row r="329" spans="1:27" x14ac:dyDescent="0.2">
      <c r="A329" s="257">
        <v>322</v>
      </c>
      <c r="B329" s="262" t="s">
        <v>12717</v>
      </c>
      <c r="C329" s="262" t="s">
        <v>12718</v>
      </c>
      <c r="D329" s="258" t="s">
        <v>12719</v>
      </c>
      <c r="E329" s="258" t="s">
        <v>391</v>
      </c>
      <c r="F329" s="258" t="s">
        <v>261</v>
      </c>
      <c r="G329" s="258" t="s">
        <v>440</v>
      </c>
      <c r="H329" s="258" t="s">
        <v>292</v>
      </c>
      <c r="I329" s="258" t="s">
        <v>183</v>
      </c>
      <c r="J329" s="258" t="s">
        <v>92</v>
      </c>
      <c r="K329" s="263">
        <v>6</v>
      </c>
      <c r="L329" s="263">
        <v>2015</v>
      </c>
      <c r="M329" s="260">
        <v>1740</v>
      </c>
      <c r="N329" s="258" t="s">
        <v>2950</v>
      </c>
      <c r="O329" s="331"/>
      <c r="P329" s="72"/>
      <c r="Q329" s="72"/>
      <c r="R329" s="217"/>
      <c r="S329" s="217"/>
      <c r="T329" s="217"/>
      <c r="U329" s="217"/>
      <c r="V329" s="217"/>
      <c r="W329" s="217"/>
      <c r="X329" s="217"/>
      <c r="Y329" s="217"/>
      <c r="Z329" s="217"/>
      <c r="AA329" s="217"/>
    </row>
    <row r="330" spans="1:27" x14ac:dyDescent="0.2">
      <c r="A330" s="257">
        <v>323</v>
      </c>
      <c r="B330" s="262" t="s">
        <v>12720</v>
      </c>
      <c r="C330" s="262" t="s">
        <v>12721</v>
      </c>
      <c r="D330" s="258" t="s">
        <v>12722</v>
      </c>
      <c r="E330" s="258" t="s">
        <v>12723</v>
      </c>
      <c r="F330" s="258" t="s">
        <v>261</v>
      </c>
      <c r="G330" s="258" t="s">
        <v>440</v>
      </c>
      <c r="H330" s="258" t="s">
        <v>292</v>
      </c>
      <c r="I330" s="258" t="s">
        <v>183</v>
      </c>
      <c r="J330" s="258" t="s">
        <v>92</v>
      </c>
      <c r="K330" s="263">
        <v>8</v>
      </c>
      <c r="L330" s="263">
        <v>2015</v>
      </c>
      <c r="M330" s="260">
        <v>5568</v>
      </c>
      <c r="N330" s="258" t="s">
        <v>2950</v>
      </c>
      <c r="O330" s="331"/>
      <c r="P330" s="72"/>
      <c r="Q330" s="72"/>
      <c r="R330" s="217"/>
      <c r="S330" s="217"/>
      <c r="T330" s="217"/>
      <c r="U330" s="217"/>
      <c r="V330" s="217"/>
      <c r="W330" s="217"/>
      <c r="X330" s="217"/>
      <c r="Y330" s="217"/>
      <c r="Z330" s="217"/>
      <c r="AA330" s="217"/>
    </row>
    <row r="331" spans="1:27" x14ac:dyDescent="0.2">
      <c r="A331" s="257">
        <v>324</v>
      </c>
      <c r="B331" s="262" t="s">
        <v>12724</v>
      </c>
      <c r="C331" s="262" t="s">
        <v>12706</v>
      </c>
      <c r="D331" s="258" t="s">
        <v>12707</v>
      </c>
      <c r="E331" s="258" t="s">
        <v>391</v>
      </c>
      <c r="F331" s="258" t="s">
        <v>12725</v>
      </c>
      <c r="G331" s="258" t="s">
        <v>440</v>
      </c>
      <c r="H331" s="258" t="s">
        <v>292</v>
      </c>
      <c r="I331" s="258" t="s">
        <v>183</v>
      </c>
      <c r="J331" s="258" t="s">
        <v>92</v>
      </c>
      <c r="K331" s="263">
        <v>8</v>
      </c>
      <c r="L331" s="263">
        <v>2015</v>
      </c>
      <c r="M331" s="260">
        <v>13572</v>
      </c>
      <c r="N331" s="258" t="s">
        <v>2950</v>
      </c>
      <c r="O331" s="331"/>
      <c r="P331" s="72"/>
      <c r="Q331" s="72"/>
      <c r="R331" s="217"/>
      <c r="S331" s="217"/>
      <c r="T331" s="217"/>
      <c r="U331" s="217"/>
      <c r="V331" s="217"/>
      <c r="W331" s="217"/>
      <c r="X331" s="217"/>
      <c r="Y331" s="217"/>
      <c r="Z331" s="217"/>
      <c r="AA331" s="217"/>
    </row>
    <row r="332" spans="1:27" x14ac:dyDescent="0.2">
      <c r="A332" s="257">
        <v>325</v>
      </c>
      <c r="B332" s="262" t="s">
        <v>12726</v>
      </c>
      <c r="C332" s="262" t="s">
        <v>12706</v>
      </c>
      <c r="D332" s="258" t="s">
        <v>12707</v>
      </c>
      <c r="E332" s="258" t="s">
        <v>391</v>
      </c>
      <c r="F332" s="258" t="s">
        <v>12725</v>
      </c>
      <c r="G332" s="258" t="s">
        <v>440</v>
      </c>
      <c r="H332" s="258" t="s">
        <v>292</v>
      </c>
      <c r="I332" s="258" t="s">
        <v>183</v>
      </c>
      <c r="J332" s="258" t="s">
        <v>92</v>
      </c>
      <c r="K332" s="263">
        <v>8</v>
      </c>
      <c r="L332" s="263">
        <v>2015</v>
      </c>
      <c r="M332" s="260">
        <v>13572</v>
      </c>
      <c r="N332" s="258" t="s">
        <v>2950</v>
      </c>
      <c r="O332" s="331"/>
      <c r="P332" s="72"/>
      <c r="Q332" s="72"/>
      <c r="R332" s="217"/>
      <c r="S332" s="217"/>
      <c r="T332" s="217"/>
      <c r="U332" s="217"/>
      <c r="V332" s="217"/>
      <c r="W332" s="217"/>
      <c r="X332" s="217"/>
      <c r="Y332" s="217"/>
      <c r="Z332" s="217"/>
      <c r="AA332" s="217"/>
    </row>
    <row r="333" spans="1:27" ht="33.75" x14ac:dyDescent="0.2">
      <c r="A333" s="257">
        <v>326</v>
      </c>
      <c r="B333" s="262" t="s">
        <v>12727</v>
      </c>
      <c r="C333" s="262" t="s">
        <v>12728</v>
      </c>
      <c r="D333" s="258" t="s">
        <v>261</v>
      </c>
      <c r="E333" s="258" t="s">
        <v>391</v>
      </c>
      <c r="F333" s="258" t="s">
        <v>261</v>
      </c>
      <c r="G333" s="258" t="s">
        <v>440</v>
      </c>
      <c r="H333" s="258" t="s">
        <v>292</v>
      </c>
      <c r="I333" s="258" t="s">
        <v>183</v>
      </c>
      <c r="J333" s="258" t="s">
        <v>92</v>
      </c>
      <c r="K333" s="263">
        <v>8</v>
      </c>
      <c r="L333" s="263">
        <v>2015</v>
      </c>
      <c r="M333" s="260">
        <v>5485.87</v>
      </c>
      <c r="N333" s="258" t="s">
        <v>2950</v>
      </c>
      <c r="O333" s="331"/>
      <c r="P333" s="72"/>
      <c r="Q333" s="72"/>
      <c r="R333" s="217"/>
      <c r="S333" s="217"/>
      <c r="T333" s="217"/>
      <c r="U333" s="217"/>
      <c r="V333" s="217"/>
      <c r="W333" s="217"/>
      <c r="X333" s="217"/>
      <c r="Y333" s="217"/>
      <c r="Z333" s="217"/>
      <c r="AA333" s="217"/>
    </row>
    <row r="334" spans="1:27" x14ac:dyDescent="0.2">
      <c r="A334" s="257">
        <v>327</v>
      </c>
      <c r="B334" s="262" t="s">
        <v>12729</v>
      </c>
      <c r="C334" s="262" t="s">
        <v>12730</v>
      </c>
      <c r="D334" s="258" t="s">
        <v>261</v>
      </c>
      <c r="E334" s="258" t="s">
        <v>391</v>
      </c>
      <c r="F334" s="258" t="s">
        <v>261</v>
      </c>
      <c r="G334" s="258" t="s">
        <v>440</v>
      </c>
      <c r="H334" s="258"/>
      <c r="I334" s="258" t="s">
        <v>183</v>
      </c>
      <c r="J334" s="258" t="s">
        <v>92</v>
      </c>
      <c r="K334" s="263">
        <v>2</v>
      </c>
      <c r="L334" s="263">
        <v>2016</v>
      </c>
      <c r="M334" s="260">
        <v>4072.48</v>
      </c>
      <c r="N334" s="258" t="s">
        <v>2950</v>
      </c>
      <c r="O334" s="331"/>
      <c r="P334" s="72"/>
      <c r="Q334" s="72"/>
      <c r="R334" s="217"/>
      <c r="S334" s="217"/>
      <c r="T334" s="217"/>
      <c r="U334" s="217"/>
      <c r="V334" s="217"/>
      <c r="W334" s="217"/>
      <c r="X334" s="217"/>
      <c r="Y334" s="217"/>
      <c r="Z334" s="217"/>
      <c r="AA334" s="217"/>
    </row>
    <row r="335" spans="1:27" x14ac:dyDescent="0.2">
      <c r="A335" s="257">
        <v>328</v>
      </c>
      <c r="B335" s="257" t="s">
        <v>12731</v>
      </c>
      <c r="C335" s="257" t="s">
        <v>12732</v>
      </c>
      <c r="D335" s="258" t="s">
        <v>12733</v>
      </c>
      <c r="E335" s="258" t="s">
        <v>391</v>
      </c>
      <c r="F335" s="258" t="s">
        <v>12734</v>
      </c>
      <c r="G335" s="258" t="s">
        <v>440</v>
      </c>
      <c r="H335" s="258" t="s">
        <v>890</v>
      </c>
      <c r="I335" s="258" t="s">
        <v>183</v>
      </c>
      <c r="J335" s="258" t="s">
        <v>92</v>
      </c>
      <c r="K335" s="263">
        <v>1</v>
      </c>
      <c r="L335" s="259">
        <v>2016</v>
      </c>
      <c r="M335" s="260">
        <v>30702</v>
      </c>
      <c r="N335" s="258" t="s">
        <v>2950</v>
      </c>
      <c r="O335" s="331"/>
      <c r="P335" s="72"/>
      <c r="Q335" s="72"/>
      <c r="R335" s="217"/>
      <c r="S335" s="217"/>
      <c r="T335" s="217"/>
      <c r="U335" s="217"/>
      <c r="V335" s="217"/>
      <c r="W335" s="217"/>
      <c r="X335" s="217"/>
      <c r="Y335" s="217"/>
      <c r="Z335" s="217"/>
      <c r="AA335" s="217"/>
    </row>
    <row r="336" spans="1:27" x14ac:dyDescent="0.2">
      <c r="A336" s="257">
        <v>329</v>
      </c>
      <c r="B336" s="257" t="s">
        <v>12735</v>
      </c>
      <c r="C336" s="257" t="s">
        <v>12736</v>
      </c>
      <c r="D336" s="258" t="s">
        <v>12693</v>
      </c>
      <c r="E336" s="258" t="s">
        <v>391</v>
      </c>
      <c r="F336" s="258" t="s">
        <v>261</v>
      </c>
      <c r="G336" s="258" t="s">
        <v>440</v>
      </c>
      <c r="H336" s="258" t="s">
        <v>12737</v>
      </c>
      <c r="I336" s="258" t="s">
        <v>183</v>
      </c>
      <c r="J336" s="258" t="s">
        <v>92</v>
      </c>
      <c r="K336" s="263">
        <v>12</v>
      </c>
      <c r="L336" s="264">
        <v>2013</v>
      </c>
      <c r="M336" s="260">
        <v>5750</v>
      </c>
      <c r="N336" s="258" t="s">
        <v>2950</v>
      </c>
      <c r="O336" s="331"/>
      <c r="P336" s="72"/>
      <c r="Q336" s="72"/>
      <c r="R336" s="217"/>
      <c r="S336" s="217"/>
      <c r="T336" s="217"/>
      <c r="U336" s="217"/>
      <c r="V336" s="217"/>
      <c r="W336" s="217"/>
      <c r="X336" s="217"/>
      <c r="Y336" s="217"/>
      <c r="Z336" s="217"/>
      <c r="AA336" s="217"/>
    </row>
    <row r="337" spans="1:27" x14ac:dyDescent="0.2">
      <c r="A337" s="257">
        <v>330</v>
      </c>
      <c r="B337" s="257" t="s">
        <v>12738</v>
      </c>
      <c r="C337" s="257" t="s">
        <v>12739</v>
      </c>
      <c r="D337" s="258" t="s">
        <v>261</v>
      </c>
      <c r="E337" s="258" t="s">
        <v>391</v>
      </c>
      <c r="F337" s="258" t="s">
        <v>261</v>
      </c>
      <c r="G337" s="258" t="s">
        <v>440</v>
      </c>
      <c r="H337" s="258" t="s">
        <v>292</v>
      </c>
      <c r="I337" s="258" t="s">
        <v>183</v>
      </c>
      <c r="J337" s="258" t="s">
        <v>535</v>
      </c>
      <c r="K337" s="263">
        <v>12</v>
      </c>
      <c r="L337" s="264">
        <v>2013</v>
      </c>
      <c r="M337" s="260">
        <v>8004</v>
      </c>
      <c r="N337" s="258" t="s">
        <v>2950</v>
      </c>
      <c r="O337" s="331"/>
      <c r="P337" s="72"/>
      <c r="Q337" s="72"/>
      <c r="R337" s="217"/>
      <c r="S337" s="217"/>
      <c r="T337" s="217"/>
      <c r="U337" s="217"/>
      <c r="V337" s="217"/>
      <c r="W337" s="217"/>
      <c r="X337" s="217"/>
      <c r="Y337" s="217"/>
      <c r="Z337" s="217"/>
      <c r="AA337" s="217"/>
    </row>
    <row r="338" spans="1:27" x14ac:dyDescent="0.2">
      <c r="A338" s="257">
        <v>331</v>
      </c>
      <c r="B338" s="257" t="s">
        <v>12740</v>
      </c>
      <c r="C338" s="257" t="s">
        <v>12741</v>
      </c>
      <c r="D338" s="258" t="s">
        <v>12742</v>
      </c>
      <c r="E338" s="258" t="s">
        <v>391</v>
      </c>
      <c r="F338" s="258" t="s">
        <v>12743</v>
      </c>
      <c r="G338" s="258" t="s">
        <v>440</v>
      </c>
      <c r="H338" s="258" t="s">
        <v>292</v>
      </c>
      <c r="I338" s="258" t="s">
        <v>183</v>
      </c>
      <c r="J338" s="258" t="s">
        <v>535</v>
      </c>
      <c r="K338" s="263">
        <v>12</v>
      </c>
      <c r="L338" s="264">
        <v>2013</v>
      </c>
      <c r="M338" s="260">
        <v>8004</v>
      </c>
      <c r="N338" s="258" t="s">
        <v>2950</v>
      </c>
      <c r="O338" s="331"/>
      <c r="P338" s="72"/>
      <c r="Q338" s="72"/>
      <c r="R338" s="217"/>
      <c r="S338" s="217"/>
      <c r="T338" s="217"/>
      <c r="U338" s="217"/>
      <c r="V338" s="217"/>
      <c r="W338" s="217"/>
      <c r="X338" s="217"/>
      <c r="Y338" s="217"/>
      <c r="Z338" s="217"/>
      <c r="AA338" s="217"/>
    </row>
    <row r="339" spans="1:27" x14ac:dyDescent="0.2">
      <c r="A339" s="257">
        <v>332</v>
      </c>
      <c r="B339" s="257" t="s">
        <v>12744</v>
      </c>
      <c r="C339" s="257" t="s">
        <v>12730</v>
      </c>
      <c r="D339" s="258" t="s">
        <v>261</v>
      </c>
      <c r="E339" s="258" t="s">
        <v>391</v>
      </c>
      <c r="F339" s="258" t="s">
        <v>261</v>
      </c>
      <c r="G339" s="258" t="s">
        <v>440</v>
      </c>
      <c r="H339" s="258" t="s">
        <v>292</v>
      </c>
      <c r="I339" s="258" t="s">
        <v>183</v>
      </c>
      <c r="J339" s="258" t="s">
        <v>92</v>
      </c>
      <c r="K339" s="263">
        <v>7</v>
      </c>
      <c r="L339" s="264">
        <v>2018</v>
      </c>
      <c r="M339" s="260">
        <v>2737.6</v>
      </c>
      <c r="N339" s="258" t="s">
        <v>2950</v>
      </c>
      <c r="O339" s="331"/>
      <c r="P339" s="72"/>
      <c r="Q339" s="72"/>
      <c r="R339" s="217"/>
      <c r="S339" s="217"/>
      <c r="T339" s="217"/>
      <c r="U339" s="217"/>
      <c r="V339" s="217"/>
      <c r="W339" s="217"/>
      <c r="X339" s="217"/>
      <c r="Y339" s="217"/>
      <c r="Z339" s="217"/>
      <c r="AA339" s="217"/>
    </row>
    <row r="340" spans="1:27" ht="22.5" x14ac:dyDescent="0.2">
      <c r="A340" s="257">
        <v>333</v>
      </c>
      <c r="B340" s="257" t="s">
        <v>12745</v>
      </c>
      <c r="C340" s="257" t="s">
        <v>12746</v>
      </c>
      <c r="D340" s="258" t="s">
        <v>261</v>
      </c>
      <c r="E340" s="258" t="s">
        <v>391</v>
      </c>
      <c r="F340" s="258" t="s">
        <v>261</v>
      </c>
      <c r="G340" s="258" t="s">
        <v>440</v>
      </c>
      <c r="H340" s="258" t="s">
        <v>292</v>
      </c>
      <c r="I340" s="258" t="s">
        <v>183</v>
      </c>
      <c r="J340" s="258" t="s">
        <v>92</v>
      </c>
      <c r="K340" s="263">
        <v>10</v>
      </c>
      <c r="L340" s="264">
        <v>2018</v>
      </c>
      <c r="M340" s="260">
        <v>15023.46</v>
      </c>
      <c r="N340" s="258" t="s">
        <v>2950</v>
      </c>
      <c r="O340" s="331"/>
      <c r="P340" s="72"/>
      <c r="Q340" s="72"/>
      <c r="R340" s="217"/>
      <c r="S340" s="217"/>
      <c r="T340" s="217"/>
      <c r="U340" s="217"/>
      <c r="V340" s="217"/>
      <c r="W340" s="217"/>
      <c r="X340" s="217"/>
      <c r="Y340" s="217"/>
      <c r="Z340" s="217"/>
      <c r="AA340" s="217"/>
    </row>
    <row r="341" spans="1:27" x14ac:dyDescent="0.2">
      <c r="A341" s="257">
        <v>334</v>
      </c>
      <c r="B341" s="257" t="s">
        <v>12747</v>
      </c>
      <c r="C341" s="257" t="s">
        <v>12748</v>
      </c>
      <c r="D341" s="258" t="s">
        <v>12211</v>
      </c>
      <c r="E341" s="258">
        <v>616</v>
      </c>
      <c r="F341" s="258" t="s">
        <v>261</v>
      </c>
      <c r="G341" s="258" t="s">
        <v>440</v>
      </c>
      <c r="H341" s="258" t="s">
        <v>292</v>
      </c>
      <c r="I341" s="258" t="s">
        <v>183</v>
      </c>
      <c r="J341" s="258" t="s">
        <v>92</v>
      </c>
      <c r="K341" s="263">
        <v>2</v>
      </c>
      <c r="L341" s="264">
        <v>2019</v>
      </c>
      <c r="M341" s="260">
        <v>5798.84</v>
      </c>
      <c r="N341" s="258" t="s">
        <v>2950</v>
      </c>
      <c r="O341" s="331"/>
      <c r="P341" s="72"/>
      <c r="Q341" s="72"/>
      <c r="R341" s="217"/>
      <c r="S341" s="217"/>
      <c r="T341" s="217"/>
      <c r="U341" s="217"/>
      <c r="V341" s="217"/>
      <c r="W341" s="217"/>
      <c r="X341" s="217"/>
      <c r="Y341" s="217"/>
      <c r="Z341" s="217"/>
      <c r="AA341" s="217"/>
    </row>
    <row r="342" spans="1:27" x14ac:dyDescent="0.2">
      <c r="A342" s="257">
        <v>335</v>
      </c>
      <c r="B342" s="257" t="s">
        <v>12749</v>
      </c>
      <c r="C342" s="257" t="s">
        <v>12750</v>
      </c>
      <c r="D342" s="258" t="s">
        <v>12751</v>
      </c>
      <c r="E342" s="258" t="s">
        <v>391</v>
      </c>
      <c r="F342" s="258" t="s">
        <v>261</v>
      </c>
      <c r="G342" s="258" t="s">
        <v>440</v>
      </c>
      <c r="H342" s="258"/>
      <c r="I342" s="258" t="s">
        <v>183</v>
      </c>
      <c r="J342" s="258" t="s">
        <v>92</v>
      </c>
      <c r="K342" s="263">
        <v>12</v>
      </c>
      <c r="L342" s="264">
        <v>2019</v>
      </c>
      <c r="M342" s="260">
        <v>191400</v>
      </c>
      <c r="N342" s="258" t="s">
        <v>2950</v>
      </c>
      <c r="O342" s="331"/>
      <c r="P342" s="72"/>
      <c r="Q342" s="72"/>
      <c r="R342" s="217"/>
      <c r="S342" s="217"/>
      <c r="T342" s="217"/>
      <c r="U342" s="217"/>
      <c r="V342" s="217"/>
      <c r="W342" s="217"/>
      <c r="X342" s="217"/>
      <c r="Y342" s="217"/>
      <c r="Z342" s="217"/>
      <c r="AA342" s="217"/>
    </row>
    <row r="343" spans="1:27" ht="22.5" x14ac:dyDescent="0.2">
      <c r="A343" s="257">
        <v>336</v>
      </c>
      <c r="B343" s="257" t="s">
        <v>12752</v>
      </c>
      <c r="C343" s="257" t="s">
        <v>12753</v>
      </c>
      <c r="D343" s="258" t="s">
        <v>261</v>
      </c>
      <c r="E343" s="258" t="s">
        <v>391</v>
      </c>
      <c r="F343" s="258" t="s">
        <v>261</v>
      </c>
      <c r="G343" s="258" t="s">
        <v>440</v>
      </c>
      <c r="H343" s="258"/>
      <c r="I343" s="258" t="s">
        <v>183</v>
      </c>
      <c r="J343" s="258" t="s">
        <v>92</v>
      </c>
      <c r="K343" s="263">
        <v>12</v>
      </c>
      <c r="L343" s="264">
        <v>2019</v>
      </c>
      <c r="M343" s="260">
        <v>13648.61</v>
      </c>
      <c r="N343" s="258" t="s">
        <v>2950</v>
      </c>
      <c r="O343" s="331"/>
      <c r="P343" s="72"/>
      <c r="Q343" s="72"/>
      <c r="R343" s="217"/>
      <c r="S343" s="217"/>
      <c r="T343" s="217"/>
      <c r="U343" s="217"/>
      <c r="V343" s="217"/>
      <c r="W343" s="217"/>
      <c r="X343" s="217"/>
      <c r="Y343" s="217"/>
      <c r="Z343" s="217"/>
      <c r="AA343" s="217"/>
    </row>
    <row r="344" spans="1:27" x14ac:dyDescent="0.2">
      <c r="A344" s="257">
        <v>337</v>
      </c>
      <c r="B344" s="257" t="s">
        <v>12754</v>
      </c>
      <c r="C344" s="257" t="s">
        <v>12755</v>
      </c>
      <c r="D344" s="258" t="s">
        <v>261</v>
      </c>
      <c r="E344" s="258" t="s">
        <v>391</v>
      </c>
      <c r="F344" s="258" t="s">
        <v>261</v>
      </c>
      <c r="G344" s="258" t="s">
        <v>440</v>
      </c>
      <c r="H344" s="258"/>
      <c r="I344" s="258" t="s">
        <v>183</v>
      </c>
      <c r="J344" s="258" t="s">
        <v>92</v>
      </c>
      <c r="K344" s="263">
        <v>12</v>
      </c>
      <c r="L344" s="264">
        <v>2019</v>
      </c>
      <c r="M344" s="260">
        <v>121800</v>
      </c>
      <c r="N344" s="258" t="s">
        <v>2950</v>
      </c>
      <c r="O344" s="331"/>
      <c r="P344" s="72"/>
      <c r="Q344" s="72"/>
      <c r="R344" s="217"/>
      <c r="S344" s="217"/>
      <c r="T344" s="217"/>
      <c r="U344" s="217"/>
      <c r="V344" s="217"/>
      <c r="W344" s="217"/>
      <c r="X344" s="217"/>
      <c r="Y344" s="217"/>
      <c r="Z344" s="217"/>
      <c r="AA344" s="217"/>
    </row>
    <row r="345" spans="1:27" x14ac:dyDescent="0.2">
      <c r="A345" s="257">
        <v>338</v>
      </c>
      <c r="B345" s="257" t="s">
        <v>12756</v>
      </c>
      <c r="C345" s="257" t="s">
        <v>12757</v>
      </c>
      <c r="D345" s="258" t="s">
        <v>12211</v>
      </c>
      <c r="E345" s="258" t="s">
        <v>391</v>
      </c>
      <c r="F345" s="258" t="s">
        <v>261</v>
      </c>
      <c r="G345" s="258" t="s">
        <v>440</v>
      </c>
      <c r="H345" s="258"/>
      <c r="I345" s="258" t="s">
        <v>183</v>
      </c>
      <c r="J345" s="258" t="s">
        <v>92</v>
      </c>
      <c r="K345" s="263">
        <v>12</v>
      </c>
      <c r="L345" s="264">
        <v>2019</v>
      </c>
      <c r="M345" s="260">
        <v>37190.76</v>
      </c>
      <c r="N345" s="258" t="s">
        <v>2950</v>
      </c>
      <c r="O345" s="331"/>
      <c r="P345" s="72"/>
      <c r="Q345" s="72"/>
      <c r="R345" s="217"/>
      <c r="S345" s="217"/>
      <c r="T345" s="217"/>
      <c r="U345" s="217"/>
      <c r="V345" s="217"/>
      <c r="W345" s="217"/>
      <c r="X345" s="217"/>
      <c r="Y345" s="217"/>
      <c r="Z345" s="217"/>
      <c r="AA345" s="217"/>
    </row>
    <row r="346" spans="1:27" x14ac:dyDescent="0.2">
      <c r="A346" s="257">
        <v>339</v>
      </c>
      <c r="B346" s="257" t="s">
        <v>12758</v>
      </c>
      <c r="C346" s="257" t="s">
        <v>12759</v>
      </c>
      <c r="D346" s="258" t="s">
        <v>261</v>
      </c>
      <c r="E346" s="258" t="s">
        <v>391</v>
      </c>
      <c r="F346" s="258" t="s">
        <v>261</v>
      </c>
      <c r="G346" s="258" t="s">
        <v>440</v>
      </c>
      <c r="H346" s="258"/>
      <c r="I346" s="258" t="s">
        <v>183</v>
      </c>
      <c r="J346" s="258" t="s">
        <v>92</v>
      </c>
      <c r="K346" s="263">
        <v>12</v>
      </c>
      <c r="L346" s="264">
        <v>2019</v>
      </c>
      <c r="M346" s="260">
        <v>4058.84</v>
      </c>
      <c r="N346" s="258" t="s">
        <v>2950</v>
      </c>
      <c r="O346" s="331"/>
      <c r="P346" s="72"/>
      <c r="Q346" s="72"/>
      <c r="R346" s="217"/>
      <c r="S346" s="217"/>
      <c r="T346" s="217"/>
      <c r="U346" s="217"/>
      <c r="V346" s="217"/>
      <c r="W346" s="217"/>
      <c r="X346" s="217"/>
      <c r="Y346" s="217"/>
      <c r="Z346" s="217"/>
      <c r="AA346" s="217"/>
    </row>
    <row r="347" spans="1:27" ht="22.5" x14ac:dyDescent="0.2">
      <c r="A347" s="257">
        <v>340</v>
      </c>
      <c r="B347" s="257" t="s">
        <v>12760</v>
      </c>
      <c r="C347" s="257" t="s">
        <v>12761</v>
      </c>
      <c r="D347" s="258" t="s">
        <v>261</v>
      </c>
      <c r="E347" s="258" t="s">
        <v>391</v>
      </c>
      <c r="F347" s="258" t="s">
        <v>261</v>
      </c>
      <c r="G347" s="258" t="s">
        <v>440</v>
      </c>
      <c r="H347" s="258"/>
      <c r="I347" s="258" t="s">
        <v>183</v>
      </c>
      <c r="J347" s="258" t="s">
        <v>92</v>
      </c>
      <c r="K347" s="263">
        <v>3</v>
      </c>
      <c r="L347" s="264">
        <v>2020</v>
      </c>
      <c r="M347" s="260">
        <v>13920</v>
      </c>
      <c r="N347" s="258" t="s">
        <v>2950</v>
      </c>
      <c r="O347" s="331"/>
      <c r="P347" s="72"/>
      <c r="Q347" s="72"/>
      <c r="R347" s="217"/>
      <c r="S347" s="217"/>
      <c r="T347" s="217"/>
      <c r="U347" s="217"/>
      <c r="V347" s="217"/>
      <c r="W347" s="217"/>
      <c r="X347" s="217"/>
      <c r="Y347" s="217"/>
      <c r="Z347" s="217"/>
      <c r="AA347" s="217"/>
    </row>
    <row r="348" spans="1:27" ht="22.5" x14ac:dyDescent="0.2">
      <c r="A348" s="257">
        <v>341</v>
      </c>
      <c r="B348" s="257" t="s">
        <v>12762</v>
      </c>
      <c r="C348" s="257" t="s">
        <v>12753</v>
      </c>
      <c r="D348" s="258"/>
      <c r="E348" s="258"/>
      <c r="F348" s="258"/>
      <c r="G348" s="258"/>
      <c r="H348" s="258"/>
      <c r="I348" s="258" t="s">
        <v>183</v>
      </c>
      <c r="J348" s="258" t="s">
        <v>92</v>
      </c>
      <c r="K348" s="263">
        <v>6</v>
      </c>
      <c r="L348" s="264">
        <v>2020</v>
      </c>
      <c r="M348" s="260">
        <v>121800.65</v>
      </c>
      <c r="N348" s="258" t="s">
        <v>2950</v>
      </c>
      <c r="O348" s="331"/>
      <c r="P348" s="72"/>
      <c r="Q348" s="72"/>
      <c r="R348" s="217"/>
      <c r="S348" s="217"/>
      <c r="T348" s="217"/>
      <c r="U348" s="217"/>
      <c r="V348" s="217"/>
      <c r="W348" s="217"/>
      <c r="X348" s="217"/>
      <c r="Y348" s="217"/>
      <c r="Z348" s="217"/>
      <c r="AA348" s="217"/>
    </row>
    <row r="349" spans="1:27" x14ac:dyDescent="0.2">
      <c r="A349" s="257">
        <v>342</v>
      </c>
      <c r="B349" s="257" t="s">
        <v>12763</v>
      </c>
      <c r="C349" s="257" t="s">
        <v>12764</v>
      </c>
      <c r="D349" s="258" t="s">
        <v>261</v>
      </c>
      <c r="E349" s="258" t="s">
        <v>391</v>
      </c>
      <c r="F349" s="258" t="s">
        <v>261</v>
      </c>
      <c r="G349" s="258" t="s">
        <v>440</v>
      </c>
      <c r="H349" s="258" t="s">
        <v>292</v>
      </c>
      <c r="I349" s="258" t="s">
        <v>183</v>
      </c>
      <c r="J349" s="258" t="s">
        <v>92</v>
      </c>
      <c r="K349" s="263">
        <v>6</v>
      </c>
      <c r="L349" s="264">
        <v>2020</v>
      </c>
      <c r="M349" s="260">
        <v>8943.39</v>
      </c>
      <c r="N349" s="258" t="s">
        <v>2950</v>
      </c>
      <c r="O349" s="331"/>
      <c r="P349" s="72"/>
      <c r="Q349" s="72"/>
      <c r="R349" s="217"/>
      <c r="S349" s="217"/>
      <c r="T349" s="217"/>
      <c r="U349" s="217"/>
      <c r="V349" s="217"/>
      <c r="W349" s="217"/>
      <c r="X349" s="217"/>
      <c r="Y349" s="217"/>
      <c r="Z349" s="217"/>
      <c r="AA349" s="217"/>
    </row>
    <row r="350" spans="1:27" x14ac:dyDescent="0.2">
      <c r="A350" s="257">
        <v>343</v>
      </c>
      <c r="B350" s="257" t="s">
        <v>12765</v>
      </c>
      <c r="C350" s="257" t="s">
        <v>12766</v>
      </c>
      <c r="D350" s="258" t="s">
        <v>261</v>
      </c>
      <c r="E350" s="258" t="s">
        <v>391</v>
      </c>
      <c r="F350" s="258" t="s">
        <v>261</v>
      </c>
      <c r="G350" s="258" t="s">
        <v>440</v>
      </c>
      <c r="H350" s="258" t="s">
        <v>292</v>
      </c>
      <c r="I350" s="258" t="s">
        <v>183</v>
      </c>
      <c r="J350" s="258" t="s">
        <v>92</v>
      </c>
      <c r="K350" s="263">
        <v>6</v>
      </c>
      <c r="L350" s="264">
        <v>2020</v>
      </c>
      <c r="M350" s="260">
        <v>4264.3900000000003</v>
      </c>
      <c r="N350" s="258" t="s">
        <v>2950</v>
      </c>
      <c r="O350" s="331"/>
      <c r="P350" s="72"/>
      <c r="Q350" s="72"/>
      <c r="R350" s="217"/>
      <c r="S350" s="217"/>
      <c r="T350" s="217"/>
      <c r="U350" s="217"/>
      <c r="V350" s="217"/>
      <c r="W350" s="217"/>
      <c r="X350" s="217"/>
      <c r="Y350" s="217"/>
      <c r="Z350" s="217"/>
      <c r="AA350" s="217"/>
    </row>
    <row r="351" spans="1:27" x14ac:dyDescent="0.2">
      <c r="A351" s="257">
        <v>344</v>
      </c>
      <c r="B351" s="257" t="s">
        <v>12767</v>
      </c>
      <c r="C351" s="257" t="s">
        <v>12768</v>
      </c>
      <c r="D351" s="258" t="s">
        <v>261</v>
      </c>
      <c r="E351" s="258" t="s">
        <v>391</v>
      </c>
      <c r="F351" s="258" t="s">
        <v>261</v>
      </c>
      <c r="G351" s="258" t="s">
        <v>440</v>
      </c>
      <c r="H351" s="258" t="s">
        <v>292</v>
      </c>
      <c r="I351" s="258" t="s">
        <v>183</v>
      </c>
      <c r="J351" s="258" t="s">
        <v>92</v>
      </c>
      <c r="K351" s="263">
        <v>6</v>
      </c>
      <c r="L351" s="264">
        <v>2020</v>
      </c>
      <c r="M351" s="260">
        <v>4282.1400000000003</v>
      </c>
      <c r="N351" s="258" t="s">
        <v>2950</v>
      </c>
      <c r="O351" s="331"/>
      <c r="P351" s="72"/>
      <c r="Q351" s="72"/>
      <c r="R351" s="217"/>
      <c r="S351" s="217"/>
      <c r="T351" s="217"/>
      <c r="U351" s="217"/>
      <c r="V351" s="217"/>
      <c r="W351" s="217"/>
      <c r="X351" s="217"/>
      <c r="Y351" s="217"/>
      <c r="Z351" s="217"/>
      <c r="AA351" s="217"/>
    </row>
    <row r="352" spans="1:27" x14ac:dyDescent="0.2">
      <c r="A352" s="257">
        <v>345</v>
      </c>
      <c r="B352" s="257" t="s">
        <v>12769</v>
      </c>
      <c r="C352" s="257" t="s">
        <v>12768</v>
      </c>
      <c r="D352" s="258" t="s">
        <v>261</v>
      </c>
      <c r="E352" s="258" t="s">
        <v>391</v>
      </c>
      <c r="F352" s="258" t="s">
        <v>261</v>
      </c>
      <c r="G352" s="258" t="s">
        <v>440</v>
      </c>
      <c r="H352" s="258" t="s">
        <v>292</v>
      </c>
      <c r="I352" s="258" t="s">
        <v>183</v>
      </c>
      <c r="J352" s="258" t="s">
        <v>92</v>
      </c>
      <c r="K352" s="263">
        <v>6</v>
      </c>
      <c r="L352" s="264">
        <v>2020</v>
      </c>
      <c r="M352" s="260">
        <v>4282.1400000000003</v>
      </c>
      <c r="N352" s="258" t="s">
        <v>2950</v>
      </c>
      <c r="O352" s="331"/>
      <c r="P352" s="72"/>
      <c r="Q352" s="72"/>
      <c r="R352" s="217"/>
      <c r="S352" s="217"/>
      <c r="T352" s="217"/>
      <c r="U352" s="217"/>
      <c r="V352" s="217"/>
      <c r="W352" s="217"/>
      <c r="X352" s="217"/>
      <c r="Y352" s="217"/>
      <c r="Z352" s="217"/>
      <c r="AA352" s="217"/>
    </row>
    <row r="353" spans="1:27" x14ac:dyDescent="0.2">
      <c r="A353" s="257">
        <v>346</v>
      </c>
      <c r="B353" s="257" t="s">
        <v>12770</v>
      </c>
      <c r="C353" s="257" t="s">
        <v>12771</v>
      </c>
      <c r="D353" s="258" t="s">
        <v>261</v>
      </c>
      <c r="E353" s="258" t="s">
        <v>391</v>
      </c>
      <c r="F353" s="258" t="s">
        <v>261</v>
      </c>
      <c r="G353" s="258" t="s">
        <v>440</v>
      </c>
      <c r="H353" s="258" t="s">
        <v>292</v>
      </c>
      <c r="I353" s="258" t="s">
        <v>183</v>
      </c>
      <c r="J353" s="258" t="s">
        <v>92</v>
      </c>
      <c r="K353" s="263">
        <v>6</v>
      </c>
      <c r="L353" s="264">
        <v>2020</v>
      </c>
      <c r="M353" s="260">
        <v>604.36</v>
      </c>
      <c r="N353" s="258" t="s">
        <v>2950</v>
      </c>
      <c r="O353" s="331"/>
      <c r="P353" s="72"/>
      <c r="Q353" s="72"/>
      <c r="R353" s="217"/>
      <c r="S353" s="217"/>
      <c r="T353" s="217"/>
      <c r="U353" s="217"/>
      <c r="V353" s="217"/>
      <c r="W353" s="217"/>
      <c r="X353" s="217"/>
      <c r="Y353" s="217"/>
      <c r="Z353" s="217"/>
      <c r="AA353" s="217"/>
    </row>
    <row r="354" spans="1:27" x14ac:dyDescent="0.2">
      <c r="A354" s="257">
        <v>347</v>
      </c>
      <c r="B354" s="257" t="s">
        <v>12772</v>
      </c>
      <c r="C354" s="257" t="s">
        <v>12773</v>
      </c>
      <c r="D354" s="258" t="s">
        <v>261</v>
      </c>
      <c r="E354" s="258" t="s">
        <v>391</v>
      </c>
      <c r="F354" s="258" t="s">
        <v>261</v>
      </c>
      <c r="G354" s="258" t="s">
        <v>440</v>
      </c>
      <c r="H354" s="258" t="s">
        <v>292</v>
      </c>
      <c r="I354" s="258" t="s">
        <v>183</v>
      </c>
      <c r="J354" s="258" t="s">
        <v>92</v>
      </c>
      <c r="K354" s="263">
        <v>6</v>
      </c>
      <c r="L354" s="264">
        <v>2020</v>
      </c>
      <c r="M354" s="260">
        <v>9560.6</v>
      </c>
      <c r="N354" s="258" t="s">
        <v>2950</v>
      </c>
      <c r="O354" s="331"/>
      <c r="P354" s="72"/>
      <c r="Q354" s="72"/>
      <c r="R354" s="217"/>
      <c r="S354" s="217"/>
      <c r="T354" s="217"/>
      <c r="U354" s="217"/>
      <c r="V354" s="217"/>
      <c r="W354" s="217"/>
      <c r="X354" s="217"/>
      <c r="Y354" s="217"/>
      <c r="Z354" s="217"/>
      <c r="AA354" s="217"/>
    </row>
    <row r="355" spans="1:27" x14ac:dyDescent="0.2">
      <c r="A355" s="257">
        <v>348</v>
      </c>
      <c r="B355" s="257" t="s">
        <v>12774</v>
      </c>
      <c r="C355" s="257" t="s">
        <v>12775</v>
      </c>
      <c r="D355" s="258" t="s">
        <v>261</v>
      </c>
      <c r="E355" s="258" t="s">
        <v>391</v>
      </c>
      <c r="F355" s="258" t="s">
        <v>261</v>
      </c>
      <c r="G355" s="258" t="s">
        <v>440</v>
      </c>
      <c r="H355" s="258" t="s">
        <v>292</v>
      </c>
      <c r="I355" s="258" t="s">
        <v>183</v>
      </c>
      <c r="J355" s="258" t="s">
        <v>92</v>
      </c>
      <c r="K355" s="263">
        <v>6</v>
      </c>
      <c r="L355" s="264">
        <v>2020</v>
      </c>
      <c r="M355" s="260">
        <v>8466.84</v>
      </c>
      <c r="N355" s="258" t="s">
        <v>2950</v>
      </c>
      <c r="O355" s="331"/>
      <c r="P355" s="72"/>
      <c r="Q355" s="72"/>
      <c r="R355" s="217"/>
      <c r="S355" s="217"/>
      <c r="T355" s="217"/>
      <c r="U355" s="217"/>
      <c r="V355" s="217"/>
      <c r="W355" s="217"/>
      <c r="X355" s="217"/>
      <c r="Y355" s="217"/>
      <c r="Z355" s="217"/>
      <c r="AA355" s="217"/>
    </row>
    <row r="356" spans="1:27" x14ac:dyDescent="0.2">
      <c r="A356" s="257">
        <v>349</v>
      </c>
      <c r="B356" s="257" t="s">
        <v>12776</v>
      </c>
      <c r="C356" s="257" t="s">
        <v>12777</v>
      </c>
      <c r="D356" s="258" t="s">
        <v>261</v>
      </c>
      <c r="E356" s="258" t="s">
        <v>391</v>
      </c>
      <c r="F356" s="258" t="s">
        <v>261</v>
      </c>
      <c r="G356" s="258" t="s">
        <v>440</v>
      </c>
      <c r="H356" s="258" t="s">
        <v>292</v>
      </c>
      <c r="I356" s="258" t="s">
        <v>183</v>
      </c>
      <c r="J356" s="258" t="s">
        <v>92</v>
      </c>
      <c r="K356" s="263">
        <v>6</v>
      </c>
      <c r="L356" s="264">
        <v>2020</v>
      </c>
      <c r="M356" s="260">
        <v>4106.3900000000003</v>
      </c>
      <c r="N356" s="258" t="s">
        <v>2950</v>
      </c>
      <c r="O356" s="331"/>
      <c r="P356" s="72"/>
      <c r="Q356" s="72"/>
      <c r="R356" s="217"/>
      <c r="S356" s="217"/>
      <c r="T356" s="217"/>
      <c r="U356" s="217"/>
      <c r="V356" s="217"/>
      <c r="W356" s="217"/>
      <c r="X356" s="217"/>
      <c r="Y356" s="217"/>
      <c r="Z356" s="217"/>
      <c r="AA356" s="217"/>
    </row>
    <row r="357" spans="1:27" x14ac:dyDescent="0.2">
      <c r="A357" s="257">
        <v>350</v>
      </c>
      <c r="B357" s="257" t="s">
        <v>12778</v>
      </c>
      <c r="C357" s="257" t="s">
        <v>12779</v>
      </c>
      <c r="D357" s="258" t="s">
        <v>261</v>
      </c>
      <c r="E357" s="258" t="s">
        <v>391</v>
      </c>
      <c r="F357" s="258" t="s">
        <v>261</v>
      </c>
      <c r="G357" s="258" t="s">
        <v>440</v>
      </c>
      <c r="H357" s="258" t="s">
        <v>292</v>
      </c>
      <c r="I357" s="258" t="s">
        <v>183</v>
      </c>
      <c r="J357" s="258" t="s">
        <v>92</v>
      </c>
      <c r="K357" s="263">
        <v>6</v>
      </c>
      <c r="L357" s="264">
        <v>2020</v>
      </c>
      <c r="M357" s="260">
        <v>4106.3900000000003</v>
      </c>
      <c r="N357" s="258" t="s">
        <v>2950</v>
      </c>
      <c r="O357" s="331"/>
      <c r="P357" s="72"/>
      <c r="Q357" s="72"/>
      <c r="R357" s="217"/>
      <c r="S357" s="217"/>
      <c r="T357" s="217"/>
      <c r="U357" s="217"/>
      <c r="V357" s="217"/>
      <c r="W357" s="217"/>
      <c r="X357" s="217"/>
      <c r="Y357" s="217"/>
      <c r="Z357" s="217"/>
      <c r="AA357" s="217"/>
    </row>
    <row r="358" spans="1:27" ht="22.5" x14ac:dyDescent="0.2">
      <c r="A358" s="257">
        <v>351</v>
      </c>
      <c r="B358" s="257" t="s">
        <v>12780</v>
      </c>
      <c r="C358" s="257" t="s">
        <v>12781</v>
      </c>
      <c r="D358" s="258" t="s">
        <v>261</v>
      </c>
      <c r="E358" s="258" t="s">
        <v>391</v>
      </c>
      <c r="F358" s="258" t="s">
        <v>261</v>
      </c>
      <c r="G358" s="258" t="s">
        <v>12782</v>
      </c>
      <c r="H358" s="258" t="s">
        <v>292</v>
      </c>
      <c r="I358" s="258" t="s">
        <v>183</v>
      </c>
      <c r="J358" s="258" t="s">
        <v>92</v>
      </c>
      <c r="K358" s="263">
        <v>7</v>
      </c>
      <c r="L358" s="264">
        <v>2020</v>
      </c>
      <c r="M358" s="260">
        <v>49448.480000000003</v>
      </c>
      <c r="N358" s="258" t="s">
        <v>2950</v>
      </c>
      <c r="O358" s="331"/>
      <c r="P358" s="72"/>
      <c r="Q358" s="72"/>
      <c r="R358" s="217"/>
      <c r="S358" s="217"/>
      <c r="T358" s="217"/>
      <c r="U358" s="217"/>
      <c r="V358" s="217"/>
      <c r="W358" s="217"/>
      <c r="X358" s="217"/>
      <c r="Y358" s="217"/>
      <c r="Z358" s="217"/>
      <c r="AA358" s="217"/>
    </row>
    <row r="359" spans="1:27" x14ac:dyDescent="0.2">
      <c r="A359" s="257">
        <v>352</v>
      </c>
      <c r="B359" s="257" t="s">
        <v>12783</v>
      </c>
      <c r="C359" s="257" t="s">
        <v>12784</v>
      </c>
      <c r="D359" s="258" t="s">
        <v>12785</v>
      </c>
      <c r="E359" s="258" t="s">
        <v>391</v>
      </c>
      <c r="F359" s="258" t="s">
        <v>261</v>
      </c>
      <c r="G359" s="258">
        <v>4802951388</v>
      </c>
      <c r="H359" s="258" t="s">
        <v>12163</v>
      </c>
      <c r="I359" s="258" t="s">
        <v>183</v>
      </c>
      <c r="J359" s="258" t="s">
        <v>92</v>
      </c>
      <c r="K359" s="263">
        <v>8</v>
      </c>
      <c r="L359" s="264">
        <v>2020</v>
      </c>
      <c r="M359" s="260">
        <v>9123.4</v>
      </c>
      <c r="N359" s="258" t="s">
        <v>2950</v>
      </c>
      <c r="O359" s="331"/>
      <c r="P359" s="72"/>
      <c r="Q359" s="72"/>
      <c r="R359" s="217"/>
      <c r="S359" s="217"/>
      <c r="T359" s="217"/>
      <c r="U359" s="217"/>
      <c r="V359" s="217"/>
      <c r="W359" s="217"/>
      <c r="X359" s="217"/>
      <c r="Y359" s="217"/>
      <c r="Z359" s="217"/>
      <c r="AA359" s="217"/>
    </row>
    <row r="360" spans="1:27" x14ac:dyDescent="0.2">
      <c r="A360" s="257">
        <v>353</v>
      </c>
      <c r="B360" s="257" t="s">
        <v>12786</v>
      </c>
      <c r="C360" s="257" t="s">
        <v>12787</v>
      </c>
      <c r="D360" s="258" t="s">
        <v>12174</v>
      </c>
      <c r="E360" s="258" t="s">
        <v>391</v>
      </c>
      <c r="F360" s="258" t="s">
        <v>12788</v>
      </c>
      <c r="G360" s="258">
        <v>191106</v>
      </c>
      <c r="H360" s="258" t="s">
        <v>12163</v>
      </c>
      <c r="I360" s="258" t="s">
        <v>183</v>
      </c>
      <c r="J360" s="258" t="s">
        <v>92</v>
      </c>
      <c r="K360" s="263">
        <v>8</v>
      </c>
      <c r="L360" s="264">
        <v>2020</v>
      </c>
      <c r="M360" s="260">
        <v>23114.236000000001</v>
      </c>
      <c r="N360" s="258" t="s">
        <v>2950</v>
      </c>
      <c r="O360" s="331"/>
      <c r="P360" s="72"/>
      <c r="Q360" s="72"/>
      <c r="R360" s="217"/>
      <c r="S360" s="217"/>
      <c r="T360" s="217"/>
      <c r="U360" s="217"/>
      <c r="V360" s="217"/>
      <c r="W360" s="217"/>
      <c r="X360" s="217"/>
      <c r="Y360" s="217"/>
      <c r="Z360" s="217"/>
      <c r="AA360" s="217"/>
    </row>
    <row r="361" spans="1:27" x14ac:dyDescent="0.2">
      <c r="A361" s="257">
        <v>354</v>
      </c>
      <c r="B361" s="257" t="s">
        <v>12789</v>
      </c>
      <c r="C361" s="257" t="s">
        <v>12790</v>
      </c>
      <c r="D361" s="258" t="s">
        <v>12174</v>
      </c>
      <c r="E361" s="258" t="s">
        <v>391</v>
      </c>
      <c r="F361" s="258" t="s">
        <v>12791</v>
      </c>
      <c r="G361" s="258">
        <v>30663</v>
      </c>
      <c r="H361" s="258" t="s">
        <v>12163</v>
      </c>
      <c r="I361" s="258" t="s">
        <v>183</v>
      </c>
      <c r="J361" s="258" t="s">
        <v>92</v>
      </c>
      <c r="K361" s="263">
        <v>8</v>
      </c>
      <c r="L361" s="264">
        <v>2020</v>
      </c>
      <c r="M361" s="260">
        <v>10863.4</v>
      </c>
      <c r="N361" s="258" t="s">
        <v>2950</v>
      </c>
      <c r="O361" s="331"/>
      <c r="P361" s="72"/>
      <c r="Q361" s="72"/>
      <c r="R361" s="217"/>
      <c r="S361" s="217"/>
      <c r="T361" s="217"/>
      <c r="U361" s="217"/>
      <c r="V361" s="217"/>
      <c r="W361" s="217"/>
      <c r="X361" s="217"/>
      <c r="Y361" s="217"/>
      <c r="Z361" s="217"/>
      <c r="AA361" s="217"/>
    </row>
    <row r="362" spans="1:27" x14ac:dyDescent="0.2">
      <c r="A362" s="257">
        <v>355</v>
      </c>
      <c r="B362" s="257" t="s">
        <v>12792</v>
      </c>
      <c r="C362" s="257" t="s">
        <v>12793</v>
      </c>
      <c r="D362" s="258" t="s">
        <v>5939</v>
      </c>
      <c r="E362" s="258" t="s">
        <v>12324</v>
      </c>
      <c r="F362" s="258" t="s">
        <v>261</v>
      </c>
      <c r="G362" s="258" t="s">
        <v>440</v>
      </c>
      <c r="H362" s="258" t="s">
        <v>292</v>
      </c>
      <c r="I362" s="258" t="s">
        <v>2046</v>
      </c>
      <c r="J362" s="258" t="s">
        <v>92</v>
      </c>
      <c r="K362" s="263">
        <v>12</v>
      </c>
      <c r="L362" s="259">
        <v>2013</v>
      </c>
      <c r="M362" s="260">
        <v>15927.5</v>
      </c>
      <c r="N362" s="258" t="s">
        <v>2950</v>
      </c>
      <c r="O362" s="331"/>
      <c r="P362" s="72"/>
      <c r="Q362" s="72"/>
      <c r="R362" s="217"/>
      <c r="S362" s="217"/>
      <c r="T362" s="217"/>
      <c r="U362" s="217"/>
      <c r="V362" s="217"/>
      <c r="W362" s="217"/>
      <c r="X362" s="217"/>
      <c r="Y362" s="217"/>
      <c r="Z362" s="217"/>
      <c r="AA362" s="217"/>
    </row>
    <row r="363" spans="1:27" x14ac:dyDescent="0.2">
      <c r="A363" s="257">
        <v>356</v>
      </c>
      <c r="B363" s="257" t="s">
        <v>12794</v>
      </c>
      <c r="C363" s="257" t="s">
        <v>12795</v>
      </c>
      <c r="D363" s="258" t="s">
        <v>12796</v>
      </c>
      <c r="E363" s="258" t="s">
        <v>391</v>
      </c>
      <c r="F363" s="258" t="s">
        <v>12797</v>
      </c>
      <c r="G363" s="258" t="s">
        <v>12798</v>
      </c>
      <c r="H363" s="258" t="s">
        <v>292</v>
      </c>
      <c r="I363" s="258" t="s">
        <v>2046</v>
      </c>
      <c r="J363" s="258" t="s">
        <v>92</v>
      </c>
      <c r="K363" s="263">
        <v>12</v>
      </c>
      <c r="L363" s="259">
        <v>2013</v>
      </c>
      <c r="M363" s="260">
        <v>250266.5</v>
      </c>
      <c r="N363" s="258" t="s">
        <v>2950</v>
      </c>
      <c r="O363" s="331"/>
      <c r="P363" s="72"/>
      <c r="Q363" s="72"/>
      <c r="R363" s="217"/>
      <c r="S363" s="217"/>
      <c r="T363" s="217"/>
      <c r="U363" s="217"/>
      <c r="V363" s="217"/>
      <c r="W363" s="217"/>
      <c r="X363" s="217"/>
      <c r="Y363" s="217"/>
      <c r="Z363" s="217"/>
      <c r="AA363" s="217"/>
    </row>
    <row r="364" spans="1:27" x14ac:dyDescent="0.2">
      <c r="A364" s="257">
        <v>357</v>
      </c>
      <c r="B364" s="257" t="s">
        <v>12799</v>
      </c>
      <c r="C364" s="257" t="s">
        <v>12800</v>
      </c>
      <c r="D364" s="265" t="s">
        <v>261</v>
      </c>
      <c r="E364" s="258" t="s">
        <v>12801</v>
      </c>
      <c r="F364" s="258" t="s">
        <v>261</v>
      </c>
      <c r="G364" s="258" t="s">
        <v>440</v>
      </c>
      <c r="H364" s="258" t="s">
        <v>292</v>
      </c>
      <c r="I364" s="258" t="s">
        <v>2046</v>
      </c>
      <c r="J364" s="258" t="s">
        <v>92</v>
      </c>
      <c r="K364" s="263">
        <v>12</v>
      </c>
      <c r="L364" s="259">
        <v>2013</v>
      </c>
      <c r="M364" s="260">
        <v>284218.67</v>
      </c>
      <c r="N364" s="258" t="s">
        <v>2950</v>
      </c>
      <c r="O364" s="331"/>
      <c r="P364" s="72"/>
      <c r="Q364" s="72"/>
      <c r="R364" s="217"/>
      <c r="S364" s="217"/>
      <c r="T364" s="217"/>
      <c r="U364" s="217"/>
      <c r="V364" s="217"/>
      <c r="W364" s="217"/>
      <c r="X364" s="217"/>
      <c r="Y364" s="217"/>
      <c r="Z364" s="217"/>
      <c r="AA364" s="217"/>
    </row>
    <row r="365" spans="1:27" x14ac:dyDescent="0.2">
      <c r="A365" s="257">
        <v>358</v>
      </c>
      <c r="B365" s="257" t="s">
        <v>12802</v>
      </c>
      <c r="C365" s="257" t="s">
        <v>12803</v>
      </c>
      <c r="D365" s="258" t="s">
        <v>12211</v>
      </c>
      <c r="E365" s="258" t="s">
        <v>12804</v>
      </c>
      <c r="F365" s="258" t="s">
        <v>12805</v>
      </c>
      <c r="G365" s="258" t="s">
        <v>440</v>
      </c>
      <c r="H365" s="258" t="s">
        <v>292</v>
      </c>
      <c r="I365" s="258" t="s">
        <v>2046</v>
      </c>
      <c r="J365" s="258" t="s">
        <v>92</v>
      </c>
      <c r="K365" s="263">
        <v>12</v>
      </c>
      <c r="L365" s="259">
        <v>2013</v>
      </c>
      <c r="M365" s="260">
        <v>3041.75</v>
      </c>
      <c r="N365" s="258" t="s">
        <v>2950</v>
      </c>
      <c r="O365" s="331"/>
      <c r="P365" s="72"/>
      <c r="Q365" s="72"/>
      <c r="R365" s="217"/>
      <c r="S365" s="217"/>
      <c r="T365" s="217"/>
      <c r="U365" s="217"/>
      <c r="V365" s="217"/>
      <c r="W365" s="217"/>
      <c r="X365" s="217"/>
      <c r="Y365" s="217"/>
      <c r="Z365" s="217"/>
      <c r="AA365" s="217"/>
    </row>
    <row r="366" spans="1:27" x14ac:dyDescent="0.2">
      <c r="A366" s="257">
        <v>359</v>
      </c>
      <c r="B366" s="266" t="s">
        <v>12806</v>
      </c>
      <c r="C366" s="257" t="s">
        <v>12807</v>
      </c>
      <c r="D366" s="258" t="s">
        <v>12808</v>
      </c>
      <c r="E366" s="258" t="s">
        <v>391</v>
      </c>
      <c r="F366" s="258" t="s">
        <v>12809</v>
      </c>
      <c r="G366" s="258" t="s">
        <v>440</v>
      </c>
      <c r="H366" s="258" t="s">
        <v>292</v>
      </c>
      <c r="I366" s="258" t="s">
        <v>2046</v>
      </c>
      <c r="J366" s="258" t="s">
        <v>92</v>
      </c>
      <c r="K366" s="263">
        <v>12</v>
      </c>
      <c r="L366" s="259">
        <v>2013</v>
      </c>
      <c r="M366" s="260">
        <v>12822.5</v>
      </c>
      <c r="N366" s="258" t="s">
        <v>2950</v>
      </c>
      <c r="O366" s="331"/>
      <c r="P366" s="72"/>
      <c r="Q366" s="72"/>
      <c r="R366" s="217"/>
      <c r="S366" s="217"/>
      <c r="T366" s="217"/>
      <c r="U366" s="217"/>
      <c r="V366" s="217"/>
      <c r="W366" s="217"/>
      <c r="X366" s="217"/>
      <c r="Y366" s="217"/>
      <c r="Z366" s="217"/>
      <c r="AA366" s="217"/>
    </row>
    <row r="367" spans="1:27" x14ac:dyDescent="0.2">
      <c r="A367" s="257">
        <v>360</v>
      </c>
      <c r="B367" s="266" t="s">
        <v>12810</v>
      </c>
      <c r="C367" s="257" t="s">
        <v>12811</v>
      </c>
      <c r="D367" s="258" t="s">
        <v>261</v>
      </c>
      <c r="E367" s="258" t="s">
        <v>12812</v>
      </c>
      <c r="F367" s="258" t="s">
        <v>12813</v>
      </c>
      <c r="G367" s="258" t="s">
        <v>440</v>
      </c>
      <c r="H367" s="258" t="s">
        <v>292</v>
      </c>
      <c r="I367" s="258" t="s">
        <v>2046</v>
      </c>
      <c r="J367" s="258" t="s">
        <v>92</v>
      </c>
      <c r="K367" s="263">
        <v>12</v>
      </c>
      <c r="L367" s="259">
        <v>2013</v>
      </c>
      <c r="M367" s="260">
        <v>5177.95</v>
      </c>
      <c r="N367" s="258" t="s">
        <v>2950</v>
      </c>
      <c r="O367" s="331"/>
      <c r="P367" s="72"/>
      <c r="Q367" s="72"/>
      <c r="R367" s="217"/>
      <c r="S367" s="217"/>
      <c r="T367" s="217"/>
      <c r="U367" s="217"/>
      <c r="V367" s="217"/>
      <c r="W367" s="217"/>
      <c r="X367" s="217"/>
      <c r="Y367" s="217"/>
      <c r="Z367" s="217"/>
      <c r="AA367" s="217"/>
    </row>
    <row r="368" spans="1:27" x14ac:dyDescent="0.2">
      <c r="A368" s="257">
        <v>361</v>
      </c>
      <c r="B368" s="257" t="s">
        <v>12814</v>
      </c>
      <c r="C368" s="257" t="s">
        <v>12815</v>
      </c>
      <c r="D368" s="258" t="s">
        <v>261</v>
      </c>
      <c r="E368" s="258" t="s">
        <v>391</v>
      </c>
      <c r="F368" s="258" t="s">
        <v>261</v>
      </c>
      <c r="G368" s="258" t="s">
        <v>440</v>
      </c>
      <c r="H368" s="258" t="s">
        <v>292</v>
      </c>
      <c r="I368" s="258" t="s">
        <v>2046</v>
      </c>
      <c r="J368" s="258" t="s">
        <v>92</v>
      </c>
      <c r="K368" s="263">
        <v>12</v>
      </c>
      <c r="L368" s="259">
        <v>2013</v>
      </c>
      <c r="M368" s="260">
        <v>10235</v>
      </c>
      <c r="N368" s="258" t="s">
        <v>2950</v>
      </c>
      <c r="O368" s="331"/>
      <c r="P368" s="72"/>
      <c r="Q368" s="72"/>
      <c r="R368" s="217"/>
      <c r="S368" s="217"/>
      <c r="T368" s="217"/>
      <c r="U368" s="217"/>
      <c r="V368" s="217"/>
      <c r="W368" s="217"/>
      <c r="X368" s="217"/>
      <c r="Y368" s="217"/>
      <c r="Z368" s="217"/>
      <c r="AA368" s="217"/>
    </row>
    <row r="369" spans="1:27" x14ac:dyDescent="0.2">
      <c r="A369" s="257">
        <v>362</v>
      </c>
      <c r="B369" s="257" t="s">
        <v>12816</v>
      </c>
      <c r="C369" s="257" t="s">
        <v>12817</v>
      </c>
      <c r="D369" s="258" t="s">
        <v>261</v>
      </c>
      <c r="E369" s="258" t="s">
        <v>12818</v>
      </c>
      <c r="F369" s="258" t="s">
        <v>261</v>
      </c>
      <c r="G369" s="258" t="s">
        <v>440</v>
      </c>
      <c r="H369" s="258" t="s">
        <v>292</v>
      </c>
      <c r="I369" s="258" t="s">
        <v>2046</v>
      </c>
      <c r="J369" s="258" t="s">
        <v>92</v>
      </c>
      <c r="K369" s="263">
        <v>12</v>
      </c>
      <c r="L369" s="259">
        <v>2013</v>
      </c>
      <c r="M369" s="260">
        <v>15445</v>
      </c>
      <c r="N369" s="258" t="s">
        <v>2950</v>
      </c>
      <c r="O369" s="331"/>
      <c r="P369" s="72"/>
      <c r="Q369" s="72"/>
      <c r="R369" s="217"/>
      <c r="S369" s="217"/>
      <c r="T369" s="217"/>
      <c r="U369" s="217"/>
      <c r="V369" s="217"/>
      <c r="W369" s="217"/>
      <c r="X369" s="217"/>
      <c r="Y369" s="217"/>
      <c r="Z369" s="217"/>
      <c r="AA369" s="217"/>
    </row>
    <row r="370" spans="1:27" x14ac:dyDescent="0.2">
      <c r="A370" s="257">
        <v>363</v>
      </c>
      <c r="B370" s="257" t="s">
        <v>12819</v>
      </c>
      <c r="C370" s="257" t="s">
        <v>12820</v>
      </c>
      <c r="D370" s="258" t="s">
        <v>261</v>
      </c>
      <c r="E370" s="258" t="s">
        <v>391</v>
      </c>
      <c r="F370" s="258" t="s">
        <v>261</v>
      </c>
      <c r="G370" s="258" t="s">
        <v>440</v>
      </c>
      <c r="H370" s="258" t="s">
        <v>292</v>
      </c>
      <c r="I370" s="258" t="s">
        <v>2046</v>
      </c>
      <c r="J370" s="258" t="s">
        <v>92</v>
      </c>
      <c r="K370" s="263">
        <v>12</v>
      </c>
      <c r="L370" s="259">
        <v>2013</v>
      </c>
      <c r="M370" s="260">
        <v>11027</v>
      </c>
      <c r="N370" s="258" t="s">
        <v>2950</v>
      </c>
      <c r="O370" s="331"/>
      <c r="P370" s="72"/>
      <c r="Q370" s="72"/>
      <c r="R370" s="217"/>
      <c r="S370" s="217"/>
      <c r="T370" s="217"/>
      <c r="U370" s="217"/>
      <c r="V370" s="217"/>
      <c r="W370" s="217"/>
      <c r="X370" s="217"/>
      <c r="Y370" s="217"/>
      <c r="Z370" s="217"/>
      <c r="AA370" s="217"/>
    </row>
    <row r="371" spans="1:27" ht="22.5" x14ac:dyDescent="0.2">
      <c r="A371" s="257">
        <v>364</v>
      </c>
      <c r="B371" s="257" t="s">
        <v>12821</v>
      </c>
      <c r="C371" s="257" t="s">
        <v>12822</v>
      </c>
      <c r="D371" s="258" t="s">
        <v>261</v>
      </c>
      <c r="E371" s="258" t="s">
        <v>391</v>
      </c>
      <c r="F371" s="258" t="s">
        <v>261</v>
      </c>
      <c r="G371" s="258" t="s">
        <v>440</v>
      </c>
      <c r="H371" s="258" t="s">
        <v>292</v>
      </c>
      <c r="I371" s="258" t="s">
        <v>2046</v>
      </c>
      <c r="J371" s="258" t="s">
        <v>92</v>
      </c>
      <c r="K371" s="263">
        <v>12</v>
      </c>
      <c r="L371" s="259">
        <v>2013</v>
      </c>
      <c r="M371" s="260">
        <v>33083.94</v>
      </c>
      <c r="N371" s="258" t="s">
        <v>2950</v>
      </c>
      <c r="O371" s="331"/>
      <c r="P371" s="72"/>
      <c r="Q371" s="72"/>
      <c r="R371" s="217"/>
      <c r="S371" s="217"/>
      <c r="T371" s="217"/>
      <c r="U371" s="217"/>
      <c r="V371" s="217"/>
      <c r="W371" s="217"/>
      <c r="X371" s="217"/>
      <c r="Y371" s="217"/>
      <c r="Z371" s="217"/>
      <c r="AA371" s="217"/>
    </row>
    <row r="372" spans="1:27" x14ac:dyDescent="0.2">
      <c r="A372" s="257">
        <v>365</v>
      </c>
      <c r="B372" s="257" t="s">
        <v>12823</v>
      </c>
      <c r="C372" s="257" t="s">
        <v>12824</v>
      </c>
      <c r="D372" s="258" t="s">
        <v>261</v>
      </c>
      <c r="E372" s="258" t="s">
        <v>391</v>
      </c>
      <c r="F372" s="258" t="s">
        <v>261</v>
      </c>
      <c r="G372" s="258" t="s">
        <v>440</v>
      </c>
      <c r="H372" s="258" t="s">
        <v>292</v>
      </c>
      <c r="I372" s="258" t="s">
        <v>2046</v>
      </c>
      <c r="J372" s="258" t="s">
        <v>92</v>
      </c>
      <c r="K372" s="263">
        <v>12</v>
      </c>
      <c r="L372" s="259">
        <v>2013</v>
      </c>
      <c r="M372" s="260">
        <v>22050</v>
      </c>
      <c r="N372" s="258" t="s">
        <v>2950</v>
      </c>
      <c r="O372" s="331"/>
      <c r="P372" s="72"/>
      <c r="Q372" s="72"/>
      <c r="R372" s="217"/>
      <c r="S372" s="217"/>
      <c r="T372" s="217"/>
      <c r="U372" s="217"/>
      <c r="V372" s="217"/>
      <c r="W372" s="217"/>
      <c r="X372" s="217"/>
      <c r="Y372" s="217"/>
      <c r="Z372" s="217"/>
      <c r="AA372" s="217"/>
    </row>
    <row r="373" spans="1:27" x14ac:dyDescent="0.2">
      <c r="A373" s="257">
        <v>366</v>
      </c>
      <c r="B373" s="257" t="s">
        <v>12825</v>
      </c>
      <c r="C373" s="257" t="s">
        <v>12826</v>
      </c>
      <c r="D373" s="258" t="s">
        <v>1403</v>
      </c>
      <c r="E373" s="258" t="s">
        <v>12827</v>
      </c>
      <c r="F373" s="258" t="s">
        <v>12828</v>
      </c>
      <c r="G373" s="258" t="s">
        <v>440</v>
      </c>
      <c r="H373" s="258" t="s">
        <v>292</v>
      </c>
      <c r="I373" s="258" t="s">
        <v>2046</v>
      </c>
      <c r="J373" s="258" t="s">
        <v>92</v>
      </c>
      <c r="K373" s="263">
        <v>12</v>
      </c>
      <c r="L373" s="259">
        <v>2013</v>
      </c>
      <c r="M373" s="260">
        <v>5020.01</v>
      </c>
      <c r="N373" s="258" t="s">
        <v>2950</v>
      </c>
      <c r="O373" s="331"/>
      <c r="P373" s="72"/>
      <c r="Q373" s="72"/>
      <c r="R373" s="217"/>
      <c r="S373" s="217"/>
      <c r="T373" s="217"/>
      <c r="U373" s="217"/>
      <c r="V373" s="217"/>
      <c r="W373" s="217"/>
      <c r="X373" s="217"/>
      <c r="Y373" s="217"/>
      <c r="Z373" s="217"/>
      <c r="AA373" s="217"/>
    </row>
    <row r="374" spans="1:27" x14ac:dyDescent="0.2">
      <c r="A374" s="257">
        <v>367</v>
      </c>
      <c r="B374" s="257" t="s">
        <v>12829</v>
      </c>
      <c r="C374" s="257" t="s">
        <v>12830</v>
      </c>
      <c r="D374" s="258" t="s">
        <v>261</v>
      </c>
      <c r="E374" s="258" t="s">
        <v>12831</v>
      </c>
      <c r="F374" s="258" t="s">
        <v>261</v>
      </c>
      <c r="G374" s="258" t="s">
        <v>440</v>
      </c>
      <c r="H374" s="258" t="s">
        <v>292</v>
      </c>
      <c r="I374" s="258" t="s">
        <v>2046</v>
      </c>
      <c r="J374" s="258" t="s">
        <v>92</v>
      </c>
      <c r="K374" s="263">
        <v>12</v>
      </c>
      <c r="L374" s="259">
        <v>2013</v>
      </c>
      <c r="M374" s="260">
        <v>30624</v>
      </c>
      <c r="N374" s="258" t="s">
        <v>2950</v>
      </c>
      <c r="O374" s="331"/>
      <c r="P374" s="72"/>
      <c r="Q374" s="72"/>
      <c r="R374" s="217"/>
      <c r="S374" s="217"/>
      <c r="T374" s="217"/>
      <c r="U374" s="217"/>
      <c r="V374" s="217"/>
      <c r="W374" s="217"/>
      <c r="X374" s="217"/>
      <c r="Y374" s="217"/>
      <c r="Z374" s="217"/>
      <c r="AA374" s="217"/>
    </row>
    <row r="375" spans="1:27" x14ac:dyDescent="0.2">
      <c r="A375" s="257">
        <v>368</v>
      </c>
      <c r="B375" s="257" t="s">
        <v>12832</v>
      </c>
      <c r="C375" s="257" t="s">
        <v>2509</v>
      </c>
      <c r="D375" s="258" t="s">
        <v>261</v>
      </c>
      <c r="E375" s="258" t="s">
        <v>12833</v>
      </c>
      <c r="F375" s="258" t="s">
        <v>12834</v>
      </c>
      <c r="G375" s="258" t="s">
        <v>440</v>
      </c>
      <c r="H375" s="258" t="s">
        <v>292</v>
      </c>
      <c r="I375" s="258" t="s">
        <v>2046</v>
      </c>
      <c r="J375" s="258" t="s">
        <v>92</v>
      </c>
      <c r="K375" s="263">
        <v>12</v>
      </c>
      <c r="L375" s="259">
        <v>2013</v>
      </c>
      <c r="M375" s="260">
        <v>3617.14</v>
      </c>
      <c r="N375" s="258" t="s">
        <v>2950</v>
      </c>
      <c r="O375" s="331"/>
      <c r="P375" s="72"/>
      <c r="Q375" s="72"/>
      <c r="R375" s="217"/>
      <c r="S375" s="217"/>
      <c r="T375" s="217"/>
      <c r="U375" s="217"/>
      <c r="V375" s="217"/>
      <c r="W375" s="217"/>
      <c r="X375" s="217"/>
      <c r="Y375" s="217"/>
      <c r="Z375" s="217"/>
      <c r="AA375" s="217"/>
    </row>
    <row r="376" spans="1:27" x14ac:dyDescent="0.2">
      <c r="A376" s="257">
        <v>369</v>
      </c>
      <c r="B376" s="257" t="s">
        <v>12835</v>
      </c>
      <c r="C376" s="257" t="s">
        <v>12538</v>
      </c>
      <c r="D376" s="258" t="s">
        <v>261</v>
      </c>
      <c r="E376" s="258" t="s">
        <v>12833</v>
      </c>
      <c r="F376" s="258" t="s">
        <v>261</v>
      </c>
      <c r="G376" s="258" t="s">
        <v>440</v>
      </c>
      <c r="H376" s="258" t="s">
        <v>292</v>
      </c>
      <c r="I376" s="258" t="s">
        <v>2046</v>
      </c>
      <c r="J376" s="258" t="s">
        <v>92</v>
      </c>
      <c r="K376" s="263">
        <v>12</v>
      </c>
      <c r="L376" s="259">
        <v>2013</v>
      </c>
      <c r="M376" s="260">
        <v>2378.15</v>
      </c>
      <c r="N376" s="258" t="s">
        <v>2950</v>
      </c>
      <c r="O376" s="331"/>
      <c r="P376" s="72"/>
      <c r="Q376" s="72"/>
      <c r="R376" s="217"/>
      <c r="S376" s="217"/>
      <c r="T376" s="217"/>
      <c r="U376" s="217"/>
      <c r="V376" s="217"/>
      <c r="W376" s="217"/>
      <c r="X376" s="217"/>
      <c r="Y376" s="217"/>
      <c r="Z376" s="217"/>
      <c r="AA376" s="217"/>
    </row>
    <row r="377" spans="1:27" x14ac:dyDescent="0.2">
      <c r="A377" s="257">
        <v>370</v>
      </c>
      <c r="B377" s="257" t="s">
        <v>12836</v>
      </c>
      <c r="C377" s="257" t="s">
        <v>12616</v>
      </c>
      <c r="D377" s="258" t="s">
        <v>261</v>
      </c>
      <c r="E377" s="258" t="s">
        <v>12837</v>
      </c>
      <c r="F377" s="258" t="s">
        <v>261</v>
      </c>
      <c r="G377" s="258" t="s">
        <v>440</v>
      </c>
      <c r="H377" s="258" t="s">
        <v>292</v>
      </c>
      <c r="I377" s="258" t="s">
        <v>2046</v>
      </c>
      <c r="J377" s="258" t="s">
        <v>92</v>
      </c>
      <c r="K377" s="263">
        <v>12</v>
      </c>
      <c r="L377" s="259">
        <v>2013</v>
      </c>
      <c r="M377" s="260">
        <v>3343.3</v>
      </c>
      <c r="N377" s="258" t="s">
        <v>2950</v>
      </c>
      <c r="O377" s="331"/>
      <c r="P377" s="72"/>
      <c r="Q377" s="72"/>
      <c r="R377" s="217"/>
      <c r="S377" s="217"/>
      <c r="T377" s="217"/>
      <c r="U377" s="217"/>
      <c r="V377" s="217"/>
      <c r="W377" s="217"/>
      <c r="X377" s="217"/>
      <c r="Y377" s="217"/>
      <c r="Z377" s="217"/>
      <c r="AA377" s="217"/>
    </row>
    <row r="378" spans="1:27" x14ac:dyDescent="0.2">
      <c r="A378" s="257">
        <v>371</v>
      </c>
      <c r="B378" s="257" t="s">
        <v>12838</v>
      </c>
      <c r="C378" s="257" t="s">
        <v>12839</v>
      </c>
      <c r="D378" s="258" t="s">
        <v>261</v>
      </c>
      <c r="E378" s="258" t="s">
        <v>12840</v>
      </c>
      <c r="F378" s="258" t="s">
        <v>12841</v>
      </c>
      <c r="G378" s="258" t="s">
        <v>440</v>
      </c>
      <c r="H378" s="258" t="s">
        <v>292</v>
      </c>
      <c r="I378" s="258" t="s">
        <v>2046</v>
      </c>
      <c r="J378" s="258" t="s">
        <v>92</v>
      </c>
      <c r="K378" s="263">
        <v>12</v>
      </c>
      <c r="L378" s="259">
        <v>2013</v>
      </c>
      <c r="M378" s="260">
        <v>6799.15</v>
      </c>
      <c r="N378" s="258" t="s">
        <v>2950</v>
      </c>
      <c r="O378" s="331"/>
      <c r="P378" s="72"/>
      <c r="Q378" s="72"/>
      <c r="R378" s="217"/>
      <c r="S378" s="217"/>
      <c r="T378" s="217"/>
      <c r="U378" s="217"/>
      <c r="V378" s="217"/>
      <c r="W378" s="217"/>
      <c r="X378" s="217"/>
      <c r="Y378" s="217"/>
      <c r="Z378" s="217"/>
      <c r="AA378" s="217"/>
    </row>
    <row r="379" spans="1:27" x14ac:dyDescent="0.2">
      <c r="A379" s="257">
        <v>372</v>
      </c>
      <c r="B379" s="257" t="s">
        <v>12842</v>
      </c>
      <c r="C379" s="257" t="s">
        <v>12651</v>
      </c>
      <c r="D379" s="258" t="s">
        <v>12843</v>
      </c>
      <c r="E379" s="258" t="s">
        <v>12844</v>
      </c>
      <c r="F379" s="258" t="s">
        <v>12601</v>
      </c>
      <c r="G379" s="258" t="s">
        <v>440</v>
      </c>
      <c r="H379" s="258" t="s">
        <v>292</v>
      </c>
      <c r="I379" s="258" t="s">
        <v>2046</v>
      </c>
      <c r="J379" s="258" t="s">
        <v>92</v>
      </c>
      <c r="K379" s="263">
        <v>12</v>
      </c>
      <c r="L379" s="259">
        <v>2013</v>
      </c>
      <c r="M379" s="260">
        <v>15824.5</v>
      </c>
      <c r="N379" s="258" t="s">
        <v>2950</v>
      </c>
      <c r="O379" s="331"/>
      <c r="P379" s="72"/>
      <c r="Q379" s="72"/>
      <c r="R379" s="217"/>
      <c r="S379" s="217"/>
      <c r="T379" s="217"/>
      <c r="U379" s="217"/>
      <c r="V379" s="217"/>
      <c r="W379" s="217"/>
      <c r="X379" s="217"/>
      <c r="Y379" s="217"/>
      <c r="Z379" s="217"/>
      <c r="AA379" s="217"/>
    </row>
    <row r="380" spans="1:27" ht="22.5" x14ac:dyDescent="0.2">
      <c r="A380" s="257">
        <v>373</v>
      </c>
      <c r="B380" s="257" t="s">
        <v>12845</v>
      </c>
      <c r="C380" s="257" t="s">
        <v>12846</v>
      </c>
      <c r="D380" s="258" t="s">
        <v>12199</v>
      </c>
      <c r="E380" s="258" t="s">
        <v>391</v>
      </c>
      <c r="F380" s="258">
        <v>2013</v>
      </c>
      <c r="G380" s="258" t="s">
        <v>12847</v>
      </c>
      <c r="H380" s="258" t="s">
        <v>292</v>
      </c>
      <c r="I380" s="258" t="s">
        <v>2046</v>
      </c>
      <c r="J380" s="258" t="s">
        <v>92</v>
      </c>
      <c r="K380" s="263">
        <v>12</v>
      </c>
      <c r="L380" s="259">
        <v>2013</v>
      </c>
      <c r="M380" s="260">
        <v>4263475.1399999997</v>
      </c>
      <c r="N380" s="258" t="s">
        <v>2950</v>
      </c>
      <c r="O380" s="331"/>
      <c r="P380" s="72"/>
      <c r="Q380" s="72"/>
      <c r="R380" s="217"/>
      <c r="S380" s="217"/>
      <c r="T380" s="217"/>
      <c r="U380" s="217"/>
      <c r="V380" s="217"/>
      <c r="W380" s="217"/>
      <c r="X380" s="217"/>
      <c r="Y380" s="217"/>
      <c r="Z380" s="217"/>
      <c r="AA380" s="217"/>
    </row>
    <row r="381" spans="1:27" x14ac:dyDescent="0.2">
      <c r="A381" s="257">
        <v>374</v>
      </c>
      <c r="B381" s="257" t="s">
        <v>12848</v>
      </c>
      <c r="C381" s="257" t="s">
        <v>12849</v>
      </c>
      <c r="D381" s="258" t="s">
        <v>12850</v>
      </c>
      <c r="E381" s="258" t="s">
        <v>12851</v>
      </c>
      <c r="F381" s="258" t="s">
        <v>261</v>
      </c>
      <c r="G381" s="258" t="s">
        <v>440</v>
      </c>
      <c r="H381" s="258" t="s">
        <v>292</v>
      </c>
      <c r="I381" s="258" t="s">
        <v>2046</v>
      </c>
      <c r="J381" s="258" t="s">
        <v>92</v>
      </c>
      <c r="K381" s="263">
        <v>12</v>
      </c>
      <c r="L381" s="259">
        <v>2013</v>
      </c>
      <c r="M381" s="260">
        <v>21897.32</v>
      </c>
      <c r="N381" s="258" t="s">
        <v>2950</v>
      </c>
      <c r="O381" s="331"/>
      <c r="P381" s="72"/>
      <c r="Q381" s="72"/>
      <c r="R381" s="217"/>
      <c r="S381" s="217"/>
      <c r="T381" s="217"/>
      <c r="U381" s="217"/>
      <c r="V381" s="217"/>
      <c r="W381" s="217"/>
      <c r="X381" s="217"/>
      <c r="Y381" s="217"/>
      <c r="Z381" s="217"/>
      <c r="AA381" s="217"/>
    </row>
    <row r="382" spans="1:27" x14ac:dyDescent="0.2">
      <c r="A382" s="257">
        <v>375</v>
      </c>
      <c r="B382" s="257" t="s">
        <v>12852</v>
      </c>
      <c r="C382" s="257" t="s">
        <v>12853</v>
      </c>
      <c r="D382" s="258" t="s">
        <v>261</v>
      </c>
      <c r="E382" s="258" t="s">
        <v>391</v>
      </c>
      <c r="F382" s="258" t="s">
        <v>261</v>
      </c>
      <c r="G382" s="258" t="s">
        <v>440</v>
      </c>
      <c r="H382" s="258" t="s">
        <v>292</v>
      </c>
      <c r="I382" s="258" t="s">
        <v>2046</v>
      </c>
      <c r="J382" s="258" t="s">
        <v>92</v>
      </c>
      <c r="K382" s="263">
        <v>9</v>
      </c>
      <c r="L382" s="259">
        <v>2014</v>
      </c>
      <c r="M382" s="260">
        <v>18444</v>
      </c>
      <c r="N382" s="258" t="s">
        <v>2950</v>
      </c>
      <c r="O382" s="331"/>
      <c r="P382" s="72"/>
      <c r="Q382" s="72"/>
      <c r="R382" s="217"/>
      <c r="S382" s="217"/>
      <c r="T382" s="217"/>
      <c r="U382" s="217"/>
      <c r="V382" s="217"/>
      <c r="W382" s="217"/>
      <c r="X382" s="217"/>
      <c r="Y382" s="217"/>
      <c r="Z382" s="217"/>
      <c r="AA382" s="217"/>
    </row>
    <row r="383" spans="1:27" ht="22.5" x14ac:dyDescent="0.2">
      <c r="A383" s="257">
        <v>376</v>
      </c>
      <c r="B383" s="257" t="s">
        <v>12854</v>
      </c>
      <c r="C383" s="257" t="s">
        <v>12855</v>
      </c>
      <c r="D383" s="258" t="s">
        <v>12856</v>
      </c>
      <c r="E383" s="258" t="s">
        <v>391</v>
      </c>
      <c r="F383" s="258" t="s">
        <v>261</v>
      </c>
      <c r="G383" s="258" t="s">
        <v>440</v>
      </c>
      <c r="H383" s="258" t="s">
        <v>292</v>
      </c>
      <c r="I383" s="258" t="s">
        <v>2046</v>
      </c>
      <c r="J383" s="258" t="s">
        <v>92</v>
      </c>
      <c r="K383" s="263">
        <v>10</v>
      </c>
      <c r="L383" s="259">
        <v>2014</v>
      </c>
      <c r="M383" s="260">
        <v>9860</v>
      </c>
      <c r="N383" s="258" t="s">
        <v>2950</v>
      </c>
      <c r="O383" s="331"/>
      <c r="P383" s="72"/>
      <c r="Q383" s="72"/>
      <c r="R383" s="217"/>
      <c r="S383" s="217"/>
      <c r="T383" s="217"/>
      <c r="U383" s="217"/>
      <c r="V383" s="217"/>
      <c r="W383" s="217"/>
      <c r="X383" s="217"/>
      <c r="Y383" s="217"/>
      <c r="Z383" s="217"/>
      <c r="AA383" s="217"/>
    </row>
    <row r="384" spans="1:27" x14ac:dyDescent="0.2">
      <c r="A384" s="257">
        <v>377</v>
      </c>
      <c r="B384" s="257" t="s">
        <v>12857</v>
      </c>
      <c r="C384" s="257" t="s">
        <v>12858</v>
      </c>
      <c r="D384" s="258" t="s">
        <v>12859</v>
      </c>
      <c r="E384" s="258" t="s">
        <v>12860</v>
      </c>
      <c r="F384" s="258" t="s">
        <v>12861</v>
      </c>
      <c r="G384" s="258" t="s">
        <v>440</v>
      </c>
      <c r="H384" s="258" t="s">
        <v>292</v>
      </c>
      <c r="I384" s="258" t="s">
        <v>2046</v>
      </c>
      <c r="J384" s="258" t="s">
        <v>92</v>
      </c>
      <c r="K384" s="263">
        <v>6</v>
      </c>
      <c r="L384" s="259">
        <v>2015</v>
      </c>
      <c r="M384" s="260">
        <v>11600</v>
      </c>
      <c r="N384" s="258" t="s">
        <v>2950</v>
      </c>
      <c r="O384" s="331"/>
      <c r="P384" s="72"/>
      <c r="Q384" s="72"/>
      <c r="R384" s="217"/>
      <c r="S384" s="217"/>
      <c r="T384" s="217"/>
      <c r="U384" s="217"/>
      <c r="V384" s="217"/>
      <c r="W384" s="217"/>
      <c r="X384" s="217"/>
      <c r="Y384" s="217"/>
      <c r="Z384" s="217"/>
      <c r="AA384" s="217"/>
    </row>
    <row r="385" spans="1:27" x14ac:dyDescent="0.2">
      <c r="A385" s="247">
        <v>378</v>
      </c>
      <c r="B385" s="247" t="s">
        <v>12862</v>
      </c>
      <c r="C385" s="247" t="s">
        <v>12596</v>
      </c>
      <c r="D385" s="248" t="s">
        <v>261</v>
      </c>
      <c r="E385" s="248" t="s">
        <v>391</v>
      </c>
      <c r="F385" s="248" t="s">
        <v>12540</v>
      </c>
      <c r="G385" s="248">
        <v>365366534</v>
      </c>
      <c r="H385" s="248" t="s">
        <v>292</v>
      </c>
      <c r="I385" s="248" t="s">
        <v>2046</v>
      </c>
      <c r="J385" s="248" t="s">
        <v>92</v>
      </c>
      <c r="K385" s="249">
        <v>9</v>
      </c>
      <c r="L385" s="252">
        <v>2015</v>
      </c>
      <c r="M385" s="250">
        <v>6903.16</v>
      </c>
      <c r="N385" s="248" t="s">
        <v>2950</v>
      </c>
      <c r="O385" s="331"/>
      <c r="P385" s="72"/>
      <c r="Q385" s="72"/>
      <c r="R385" s="217"/>
      <c r="S385" s="217"/>
      <c r="T385" s="217"/>
      <c r="U385" s="217"/>
      <c r="V385" s="217"/>
      <c r="W385" s="217"/>
      <c r="X385" s="217"/>
      <c r="Y385" s="217"/>
      <c r="Z385" s="217"/>
      <c r="AA385" s="217"/>
    </row>
    <row r="386" spans="1:27" x14ac:dyDescent="0.2">
      <c r="A386" s="247">
        <v>379</v>
      </c>
      <c r="B386" s="247" t="s">
        <v>12863</v>
      </c>
      <c r="C386" s="247" t="s">
        <v>12864</v>
      </c>
      <c r="D386" s="248" t="s">
        <v>261</v>
      </c>
      <c r="E386" s="248" t="s">
        <v>391</v>
      </c>
      <c r="F386" s="248" t="s">
        <v>12865</v>
      </c>
      <c r="G386" s="248" t="s">
        <v>440</v>
      </c>
      <c r="H386" s="248" t="s">
        <v>292</v>
      </c>
      <c r="I386" s="248" t="s">
        <v>2046</v>
      </c>
      <c r="J386" s="248" t="s">
        <v>92</v>
      </c>
      <c r="K386" s="249">
        <v>12</v>
      </c>
      <c r="L386" s="252">
        <v>2015</v>
      </c>
      <c r="M386" s="250">
        <v>5191</v>
      </c>
      <c r="N386" s="248" t="s">
        <v>2950</v>
      </c>
      <c r="O386" s="331"/>
      <c r="P386" s="72"/>
      <c r="Q386" s="72"/>
      <c r="R386" s="217"/>
      <c r="S386" s="217"/>
      <c r="T386" s="217"/>
      <c r="U386" s="217"/>
      <c r="V386" s="217"/>
      <c r="W386" s="217"/>
      <c r="X386" s="217"/>
      <c r="Y386" s="217"/>
      <c r="Z386" s="217"/>
      <c r="AA386" s="217"/>
    </row>
    <row r="387" spans="1:27" x14ac:dyDescent="0.2">
      <c r="A387" s="247">
        <v>380</v>
      </c>
      <c r="B387" s="247" t="s">
        <v>12866</v>
      </c>
      <c r="C387" s="247" t="s">
        <v>12867</v>
      </c>
      <c r="D387" s="248" t="s">
        <v>12662</v>
      </c>
      <c r="E387" s="248" t="s">
        <v>391</v>
      </c>
      <c r="F387" s="248" t="s">
        <v>12601</v>
      </c>
      <c r="G387" s="248" t="s">
        <v>440</v>
      </c>
      <c r="H387" s="248" t="s">
        <v>292</v>
      </c>
      <c r="I387" s="248" t="s">
        <v>2046</v>
      </c>
      <c r="J387" s="248" t="s">
        <v>92</v>
      </c>
      <c r="K387" s="249">
        <v>11</v>
      </c>
      <c r="L387" s="252">
        <v>2016</v>
      </c>
      <c r="M387" s="250">
        <v>19173.64</v>
      </c>
      <c r="N387" s="248" t="s">
        <v>2950</v>
      </c>
      <c r="O387" s="331"/>
      <c r="P387" s="72"/>
      <c r="Q387" s="72"/>
      <c r="R387" s="217"/>
      <c r="S387" s="217"/>
      <c r="T387" s="217"/>
      <c r="U387" s="217"/>
      <c r="V387" s="217"/>
      <c r="W387" s="217"/>
      <c r="X387" s="217"/>
      <c r="Y387" s="217"/>
      <c r="Z387" s="217"/>
      <c r="AA387" s="217"/>
    </row>
    <row r="388" spans="1:27" x14ac:dyDescent="0.2">
      <c r="A388" s="247">
        <v>381</v>
      </c>
      <c r="B388" s="247" t="s">
        <v>12868</v>
      </c>
      <c r="C388" s="247" t="s">
        <v>12867</v>
      </c>
      <c r="D388" s="248" t="s">
        <v>12662</v>
      </c>
      <c r="E388" s="248" t="s">
        <v>391</v>
      </c>
      <c r="F388" s="248" t="s">
        <v>12601</v>
      </c>
      <c r="G388" s="248" t="s">
        <v>440</v>
      </c>
      <c r="H388" s="248" t="s">
        <v>292</v>
      </c>
      <c r="I388" s="248" t="s">
        <v>2046</v>
      </c>
      <c r="J388" s="248" t="s">
        <v>92</v>
      </c>
      <c r="K388" s="249">
        <v>11</v>
      </c>
      <c r="L388" s="252">
        <v>2016</v>
      </c>
      <c r="M388" s="250">
        <v>19173.64</v>
      </c>
      <c r="N388" s="248" t="s">
        <v>2950</v>
      </c>
      <c r="O388" s="331"/>
      <c r="P388" s="72"/>
      <c r="Q388" s="72"/>
      <c r="R388" s="217"/>
      <c r="S388" s="217"/>
      <c r="T388" s="217"/>
      <c r="U388" s="217"/>
      <c r="V388" s="217"/>
      <c r="W388" s="217"/>
      <c r="X388" s="217"/>
      <c r="Y388" s="217"/>
      <c r="Z388" s="217"/>
      <c r="AA388" s="217"/>
    </row>
    <row r="389" spans="1:27" x14ac:dyDescent="0.2">
      <c r="A389" s="247">
        <v>382</v>
      </c>
      <c r="B389" s="247" t="s">
        <v>12869</v>
      </c>
      <c r="C389" s="247" t="s">
        <v>12867</v>
      </c>
      <c r="D389" s="248" t="s">
        <v>12662</v>
      </c>
      <c r="E389" s="248" t="s">
        <v>391</v>
      </c>
      <c r="F389" s="248" t="s">
        <v>12601</v>
      </c>
      <c r="G389" s="248" t="s">
        <v>440</v>
      </c>
      <c r="H389" s="248" t="s">
        <v>292</v>
      </c>
      <c r="I389" s="248" t="s">
        <v>2046</v>
      </c>
      <c r="J389" s="248" t="s">
        <v>92</v>
      </c>
      <c r="K389" s="249">
        <v>11</v>
      </c>
      <c r="L389" s="252">
        <v>2016</v>
      </c>
      <c r="M389" s="250">
        <v>19173.64</v>
      </c>
      <c r="N389" s="248" t="s">
        <v>2950</v>
      </c>
      <c r="O389" s="331"/>
      <c r="P389" s="72"/>
      <c r="Q389" s="72"/>
      <c r="R389" s="217"/>
      <c r="S389" s="217"/>
      <c r="T389" s="217"/>
      <c r="U389" s="217"/>
      <c r="V389" s="217"/>
      <c r="W389" s="217"/>
      <c r="X389" s="217"/>
      <c r="Y389" s="217"/>
      <c r="Z389" s="217"/>
      <c r="AA389" s="217"/>
    </row>
    <row r="390" spans="1:27" x14ac:dyDescent="0.2">
      <c r="A390" s="247">
        <v>383</v>
      </c>
      <c r="B390" s="247" t="s">
        <v>12870</v>
      </c>
      <c r="C390" s="247" t="s">
        <v>12867</v>
      </c>
      <c r="D390" s="248" t="s">
        <v>12662</v>
      </c>
      <c r="E390" s="248" t="s">
        <v>391</v>
      </c>
      <c r="F390" s="248" t="s">
        <v>12601</v>
      </c>
      <c r="G390" s="248" t="s">
        <v>440</v>
      </c>
      <c r="H390" s="248" t="s">
        <v>292</v>
      </c>
      <c r="I390" s="248" t="s">
        <v>2046</v>
      </c>
      <c r="J390" s="248" t="s">
        <v>92</v>
      </c>
      <c r="K390" s="249">
        <v>11</v>
      </c>
      <c r="L390" s="252">
        <v>2016</v>
      </c>
      <c r="M390" s="250">
        <v>19173.64</v>
      </c>
      <c r="N390" s="248" t="s">
        <v>2950</v>
      </c>
      <c r="O390" s="331"/>
      <c r="P390" s="72"/>
      <c r="Q390" s="72"/>
      <c r="R390" s="217"/>
      <c r="S390" s="217"/>
      <c r="T390" s="217"/>
      <c r="U390" s="217"/>
      <c r="V390" s="217"/>
      <c r="W390" s="217"/>
      <c r="X390" s="217"/>
      <c r="Y390" s="217"/>
      <c r="Z390" s="217"/>
      <c r="AA390" s="217"/>
    </row>
    <row r="391" spans="1:27" x14ac:dyDescent="0.2">
      <c r="A391" s="247">
        <v>384</v>
      </c>
      <c r="B391" s="247" t="s">
        <v>12871</v>
      </c>
      <c r="C391" s="247" t="s">
        <v>12616</v>
      </c>
      <c r="D391" s="248" t="s">
        <v>12662</v>
      </c>
      <c r="E391" s="248" t="s">
        <v>391</v>
      </c>
      <c r="F391" s="248" t="s">
        <v>12872</v>
      </c>
      <c r="G391" s="248" t="s">
        <v>440</v>
      </c>
      <c r="H391" s="248" t="s">
        <v>292</v>
      </c>
      <c r="I391" s="248" t="s">
        <v>2046</v>
      </c>
      <c r="J391" s="248" t="s">
        <v>92</v>
      </c>
      <c r="K391" s="249">
        <v>11</v>
      </c>
      <c r="L391" s="252">
        <v>2016</v>
      </c>
      <c r="M391" s="250">
        <v>7274</v>
      </c>
      <c r="N391" s="248" t="s">
        <v>2950</v>
      </c>
      <c r="O391" s="331"/>
      <c r="P391" s="72"/>
      <c r="Q391" s="72"/>
      <c r="R391" s="217"/>
      <c r="S391" s="217"/>
      <c r="T391" s="217"/>
      <c r="U391" s="217"/>
      <c r="V391" s="217"/>
      <c r="W391" s="217"/>
      <c r="X391" s="217"/>
      <c r="Y391" s="217"/>
      <c r="Z391" s="217"/>
      <c r="AA391" s="217"/>
    </row>
    <row r="392" spans="1:27" x14ac:dyDescent="0.2">
      <c r="A392" s="247">
        <v>385</v>
      </c>
      <c r="B392" s="247" t="s">
        <v>12873</v>
      </c>
      <c r="C392" s="247" t="s">
        <v>12573</v>
      </c>
      <c r="D392" s="248" t="s">
        <v>261</v>
      </c>
      <c r="E392" s="248" t="s">
        <v>391</v>
      </c>
      <c r="F392" s="248" t="s">
        <v>261</v>
      </c>
      <c r="G392" s="248" t="s">
        <v>440</v>
      </c>
      <c r="H392" s="248" t="s">
        <v>292</v>
      </c>
      <c r="I392" s="248" t="s">
        <v>2046</v>
      </c>
      <c r="J392" s="248" t="s">
        <v>92</v>
      </c>
      <c r="K392" s="249">
        <v>1</v>
      </c>
      <c r="L392" s="252">
        <v>2017</v>
      </c>
      <c r="M392" s="250">
        <v>4988</v>
      </c>
      <c r="N392" s="248" t="s">
        <v>2950</v>
      </c>
      <c r="O392" s="331"/>
      <c r="P392" s="72"/>
      <c r="Q392" s="72"/>
      <c r="R392" s="217"/>
      <c r="S392" s="217"/>
      <c r="T392" s="217"/>
      <c r="U392" s="217"/>
      <c r="V392" s="217"/>
      <c r="W392" s="217"/>
      <c r="X392" s="217"/>
      <c r="Y392" s="217"/>
      <c r="Z392" s="217"/>
      <c r="AA392" s="217"/>
    </row>
    <row r="393" spans="1:27" ht="22.5" x14ac:dyDescent="0.2">
      <c r="A393" s="247">
        <v>386</v>
      </c>
      <c r="B393" s="247" t="s">
        <v>12874</v>
      </c>
      <c r="C393" s="247" t="s">
        <v>12875</v>
      </c>
      <c r="D393" s="248" t="s">
        <v>12662</v>
      </c>
      <c r="E393" s="248" t="s">
        <v>12540</v>
      </c>
      <c r="F393" s="248" t="s">
        <v>261</v>
      </c>
      <c r="G393" s="248" t="s">
        <v>12876</v>
      </c>
      <c r="H393" s="248" t="s">
        <v>292</v>
      </c>
      <c r="I393" s="248" t="s">
        <v>2046</v>
      </c>
      <c r="J393" s="248" t="s">
        <v>92</v>
      </c>
      <c r="K393" s="249">
        <v>2</v>
      </c>
      <c r="L393" s="252">
        <v>2017</v>
      </c>
      <c r="M393" s="250">
        <v>9512</v>
      </c>
      <c r="N393" s="248" t="s">
        <v>2950</v>
      </c>
      <c r="O393" s="331"/>
      <c r="P393" s="72"/>
      <c r="Q393" s="72"/>
      <c r="R393" s="217"/>
      <c r="S393" s="217"/>
      <c r="T393" s="217"/>
      <c r="U393" s="217"/>
      <c r="V393" s="217"/>
      <c r="W393" s="217"/>
      <c r="X393" s="217"/>
      <c r="Y393" s="217"/>
      <c r="Z393" s="217"/>
      <c r="AA393" s="217"/>
    </row>
    <row r="394" spans="1:27" x14ac:dyDescent="0.2">
      <c r="A394" s="247">
        <v>387</v>
      </c>
      <c r="B394" s="247" t="s">
        <v>12877</v>
      </c>
      <c r="C394" s="247" t="s">
        <v>12878</v>
      </c>
      <c r="D394" s="248" t="s">
        <v>12124</v>
      </c>
      <c r="E394" s="248" t="s">
        <v>391</v>
      </c>
      <c r="F394" s="248" t="s">
        <v>261</v>
      </c>
      <c r="G394" s="248" t="s">
        <v>440</v>
      </c>
      <c r="H394" s="248" t="s">
        <v>292</v>
      </c>
      <c r="I394" s="248" t="s">
        <v>2046</v>
      </c>
      <c r="J394" s="248" t="s">
        <v>92</v>
      </c>
      <c r="K394" s="249">
        <v>6</v>
      </c>
      <c r="L394" s="252">
        <v>2017</v>
      </c>
      <c r="M394" s="250">
        <v>14874.39</v>
      </c>
      <c r="N394" s="248" t="s">
        <v>2950</v>
      </c>
      <c r="O394" s="331"/>
      <c r="P394" s="72"/>
      <c r="Q394" s="72"/>
      <c r="R394" s="217"/>
      <c r="S394" s="217"/>
      <c r="T394" s="217"/>
      <c r="U394" s="217"/>
      <c r="V394" s="217"/>
      <c r="W394" s="217"/>
      <c r="X394" s="217"/>
      <c r="Y394" s="217"/>
      <c r="Z394" s="217"/>
      <c r="AA394" s="217"/>
    </row>
    <row r="395" spans="1:27" x14ac:dyDescent="0.2">
      <c r="A395" s="247">
        <v>388</v>
      </c>
      <c r="B395" s="247" t="s">
        <v>12879</v>
      </c>
      <c r="C395" s="247" t="s">
        <v>12880</v>
      </c>
      <c r="D395" s="248" t="s">
        <v>261</v>
      </c>
      <c r="E395" s="248" t="s">
        <v>391</v>
      </c>
      <c r="F395" s="248" t="s">
        <v>12881</v>
      </c>
      <c r="G395" s="248" t="s">
        <v>440</v>
      </c>
      <c r="H395" s="248" t="s">
        <v>292</v>
      </c>
      <c r="I395" s="248" t="s">
        <v>2046</v>
      </c>
      <c r="J395" s="248" t="s">
        <v>92</v>
      </c>
      <c r="K395" s="249">
        <v>10</v>
      </c>
      <c r="L395" s="252">
        <v>2018</v>
      </c>
      <c r="M395" s="250">
        <v>18792</v>
      </c>
      <c r="N395" s="248" t="s">
        <v>2950</v>
      </c>
      <c r="O395" s="331"/>
      <c r="P395" s="72"/>
      <c r="Q395" s="72"/>
      <c r="R395" s="217"/>
      <c r="S395" s="217"/>
      <c r="T395" s="217"/>
      <c r="U395" s="217"/>
      <c r="V395" s="217"/>
      <c r="W395" s="217"/>
      <c r="X395" s="217"/>
      <c r="Y395" s="217"/>
      <c r="Z395" s="217"/>
      <c r="AA395" s="217"/>
    </row>
    <row r="396" spans="1:27" x14ac:dyDescent="0.2">
      <c r="A396" s="247">
        <v>389</v>
      </c>
      <c r="B396" s="247" t="s">
        <v>12882</v>
      </c>
      <c r="C396" s="247" t="s">
        <v>12883</v>
      </c>
      <c r="D396" s="248" t="s">
        <v>12884</v>
      </c>
      <c r="E396" s="248" t="s">
        <v>391</v>
      </c>
      <c r="F396" s="248" t="s">
        <v>261</v>
      </c>
      <c r="G396" s="248" t="s">
        <v>440</v>
      </c>
      <c r="H396" s="248" t="s">
        <v>292</v>
      </c>
      <c r="I396" s="248" t="s">
        <v>2046</v>
      </c>
      <c r="J396" s="248" t="s">
        <v>92</v>
      </c>
      <c r="K396" s="249">
        <v>12</v>
      </c>
      <c r="L396" s="252">
        <v>2019</v>
      </c>
      <c r="M396" s="250">
        <f>76309.44/2</f>
        <v>38154.720000000001</v>
      </c>
      <c r="N396" s="248" t="s">
        <v>2950</v>
      </c>
      <c r="O396" s="331"/>
      <c r="P396" s="72"/>
      <c r="Q396" s="72"/>
      <c r="R396" s="217"/>
      <c r="S396" s="217"/>
      <c r="T396" s="217"/>
      <c r="U396" s="217"/>
      <c r="V396" s="217"/>
      <c r="W396" s="217"/>
      <c r="X396" s="217"/>
      <c r="Y396" s="217"/>
      <c r="Z396" s="217"/>
      <c r="AA396" s="217"/>
    </row>
    <row r="397" spans="1:27" x14ac:dyDescent="0.2">
      <c r="A397" s="247">
        <v>390</v>
      </c>
      <c r="B397" s="247" t="s">
        <v>12885</v>
      </c>
      <c r="C397" s="247" t="s">
        <v>12883</v>
      </c>
      <c r="D397" s="248" t="s">
        <v>12884</v>
      </c>
      <c r="E397" s="248" t="s">
        <v>391</v>
      </c>
      <c r="F397" s="248" t="s">
        <v>261</v>
      </c>
      <c r="G397" s="248" t="s">
        <v>440</v>
      </c>
      <c r="H397" s="248" t="s">
        <v>292</v>
      </c>
      <c r="I397" s="248" t="s">
        <v>2046</v>
      </c>
      <c r="J397" s="248" t="s">
        <v>92</v>
      </c>
      <c r="K397" s="249">
        <v>12</v>
      </c>
      <c r="L397" s="252">
        <v>2019</v>
      </c>
      <c r="M397" s="250">
        <v>38154.720000000001</v>
      </c>
      <c r="N397" s="248" t="s">
        <v>2950</v>
      </c>
      <c r="O397" s="331"/>
      <c r="P397" s="72"/>
      <c r="Q397" s="72"/>
      <c r="R397" s="217"/>
      <c r="S397" s="217"/>
      <c r="T397" s="217"/>
      <c r="U397" s="217"/>
      <c r="V397" s="217"/>
      <c r="W397" s="217"/>
      <c r="X397" s="217"/>
      <c r="Y397" s="217"/>
      <c r="Z397" s="217"/>
      <c r="AA397" s="217"/>
    </row>
    <row r="398" spans="1:27" x14ac:dyDescent="0.2">
      <c r="A398" s="247">
        <v>391</v>
      </c>
      <c r="B398" s="247" t="s">
        <v>12886</v>
      </c>
      <c r="C398" s="247" t="s">
        <v>12555</v>
      </c>
      <c r="D398" s="248" t="s">
        <v>1403</v>
      </c>
      <c r="E398" s="248" t="s">
        <v>391</v>
      </c>
      <c r="F398" s="248" t="s">
        <v>261</v>
      </c>
      <c r="G398" s="248" t="s">
        <v>440</v>
      </c>
      <c r="H398" s="248" t="s">
        <v>292</v>
      </c>
      <c r="I398" s="248" t="s">
        <v>2046</v>
      </c>
      <c r="J398" s="248" t="s">
        <v>92</v>
      </c>
      <c r="K398" s="249">
        <v>3</v>
      </c>
      <c r="L398" s="252">
        <v>2020</v>
      </c>
      <c r="M398" s="250">
        <v>8985.8799999999992</v>
      </c>
      <c r="N398" s="248" t="s">
        <v>2950</v>
      </c>
      <c r="O398" s="331"/>
      <c r="P398" s="72"/>
      <c r="Q398" s="72"/>
      <c r="R398" s="217"/>
      <c r="S398" s="217"/>
      <c r="T398" s="217"/>
      <c r="U398" s="217"/>
      <c r="V398" s="217"/>
      <c r="W398" s="217"/>
      <c r="X398" s="217"/>
      <c r="Y398" s="217"/>
      <c r="Z398" s="217"/>
      <c r="AA398" s="217"/>
    </row>
    <row r="399" spans="1:27" x14ac:dyDescent="0.2">
      <c r="A399" s="247">
        <v>392</v>
      </c>
      <c r="B399" s="247" t="s">
        <v>12887</v>
      </c>
      <c r="C399" s="247" t="s">
        <v>12888</v>
      </c>
      <c r="D399" s="248" t="s">
        <v>261</v>
      </c>
      <c r="E399" s="248" t="s">
        <v>391</v>
      </c>
      <c r="F399" s="248" t="s">
        <v>261</v>
      </c>
      <c r="G399" s="248" t="s">
        <v>440</v>
      </c>
      <c r="H399" s="248" t="s">
        <v>292</v>
      </c>
      <c r="I399" s="248" t="s">
        <v>2046</v>
      </c>
      <c r="J399" s="248" t="s">
        <v>92</v>
      </c>
      <c r="K399" s="249">
        <v>8</v>
      </c>
      <c r="L399" s="252">
        <v>2020</v>
      </c>
      <c r="M399" s="250">
        <v>6489.18</v>
      </c>
      <c r="N399" s="248" t="s">
        <v>2950</v>
      </c>
      <c r="O399" s="331"/>
      <c r="P399" s="72"/>
      <c r="Q399" s="72"/>
      <c r="R399" s="217"/>
      <c r="S399" s="217"/>
      <c r="T399" s="217"/>
      <c r="U399" s="217"/>
      <c r="V399" s="217"/>
      <c r="W399" s="217"/>
      <c r="X399" s="217"/>
      <c r="Y399" s="217"/>
      <c r="Z399" s="217"/>
      <c r="AA399" s="217"/>
    </row>
    <row r="400" spans="1:27" x14ac:dyDescent="0.2">
      <c r="A400" s="247">
        <v>393</v>
      </c>
      <c r="B400" s="247" t="s">
        <v>12889</v>
      </c>
      <c r="C400" s="247" t="s">
        <v>12890</v>
      </c>
      <c r="D400" s="248" t="s">
        <v>12891</v>
      </c>
      <c r="E400" s="248" t="s">
        <v>391</v>
      </c>
      <c r="F400" s="248" t="s">
        <v>261</v>
      </c>
      <c r="G400" s="248" t="s">
        <v>440</v>
      </c>
      <c r="H400" s="248" t="s">
        <v>292</v>
      </c>
      <c r="I400" s="248" t="s">
        <v>2046</v>
      </c>
      <c r="J400" s="248" t="s">
        <v>92</v>
      </c>
      <c r="K400" s="249">
        <v>8</v>
      </c>
      <c r="L400" s="252">
        <v>2020</v>
      </c>
      <c r="M400" s="250">
        <v>35728</v>
      </c>
      <c r="N400" s="248" t="s">
        <v>2950</v>
      </c>
      <c r="O400" s="331"/>
      <c r="P400" s="72"/>
      <c r="Q400" s="72"/>
      <c r="R400" s="217"/>
      <c r="S400" s="217"/>
      <c r="T400" s="217"/>
      <c r="U400" s="217"/>
      <c r="V400" s="217"/>
      <c r="W400" s="217"/>
      <c r="X400" s="217"/>
      <c r="Y400" s="217"/>
      <c r="Z400" s="217"/>
      <c r="AA400" s="217"/>
    </row>
    <row r="401" spans="1:27" ht="22.5" x14ac:dyDescent="0.2">
      <c r="A401" s="247">
        <v>394</v>
      </c>
      <c r="B401" s="247" t="s">
        <v>12892</v>
      </c>
      <c r="C401" s="247" t="s">
        <v>12893</v>
      </c>
      <c r="D401" s="248" t="s">
        <v>12641</v>
      </c>
      <c r="E401" s="248" t="s">
        <v>12894</v>
      </c>
      <c r="F401" s="248" t="s">
        <v>261</v>
      </c>
      <c r="G401" s="248" t="s">
        <v>440</v>
      </c>
      <c r="H401" s="248" t="s">
        <v>292</v>
      </c>
      <c r="I401" s="248" t="s">
        <v>12202</v>
      </c>
      <c r="J401" s="248" t="s">
        <v>92</v>
      </c>
      <c r="K401" s="249">
        <v>2</v>
      </c>
      <c r="L401" s="252">
        <v>2015</v>
      </c>
      <c r="M401" s="250">
        <v>5458.8</v>
      </c>
      <c r="N401" s="248" t="s">
        <v>2950</v>
      </c>
      <c r="O401" s="331"/>
      <c r="P401" s="72"/>
      <c r="Q401" s="72"/>
      <c r="R401" s="217"/>
      <c r="S401" s="217"/>
      <c r="T401" s="217"/>
      <c r="U401" s="217"/>
      <c r="V401" s="217"/>
      <c r="W401" s="217"/>
      <c r="X401" s="217"/>
      <c r="Y401" s="217"/>
      <c r="Z401" s="217"/>
      <c r="AA401" s="217"/>
    </row>
    <row r="402" spans="1:27" ht="22.5" x14ac:dyDescent="0.2">
      <c r="A402" s="247">
        <v>395</v>
      </c>
      <c r="B402" s="247" t="s">
        <v>12895</v>
      </c>
      <c r="C402" s="247" t="s">
        <v>12896</v>
      </c>
      <c r="D402" s="248" t="s">
        <v>12641</v>
      </c>
      <c r="E402" s="248" t="s">
        <v>12894</v>
      </c>
      <c r="F402" s="248" t="s">
        <v>261</v>
      </c>
      <c r="G402" s="248" t="s">
        <v>440</v>
      </c>
      <c r="H402" s="248" t="s">
        <v>292</v>
      </c>
      <c r="I402" s="248" t="s">
        <v>12202</v>
      </c>
      <c r="J402" s="248" t="s">
        <v>92</v>
      </c>
      <c r="K402" s="249">
        <v>6</v>
      </c>
      <c r="L402" s="252">
        <v>2015</v>
      </c>
      <c r="M402" s="250">
        <v>5458.8</v>
      </c>
      <c r="N402" s="248" t="s">
        <v>2950</v>
      </c>
      <c r="O402" s="331"/>
      <c r="P402" s="72"/>
      <c r="Q402" s="72"/>
      <c r="R402" s="217"/>
      <c r="S402" s="217"/>
      <c r="T402" s="217"/>
      <c r="U402" s="217"/>
      <c r="V402" s="217"/>
      <c r="W402" s="217"/>
      <c r="X402" s="217"/>
      <c r="Y402" s="217"/>
      <c r="Z402" s="217"/>
      <c r="AA402" s="217"/>
    </row>
    <row r="403" spans="1:27" ht="22.5" x14ac:dyDescent="0.2">
      <c r="A403" s="247">
        <v>396</v>
      </c>
      <c r="B403" s="247" t="s">
        <v>12897</v>
      </c>
      <c r="C403" s="247" t="s">
        <v>12898</v>
      </c>
      <c r="D403" s="248" t="s">
        <v>261</v>
      </c>
      <c r="E403" s="248" t="s">
        <v>391</v>
      </c>
      <c r="F403" s="248" t="s">
        <v>261</v>
      </c>
      <c r="G403" s="248" t="s">
        <v>440</v>
      </c>
      <c r="H403" s="248" t="s">
        <v>292</v>
      </c>
      <c r="I403" s="248" t="s">
        <v>12202</v>
      </c>
      <c r="J403" s="248" t="s">
        <v>92</v>
      </c>
      <c r="K403" s="249">
        <v>12</v>
      </c>
      <c r="L403" s="252">
        <v>2019</v>
      </c>
      <c r="M403" s="250">
        <v>8002.84</v>
      </c>
      <c r="N403" s="248" t="s">
        <v>2950</v>
      </c>
      <c r="O403" s="331"/>
      <c r="P403" s="72"/>
      <c r="Q403" s="72"/>
      <c r="R403" s="217"/>
      <c r="S403" s="217"/>
      <c r="T403" s="217"/>
      <c r="U403" s="217"/>
      <c r="V403" s="217"/>
      <c r="W403" s="217"/>
      <c r="X403" s="217"/>
      <c r="Y403" s="217"/>
      <c r="Z403" s="217"/>
      <c r="AA403" s="217"/>
    </row>
    <row r="404" spans="1:27" x14ac:dyDescent="0.2">
      <c r="A404" s="247">
        <v>397</v>
      </c>
      <c r="B404" s="247" t="s">
        <v>12899</v>
      </c>
      <c r="C404" s="247" t="s">
        <v>12668</v>
      </c>
      <c r="D404" s="248" t="s">
        <v>12662</v>
      </c>
      <c r="E404" s="248">
        <v>250</v>
      </c>
      <c r="F404" s="248" t="s">
        <v>12669</v>
      </c>
      <c r="G404" s="248" t="s">
        <v>440</v>
      </c>
      <c r="H404" s="248" t="s">
        <v>292</v>
      </c>
      <c r="I404" s="248" t="s">
        <v>12202</v>
      </c>
      <c r="J404" s="248" t="s">
        <v>92</v>
      </c>
      <c r="K404" s="249">
        <v>2</v>
      </c>
      <c r="L404" s="252">
        <v>2020</v>
      </c>
      <c r="M404" s="250">
        <v>5378</v>
      </c>
      <c r="N404" s="248" t="s">
        <v>2950</v>
      </c>
      <c r="O404" s="331"/>
      <c r="P404" s="72"/>
      <c r="Q404" s="72"/>
      <c r="R404" s="217"/>
      <c r="S404" s="217"/>
      <c r="T404" s="217"/>
      <c r="U404" s="217"/>
      <c r="V404" s="217"/>
      <c r="W404" s="217"/>
      <c r="X404" s="217"/>
      <c r="Y404" s="217"/>
      <c r="Z404" s="217"/>
      <c r="AA404" s="217"/>
    </row>
    <row r="405" spans="1:27" x14ac:dyDescent="0.2">
      <c r="A405" s="247">
        <v>398</v>
      </c>
      <c r="B405" s="247" t="s">
        <v>12900</v>
      </c>
      <c r="C405" s="247" t="s">
        <v>12901</v>
      </c>
      <c r="D405" s="248" t="s">
        <v>12662</v>
      </c>
      <c r="E405" s="248" t="s">
        <v>391</v>
      </c>
      <c r="F405" s="248" t="s">
        <v>261</v>
      </c>
      <c r="G405" s="248" t="s">
        <v>440</v>
      </c>
      <c r="H405" s="248" t="s">
        <v>292</v>
      </c>
      <c r="I405" s="248" t="s">
        <v>12202</v>
      </c>
      <c r="J405" s="248" t="s">
        <v>92</v>
      </c>
      <c r="K405" s="249">
        <v>4</v>
      </c>
      <c r="L405" s="252">
        <v>2020</v>
      </c>
      <c r="M405" s="250">
        <v>6554</v>
      </c>
      <c r="N405" s="248" t="s">
        <v>2950</v>
      </c>
      <c r="O405" s="331"/>
      <c r="P405" s="72"/>
      <c r="Q405" s="72"/>
      <c r="R405" s="217"/>
      <c r="S405" s="217"/>
      <c r="T405" s="217"/>
      <c r="U405" s="217"/>
      <c r="V405" s="217"/>
      <c r="W405" s="217"/>
      <c r="X405" s="217"/>
      <c r="Y405" s="217"/>
      <c r="Z405" s="217"/>
      <c r="AA405" s="217"/>
    </row>
    <row r="406" spans="1:27" x14ac:dyDescent="0.2">
      <c r="A406" s="247">
        <v>399</v>
      </c>
      <c r="B406" s="247" t="s">
        <v>12902</v>
      </c>
      <c r="C406" s="247" t="s">
        <v>2509</v>
      </c>
      <c r="D406" s="248" t="s">
        <v>12662</v>
      </c>
      <c r="E406" s="248" t="s">
        <v>391</v>
      </c>
      <c r="F406" s="248" t="s">
        <v>261</v>
      </c>
      <c r="G406" s="248" t="s">
        <v>440</v>
      </c>
      <c r="H406" s="248" t="s">
        <v>292</v>
      </c>
      <c r="I406" s="248" t="s">
        <v>12202</v>
      </c>
      <c r="J406" s="248" t="s">
        <v>92</v>
      </c>
      <c r="K406" s="249">
        <v>5</v>
      </c>
      <c r="L406" s="252">
        <v>2020</v>
      </c>
      <c r="M406" s="250">
        <f>45878/2</f>
        <v>22939</v>
      </c>
      <c r="N406" s="248" t="s">
        <v>2950</v>
      </c>
      <c r="O406" s="331"/>
      <c r="P406" s="72"/>
      <c r="Q406" s="72"/>
      <c r="R406" s="217"/>
      <c r="S406" s="217"/>
      <c r="T406" s="217"/>
      <c r="U406" s="217"/>
      <c r="V406" s="217"/>
      <c r="W406" s="217"/>
      <c r="X406" s="217"/>
      <c r="Y406" s="217"/>
      <c r="Z406" s="217"/>
      <c r="AA406" s="217"/>
    </row>
    <row r="407" spans="1:27" x14ac:dyDescent="0.2">
      <c r="A407" s="247">
        <v>400</v>
      </c>
      <c r="B407" s="247" t="s">
        <v>12903</v>
      </c>
      <c r="C407" s="247" t="s">
        <v>2509</v>
      </c>
      <c r="D407" s="248" t="s">
        <v>12662</v>
      </c>
      <c r="E407" s="248" t="s">
        <v>391</v>
      </c>
      <c r="F407" s="248" t="s">
        <v>261</v>
      </c>
      <c r="G407" s="248" t="s">
        <v>440</v>
      </c>
      <c r="H407" s="248" t="s">
        <v>292</v>
      </c>
      <c r="I407" s="248" t="s">
        <v>12202</v>
      </c>
      <c r="J407" s="248" t="s">
        <v>92</v>
      </c>
      <c r="K407" s="249">
        <v>5</v>
      </c>
      <c r="L407" s="252">
        <v>2020</v>
      </c>
      <c r="M407" s="250">
        <v>22939</v>
      </c>
      <c r="N407" s="248" t="s">
        <v>2950</v>
      </c>
      <c r="O407" s="331"/>
      <c r="P407" s="72"/>
      <c r="Q407" s="72"/>
      <c r="R407" s="217"/>
      <c r="S407" s="217"/>
      <c r="T407" s="217"/>
      <c r="U407" s="217"/>
      <c r="V407" s="217"/>
      <c r="W407" s="217"/>
      <c r="X407" s="217"/>
      <c r="Y407" s="217"/>
      <c r="Z407" s="217"/>
      <c r="AA407" s="217"/>
    </row>
    <row r="408" spans="1:27" ht="33.75" x14ac:dyDescent="0.2">
      <c r="A408" s="247">
        <v>401</v>
      </c>
      <c r="B408" s="247" t="s">
        <v>12904</v>
      </c>
      <c r="C408" s="261" t="s">
        <v>12905</v>
      </c>
      <c r="D408" s="248" t="s">
        <v>12808</v>
      </c>
      <c r="E408" s="248" t="s">
        <v>12906</v>
      </c>
      <c r="F408" s="248" t="s">
        <v>12907</v>
      </c>
      <c r="G408" s="248" t="s">
        <v>440</v>
      </c>
      <c r="H408" s="248" t="s">
        <v>292</v>
      </c>
      <c r="I408" s="248" t="s">
        <v>12908</v>
      </c>
      <c r="J408" s="248" t="s">
        <v>92</v>
      </c>
      <c r="K408" s="249">
        <v>12</v>
      </c>
      <c r="L408" s="252">
        <v>2013</v>
      </c>
      <c r="M408" s="254">
        <v>18212</v>
      </c>
      <c r="N408" s="248" t="s">
        <v>2950</v>
      </c>
      <c r="O408" s="331"/>
      <c r="P408" s="72"/>
      <c r="Q408" s="72"/>
      <c r="R408" s="217"/>
      <c r="S408" s="217"/>
      <c r="T408" s="217"/>
      <c r="U408" s="217"/>
      <c r="V408" s="217"/>
      <c r="W408" s="217"/>
      <c r="X408" s="217"/>
      <c r="Y408" s="217"/>
      <c r="Z408" s="217"/>
      <c r="AA408" s="217"/>
    </row>
    <row r="409" spans="1:27" ht="33.75" x14ac:dyDescent="0.2">
      <c r="A409" s="247">
        <v>402</v>
      </c>
      <c r="B409" s="247" t="s">
        <v>12909</v>
      </c>
      <c r="C409" s="261" t="s">
        <v>12905</v>
      </c>
      <c r="D409" s="248" t="s">
        <v>12808</v>
      </c>
      <c r="E409" s="248" t="s">
        <v>12906</v>
      </c>
      <c r="F409" s="248" t="s">
        <v>12907</v>
      </c>
      <c r="G409" s="248" t="s">
        <v>440</v>
      </c>
      <c r="H409" s="248" t="s">
        <v>292</v>
      </c>
      <c r="I409" s="248" t="s">
        <v>12908</v>
      </c>
      <c r="J409" s="248" t="s">
        <v>92</v>
      </c>
      <c r="K409" s="249">
        <v>12</v>
      </c>
      <c r="L409" s="252">
        <v>2013</v>
      </c>
      <c r="M409" s="254">
        <v>18212</v>
      </c>
      <c r="N409" s="248" t="s">
        <v>2950</v>
      </c>
      <c r="O409" s="331"/>
      <c r="P409" s="72"/>
      <c r="Q409" s="72"/>
      <c r="R409" s="217"/>
      <c r="S409" s="217"/>
      <c r="T409" s="217"/>
      <c r="U409" s="217"/>
      <c r="V409" s="217"/>
      <c r="W409" s="217"/>
      <c r="X409" s="217"/>
      <c r="Y409" s="217"/>
      <c r="Z409" s="217"/>
      <c r="AA409" s="217"/>
    </row>
    <row r="410" spans="1:27" ht="33.75" x14ac:dyDescent="0.2">
      <c r="A410" s="247">
        <v>403</v>
      </c>
      <c r="B410" s="247" t="s">
        <v>12910</v>
      </c>
      <c r="C410" s="261" t="s">
        <v>12905</v>
      </c>
      <c r="D410" s="248" t="s">
        <v>12808</v>
      </c>
      <c r="E410" s="248" t="s">
        <v>12906</v>
      </c>
      <c r="F410" s="248" t="s">
        <v>12907</v>
      </c>
      <c r="G410" s="248" t="s">
        <v>440</v>
      </c>
      <c r="H410" s="248" t="s">
        <v>292</v>
      </c>
      <c r="I410" s="248" t="s">
        <v>12908</v>
      </c>
      <c r="J410" s="248" t="s">
        <v>92</v>
      </c>
      <c r="K410" s="249">
        <v>12</v>
      </c>
      <c r="L410" s="252">
        <v>2013</v>
      </c>
      <c r="M410" s="254">
        <v>18212</v>
      </c>
      <c r="N410" s="248" t="s">
        <v>2950</v>
      </c>
      <c r="O410" s="331"/>
      <c r="P410" s="72"/>
      <c r="Q410" s="72"/>
      <c r="R410" s="217"/>
      <c r="S410" s="217"/>
      <c r="T410" s="217"/>
      <c r="U410" s="217"/>
      <c r="V410" s="217"/>
      <c r="W410" s="217"/>
      <c r="X410" s="217"/>
      <c r="Y410" s="217"/>
      <c r="Z410" s="217"/>
      <c r="AA410" s="217"/>
    </row>
    <row r="411" spans="1:27" ht="33.75" x14ac:dyDescent="0.2">
      <c r="A411" s="247">
        <v>404</v>
      </c>
      <c r="B411" s="247" t="s">
        <v>12911</v>
      </c>
      <c r="C411" s="261" t="s">
        <v>12912</v>
      </c>
      <c r="D411" s="248" t="s">
        <v>12913</v>
      </c>
      <c r="E411" s="248" t="s">
        <v>391</v>
      </c>
      <c r="F411" s="248" t="s">
        <v>261</v>
      </c>
      <c r="G411" s="248" t="s">
        <v>440</v>
      </c>
      <c r="H411" s="248" t="s">
        <v>292</v>
      </c>
      <c r="I411" s="248" t="s">
        <v>12908</v>
      </c>
      <c r="J411" s="248" t="s">
        <v>92</v>
      </c>
      <c r="K411" s="249">
        <v>12</v>
      </c>
      <c r="L411" s="252">
        <v>2013</v>
      </c>
      <c r="M411" s="254">
        <v>2206.3000000000002</v>
      </c>
      <c r="N411" s="248" t="s">
        <v>2950</v>
      </c>
      <c r="O411" s="331"/>
      <c r="P411" s="72"/>
      <c r="Q411" s="72"/>
      <c r="R411" s="217"/>
      <c r="S411" s="217"/>
      <c r="T411" s="217"/>
      <c r="U411" s="217"/>
      <c r="V411" s="217"/>
      <c r="W411" s="217"/>
      <c r="X411" s="217"/>
      <c r="Y411" s="217"/>
      <c r="Z411" s="217"/>
      <c r="AA411" s="217"/>
    </row>
    <row r="412" spans="1:27" ht="33.75" x14ac:dyDescent="0.2">
      <c r="A412" s="247">
        <v>405</v>
      </c>
      <c r="B412" s="247" t="s">
        <v>12914</v>
      </c>
      <c r="C412" s="261" t="s">
        <v>12915</v>
      </c>
      <c r="D412" s="248" t="s">
        <v>261</v>
      </c>
      <c r="E412" s="248" t="s">
        <v>391</v>
      </c>
      <c r="F412" s="248" t="s">
        <v>261</v>
      </c>
      <c r="G412" s="248" t="s">
        <v>440</v>
      </c>
      <c r="H412" s="248" t="s">
        <v>292</v>
      </c>
      <c r="I412" s="248" t="s">
        <v>12908</v>
      </c>
      <c r="J412" s="248" t="s">
        <v>92</v>
      </c>
      <c r="K412" s="249">
        <v>12</v>
      </c>
      <c r="L412" s="252">
        <v>2013</v>
      </c>
      <c r="M412" s="254">
        <v>5220</v>
      </c>
      <c r="N412" s="248" t="s">
        <v>2950</v>
      </c>
      <c r="O412" s="331"/>
      <c r="P412" s="72"/>
      <c r="Q412" s="72"/>
      <c r="R412" s="217"/>
      <c r="S412" s="217"/>
      <c r="T412" s="217"/>
      <c r="U412" s="217"/>
      <c r="V412" s="217"/>
      <c r="W412" s="217"/>
      <c r="X412" s="217"/>
      <c r="Y412" s="217"/>
      <c r="Z412" s="217"/>
      <c r="AA412" s="217"/>
    </row>
    <row r="413" spans="1:27" ht="33.75" x14ac:dyDescent="0.2">
      <c r="A413" s="247">
        <v>406</v>
      </c>
      <c r="B413" s="247" t="s">
        <v>12916</v>
      </c>
      <c r="C413" s="261" t="s">
        <v>12917</v>
      </c>
      <c r="D413" s="248" t="s">
        <v>261</v>
      </c>
      <c r="E413" s="248" t="s">
        <v>391</v>
      </c>
      <c r="F413" s="248" t="s">
        <v>261</v>
      </c>
      <c r="G413" s="248" t="s">
        <v>440</v>
      </c>
      <c r="H413" s="248" t="s">
        <v>292</v>
      </c>
      <c r="I413" s="248" t="s">
        <v>12908</v>
      </c>
      <c r="J413" s="248" t="s">
        <v>92</v>
      </c>
      <c r="K413" s="249">
        <v>12</v>
      </c>
      <c r="L413" s="252">
        <v>2013</v>
      </c>
      <c r="M413" s="254">
        <v>5220</v>
      </c>
      <c r="N413" s="248" t="s">
        <v>2950</v>
      </c>
      <c r="O413" s="331"/>
      <c r="P413" s="72"/>
      <c r="Q413" s="72"/>
      <c r="R413" s="217"/>
      <c r="S413" s="217"/>
      <c r="T413" s="217"/>
      <c r="U413" s="217"/>
      <c r="V413" s="217"/>
      <c r="W413" s="217"/>
      <c r="X413" s="217"/>
      <c r="Y413" s="217"/>
      <c r="Z413" s="217"/>
      <c r="AA413" s="217"/>
    </row>
    <row r="414" spans="1:27" ht="33.75" x14ac:dyDescent="0.2">
      <c r="A414" s="247">
        <v>407</v>
      </c>
      <c r="B414" s="247" t="s">
        <v>12918</v>
      </c>
      <c r="C414" s="261" t="s">
        <v>12919</v>
      </c>
      <c r="D414" s="248" t="s">
        <v>261</v>
      </c>
      <c r="E414" s="248" t="s">
        <v>391</v>
      </c>
      <c r="F414" s="248" t="s">
        <v>261</v>
      </c>
      <c r="G414" s="248" t="s">
        <v>440</v>
      </c>
      <c r="H414" s="248" t="s">
        <v>292</v>
      </c>
      <c r="I414" s="248" t="s">
        <v>12908</v>
      </c>
      <c r="J414" s="248" t="s">
        <v>92</v>
      </c>
      <c r="K414" s="249">
        <v>12</v>
      </c>
      <c r="L414" s="252">
        <v>2013</v>
      </c>
      <c r="M414" s="254">
        <v>2227.1999999999998</v>
      </c>
      <c r="N414" s="248" t="s">
        <v>2950</v>
      </c>
      <c r="O414" s="331"/>
      <c r="P414" s="72"/>
      <c r="Q414" s="72"/>
      <c r="R414" s="217"/>
      <c r="S414" s="217"/>
      <c r="T414" s="217"/>
      <c r="U414" s="217"/>
      <c r="V414" s="217"/>
      <c r="W414" s="217"/>
      <c r="X414" s="217"/>
      <c r="Y414" s="217"/>
      <c r="Z414" s="217"/>
      <c r="AA414" s="217"/>
    </row>
    <row r="415" spans="1:27" ht="33.75" x14ac:dyDescent="0.2">
      <c r="A415" s="247">
        <v>408</v>
      </c>
      <c r="B415" s="247" t="s">
        <v>12920</v>
      </c>
      <c r="C415" s="261" t="s">
        <v>12921</v>
      </c>
      <c r="D415" s="248" t="s">
        <v>261</v>
      </c>
      <c r="E415" s="248" t="s">
        <v>12922</v>
      </c>
      <c r="F415" s="248" t="s">
        <v>12923</v>
      </c>
      <c r="G415" s="248" t="s">
        <v>440</v>
      </c>
      <c r="H415" s="248" t="s">
        <v>292</v>
      </c>
      <c r="I415" s="248" t="s">
        <v>12908</v>
      </c>
      <c r="J415" s="248" t="s">
        <v>92</v>
      </c>
      <c r="K415" s="249">
        <v>12</v>
      </c>
      <c r="L415" s="252">
        <v>2013</v>
      </c>
      <c r="M415" s="254">
        <v>2795.08</v>
      </c>
      <c r="N415" s="248" t="s">
        <v>2950</v>
      </c>
      <c r="O415" s="331"/>
      <c r="P415" s="72"/>
      <c r="Q415" s="72"/>
      <c r="R415" s="217"/>
      <c r="S415" s="217"/>
      <c r="T415" s="217"/>
      <c r="U415" s="217"/>
      <c r="V415" s="217"/>
      <c r="W415" s="217"/>
      <c r="X415" s="217"/>
      <c r="Y415" s="217"/>
      <c r="Z415" s="217"/>
      <c r="AA415" s="217"/>
    </row>
    <row r="416" spans="1:27" ht="33.75" x14ac:dyDescent="0.2">
      <c r="A416" s="247">
        <v>409</v>
      </c>
      <c r="B416" s="247" t="s">
        <v>12924</v>
      </c>
      <c r="C416" s="261" t="s">
        <v>12921</v>
      </c>
      <c r="D416" s="248" t="s">
        <v>261</v>
      </c>
      <c r="E416" s="248" t="s">
        <v>12922</v>
      </c>
      <c r="F416" s="248" t="s">
        <v>12923</v>
      </c>
      <c r="G416" s="248" t="s">
        <v>440</v>
      </c>
      <c r="H416" s="248" t="s">
        <v>292</v>
      </c>
      <c r="I416" s="248" t="s">
        <v>12908</v>
      </c>
      <c r="J416" s="248" t="s">
        <v>92</v>
      </c>
      <c r="K416" s="249">
        <v>12</v>
      </c>
      <c r="L416" s="252">
        <v>2013</v>
      </c>
      <c r="M416" s="254">
        <v>2795.08</v>
      </c>
      <c r="N416" s="248" t="s">
        <v>2950</v>
      </c>
      <c r="O416" s="331"/>
      <c r="P416" s="72"/>
      <c r="Q416" s="72"/>
      <c r="R416" s="217"/>
      <c r="S416" s="217"/>
      <c r="T416" s="217"/>
      <c r="U416" s="217"/>
      <c r="V416" s="217"/>
      <c r="W416" s="217"/>
      <c r="X416" s="217"/>
      <c r="Y416" s="217"/>
      <c r="Z416" s="217"/>
      <c r="AA416" s="217"/>
    </row>
    <row r="417" spans="1:27" ht="33.75" x14ac:dyDescent="0.2">
      <c r="A417" s="247">
        <v>410</v>
      </c>
      <c r="B417" s="247" t="s">
        <v>12925</v>
      </c>
      <c r="C417" s="261" t="s">
        <v>12926</v>
      </c>
      <c r="D417" s="248" t="s">
        <v>261</v>
      </c>
      <c r="E417" s="248" t="s">
        <v>12927</v>
      </c>
      <c r="F417" s="248" t="s">
        <v>12928</v>
      </c>
      <c r="G417" s="248" t="s">
        <v>440</v>
      </c>
      <c r="H417" s="248" t="s">
        <v>292</v>
      </c>
      <c r="I417" s="248" t="s">
        <v>12908</v>
      </c>
      <c r="J417" s="248" t="s">
        <v>92</v>
      </c>
      <c r="K417" s="249">
        <v>12</v>
      </c>
      <c r="L417" s="252">
        <v>2013</v>
      </c>
      <c r="M417" s="254">
        <v>2462.5700000000002</v>
      </c>
      <c r="N417" s="248" t="s">
        <v>2950</v>
      </c>
      <c r="O417" s="331"/>
      <c r="P417" s="72"/>
      <c r="Q417" s="72"/>
      <c r="R417" s="217"/>
      <c r="S417" s="217"/>
      <c r="T417" s="217"/>
      <c r="U417" s="217"/>
      <c r="V417" s="217"/>
      <c r="W417" s="217"/>
      <c r="X417" s="217"/>
      <c r="Y417" s="217"/>
      <c r="Z417" s="217"/>
      <c r="AA417" s="217"/>
    </row>
    <row r="418" spans="1:27" ht="33.75" x14ac:dyDescent="0.2">
      <c r="A418" s="247">
        <v>411</v>
      </c>
      <c r="B418" s="247" t="s">
        <v>12929</v>
      </c>
      <c r="C418" s="261" t="s">
        <v>12926</v>
      </c>
      <c r="D418" s="248" t="s">
        <v>261</v>
      </c>
      <c r="E418" s="248" t="s">
        <v>12927</v>
      </c>
      <c r="F418" s="248" t="s">
        <v>12928</v>
      </c>
      <c r="G418" s="248" t="s">
        <v>440</v>
      </c>
      <c r="H418" s="248" t="s">
        <v>292</v>
      </c>
      <c r="I418" s="248" t="s">
        <v>12908</v>
      </c>
      <c r="J418" s="248" t="s">
        <v>92</v>
      </c>
      <c r="K418" s="249">
        <v>12</v>
      </c>
      <c r="L418" s="252">
        <v>2013</v>
      </c>
      <c r="M418" s="254">
        <v>2462.5700000000002</v>
      </c>
      <c r="N418" s="248" t="s">
        <v>2950</v>
      </c>
      <c r="O418" s="331"/>
      <c r="P418" s="72"/>
      <c r="Q418" s="72"/>
      <c r="R418" s="217"/>
      <c r="S418" s="217"/>
      <c r="T418" s="217"/>
      <c r="U418" s="217"/>
      <c r="V418" s="217"/>
      <c r="W418" s="217"/>
      <c r="X418" s="217"/>
      <c r="Y418" s="217"/>
      <c r="Z418" s="217"/>
      <c r="AA418" s="217"/>
    </row>
    <row r="419" spans="1:27" ht="33.75" x14ac:dyDescent="0.2">
      <c r="A419" s="247">
        <v>412</v>
      </c>
      <c r="B419" s="247" t="s">
        <v>12930</v>
      </c>
      <c r="C419" s="261" t="s">
        <v>12931</v>
      </c>
      <c r="D419" s="248" t="s">
        <v>261</v>
      </c>
      <c r="E419" s="248" t="s">
        <v>12932</v>
      </c>
      <c r="F419" s="248" t="s">
        <v>12933</v>
      </c>
      <c r="G419" s="248" t="s">
        <v>440</v>
      </c>
      <c r="H419" s="248" t="s">
        <v>292</v>
      </c>
      <c r="I419" s="248" t="s">
        <v>12908</v>
      </c>
      <c r="J419" s="248" t="s">
        <v>92</v>
      </c>
      <c r="K419" s="249">
        <v>12</v>
      </c>
      <c r="L419" s="252">
        <v>2013</v>
      </c>
      <c r="M419" s="254">
        <v>2503.81</v>
      </c>
      <c r="N419" s="248" t="s">
        <v>2950</v>
      </c>
      <c r="O419" s="331"/>
      <c r="P419" s="72"/>
      <c r="Q419" s="72"/>
      <c r="R419" s="217"/>
      <c r="S419" s="217"/>
      <c r="T419" s="217"/>
      <c r="U419" s="217"/>
      <c r="V419" s="217"/>
      <c r="W419" s="217"/>
      <c r="X419" s="217"/>
      <c r="Y419" s="217"/>
      <c r="Z419" s="217"/>
      <c r="AA419" s="217"/>
    </row>
    <row r="420" spans="1:27" ht="33.75" x14ac:dyDescent="0.2">
      <c r="A420" s="247">
        <v>413</v>
      </c>
      <c r="B420" s="247" t="s">
        <v>12934</v>
      </c>
      <c r="C420" s="261" t="s">
        <v>12931</v>
      </c>
      <c r="D420" s="248" t="s">
        <v>261</v>
      </c>
      <c r="E420" s="248" t="s">
        <v>12932</v>
      </c>
      <c r="F420" s="248" t="s">
        <v>12933</v>
      </c>
      <c r="G420" s="248" t="s">
        <v>440</v>
      </c>
      <c r="H420" s="248" t="s">
        <v>292</v>
      </c>
      <c r="I420" s="248" t="s">
        <v>12908</v>
      </c>
      <c r="J420" s="248" t="s">
        <v>92</v>
      </c>
      <c r="K420" s="249">
        <v>12</v>
      </c>
      <c r="L420" s="252">
        <v>2013</v>
      </c>
      <c r="M420" s="254">
        <v>2503.81</v>
      </c>
      <c r="N420" s="248" t="s">
        <v>2950</v>
      </c>
      <c r="O420" s="331"/>
      <c r="P420" s="72"/>
      <c r="Q420" s="72"/>
      <c r="R420" s="217"/>
      <c r="S420" s="217"/>
      <c r="T420" s="217"/>
      <c r="U420" s="217"/>
      <c r="V420" s="217"/>
      <c r="W420" s="217"/>
      <c r="X420" s="217"/>
      <c r="Y420" s="217"/>
      <c r="Z420" s="217"/>
      <c r="AA420" s="217"/>
    </row>
    <row r="421" spans="1:27" ht="33.75" x14ac:dyDescent="0.2">
      <c r="A421" s="247">
        <v>414</v>
      </c>
      <c r="B421" s="247" t="s">
        <v>12935</v>
      </c>
      <c r="C421" s="261" t="s">
        <v>12936</v>
      </c>
      <c r="D421" s="248" t="s">
        <v>261</v>
      </c>
      <c r="E421" s="248" t="s">
        <v>12937</v>
      </c>
      <c r="F421" s="248" t="s">
        <v>12928</v>
      </c>
      <c r="G421" s="248" t="s">
        <v>440</v>
      </c>
      <c r="H421" s="248" t="s">
        <v>292</v>
      </c>
      <c r="I421" s="248" t="s">
        <v>12908</v>
      </c>
      <c r="J421" s="248" t="s">
        <v>92</v>
      </c>
      <c r="K421" s="249">
        <v>12</v>
      </c>
      <c r="L421" s="252">
        <v>2013</v>
      </c>
      <c r="M421" s="254">
        <v>6148</v>
      </c>
      <c r="N421" s="248" t="s">
        <v>2950</v>
      </c>
      <c r="O421" s="331"/>
      <c r="P421" s="72"/>
      <c r="Q421" s="72"/>
      <c r="R421" s="217"/>
      <c r="S421" s="217"/>
      <c r="T421" s="217"/>
      <c r="U421" s="217"/>
      <c r="V421" s="217"/>
      <c r="W421" s="217"/>
      <c r="X421" s="217"/>
      <c r="Y421" s="217"/>
      <c r="Z421" s="217"/>
      <c r="AA421" s="217"/>
    </row>
    <row r="422" spans="1:27" ht="33.75" x14ac:dyDescent="0.2">
      <c r="A422" s="247">
        <v>415</v>
      </c>
      <c r="B422" s="247" t="s">
        <v>12938</v>
      </c>
      <c r="C422" s="261" t="s">
        <v>12939</v>
      </c>
      <c r="D422" s="248" t="s">
        <v>261</v>
      </c>
      <c r="E422" s="248" t="s">
        <v>391</v>
      </c>
      <c r="F422" s="248" t="s">
        <v>261</v>
      </c>
      <c r="G422" s="248" t="s">
        <v>440</v>
      </c>
      <c r="H422" s="248" t="s">
        <v>292</v>
      </c>
      <c r="I422" s="248" t="s">
        <v>12908</v>
      </c>
      <c r="J422" s="248" t="s">
        <v>92</v>
      </c>
      <c r="K422" s="249">
        <v>12</v>
      </c>
      <c r="L422" s="252">
        <v>2013</v>
      </c>
      <c r="M422" s="254">
        <v>3879.14</v>
      </c>
      <c r="N422" s="248" t="s">
        <v>2950</v>
      </c>
      <c r="O422" s="331"/>
      <c r="P422" s="72"/>
      <c r="Q422" s="72"/>
      <c r="R422" s="217"/>
      <c r="S422" s="217"/>
      <c r="T422" s="217"/>
      <c r="U422" s="217"/>
      <c r="V422" s="217"/>
      <c r="W422" s="217"/>
      <c r="X422" s="217"/>
      <c r="Y422" s="217"/>
      <c r="Z422" s="217"/>
      <c r="AA422" s="217"/>
    </row>
    <row r="423" spans="1:27" ht="33.75" x14ac:dyDescent="0.2">
      <c r="A423" s="247">
        <v>416</v>
      </c>
      <c r="B423" s="247" t="s">
        <v>12940</v>
      </c>
      <c r="C423" s="261" t="s">
        <v>12939</v>
      </c>
      <c r="D423" s="248" t="s">
        <v>261</v>
      </c>
      <c r="E423" s="248" t="s">
        <v>391</v>
      </c>
      <c r="F423" s="248" t="s">
        <v>261</v>
      </c>
      <c r="G423" s="248" t="s">
        <v>440</v>
      </c>
      <c r="H423" s="248" t="s">
        <v>292</v>
      </c>
      <c r="I423" s="248" t="s">
        <v>12908</v>
      </c>
      <c r="J423" s="248" t="s">
        <v>92</v>
      </c>
      <c r="K423" s="249">
        <v>12</v>
      </c>
      <c r="L423" s="252">
        <v>2013</v>
      </c>
      <c r="M423" s="254">
        <v>3879.15</v>
      </c>
      <c r="N423" s="248" t="s">
        <v>2950</v>
      </c>
      <c r="O423" s="331"/>
      <c r="P423" s="72"/>
      <c r="Q423" s="72"/>
      <c r="R423" s="217"/>
      <c r="S423" s="217"/>
      <c r="T423" s="217"/>
      <c r="U423" s="217"/>
      <c r="V423" s="217"/>
      <c r="W423" s="217"/>
      <c r="X423" s="217"/>
      <c r="Y423" s="217"/>
      <c r="Z423" s="217"/>
      <c r="AA423" s="217"/>
    </row>
    <row r="424" spans="1:27" ht="33.75" x14ac:dyDescent="0.2">
      <c r="A424" s="247">
        <v>417</v>
      </c>
      <c r="B424" s="247" t="s">
        <v>12941</v>
      </c>
      <c r="C424" s="261" t="s">
        <v>12939</v>
      </c>
      <c r="D424" s="248" t="s">
        <v>261</v>
      </c>
      <c r="E424" s="248" t="s">
        <v>391</v>
      </c>
      <c r="F424" s="248" t="s">
        <v>261</v>
      </c>
      <c r="G424" s="248" t="s">
        <v>440</v>
      </c>
      <c r="H424" s="248" t="s">
        <v>292</v>
      </c>
      <c r="I424" s="248" t="s">
        <v>12908</v>
      </c>
      <c r="J424" s="248" t="s">
        <v>92</v>
      </c>
      <c r="K424" s="249">
        <v>12</v>
      </c>
      <c r="L424" s="252">
        <v>2013</v>
      </c>
      <c r="M424" s="254">
        <v>3879.14</v>
      </c>
      <c r="N424" s="248" t="s">
        <v>2950</v>
      </c>
      <c r="O424" s="331"/>
      <c r="P424" s="72"/>
      <c r="Q424" s="72"/>
      <c r="R424" s="217"/>
      <c r="S424" s="217"/>
      <c r="T424" s="217"/>
      <c r="U424" s="217"/>
      <c r="V424" s="217"/>
      <c r="W424" s="217"/>
      <c r="X424" s="217"/>
      <c r="Y424" s="217"/>
      <c r="Z424" s="217"/>
      <c r="AA424" s="217"/>
    </row>
    <row r="425" spans="1:27" ht="33.75" x14ac:dyDescent="0.2">
      <c r="A425" s="247">
        <v>418</v>
      </c>
      <c r="B425" s="247" t="s">
        <v>12942</v>
      </c>
      <c r="C425" s="261" t="s">
        <v>12905</v>
      </c>
      <c r="D425" s="248" t="s">
        <v>12808</v>
      </c>
      <c r="E425" s="248" t="s">
        <v>12906</v>
      </c>
      <c r="F425" s="248" t="s">
        <v>12907</v>
      </c>
      <c r="G425" s="248" t="s">
        <v>440</v>
      </c>
      <c r="H425" s="248" t="s">
        <v>292</v>
      </c>
      <c r="I425" s="248" t="s">
        <v>857</v>
      </c>
      <c r="J425" s="248" t="s">
        <v>92</v>
      </c>
      <c r="K425" s="249">
        <v>12</v>
      </c>
      <c r="L425" s="252">
        <v>2013</v>
      </c>
      <c r="M425" s="254">
        <v>18212</v>
      </c>
      <c r="N425" s="248" t="s">
        <v>2950</v>
      </c>
      <c r="O425" s="331"/>
      <c r="P425" s="72"/>
      <c r="Q425" s="72"/>
      <c r="R425" s="217"/>
      <c r="S425" s="217"/>
      <c r="T425" s="217"/>
      <c r="U425" s="217"/>
      <c r="V425" s="217"/>
      <c r="W425" s="217"/>
      <c r="X425" s="217"/>
      <c r="Y425" s="217"/>
      <c r="Z425" s="217"/>
      <c r="AA425" s="217"/>
    </row>
    <row r="426" spans="1:27" ht="33.75" x14ac:dyDescent="0.2">
      <c r="A426" s="247">
        <v>419</v>
      </c>
      <c r="B426" s="247" t="s">
        <v>12943</v>
      </c>
      <c r="C426" s="261" t="s">
        <v>12905</v>
      </c>
      <c r="D426" s="248" t="s">
        <v>12808</v>
      </c>
      <c r="E426" s="248" t="s">
        <v>12906</v>
      </c>
      <c r="F426" s="248" t="s">
        <v>12907</v>
      </c>
      <c r="G426" s="248" t="s">
        <v>440</v>
      </c>
      <c r="H426" s="248" t="s">
        <v>292</v>
      </c>
      <c r="I426" s="248" t="s">
        <v>857</v>
      </c>
      <c r="J426" s="248" t="s">
        <v>92</v>
      </c>
      <c r="K426" s="249">
        <v>12</v>
      </c>
      <c r="L426" s="252">
        <v>2013</v>
      </c>
      <c r="M426" s="254">
        <v>18212</v>
      </c>
      <c r="N426" s="248" t="s">
        <v>2950</v>
      </c>
      <c r="O426" s="331"/>
      <c r="P426" s="72"/>
      <c r="Q426" s="72"/>
      <c r="R426" s="217"/>
      <c r="S426" s="217"/>
      <c r="T426" s="217"/>
      <c r="U426" s="217"/>
      <c r="V426" s="217"/>
      <c r="W426" s="217"/>
      <c r="X426" s="217"/>
      <c r="Y426" s="217"/>
      <c r="Z426" s="217"/>
      <c r="AA426" s="217"/>
    </row>
    <row r="427" spans="1:27" ht="33.75" x14ac:dyDescent="0.2">
      <c r="A427" s="247">
        <v>420</v>
      </c>
      <c r="B427" s="247" t="s">
        <v>12944</v>
      </c>
      <c r="C427" s="261" t="s">
        <v>12945</v>
      </c>
      <c r="D427" s="248" t="s">
        <v>12913</v>
      </c>
      <c r="E427" s="248" t="s">
        <v>391</v>
      </c>
      <c r="F427" s="248" t="s">
        <v>261</v>
      </c>
      <c r="G427" s="248" t="s">
        <v>440</v>
      </c>
      <c r="H427" s="248" t="s">
        <v>292</v>
      </c>
      <c r="I427" s="248" t="s">
        <v>857</v>
      </c>
      <c r="J427" s="248" t="s">
        <v>92</v>
      </c>
      <c r="K427" s="249">
        <v>12</v>
      </c>
      <c r="L427" s="252">
        <v>2013</v>
      </c>
      <c r="M427" s="254">
        <v>2206.3000000000002</v>
      </c>
      <c r="N427" s="248" t="s">
        <v>2950</v>
      </c>
      <c r="O427" s="331"/>
      <c r="P427" s="72"/>
      <c r="Q427" s="72"/>
      <c r="R427" s="217"/>
      <c r="S427" s="217"/>
      <c r="T427" s="217"/>
      <c r="U427" s="217"/>
      <c r="V427" s="217"/>
      <c r="W427" s="217"/>
      <c r="X427" s="217"/>
      <c r="Y427" s="217"/>
      <c r="Z427" s="217"/>
      <c r="AA427" s="217"/>
    </row>
    <row r="428" spans="1:27" ht="33.75" x14ac:dyDescent="0.2">
      <c r="A428" s="247">
        <v>421</v>
      </c>
      <c r="B428" s="247" t="s">
        <v>12946</v>
      </c>
      <c r="C428" s="261" t="s">
        <v>12915</v>
      </c>
      <c r="D428" s="248" t="s">
        <v>261</v>
      </c>
      <c r="E428" s="248" t="s">
        <v>391</v>
      </c>
      <c r="F428" s="248" t="s">
        <v>261</v>
      </c>
      <c r="G428" s="248" t="s">
        <v>440</v>
      </c>
      <c r="H428" s="248" t="s">
        <v>292</v>
      </c>
      <c r="I428" s="248" t="s">
        <v>857</v>
      </c>
      <c r="J428" s="248" t="s">
        <v>92</v>
      </c>
      <c r="K428" s="249">
        <v>12</v>
      </c>
      <c r="L428" s="252">
        <v>2013</v>
      </c>
      <c r="M428" s="254">
        <v>5220</v>
      </c>
      <c r="N428" s="248" t="s">
        <v>2950</v>
      </c>
      <c r="O428" s="331"/>
      <c r="P428" s="72"/>
      <c r="Q428" s="72"/>
      <c r="R428" s="217"/>
      <c r="S428" s="217"/>
      <c r="T428" s="217"/>
      <c r="U428" s="217"/>
      <c r="V428" s="217"/>
      <c r="W428" s="217"/>
      <c r="X428" s="217"/>
      <c r="Y428" s="217"/>
      <c r="Z428" s="217"/>
      <c r="AA428" s="217"/>
    </row>
    <row r="429" spans="1:27" ht="33.75" x14ac:dyDescent="0.2">
      <c r="A429" s="247">
        <v>422</v>
      </c>
      <c r="B429" s="247" t="s">
        <v>12947</v>
      </c>
      <c r="C429" s="261" t="s">
        <v>12917</v>
      </c>
      <c r="D429" s="248" t="s">
        <v>261</v>
      </c>
      <c r="E429" s="248" t="s">
        <v>391</v>
      </c>
      <c r="F429" s="248" t="s">
        <v>261</v>
      </c>
      <c r="G429" s="248" t="s">
        <v>440</v>
      </c>
      <c r="H429" s="248" t="s">
        <v>292</v>
      </c>
      <c r="I429" s="248" t="s">
        <v>857</v>
      </c>
      <c r="J429" s="248" t="s">
        <v>92</v>
      </c>
      <c r="K429" s="249">
        <v>12</v>
      </c>
      <c r="L429" s="252">
        <v>2013</v>
      </c>
      <c r="M429" s="254">
        <v>5220</v>
      </c>
      <c r="N429" s="248" t="s">
        <v>2950</v>
      </c>
      <c r="O429" s="331"/>
      <c r="P429" s="72"/>
      <c r="Q429" s="72"/>
      <c r="R429" s="217"/>
      <c r="S429" s="217"/>
      <c r="T429" s="217"/>
      <c r="U429" s="217"/>
      <c r="V429" s="217"/>
      <c r="W429" s="217"/>
      <c r="X429" s="217"/>
      <c r="Y429" s="217"/>
      <c r="Z429" s="217"/>
      <c r="AA429" s="217"/>
    </row>
    <row r="430" spans="1:27" ht="33.75" x14ac:dyDescent="0.2">
      <c r="A430" s="247">
        <v>423</v>
      </c>
      <c r="B430" s="247" t="s">
        <v>12948</v>
      </c>
      <c r="C430" s="261" t="s">
        <v>12919</v>
      </c>
      <c r="D430" s="248" t="s">
        <v>261</v>
      </c>
      <c r="E430" s="248" t="s">
        <v>391</v>
      </c>
      <c r="F430" s="248" t="s">
        <v>261</v>
      </c>
      <c r="G430" s="248" t="s">
        <v>440</v>
      </c>
      <c r="H430" s="248" t="s">
        <v>292</v>
      </c>
      <c r="I430" s="248" t="s">
        <v>857</v>
      </c>
      <c r="J430" s="248" t="s">
        <v>92</v>
      </c>
      <c r="K430" s="249">
        <v>12</v>
      </c>
      <c r="L430" s="252">
        <v>2013</v>
      </c>
      <c r="M430" s="254">
        <v>2227.1999999999998</v>
      </c>
      <c r="N430" s="248" t="s">
        <v>2950</v>
      </c>
      <c r="O430" s="331"/>
      <c r="P430" s="72"/>
      <c r="Q430" s="72"/>
      <c r="R430" s="217"/>
      <c r="S430" s="217"/>
      <c r="T430" s="217"/>
      <c r="U430" s="217"/>
      <c r="V430" s="217"/>
      <c r="W430" s="217"/>
      <c r="X430" s="217"/>
      <c r="Y430" s="217"/>
      <c r="Z430" s="217"/>
      <c r="AA430" s="217"/>
    </row>
    <row r="431" spans="1:27" ht="33.75" x14ac:dyDescent="0.2">
      <c r="A431" s="247">
        <v>424</v>
      </c>
      <c r="B431" s="247" t="s">
        <v>12949</v>
      </c>
      <c r="C431" s="261" t="s">
        <v>12921</v>
      </c>
      <c r="D431" s="248" t="s">
        <v>261</v>
      </c>
      <c r="E431" s="248" t="s">
        <v>12922</v>
      </c>
      <c r="F431" s="248" t="s">
        <v>12923</v>
      </c>
      <c r="G431" s="248" t="s">
        <v>440</v>
      </c>
      <c r="H431" s="248" t="s">
        <v>292</v>
      </c>
      <c r="I431" s="248" t="s">
        <v>857</v>
      </c>
      <c r="J431" s="248" t="s">
        <v>92</v>
      </c>
      <c r="K431" s="249">
        <v>12</v>
      </c>
      <c r="L431" s="252">
        <v>2013</v>
      </c>
      <c r="M431" s="254">
        <v>2795.08</v>
      </c>
      <c r="N431" s="248" t="s">
        <v>2950</v>
      </c>
      <c r="O431" s="331"/>
      <c r="P431" s="72"/>
      <c r="Q431" s="72"/>
      <c r="R431" s="217"/>
      <c r="S431" s="217"/>
      <c r="T431" s="217"/>
      <c r="U431" s="217"/>
      <c r="V431" s="217"/>
      <c r="W431" s="217"/>
      <c r="X431" s="217"/>
      <c r="Y431" s="217"/>
      <c r="Z431" s="217"/>
      <c r="AA431" s="217"/>
    </row>
    <row r="432" spans="1:27" ht="33.75" x14ac:dyDescent="0.2">
      <c r="A432" s="247">
        <v>425</v>
      </c>
      <c r="B432" s="247" t="s">
        <v>12950</v>
      </c>
      <c r="C432" s="261" t="s">
        <v>12951</v>
      </c>
      <c r="D432" s="248" t="s">
        <v>261</v>
      </c>
      <c r="E432" s="248" t="s">
        <v>12927</v>
      </c>
      <c r="F432" s="248" t="s">
        <v>12928</v>
      </c>
      <c r="G432" s="248" t="s">
        <v>440</v>
      </c>
      <c r="H432" s="248" t="s">
        <v>292</v>
      </c>
      <c r="I432" s="248" t="s">
        <v>857</v>
      </c>
      <c r="J432" s="248" t="s">
        <v>92</v>
      </c>
      <c r="K432" s="249">
        <v>12</v>
      </c>
      <c r="L432" s="252">
        <v>2013</v>
      </c>
      <c r="M432" s="254">
        <v>2462.56</v>
      </c>
      <c r="N432" s="248" t="s">
        <v>2950</v>
      </c>
      <c r="O432" s="331"/>
      <c r="P432" s="72"/>
      <c r="Q432" s="72"/>
      <c r="R432" s="217"/>
      <c r="S432" s="217"/>
      <c r="T432" s="217"/>
      <c r="U432" s="217"/>
      <c r="V432" s="217"/>
      <c r="W432" s="217"/>
      <c r="X432" s="217"/>
      <c r="Y432" s="217"/>
      <c r="Z432" s="217"/>
      <c r="AA432" s="217"/>
    </row>
    <row r="433" spans="1:27" ht="33.75" x14ac:dyDescent="0.2">
      <c r="A433" s="247">
        <v>426</v>
      </c>
      <c r="B433" s="247" t="s">
        <v>12952</v>
      </c>
      <c r="C433" s="261" t="s">
        <v>12931</v>
      </c>
      <c r="D433" s="248" t="s">
        <v>261</v>
      </c>
      <c r="E433" s="248" t="s">
        <v>12932</v>
      </c>
      <c r="F433" s="248" t="s">
        <v>12933</v>
      </c>
      <c r="G433" s="248" t="s">
        <v>440</v>
      </c>
      <c r="H433" s="248" t="s">
        <v>292</v>
      </c>
      <c r="I433" s="248" t="s">
        <v>857</v>
      </c>
      <c r="J433" s="248" t="s">
        <v>92</v>
      </c>
      <c r="K433" s="249">
        <v>12</v>
      </c>
      <c r="L433" s="252">
        <v>2013</v>
      </c>
      <c r="M433" s="254">
        <v>2503.81</v>
      </c>
      <c r="N433" s="248" t="s">
        <v>2950</v>
      </c>
      <c r="O433" s="331"/>
      <c r="P433" s="72"/>
      <c r="Q433" s="72"/>
      <c r="R433" s="217"/>
      <c r="S433" s="217"/>
      <c r="T433" s="217"/>
      <c r="U433" s="217"/>
      <c r="V433" s="217"/>
      <c r="W433" s="217"/>
      <c r="X433" s="217"/>
      <c r="Y433" s="217"/>
      <c r="Z433" s="217"/>
      <c r="AA433" s="217"/>
    </row>
    <row r="434" spans="1:27" ht="33.75" x14ac:dyDescent="0.2">
      <c r="A434" s="247">
        <v>427</v>
      </c>
      <c r="B434" s="247" t="s">
        <v>12953</v>
      </c>
      <c r="C434" s="261" t="s">
        <v>12931</v>
      </c>
      <c r="D434" s="248" t="s">
        <v>261</v>
      </c>
      <c r="E434" s="248" t="s">
        <v>12932</v>
      </c>
      <c r="F434" s="248" t="s">
        <v>12933</v>
      </c>
      <c r="G434" s="248" t="s">
        <v>440</v>
      </c>
      <c r="H434" s="248" t="s">
        <v>292</v>
      </c>
      <c r="I434" s="248" t="s">
        <v>857</v>
      </c>
      <c r="J434" s="248" t="s">
        <v>92</v>
      </c>
      <c r="K434" s="249">
        <v>12</v>
      </c>
      <c r="L434" s="252">
        <v>2013</v>
      </c>
      <c r="M434" s="254">
        <v>2503.81</v>
      </c>
      <c r="N434" s="248" t="s">
        <v>2950</v>
      </c>
      <c r="O434" s="331"/>
      <c r="P434" s="72"/>
      <c r="Q434" s="72"/>
      <c r="R434" s="217"/>
      <c r="S434" s="217"/>
      <c r="T434" s="217"/>
      <c r="U434" s="217"/>
      <c r="V434" s="217"/>
      <c r="W434" s="217"/>
      <c r="X434" s="217"/>
      <c r="Y434" s="217"/>
      <c r="Z434" s="217"/>
      <c r="AA434" s="217"/>
    </row>
    <row r="435" spans="1:27" ht="33.75" x14ac:dyDescent="0.2">
      <c r="A435" s="247">
        <v>428</v>
      </c>
      <c r="B435" s="247" t="s">
        <v>12954</v>
      </c>
      <c r="C435" s="261" t="s">
        <v>12936</v>
      </c>
      <c r="D435" s="248" t="s">
        <v>261</v>
      </c>
      <c r="E435" s="248" t="s">
        <v>12937</v>
      </c>
      <c r="F435" s="248" t="s">
        <v>12928</v>
      </c>
      <c r="G435" s="248" t="s">
        <v>440</v>
      </c>
      <c r="H435" s="248" t="s">
        <v>292</v>
      </c>
      <c r="I435" s="248" t="s">
        <v>857</v>
      </c>
      <c r="J435" s="248" t="s">
        <v>92</v>
      </c>
      <c r="K435" s="249">
        <v>12</v>
      </c>
      <c r="L435" s="252">
        <v>2013</v>
      </c>
      <c r="M435" s="254">
        <v>6148</v>
      </c>
      <c r="N435" s="248" t="s">
        <v>2950</v>
      </c>
      <c r="O435" s="331"/>
      <c r="P435" s="72"/>
      <c r="Q435" s="72"/>
      <c r="R435" s="217"/>
      <c r="S435" s="217"/>
      <c r="T435" s="217"/>
      <c r="U435" s="217"/>
      <c r="V435" s="217"/>
      <c r="W435" s="217"/>
      <c r="X435" s="217"/>
      <c r="Y435" s="217"/>
      <c r="Z435" s="217"/>
      <c r="AA435" s="217"/>
    </row>
    <row r="436" spans="1:27" ht="33.75" x14ac:dyDescent="0.2">
      <c r="A436" s="247">
        <v>429</v>
      </c>
      <c r="B436" s="247" t="s">
        <v>12955</v>
      </c>
      <c r="C436" s="261" t="s">
        <v>12939</v>
      </c>
      <c r="D436" s="248" t="s">
        <v>261</v>
      </c>
      <c r="E436" s="248" t="s">
        <v>391</v>
      </c>
      <c r="F436" s="248" t="s">
        <v>261</v>
      </c>
      <c r="G436" s="248" t="s">
        <v>440</v>
      </c>
      <c r="H436" s="248" t="s">
        <v>292</v>
      </c>
      <c r="I436" s="248" t="s">
        <v>857</v>
      </c>
      <c r="J436" s="248" t="s">
        <v>92</v>
      </c>
      <c r="K436" s="249">
        <v>12</v>
      </c>
      <c r="L436" s="252">
        <v>2013</v>
      </c>
      <c r="M436" s="254">
        <v>3879.14</v>
      </c>
      <c r="N436" s="248" t="s">
        <v>2950</v>
      </c>
      <c r="O436" s="331"/>
      <c r="P436" s="72"/>
      <c r="Q436" s="72"/>
      <c r="R436" s="217"/>
      <c r="S436" s="217"/>
      <c r="T436" s="217"/>
      <c r="U436" s="217"/>
      <c r="V436" s="217"/>
      <c r="W436" s="217"/>
      <c r="X436" s="217"/>
      <c r="Y436" s="217"/>
      <c r="Z436" s="217"/>
      <c r="AA436" s="217"/>
    </row>
    <row r="437" spans="1:27" ht="33.75" x14ac:dyDescent="0.2">
      <c r="A437" s="247">
        <v>430</v>
      </c>
      <c r="B437" s="247" t="s">
        <v>12956</v>
      </c>
      <c r="C437" s="261" t="s">
        <v>12939</v>
      </c>
      <c r="D437" s="248" t="s">
        <v>261</v>
      </c>
      <c r="E437" s="248" t="s">
        <v>391</v>
      </c>
      <c r="F437" s="248" t="s">
        <v>261</v>
      </c>
      <c r="G437" s="248" t="s">
        <v>440</v>
      </c>
      <c r="H437" s="248" t="s">
        <v>292</v>
      </c>
      <c r="I437" s="248" t="s">
        <v>857</v>
      </c>
      <c r="J437" s="248" t="s">
        <v>92</v>
      </c>
      <c r="K437" s="249">
        <v>12</v>
      </c>
      <c r="L437" s="252">
        <v>2013</v>
      </c>
      <c r="M437" s="254">
        <v>3879.15</v>
      </c>
      <c r="N437" s="248" t="s">
        <v>2950</v>
      </c>
      <c r="O437" s="331"/>
      <c r="P437" s="72"/>
      <c r="Q437" s="72"/>
      <c r="R437" s="217"/>
      <c r="S437" s="217"/>
      <c r="T437" s="217"/>
      <c r="U437" s="217"/>
      <c r="V437" s="217"/>
      <c r="W437" s="217"/>
      <c r="X437" s="217"/>
      <c r="Y437" s="217"/>
      <c r="Z437" s="217"/>
      <c r="AA437" s="217"/>
    </row>
    <row r="438" spans="1:27" x14ac:dyDescent="0.2">
      <c r="A438" s="247">
        <v>431</v>
      </c>
      <c r="B438" s="251" t="s">
        <v>12957</v>
      </c>
      <c r="C438" s="251" t="s">
        <v>12958</v>
      </c>
      <c r="D438" s="248" t="s">
        <v>261</v>
      </c>
      <c r="E438" s="248" t="s">
        <v>12959</v>
      </c>
      <c r="F438" s="248" t="s">
        <v>12169</v>
      </c>
      <c r="G438" s="248">
        <v>45181625</v>
      </c>
      <c r="H438" s="248" t="s">
        <v>292</v>
      </c>
      <c r="I438" s="248" t="s">
        <v>277</v>
      </c>
      <c r="J438" s="248" t="s">
        <v>92</v>
      </c>
      <c r="K438" s="249">
        <v>12</v>
      </c>
      <c r="L438" s="252">
        <v>2013</v>
      </c>
      <c r="M438" s="256">
        <v>2891</v>
      </c>
      <c r="N438" s="248" t="s">
        <v>5160</v>
      </c>
      <c r="O438" s="331"/>
      <c r="P438" s="72"/>
      <c r="Q438" s="72"/>
      <c r="R438" s="217"/>
      <c r="S438" s="217"/>
      <c r="T438" s="217"/>
      <c r="U438" s="217"/>
      <c r="V438" s="217"/>
      <c r="W438" s="217"/>
      <c r="X438" s="217"/>
      <c r="Y438" s="217"/>
      <c r="Z438" s="217"/>
      <c r="AA438" s="217"/>
    </row>
    <row r="439" spans="1:27" x14ac:dyDescent="0.2">
      <c r="A439" s="247">
        <v>432</v>
      </c>
      <c r="B439" s="251" t="s">
        <v>12960</v>
      </c>
      <c r="C439" s="251" t="s">
        <v>12961</v>
      </c>
      <c r="D439" s="248" t="s">
        <v>12843</v>
      </c>
      <c r="E439" s="248" t="s">
        <v>391</v>
      </c>
      <c r="F439" s="248" t="s">
        <v>12962</v>
      </c>
      <c r="G439" s="248" t="s">
        <v>440</v>
      </c>
      <c r="H439" s="248" t="s">
        <v>292</v>
      </c>
      <c r="I439" s="248" t="s">
        <v>277</v>
      </c>
      <c r="J439" s="248" t="s">
        <v>92</v>
      </c>
      <c r="K439" s="249">
        <v>9</v>
      </c>
      <c r="L439" s="252">
        <v>2014</v>
      </c>
      <c r="M439" s="256">
        <v>14055.6</v>
      </c>
      <c r="N439" s="248" t="s">
        <v>5160</v>
      </c>
      <c r="O439" s="331"/>
      <c r="P439" s="72"/>
      <c r="Q439" s="72"/>
      <c r="R439" s="217"/>
      <c r="S439" s="217"/>
      <c r="T439" s="217"/>
      <c r="U439" s="217"/>
      <c r="V439" s="217"/>
      <c r="W439" s="217"/>
      <c r="X439" s="217"/>
      <c r="Y439" s="217"/>
      <c r="Z439" s="217"/>
      <c r="AA439" s="217"/>
    </row>
    <row r="440" spans="1:27" x14ac:dyDescent="0.2">
      <c r="A440" s="247">
        <v>433</v>
      </c>
      <c r="B440" s="251" t="s">
        <v>12963</v>
      </c>
      <c r="C440" s="251" t="s">
        <v>12964</v>
      </c>
      <c r="D440" s="248" t="s">
        <v>261</v>
      </c>
      <c r="E440" s="248" t="s">
        <v>391</v>
      </c>
      <c r="F440" s="248" t="s">
        <v>261</v>
      </c>
      <c r="G440" s="248" t="s">
        <v>440</v>
      </c>
      <c r="H440" s="248" t="s">
        <v>292</v>
      </c>
      <c r="I440" s="248" t="s">
        <v>277</v>
      </c>
      <c r="J440" s="248" t="s">
        <v>92</v>
      </c>
      <c r="K440" s="249">
        <v>4</v>
      </c>
      <c r="L440" s="252">
        <v>2015</v>
      </c>
      <c r="M440" s="256">
        <v>42456</v>
      </c>
      <c r="N440" s="248" t="s">
        <v>5160</v>
      </c>
      <c r="O440" s="331"/>
      <c r="P440" s="72"/>
      <c r="Q440" s="72"/>
      <c r="R440" s="217"/>
      <c r="S440" s="217"/>
      <c r="T440" s="217"/>
      <c r="U440" s="217"/>
      <c r="V440" s="217"/>
      <c r="W440" s="217"/>
      <c r="X440" s="217"/>
      <c r="Y440" s="217"/>
      <c r="Z440" s="217"/>
      <c r="AA440" s="217"/>
    </row>
    <row r="441" spans="1:27" x14ac:dyDescent="0.2">
      <c r="A441" s="247">
        <v>434</v>
      </c>
      <c r="B441" s="251" t="s">
        <v>12965</v>
      </c>
      <c r="C441" s="251" t="s">
        <v>12966</v>
      </c>
      <c r="D441" s="248" t="s">
        <v>261</v>
      </c>
      <c r="E441" s="248" t="s">
        <v>391</v>
      </c>
      <c r="F441" s="248" t="s">
        <v>261</v>
      </c>
      <c r="G441" s="248" t="s">
        <v>440</v>
      </c>
      <c r="H441" s="248" t="s">
        <v>292</v>
      </c>
      <c r="I441" s="248" t="s">
        <v>277</v>
      </c>
      <c r="J441" s="248" t="s">
        <v>92</v>
      </c>
      <c r="K441" s="249">
        <v>4</v>
      </c>
      <c r="L441" s="252">
        <v>2015</v>
      </c>
      <c r="M441" s="256">
        <v>65888</v>
      </c>
      <c r="N441" s="248" t="s">
        <v>5160</v>
      </c>
      <c r="O441" s="331"/>
      <c r="P441" s="72"/>
      <c r="Q441" s="72"/>
      <c r="R441" s="217"/>
      <c r="S441" s="217"/>
      <c r="T441" s="217"/>
      <c r="U441" s="217"/>
      <c r="V441" s="217"/>
      <c r="W441" s="217"/>
      <c r="X441" s="217"/>
      <c r="Y441" s="217"/>
      <c r="Z441" s="217"/>
      <c r="AA441" s="217"/>
    </row>
    <row r="442" spans="1:27" x14ac:dyDescent="0.2">
      <c r="A442" s="247">
        <v>435</v>
      </c>
      <c r="B442" s="251" t="s">
        <v>12967</v>
      </c>
      <c r="C442" s="251" t="s">
        <v>12968</v>
      </c>
      <c r="D442" s="248" t="s">
        <v>261</v>
      </c>
      <c r="E442" s="248" t="s">
        <v>12969</v>
      </c>
      <c r="F442" s="248" t="s">
        <v>12970</v>
      </c>
      <c r="G442" s="248" t="s">
        <v>440</v>
      </c>
      <c r="H442" s="248" t="s">
        <v>292</v>
      </c>
      <c r="I442" s="248" t="s">
        <v>277</v>
      </c>
      <c r="J442" s="248" t="s">
        <v>92</v>
      </c>
      <c r="K442" s="249">
        <v>4</v>
      </c>
      <c r="L442" s="252">
        <v>2015</v>
      </c>
      <c r="M442" s="256">
        <v>131169.23000000001</v>
      </c>
      <c r="N442" s="248" t="s">
        <v>5160</v>
      </c>
      <c r="O442" s="331"/>
      <c r="P442" s="72"/>
      <c r="Q442" s="72"/>
      <c r="R442" s="217"/>
      <c r="S442" s="217"/>
      <c r="T442" s="217"/>
      <c r="U442" s="217"/>
      <c r="V442" s="217"/>
      <c r="W442" s="217"/>
      <c r="X442" s="217"/>
      <c r="Y442" s="217"/>
      <c r="Z442" s="217"/>
      <c r="AA442" s="217"/>
    </row>
    <row r="443" spans="1:27" x14ac:dyDescent="0.2">
      <c r="A443" s="247">
        <v>436</v>
      </c>
      <c r="B443" s="251" t="s">
        <v>12971</v>
      </c>
      <c r="C443" s="251" t="s">
        <v>12972</v>
      </c>
      <c r="D443" s="248" t="s">
        <v>12973</v>
      </c>
      <c r="E443" s="248" t="s">
        <v>391</v>
      </c>
      <c r="F443" s="248" t="s">
        <v>261</v>
      </c>
      <c r="G443" s="248" t="s">
        <v>440</v>
      </c>
      <c r="H443" s="248" t="s">
        <v>292</v>
      </c>
      <c r="I443" s="248" t="s">
        <v>277</v>
      </c>
      <c r="J443" s="248" t="s">
        <v>92</v>
      </c>
      <c r="K443" s="249">
        <v>7</v>
      </c>
      <c r="L443" s="252">
        <v>2015</v>
      </c>
      <c r="M443" s="256">
        <v>96167.48</v>
      </c>
      <c r="N443" s="248" t="s">
        <v>5160</v>
      </c>
      <c r="O443" s="331"/>
      <c r="P443" s="72"/>
      <c r="Q443" s="72"/>
      <c r="R443" s="217"/>
      <c r="S443" s="217"/>
      <c r="T443" s="217"/>
      <c r="U443" s="217"/>
      <c r="V443" s="217"/>
      <c r="W443" s="217"/>
      <c r="X443" s="217"/>
      <c r="Y443" s="217"/>
      <c r="Z443" s="217"/>
      <c r="AA443" s="217"/>
    </row>
    <row r="444" spans="1:27" x14ac:dyDescent="0.2">
      <c r="A444" s="247">
        <v>437</v>
      </c>
      <c r="B444" s="251" t="s">
        <v>12974</v>
      </c>
      <c r="C444" s="251" t="s">
        <v>12975</v>
      </c>
      <c r="D444" s="248" t="s">
        <v>261</v>
      </c>
      <c r="E444" s="248" t="s">
        <v>12976</v>
      </c>
      <c r="F444" s="248" t="s">
        <v>261</v>
      </c>
      <c r="G444" s="248" t="s">
        <v>440</v>
      </c>
      <c r="H444" s="248" t="s">
        <v>292</v>
      </c>
      <c r="I444" s="248" t="s">
        <v>277</v>
      </c>
      <c r="J444" s="248" t="s">
        <v>92</v>
      </c>
      <c r="K444" s="249">
        <v>2</v>
      </c>
      <c r="L444" s="252">
        <v>2016</v>
      </c>
      <c r="M444" s="256">
        <v>6500</v>
      </c>
      <c r="N444" s="248" t="s">
        <v>5160</v>
      </c>
      <c r="O444" s="331"/>
      <c r="P444" s="72"/>
      <c r="Q444" s="72"/>
      <c r="R444" s="217"/>
      <c r="S444" s="217"/>
      <c r="T444" s="217"/>
      <c r="U444" s="217"/>
      <c r="V444" s="217"/>
      <c r="W444" s="217"/>
      <c r="X444" s="217"/>
      <c r="Y444" s="217"/>
      <c r="Z444" s="217"/>
      <c r="AA444" s="217"/>
    </row>
    <row r="445" spans="1:27" x14ac:dyDescent="0.2">
      <c r="A445" s="247">
        <v>438</v>
      </c>
      <c r="B445" s="251" t="s">
        <v>12977</v>
      </c>
      <c r="C445" s="251" t="s">
        <v>12978</v>
      </c>
      <c r="D445" s="248" t="s">
        <v>1403</v>
      </c>
      <c r="E445" s="248" t="s">
        <v>12976</v>
      </c>
      <c r="F445" s="248" t="s">
        <v>12979</v>
      </c>
      <c r="G445" s="248" t="s">
        <v>440</v>
      </c>
      <c r="H445" s="248" t="s">
        <v>292</v>
      </c>
      <c r="I445" s="248" t="s">
        <v>277</v>
      </c>
      <c r="J445" s="248" t="s">
        <v>92</v>
      </c>
      <c r="K445" s="249">
        <v>10</v>
      </c>
      <c r="L445" s="252">
        <v>2016</v>
      </c>
      <c r="M445" s="256">
        <v>5713</v>
      </c>
      <c r="N445" s="248" t="s">
        <v>5160</v>
      </c>
      <c r="O445" s="331"/>
      <c r="P445" s="72"/>
      <c r="Q445" s="72"/>
      <c r="R445" s="217"/>
      <c r="S445" s="217"/>
      <c r="T445" s="217"/>
      <c r="U445" s="217"/>
      <c r="V445" s="217"/>
      <c r="W445" s="217"/>
      <c r="X445" s="217"/>
      <c r="Y445" s="217"/>
      <c r="Z445" s="217"/>
      <c r="AA445" s="217"/>
    </row>
    <row r="446" spans="1:27" x14ac:dyDescent="0.2">
      <c r="A446" s="247">
        <v>439</v>
      </c>
      <c r="B446" s="251" t="s">
        <v>12980</v>
      </c>
      <c r="C446" s="251" t="s">
        <v>12981</v>
      </c>
      <c r="D446" s="248" t="s">
        <v>1403</v>
      </c>
      <c r="E446" s="248" t="s">
        <v>12976</v>
      </c>
      <c r="F446" s="248" t="s">
        <v>261</v>
      </c>
      <c r="G446" s="248" t="s">
        <v>440</v>
      </c>
      <c r="H446" s="248" t="s">
        <v>292</v>
      </c>
      <c r="I446" s="248" t="s">
        <v>277</v>
      </c>
      <c r="J446" s="248" t="s">
        <v>92</v>
      </c>
      <c r="K446" s="249">
        <v>5</v>
      </c>
      <c r="L446" s="252">
        <v>2017</v>
      </c>
      <c r="M446" s="256">
        <v>8262.1</v>
      </c>
      <c r="N446" s="248" t="s">
        <v>5160</v>
      </c>
      <c r="O446" s="331"/>
      <c r="P446" s="72"/>
      <c r="Q446" s="72"/>
      <c r="R446" s="217"/>
      <c r="S446" s="217"/>
      <c r="T446" s="217"/>
      <c r="U446" s="217"/>
      <c r="V446" s="217"/>
      <c r="W446" s="217"/>
      <c r="X446" s="217"/>
      <c r="Y446" s="217"/>
      <c r="Z446" s="217"/>
      <c r="AA446" s="217"/>
    </row>
    <row r="447" spans="1:27" x14ac:dyDescent="0.2">
      <c r="A447" s="247">
        <v>440</v>
      </c>
      <c r="B447" s="251" t="s">
        <v>12982</v>
      </c>
      <c r="C447" s="251" t="s">
        <v>12983</v>
      </c>
      <c r="D447" s="248" t="s">
        <v>12984</v>
      </c>
      <c r="E447" s="248" t="s">
        <v>12976</v>
      </c>
      <c r="F447" s="248" t="s">
        <v>261</v>
      </c>
      <c r="G447" s="248" t="s">
        <v>440</v>
      </c>
      <c r="H447" s="248" t="s">
        <v>292</v>
      </c>
      <c r="I447" s="248" t="s">
        <v>277</v>
      </c>
      <c r="J447" s="248" t="s">
        <v>92</v>
      </c>
      <c r="K447" s="249">
        <v>11</v>
      </c>
      <c r="L447" s="252">
        <v>2018</v>
      </c>
      <c r="M447" s="256">
        <v>17864</v>
      </c>
      <c r="N447" s="248" t="s">
        <v>5160</v>
      </c>
      <c r="O447" s="331"/>
      <c r="P447" s="72"/>
      <c r="Q447" s="72"/>
      <c r="R447" s="217"/>
      <c r="S447" s="217"/>
      <c r="T447" s="217"/>
      <c r="U447" s="217"/>
      <c r="V447" s="217"/>
      <c r="W447" s="217"/>
      <c r="X447" s="217"/>
      <c r="Y447" s="217"/>
      <c r="Z447" s="217"/>
      <c r="AA447" s="217"/>
    </row>
    <row r="448" spans="1:27" x14ac:dyDescent="0.2">
      <c r="A448" s="247">
        <v>441</v>
      </c>
      <c r="B448" s="251" t="s">
        <v>12985</v>
      </c>
      <c r="C448" s="251" t="s">
        <v>12986</v>
      </c>
      <c r="D448" s="248" t="s">
        <v>1403</v>
      </c>
      <c r="E448" s="248" t="s">
        <v>12987</v>
      </c>
      <c r="F448" s="248" t="s">
        <v>12988</v>
      </c>
      <c r="G448" s="248" t="s">
        <v>440</v>
      </c>
      <c r="H448" s="248" t="s">
        <v>292</v>
      </c>
      <c r="I448" s="248" t="s">
        <v>282</v>
      </c>
      <c r="J448" s="248" t="s">
        <v>92</v>
      </c>
      <c r="K448" s="249">
        <v>10</v>
      </c>
      <c r="L448" s="249">
        <v>2014</v>
      </c>
      <c r="M448" s="256">
        <v>13798.2</v>
      </c>
      <c r="N448" s="248" t="s">
        <v>5160</v>
      </c>
      <c r="O448" s="331"/>
      <c r="P448" s="72"/>
      <c r="Q448" s="72"/>
      <c r="R448" s="217"/>
      <c r="S448" s="217"/>
      <c r="T448" s="217"/>
      <c r="U448" s="217"/>
      <c r="V448" s="217"/>
      <c r="W448" s="217"/>
      <c r="X448" s="217"/>
      <c r="Y448" s="217"/>
      <c r="Z448" s="217"/>
      <c r="AA448" s="217"/>
    </row>
    <row r="449" spans="1:27" x14ac:dyDescent="0.2">
      <c r="A449" s="247">
        <v>442</v>
      </c>
      <c r="B449" s="251" t="s">
        <v>12982</v>
      </c>
      <c r="C449" s="251" t="s">
        <v>12989</v>
      </c>
      <c r="D449" s="248" t="s">
        <v>1403</v>
      </c>
      <c r="E449" s="248" t="s">
        <v>12976</v>
      </c>
      <c r="F449" s="248" t="s">
        <v>261</v>
      </c>
      <c r="G449" s="248" t="s">
        <v>440</v>
      </c>
      <c r="H449" s="248" t="s">
        <v>292</v>
      </c>
      <c r="I449" s="248" t="s">
        <v>282</v>
      </c>
      <c r="J449" s="248" t="s">
        <v>92</v>
      </c>
      <c r="K449" s="249">
        <v>11</v>
      </c>
      <c r="L449" s="252">
        <v>2017</v>
      </c>
      <c r="M449" s="256">
        <f>29139.2/2</f>
        <v>14569.6</v>
      </c>
      <c r="N449" s="248" t="s">
        <v>5160</v>
      </c>
      <c r="O449" s="331"/>
      <c r="P449" s="72"/>
      <c r="Q449" s="72"/>
      <c r="R449" s="217"/>
      <c r="S449" s="217"/>
      <c r="T449" s="217"/>
      <c r="U449" s="217"/>
      <c r="V449" s="217"/>
      <c r="W449" s="217"/>
      <c r="X449" s="217"/>
      <c r="Y449" s="217"/>
      <c r="Z449" s="217"/>
      <c r="AA449" s="217"/>
    </row>
    <row r="450" spans="1:27" x14ac:dyDescent="0.2">
      <c r="A450" s="247">
        <v>443</v>
      </c>
      <c r="B450" s="251" t="s">
        <v>12990</v>
      </c>
      <c r="C450" s="251" t="s">
        <v>12989</v>
      </c>
      <c r="D450" s="248" t="s">
        <v>1403</v>
      </c>
      <c r="E450" s="248" t="s">
        <v>12976</v>
      </c>
      <c r="F450" s="248" t="s">
        <v>261</v>
      </c>
      <c r="G450" s="248" t="s">
        <v>440</v>
      </c>
      <c r="H450" s="248" t="s">
        <v>292</v>
      </c>
      <c r="I450" s="248" t="s">
        <v>282</v>
      </c>
      <c r="J450" s="248" t="s">
        <v>92</v>
      </c>
      <c r="K450" s="249">
        <v>11</v>
      </c>
      <c r="L450" s="252">
        <v>2017</v>
      </c>
      <c r="M450" s="256">
        <v>14569.6</v>
      </c>
      <c r="N450" s="248" t="s">
        <v>5160</v>
      </c>
      <c r="O450" s="331"/>
      <c r="P450" s="72"/>
      <c r="Q450" s="72"/>
      <c r="R450" s="217"/>
      <c r="S450" s="217"/>
      <c r="T450" s="217"/>
      <c r="U450" s="217"/>
      <c r="V450" s="217"/>
      <c r="W450" s="217"/>
      <c r="X450" s="217"/>
      <c r="Y450" s="217"/>
      <c r="Z450" s="217"/>
      <c r="AA450" s="217"/>
    </row>
    <row r="451" spans="1:27" x14ac:dyDescent="0.2">
      <c r="A451" s="247">
        <v>444</v>
      </c>
      <c r="B451" s="247" t="s">
        <v>12991</v>
      </c>
      <c r="C451" s="247" t="s">
        <v>12992</v>
      </c>
      <c r="D451" s="248" t="s">
        <v>261</v>
      </c>
      <c r="E451" s="248" t="s">
        <v>391</v>
      </c>
      <c r="F451" s="248" t="s">
        <v>261</v>
      </c>
      <c r="G451" s="248" t="s">
        <v>440</v>
      </c>
      <c r="H451" s="248" t="s">
        <v>470</v>
      </c>
      <c r="I451" s="248" t="s">
        <v>306</v>
      </c>
      <c r="J451" s="248" t="s">
        <v>92</v>
      </c>
      <c r="K451" s="249">
        <v>1</v>
      </c>
      <c r="L451" s="252">
        <v>2019</v>
      </c>
      <c r="M451" s="250">
        <v>9278.84</v>
      </c>
      <c r="N451" s="248" t="s">
        <v>3107</v>
      </c>
      <c r="O451" s="331"/>
      <c r="P451" s="72"/>
      <c r="Q451" s="72"/>
      <c r="R451" s="217"/>
      <c r="S451" s="217"/>
      <c r="T451" s="217"/>
      <c r="U451" s="217"/>
      <c r="V451" s="217"/>
      <c r="W451" s="217"/>
      <c r="X451" s="217"/>
      <c r="Y451" s="217"/>
      <c r="Z451" s="217"/>
      <c r="AA451" s="217"/>
    </row>
    <row r="452" spans="1:27" x14ac:dyDescent="0.2">
      <c r="A452" s="247">
        <v>445</v>
      </c>
      <c r="B452" s="247" t="s">
        <v>12993</v>
      </c>
      <c r="C452" s="247" t="s">
        <v>12875</v>
      </c>
      <c r="D452" s="248" t="s">
        <v>12662</v>
      </c>
      <c r="E452" s="248" t="s">
        <v>12994</v>
      </c>
      <c r="F452" s="248" t="s">
        <v>261</v>
      </c>
      <c r="G452" s="248" t="s">
        <v>440</v>
      </c>
      <c r="H452" s="248" t="s">
        <v>292</v>
      </c>
      <c r="I452" s="248" t="s">
        <v>12995</v>
      </c>
      <c r="J452" s="248" t="s">
        <v>92</v>
      </c>
      <c r="K452" s="249">
        <v>1</v>
      </c>
      <c r="L452" s="252">
        <v>2017</v>
      </c>
      <c r="M452" s="250">
        <f>13804/2</f>
        <v>6902</v>
      </c>
      <c r="N452" s="248" t="s">
        <v>2950</v>
      </c>
      <c r="O452" s="331"/>
      <c r="P452" s="72"/>
      <c r="Q452" s="72"/>
      <c r="R452" s="217"/>
      <c r="S452" s="217"/>
      <c r="T452" s="217"/>
      <c r="U452" s="217"/>
      <c r="V452" s="217"/>
      <c r="W452" s="217"/>
      <c r="X452" s="217"/>
      <c r="Y452" s="217"/>
      <c r="Z452" s="217"/>
      <c r="AA452" s="217"/>
    </row>
    <row r="453" spans="1:27" x14ac:dyDescent="0.2">
      <c r="A453" s="247">
        <v>446</v>
      </c>
      <c r="B453" s="247" t="s">
        <v>12996</v>
      </c>
      <c r="C453" s="247" t="s">
        <v>12875</v>
      </c>
      <c r="D453" s="248" t="s">
        <v>12662</v>
      </c>
      <c r="E453" s="248" t="s">
        <v>12994</v>
      </c>
      <c r="F453" s="248" t="s">
        <v>261</v>
      </c>
      <c r="G453" s="248" t="s">
        <v>440</v>
      </c>
      <c r="H453" s="248" t="s">
        <v>292</v>
      </c>
      <c r="I453" s="248" t="s">
        <v>12995</v>
      </c>
      <c r="J453" s="248" t="s">
        <v>92</v>
      </c>
      <c r="K453" s="249">
        <v>1</v>
      </c>
      <c r="L453" s="252">
        <v>2017</v>
      </c>
      <c r="M453" s="250">
        <v>6902</v>
      </c>
      <c r="N453" s="248" t="s">
        <v>2950</v>
      </c>
      <c r="O453" s="331"/>
      <c r="P453" s="72"/>
      <c r="Q453" s="72"/>
      <c r="R453" s="217"/>
      <c r="S453" s="217"/>
      <c r="T453" s="217"/>
      <c r="U453" s="217"/>
      <c r="V453" s="217"/>
      <c r="W453" s="217"/>
      <c r="X453" s="217"/>
      <c r="Y453" s="217"/>
      <c r="Z453" s="217"/>
      <c r="AA453" s="217"/>
    </row>
    <row r="454" spans="1:27" x14ac:dyDescent="0.2">
      <c r="A454" s="247">
        <v>447</v>
      </c>
      <c r="B454" s="247" t="s">
        <v>12997</v>
      </c>
      <c r="C454" s="247" t="s">
        <v>12998</v>
      </c>
      <c r="D454" s="248" t="s">
        <v>261</v>
      </c>
      <c r="E454" s="248" t="s">
        <v>391</v>
      </c>
      <c r="F454" s="248" t="s">
        <v>261</v>
      </c>
      <c r="G454" s="248" t="s">
        <v>440</v>
      </c>
      <c r="H454" s="248" t="s">
        <v>292</v>
      </c>
      <c r="I454" s="248" t="s">
        <v>12995</v>
      </c>
      <c r="J454" s="248" t="s">
        <v>92</v>
      </c>
      <c r="K454" s="249">
        <v>3</v>
      </c>
      <c r="L454" s="252">
        <v>2019</v>
      </c>
      <c r="M454" s="250">
        <v>4129.6000000000004</v>
      </c>
      <c r="N454" s="248" t="s">
        <v>2950</v>
      </c>
      <c r="O454" s="331"/>
      <c r="P454" s="72"/>
      <c r="Q454" s="72"/>
      <c r="R454" s="217"/>
      <c r="S454" s="217"/>
      <c r="T454" s="217"/>
      <c r="U454" s="217"/>
      <c r="V454" s="217"/>
      <c r="W454" s="217"/>
      <c r="X454" s="217"/>
      <c r="Y454" s="217"/>
      <c r="Z454" s="217"/>
      <c r="AA454" s="217"/>
    </row>
    <row r="455" spans="1:27" x14ac:dyDescent="0.2">
      <c r="A455" s="247">
        <v>448</v>
      </c>
      <c r="B455" s="247" t="s">
        <v>12999</v>
      </c>
      <c r="C455" s="247" t="s">
        <v>13000</v>
      </c>
      <c r="D455" s="248" t="s">
        <v>261</v>
      </c>
      <c r="E455" s="248" t="s">
        <v>391</v>
      </c>
      <c r="F455" s="248" t="s">
        <v>261</v>
      </c>
      <c r="G455" s="248" t="s">
        <v>440</v>
      </c>
      <c r="H455" s="248" t="s">
        <v>292</v>
      </c>
      <c r="I455" s="248" t="s">
        <v>12995</v>
      </c>
      <c r="J455" s="248" t="s">
        <v>92</v>
      </c>
      <c r="K455" s="249">
        <v>6</v>
      </c>
      <c r="L455" s="252">
        <v>2019</v>
      </c>
      <c r="M455" s="250">
        <v>9855.36</v>
      </c>
      <c r="N455" s="248" t="s">
        <v>2950</v>
      </c>
      <c r="O455" s="331"/>
      <c r="P455" s="72"/>
      <c r="Q455" s="72"/>
      <c r="R455" s="217"/>
      <c r="S455" s="217"/>
      <c r="T455" s="217"/>
      <c r="U455" s="217"/>
      <c r="V455" s="217"/>
      <c r="W455" s="217"/>
      <c r="X455" s="217"/>
      <c r="Y455" s="217"/>
      <c r="Z455" s="217"/>
      <c r="AA455" s="217"/>
    </row>
    <row r="456" spans="1:27" x14ac:dyDescent="0.2">
      <c r="A456" s="247">
        <v>449</v>
      </c>
      <c r="B456" s="247" t="s">
        <v>13001</v>
      </c>
      <c r="C456" s="247" t="s">
        <v>13002</v>
      </c>
      <c r="D456" s="248" t="s">
        <v>12655</v>
      </c>
      <c r="E456" s="248">
        <v>310</v>
      </c>
      <c r="F456" s="248" t="s">
        <v>261</v>
      </c>
      <c r="G456" s="248" t="s">
        <v>440</v>
      </c>
      <c r="H456" s="248" t="s">
        <v>292</v>
      </c>
      <c r="I456" s="248" t="s">
        <v>13003</v>
      </c>
      <c r="J456" s="248" t="s">
        <v>92</v>
      </c>
      <c r="K456" s="249">
        <v>3</v>
      </c>
      <c r="L456" s="252">
        <v>2019</v>
      </c>
      <c r="M456" s="250">
        <v>8350.84</v>
      </c>
      <c r="N456" s="248" t="s">
        <v>2950</v>
      </c>
      <c r="O456" s="331"/>
      <c r="P456" s="72"/>
      <c r="Q456" s="72"/>
      <c r="R456" s="217"/>
      <c r="S456" s="217"/>
      <c r="T456" s="217"/>
      <c r="U456" s="217"/>
      <c r="V456" s="217"/>
      <c r="W456" s="217"/>
      <c r="X456" s="217"/>
      <c r="Y456" s="217"/>
      <c r="Z456" s="217"/>
      <c r="AA456" s="217"/>
    </row>
    <row r="457" spans="1:27" x14ac:dyDescent="0.2">
      <c r="A457" s="247">
        <v>450</v>
      </c>
      <c r="B457" s="247" t="s">
        <v>13004</v>
      </c>
      <c r="C457" s="247" t="s">
        <v>13005</v>
      </c>
      <c r="D457" s="248" t="s">
        <v>261</v>
      </c>
      <c r="E457" s="248" t="s">
        <v>13006</v>
      </c>
      <c r="F457" s="248" t="s">
        <v>261</v>
      </c>
      <c r="G457" s="248" t="s">
        <v>440</v>
      </c>
      <c r="H457" s="248" t="s">
        <v>90</v>
      </c>
      <c r="I457" s="248" t="s">
        <v>2849</v>
      </c>
      <c r="J457" s="248" t="s">
        <v>92</v>
      </c>
      <c r="K457" s="249">
        <v>5</v>
      </c>
      <c r="L457" s="252">
        <v>2014</v>
      </c>
      <c r="M457" s="250">
        <v>3950</v>
      </c>
      <c r="N457" s="248" t="s">
        <v>5160</v>
      </c>
      <c r="O457" s="331"/>
      <c r="P457" s="72"/>
      <c r="Q457" s="72"/>
      <c r="R457" s="217"/>
      <c r="S457" s="217"/>
      <c r="T457" s="217"/>
      <c r="U457" s="217"/>
      <c r="V457" s="217"/>
      <c r="W457" s="217"/>
      <c r="X457" s="217"/>
      <c r="Y457" s="217"/>
      <c r="Z457" s="217"/>
      <c r="AA457" s="217"/>
    </row>
    <row r="458" spans="1:27" ht="22.5" x14ac:dyDescent="0.2">
      <c r="A458" s="247">
        <v>451</v>
      </c>
      <c r="B458" s="247" t="s">
        <v>13007</v>
      </c>
      <c r="C458" s="247" t="s">
        <v>13008</v>
      </c>
      <c r="D458" s="248" t="s">
        <v>261</v>
      </c>
      <c r="E458" s="248" t="s">
        <v>391</v>
      </c>
      <c r="F458" s="248" t="s">
        <v>261</v>
      </c>
      <c r="G458" s="248" t="s">
        <v>440</v>
      </c>
      <c r="H458" s="248" t="s">
        <v>890</v>
      </c>
      <c r="I458" s="248" t="s">
        <v>381</v>
      </c>
      <c r="J458" s="248" t="s">
        <v>92</v>
      </c>
      <c r="K458" s="249">
        <v>12</v>
      </c>
      <c r="L458" s="252">
        <v>2013</v>
      </c>
      <c r="M458" s="250">
        <v>29605.5</v>
      </c>
      <c r="N458" s="248" t="s">
        <v>5160</v>
      </c>
      <c r="O458" s="331"/>
      <c r="P458" s="72"/>
      <c r="Q458" s="72"/>
      <c r="R458" s="217"/>
      <c r="S458" s="217"/>
      <c r="T458" s="217"/>
      <c r="U458" s="217"/>
      <c r="V458" s="217"/>
      <c r="W458" s="217"/>
      <c r="X458" s="217"/>
      <c r="Y458" s="217"/>
      <c r="Z458" s="217"/>
      <c r="AA458" s="217"/>
    </row>
    <row r="459" spans="1:27" x14ac:dyDescent="0.2">
      <c r="A459" s="247">
        <v>452</v>
      </c>
      <c r="B459" s="251" t="s">
        <v>13009</v>
      </c>
      <c r="C459" s="251" t="s">
        <v>13010</v>
      </c>
      <c r="D459" s="248" t="s">
        <v>13011</v>
      </c>
      <c r="E459" s="248" t="s">
        <v>391</v>
      </c>
      <c r="F459" s="248" t="s">
        <v>13012</v>
      </c>
      <c r="G459" s="248" t="s">
        <v>440</v>
      </c>
      <c r="H459" s="248" t="s">
        <v>890</v>
      </c>
      <c r="I459" s="248" t="s">
        <v>381</v>
      </c>
      <c r="J459" s="248" t="s">
        <v>92</v>
      </c>
      <c r="K459" s="249">
        <v>12</v>
      </c>
      <c r="L459" s="252">
        <v>2013</v>
      </c>
      <c r="M459" s="256">
        <v>6310.4</v>
      </c>
      <c r="N459" s="248" t="s">
        <v>5160</v>
      </c>
      <c r="O459" s="331"/>
      <c r="P459" s="72"/>
      <c r="Q459" s="72"/>
      <c r="R459" s="217"/>
      <c r="S459" s="217"/>
      <c r="T459" s="217"/>
      <c r="U459" s="217"/>
      <c r="V459" s="217"/>
      <c r="W459" s="217"/>
      <c r="X459" s="217"/>
      <c r="Y459" s="217"/>
      <c r="Z459" s="217"/>
      <c r="AA459" s="217"/>
    </row>
    <row r="460" spans="1:27" x14ac:dyDescent="0.2">
      <c r="A460" s="247">
        <v>453</v>
      </c>
      <c r="B460" s="251" t="s">
        <v>13013</v>
      </c>
      <c r="C460" s="251" t="s">
        <v>13014</v>
      </c>
      <c r="D460" s="248" t="s">
        <v>261</v>
      </c>
      <c r="E460" s="248" t="s">
        <v>391</v>
      </c>
      <c r="F460" s="248" t="s">
        <v>261</v>
      </c>
      <c r="G460" s="248" t="s">
        <v>440</v>
      </c>
      <c r="H460" s="248" t="s">
        <v>890</v>
      </c>
      <c r="I460" s="248" t="s">
        <v>381</v>
      </c>
      <c r="J460" s="248" t="s">
        <v>92</v>
      </c>
      <c r="K460" s="249">
        <v>10</v>
      </c>
      <c r="L460" s="252">
        <v>2016</v>
      </c>
      <c r="M460" s="256">
        <v>4937.5</v>
      </c>
      <c r="N460" s="248" t="s">
        <v>5160</v>
      </c>
      <c r="O460" s="331"/>
      <c r="P460" s="72"/>
      <c r="Q460" s="72"/>
      <c r="R460" s="217"/>
      <c r="S460" s="217"/>
      <c r="T460" s="217"/>
      <c r="U460" s="217"/>
      <c r="V460" s="217"/>
      <c r="W460" s="217"/>
      <c r="X460" s="217"/>
      <c r="Y460" s="217"/>
      <c r="Z460" s="217"/>
      <c r="AA460" s="217"/>
    </row>
    <row r="461" spans="1:27" x14ac:dyDescent="0.2">
      <c r="A461" s="247">
        <v>454</v>
      </c>
      <c r="B461" s="251" t="s">
        <v>13015</v>
      </c>
      <c r="C461" s="251" t="s">
        <v>13016</v>
      </c>
      <c r="D461" s="248" t="s">
        <v>11581</v>
      </c>
      <c r="E461" s="248"/>
      <c r="F461" s="248"/>
      <c r="G461" s="248"/>
      <c r="H461" s="248"/>
      <c r="I461" s="248" t="s">
        <v>381</v>
      </c>
      <c r="J461" s="248" t="s">
        <v>92</v>
      </c>
      <c r="K461" s="249">
        <v>9</v>
      </c>
      <c r="L461" s="252">
        <v>2018</v>
      </c>
      <c r="M461" s="256">
        <v>12681.82</v>
      </c>
      <c r="N461" s="248" t="s">
        <v>5160</v>
      </c>
      <c r="O461" s="331"/>
      <c r="P461" s="72"/>
      <c r="Q461" s="72"/>
      <c r="R461" s="217"/>
      <c r="S461" s="217"/>
      <c r="T461" s="217"/>
      <c r="U461" s="217"/>
      <c r="V461" s="217"/>
      <c r="W461" s="217"/>
      <c r="X461" s="217"/>
      <c r="Y461" s="217"/>
      <c r="Z461" s="217"/>
      <c r="AA461" s="217"/>
    </row>
    <row r="462" spans="1:27" x14ac:dyDescent="0.2">
      <c r="A462" s="247">
        <v>455</v>
      </c>
      <c r="B462" s="247" t="s">
        <v>13017</v>
      </c>
      <c r="C462" s="247" t="s">
        <v>13018</v>
      </c>
      <c r="D462" s="248" t="s">
        <v>13019</v>
      </c>
      <c r="E462" s="248" t="s">
        <v>13020</v>
      </c>
      <c r="F462" s="248" t="s">
        <v>13021</v>
      </c>
      <c r="G462" s="248" t="s">
        <v>440</v>
      </c>
      <c r="H462" s="248" t="s">
        <v>292</v>
      </c>
      <c r="I462" s="248" t="s">
        <v>2606</v>
      </c>
      <c r="J462" s="248" t="s">
        <v>92</v>
      </c>
      <c r="K462" s="249">
        <v>12</v>
      </c>
      <c r="L462" s="252">
        <v>2013</v>
      </c>
      <c r="M462" s="250">
        <v>6738.44</v>
      </c>
      <c r="N462" s="248" t="s">
        <v>5160</v>
      </c>
      <c r="O462" s="331"/>
      <c r="P462" s="72"/>
      <c r="Q462" s="72"/>
      <c r="R462" s="217"/>
      <c r="S462" s="217"/>
      <c r="T462" s="217"/>
      <c r="U462" s="217"/>
      <c r="V462" s="217"/>
      <c r="W462" s="217"/>
      <c r="X462" s="217"/>
      <c r="Y462" s="217"/>
      <c r="Z462" s="217"/>
      <c r="AA462" s="217"/>
    </row>
    <row r="463" spans="1:27" x14ac:dyDescent="0.2">
      <c r="A463" s="247">
        <v>456</v>
      </c>
      <c r="B463" s="247" t="s">
        <v>13022</v>
      </c>
      <c r="C463" s="247" t="s">
        <v>13018</v>
      </c>
      <c r="D463" s="248" t="s">
        <v>13019</v>
      </c>
      <c r="E463" s="248" t="s">
        <v>13020</v>
      </c>
      <c r="F463" s="248" t="s">
        <v>13021</v>
      </c>
      <c r="G463" s="248" t="s">
        <v>440</v>
      </c>
      <c r="H463" s="248" t="s">
        <v>292</v>
      </c>
      <c r="I463" s="248" t="s">
        <v>2606</v>
      </c>
      <c r="J463" s="248" t="s">
        <v>92</v>
      </c>
      <c r="K463" s="249">
        <v>8</v>
      </c>
      <c r="L463" s="252">
        <v>2014</v>
      </c>
      <c r="M463" s="250">
        <v>6934.48</v>
      </c>
      <c r="N463" s="248" t="s">
        <v>5160</v>
      </c>
      <c r="O463" s="331"/>
      <c r="P463" s="72"/>
      <c r="Q463" s="72"/>
      <c r="R463" s="217"/>
      <c r="S463" s="217"/>
      <c r="T463" s="217"/>
      <c r="U463" s="217"/>
      <c r="V463" s="217"/>
      <c r="W463" s="217"/>
      <c r="X463" s="217"/>
      <c r="Y463" s="217"/>
      <c r="Z463" s="217"/>
      <c r="AA463" s="217"/>
    </row>
    <row r="464" spans="1:27" ht="33.75" x14ac:dyDescent="0.2">
      <c r="A464" s="247">
        <v>457</v>
      </c>
      <c r="B464" s="261" t="s">
        <v>13023</v>
      </c>
      <c r="C464" s="261" t="s">
        <v>13024</v>
      </c>
      <c r="D464" s="248" t="s">
        <v>261</v>
      </c>
      <c r="E464" s="248" t="s">
        <v>13025</v>
      </c>
      <c r="F464" s="248" t="s">
        <v>13026</v>
      </c>
      <c r="G464" s="248" t="s">
        <v>440</v>
      </c>
      <c r="H464" s="248" t="s">
        <v>292</v>
      </c>
      <c r="I464" s="248" t="s">
        <v>1193</v>
      </c>
      <c r="J464" s="248" t="s">
        <v>92</v>
      </c>
      <c r="K464" s="249">
        <v>12</v>
      </c>
      <c r="L464" s="252">
        <v>2013</v>
      </c>
      <c r="M464" s="250">
        <v>6400</v>
      </c>
      <c r="N464" s="248" t="s">
        <v>2950</v>
      </c>
      <c r="O464" s="331"/>
      <c r="P464" s="72"/>
      <c r="Q464" s="72"/>
      <c r="R464" s="217"/>
      <c r="S464" s="217"/>
      <c r="T464" s="217"/>
      <c r="U464" s="217"/>
      <c r="V464" s="217"/>
      <c r="W464" s="217"/>
      <c r="X464" s="217"/>
      <c r="Y464" s="217"/>
      <c r="Z464" s="217"/>
      <c r="AA464" s="217"/>
    </row>
    <row r="465" spans="1:27" ht="33.75" x14ac:dyDescent="0.2">
      <c r="A465" s="247">
        <v>458</v>
      </c>
      <c r="B465" s="261" t="s">
        <v>13027</v>
      </c>
      <c r="C465" s="261" t="s">
        <v>1033</v>
      </c>
      <c r="D465" s="248" t="s">
        <v>1530</v>
      </c>
      <c r="E465" s="248" t="s">
        <v>13028</v>
      </c>
      <c r="F465" s="248" t="s">
        <v>261</v>
      </c>
      <c r="G465" s="248" t="s">
        <v>440</v>
      </c>
      <c r="H465" s="248" t="s">
        <v>90</v>
      </c>
      <c r="I465" s="248" t="s">
        <v>1193</v>
      </c>
      <c r="J465" s="248" t="s">
        <v>92</v>
      </c>
      <c r="K465" s="249">
        <v>12</v>
      </c>
      <c r="L465" s="252">
        <v>2013</v>
      </c>
      <c r="M465" s="250">
        <v>9999.99</v>
      </c>
      <c r="N465" s="248" t="s">
        <v>2950</v>
      </c>
      <c r="O465" s="331"/>
      <c r="P465" s="72"/>
      <c r="Q465" s="72"/>
      <c r="R465" s="217"/>
      <c r="S465" s="217"/>
      <c r="T465" s="217"/>
      <c r="U465" s="217"/>
      <c r="V465" s="217"/>
      <c r="W465" s="217"/>
      <c r="X465" s="217"/>
      <c r="Y465" s="217"/>
      <c r="Z465" s="217"/>
      <c r="AA465" s="217"/>
    </row>
    <row r="466" spans="1:27" ht="33.75" x14ac:dyDescent="0.2">
      <c r="A466" s="247">
        <v>459</v>
      </c>
      <c r="B466" s="261" t="s">
        <v>13029</v>
      </c>
      <c r="C466" s="261" t="s">
        <v>13030</v>
      </c>
      <c r="D466" s="248" t="s">
        <v>987</v>
      </c>
      <c r="E466" s="248" t="s">
        <v>13031</v>
      </c>
      <c r="F466" s="248" t="s">
        <v>261</v>
      </c>
      <c r="G466" s="248" t="s">
        <v>440</v>
      </c>
      <c r="H466" s="248" t="s">
        <v>890</v>
      </c>
      <c r="I466" s="248" t="s">
        <v>1193</v>
      </c>
      <c r="J466" s="248" t="s">
        <v>92</v>
      </c>
      <c r="K466" s="249">
        <v>12</v>
      </c>
      <c r="L466" s="252">
        <v>2013</v>
      </c>
      <c r="M466" s="250">
        <v>5000</v>
      </c>
      <c r="N466" s="248" t="s">
        <v>2950</v>
      </c>
      <c r="O466" s="331"/>
      <c r="P466" s="72"/>
      <c r="Q466" s="72"/>
      <c r="R466" s="217"/>
      <c r="S466" s="217"/>
      <c r="T466" s="217"/>
      <c r="U466" s="217"/>
      <c r="V466" s="217"/>
      <c r="W466" s="217"/>
      <c r="X466" s="217"/>
      <c r="Y466" s="217"/>
      <c r="Z466" s="217"/>
      <c r="AA466" s="217"/>
    </row>
    <row r="467" spans="1:27" ht="33.75" x14ac:dyDescent="0.2">
      <c r="A467" s="247">
        <v>460</v>
      </c>
      <c r="B467" s="261" t="s">
        <v>13032</v>
      </c>
      <c r="C467" s="261" t="s">
        <v>13033</v>
      </c>
      <c r="D467" s="248" t="s">
        <v>261</v>
      </c>
      <c r="E467" s="248" t="s">
        <v>2150</v>
      </c>
      <c r="F467" s="248" t="s">
        <v>13034</v>
      </c>
      <c r="G467" s="248" t="s">
        <v>440</v>
      </c>
      <c r="H467" s="248" t="s">
        <v>470</v>
      </c>
      <c r="I467" s="248" t="s">
        <v>1193</v>
      </c>
      <c r="J467" s="248" t="s">
        <v>92</v>
      </c>
      <c r="K467" s="249">
        <v>12</v>
      </c>
      <c r="L467" s="252">
        <v>2013</v>
      </c>
      <c r="M467" s="250">
        <v>13000</v>
      </c>
      <c r="N467" s="248" t="s">
        <v>2950</v>
      </c>
      <c r="O467" s="331"/>
      <c r="P467" s="72"/>
      <c r="Q467" s="72"/>
      <c r="R467" s="217"/>
      <c r="S467" s="217"/>
      <c r="T467" s="217"/>
      <c r="U467" s="217"/>
      <c r="V467" s="217"/>
      <c r="W467" s="217"/>
      <c r="X467" s="217"/>
      <c r="Y467" s="217"/>
      <c r="Z467" s="217"/>
      <c r="AA467" s="217"/>
    </row>
    <row r="468" spans="1:27" ht="33.75" x14ac:dyDescent="0.2">
      <c r="A468" s="247">
        <v>461</v>
      </c>
      <c r="B468" s="261" t="s">
        <v>13035</v>
      </c>
      <c r="C468" s="261" t="s">
        <v>11803</v>
      </c>
      <c r="D468" s="248" t="s">
        <v>1156</v>
      </c>
      <c r="E468" s="248" t="s">
        <v>391</v>
      </c>
      <c r="F468" s="248" t="s">
        <v>261</v>
      </c>
      <c r="G468" s="248" t="s">
        <v>440</v>
      </c>
      <c r="H468" s="248" t="s">
        <v>470</v>
      </c>
      <c r="I468" s="248" t="s">
        <v>1193</v>
      </c>
      <c r="J468" s="248" t="s">
        <v>92</v>
      </c>
      <c r="K468" s="249">
        <v>12</v>
      </c>
      <c r="L468" s="252">
        <v>2013</v>
      </c>
      <c r="M468" s="250">
        <v>1999.99</v>
      </c>
      <c r="N468" s="248" t="s">
        <v>2950</v>
      </c>
      <c r="O468" s="331"/>
      <c r="P468" s="72"/>
      <c r="Q468" s="72"/>
      <c r="R468" s="217"/>
      <c r="S468" s="217"/>
      <c r="T468" s="217"/>
      <c r="U468" s="217"/>
      <c r="V468" s="217"/>
      <c r="W468" s="217"/>
      <c r="X468" s="217"/>
      <c r="Y468" s="217"/>
      <c r="Z468" s="217"/>
      <c r="AA468" s="217"/>
    </row>
    <row r="469" spans="1:27" ht="33.75" x14ac:dyDescent="0.2">
      <c r="A469" s="247">
        <v>462</v>
      </c>
      <c r="B469" s="261" t="s">
        <v>13036</v>
      </c>
      <c r="C469" s="261" t="s">
        <v>13037</v>
      </c>
      <c r="D469" s="248" t="s">
        <v>925</v>
      </c>
      <c r="E469" s="248" t="s">
        <v>13038</v>
      </c>
      <c r="F469" s="248" t="s">
        <v>261</v>
      </c>
      <c r="G469" s="248" t="s">
        <v>440</v>
      </c>
      <c r="H469" s="248" t="s">
        <v>470</v>
      </c>
      <c r="I469" s="248" t="s">
        <v>1193</v>
      </c>
      <c r="J469" s="248" t="s">
        <v>92</v>
      </c>
      <c r="K469" s="249">
        <v>12</v>
      </c>
      <c r="L469" s="252">
        <v>2013</v>
      </c>
      <c r="M469" s="250">
        <v>3000</v>
      </c>
      <c r="N469" s="248" t="s">
        <v>2950</v>
      </c>
      <c r="O469" s="331"/>
      <c r="P469" s="72"/>
      <c r="Q469" s="72"/>
      <c r="R469" s="217"/>
      <c r="S469" s="217"/>
      <c r="T469" s="217"/>
      <c r="U469" s="217"/>
      <c r="V469" s="217"/>
      <c r="W469" s="217"/>
      <c r="X469" s="217"/>
      <c r="Y469" s="217"/>
      <c r="Z469" s="217"/>
      <c r="AA469" s="217"/>
    </row>
    <row r="470" spans="1:27" ht="33.75" x14ac:dyDescent="0.2">
      <c r="A470" s="247">
        <v>463</v>
      </c>
      <c r="B470" s="261" t="s">
        <v>13039</v>
      </c>
      <c r="C470" s="261" t="s">
        <v>13040</v>
      </c>
      <c r="D470" s="248" t="s">
        <v>13041</v>
      </c>
      <c r="E470" s="248" t="s">
        <v>391</v>
      </c>
      <c r="F470" s="248" t="s">
        <v>261</v>
      </c>
      <c r="G470" s="248" t="s">
        <v>440</v>
      </c>
      <c r="H470" s="248" t="s">
        <v>90</v>
      </c>
      <c r="I470" s="248" t="s">
        <v>1193</v>
      </c>
      <c r="J470" s="248" t="s">
        <v>92</v>
      </c>
      <c r="K470" s="249">
        <v>12</v>
      </c>
      <c r="L470" s="252">
        <v>2013</v>
      </c>
      <c r="M470" s="250">
        <v>1500</v>
      </c>
      <c r="N470" s="248" t="s">
        <v>2950</v>
      </c>
      <c r="O470" s="331"/>
      <c r="P470" s="72"/>
      <c r="Q470" s="72"/>
      <c r="R470" s="217"/>
      <c r="S470" s="217"/>
      <c r="T470" s="217"/>
      <c r="U470" s="217"/>
      <c r="V470" s="217"/>
      <c r="W470" s="217"/>
      <c r="X470" s="217"/>
      <c r="Y470" s="217"/>
      <c r="Z470" s="217"/>
      <c r="AA470" s="217"/>
    </row>
    <row r="471" spans="1:27" ht="33.75" x14ac:dyDescent="0.2">
      <c r="A471" s="247">
        <v>464</v>
      </c>
      <c r="B471" s="261" t="s">
        <v>13042</v>
      </c>
      <c r="C471" s="261" t="s">
        <v>13043</v>
      </c>
      <c r="D471" s="248" t="s">
        <v>261</v>
      </c>
      <c r="E471" s="248" t="s">
        <v>391</v>
      </c>
      <c r="F471" s="248" t="s">
        <v>261</v>
      </c>
      <c r="G471" s="248" t="s">
        <v>440</v>
      </c>
      <c r="H471" s="248" t="s">
        <v>906</v>
      </c>
      <c r="I471" s="248" t="s">
        <v>1193</v>
      </c>
      <c r="J471" s="248" t="s">
        <v>92</v>
      </c>
      <c r="K471" s="249">
        <v>12</v>
      </c>
      <c r="L471" s="252">
        <v>2013</v>
      </c>
      <c r="M471" s="250">
        <v>14999.99</v>
      </c>
      <c r="N471" s="248" t="s">
        <v>2950</v>
      </c>
      <c r="O471" s="331"/>
      <c r="P471" s="72"/>
      <c r="Q471" s="72"/>
      <c r="R471" s="217"/>
      <c r="S471" s="217"/>
      <c r="T471" s="217"/>
      <c r="U471" s="217"/>
      <c r="V471" s="217"/>
      <c r="W471" s="217"/>
      <c r="X471" s="217"/>
      <c r="Y471" s="217"/>
      <c r="Z471" s="217"/>
      <c r="AA471" s="217"/>
    </row>
    <row r="472" spans="1:27" ht="33.75" x14ac:dyDescent="0.2">
      <c r="A472" s="247">
        <v>465</v>
      </c>
      <c r="B472" s="261" t="s">
        <v>13044</v>
      </c>
      <c r="C472" s="261" t="s">
        <v>13045</v>
      </c>
      <c r="D472" s="248" t="s">
        <v>13046</v>
      </c>
      <c r="E472" s="248" t="s">
        <v>391</v>
      </c>
      <c r="F472" s="248" t="s">
        <v>261</v>
      </c>
      <c r="G472" s="248" t="s">
        <v>440</v>
      </c>
      <c r="H472" s="248" t="s">
        <v>90</v>
      </c>
      <c r="I472" s="248" t="s">
        <v>1193</v>
      </c>
      <c r="J472" s="248" t="s">
        <v>92</v>
      </c>
      <c r="K472" s="249">
        <v>12</v>
      </c>
      <c r="L472" s="252">
        <v>2013</v>
      </c>
      <c r="M472" s="250">
        <v>5000</v>
      </c>
      <c r="N472" s="248" t="s">
        <v>2950</v>
      </c>
      <c r="O472" s="331"/>
      <c r="P472" s="72"/>
      <c r="Q472" s="72"/>
      <c r="R472" s="217"/>
      <c r="S472" s="217"/>
      <c r="T472" s="217"/>
      <c r="U472" s="217"/>
      <c r="V472" s="217"/>
      <c r="W472" s="217"/>
      <c r="X472" s="217"/>
      <c r="Y472" s="217"/>
      <c r="Z472" s="217"/>
      <c r="AA472" s="217"/>
    </row>
    <row r="473" spans="1:27" ht="33.75" x14ac:dyDescent="0.2">
      <c r="A473" s="247">
        <v>466</v>
      </c>
      <c r="B473" s="261" t="s">
        <v>13047</v>
      </c>
      <c r="C473" s="261" t="s">
        <v>13045</v>
      </c>
      <c r="D473" s="248" t="s">
        <v>13046</v>
      </c>
      <c r="E473" s="248" t="s">
        <v>391</v>
      </c>
      <c r="F473" s="248" t="s">
        <v>261</v>
      </c>
      <c r="G473" s="248" t="s">
        <v>440</v>
      </c>
      <c r="H473" s="248" t="s">
        <v>90</v>
      </c>
      <c r="I473" s="248" t="s">
        <v>1193</v>
      </c>
      <c r="J473" s="248" t="s">
        <v>92</v>
      </c>
      <c r="K473" s="249">
        <v>12</v>
      </c>
      <c r="L473" s="252">
        <v>2013</v>
      </c>
      <c r="M473" s="250">
        <v>5000</v>
      </c>
      <c r="N473" s="248" t="s">
        <v>2950</v>
      </c>
      <c r="O473" s="331"/>
      <c r="P473" s="72"/>
      <c r="Q473" s="72"/>
      <c r="R473" s="217"/>
      <c r="S473" s="217"/>
      <c r="T473" s="217"/>
      <c r="U473" s="217"/>
      <c r="V473" s="217"/>
      <c r="W473" s="217"/>
      <c r="X473" s="217"/>
      <c r="Y473" s="217"/>
      <c r="Z473" s="217"/>
      <c r="AA473" s="217"/>
    </row>
    <row r="474" spans="1:27" ht="33.75" x14ac:dyDescent="0.2">
      <c r="A474" s="247">
        <v>467</v>
      </c>
      <c r="B474" s="261" t="s">
        <v>13048</v>
      </c>
      <c r="C474" s="261" t="s">
        <v>13045</v>
      </c>
      <c r="D474" s="248" t="s">
        <v>13046</v>
      </c>
      <c r="E474" s="248" t="s">
        <v>391</v>
      </c>
      <c r="F474" s="248" t="s">
        <v>261</v>
      </c>
      <c r="G474" s="248" t="s">
        <v>440</v>
      </c>
      <c r="H474" s="248" t="s">
        <v>90</v>
      </c>
      <c r="I474" s="248" t="s">
        <v>1193</v>
      </c>
      <c r="J474" s="248" t="s">
        <v>92</v>
      </c>
      <c r="K474" s="249">
        <v>12</v>
      </c>
      <c r="L474" s="252">
        <v>2013</v>
      </c>
      <c r="M474" s="250">
        <v>5000</v>
      </c>
      <c r="N474" s="248" t="s">
        <v>2950</v>
      </c>
      <c r="O474" s="331"/>
      <c r="P474" s="72"/>
      <c r="Q474" s="72"/>
      <c r="R474" s="217"/>
      <c r="S474" s="217"/>
      <c r="T474" s="217"/>
      <c r="U474" s="217"/>
      <c r="V474" s="217"/>
      <c r="W474" s="217"/>
      <c r="X474" s="217"/>
      <c r="Y474" s="217"/>
      <c r="Z474" s="217"/>
      <c r="AA474" s="217"/>
    </row>
    <row r="475" spans="1:27" ht="33.75" x14ac:dyDescent="0.2">
      <c r="A475" s="247">
        <v>468</v>
      </c>
      <c r="B475" s="261" t="s">
        <v>13049</v>
      </c>
      <c r="C475" s="261" t="s">
        <v>13045</v>
      </c>
      <c r="D475" s="248" t="s">
        <v>13046</v>
      </c>
      <c r="E475" s="248" t="s">
        <v>391</v>
      </c>
      <c r="F475" s="248" t="s">
        <v>261</v>
      </c>
      <c r="G475" s="248" t="s">
        <v>440</v>
      </c>
      <c r="H475" s="248" t="s">
        <v>90</v>
      </c>
      <c r="I475" s="248" t="s">
        <v>1193</v>
      </c>
      <c r="J475" s="248" t="s">
        <v>92</v>
      </c>
      <c r="K475" s="249">
        <v>12</v>
      </c>
      <c r="L475" s="252">
        <v>2013</v>
      </c>
      <c r="M475" s="250">
        <v>5000</v>
      </c>
      <c r="N475" s="248" t="s">
        <v>2950</v>
      </c>
      <c r="O475" s="331"/>
      <c r="P475" s="72"/>
      <c r="Q475" s="72"/>
      <c r="R475" s="217"/>
      <c r="S475" s="217"/>
      <c r="T475" s="217"/>
      <c r="U475" s="217"/>
      <c r="V475" s="217"/>
      <c r="W475" s="217"/>
      <c r="X475" s="217"/>
      <c r="Y475" s="217"/>
      <c r="Z475" s="217"/>
      <c r="AA475" s="217"/>
    </row>
    <row r="476" spans="1:27" ht="33.75" x14ac:dyDescent="0.2">
      <c r="A476" s="247">
        <v>469</v>
      </c>
      <c r="B476" s="261" t="s">
        <v>13050</v>
      </c>
      <c r="C476" s="261" t="s">
        <v>13045</v>
      </c>
      <c r="D476" s="248" t="s">
        <v>13046</v>
      </c>
      <c r="E476" s="248" t="s">
        <v>391</v>
      </c>
      <c r="F476" s="248" t="s">
        <v>261</v>
      </c>
      <c r="G476" s="248" t="s">
        <v>440</v>
      </c>
      <c r="H476" s="248" t="s">
        <v>90</v>
      </c>
      <c r="I476" s="248" t="s">
        <v>1193</v>
      </c>
      <c r="J476" s="248" t="s">
        <v>92</v>
      </c>
      <c r="K476" s="249">
        <v>12</v>
      </c>
      <c r="L476" s="252">
        <v>2013</v>
      </c>
      <c r="M476" s="250">
        <v>5000</v>
      </c>
      <c r="N476" s="248" t="s">
        <v>2950</v>
      </c>
      <c r="O476" s="331"/>
      <c r="P476" s="72"/>
      <c r="Q476" s="72"/>
      <c r="R476" s="217"/>
      <c r="S476" s="217"/>
      <c r="T476" s="217"/>
      <c r="U476" s="217"/>
      <c r="V476" s="217"/>
      <c r="W476" s="217"/>
      <c r="X476" s="217"/>
      <c r="Y476" s="217"/>
      <c r="Z476" s="217"/>
      <c r="AA476" s="217"/>
    </row>
    <row r="477" spans="1:27" ht="33.75" x14ac:dyDescent="0.2">
      <c r="A477" s="247">
        <v>470</v>
      </c>
      <c r="B477" s="261" t="s">
        <v>13051</v>
      </c>
      <c r="C477" s="261" t="s">
        <v>13045</v>
      </c>
      <c r="D477" s="248" t="s">
        <v>13046</v>
      </c>
      <c r="E477" s="248" t="s">
        <v>391</v>
      </c>
      <c r="F477" s="248" t="s">
        <v>261</v>
      </c>
      <c r="G477" s="248" t="s">
        <v>440</v>
      </c>
      <c r="H477" s="248" t="s">
        <v>90</v>
      </c>
      <c r="I477" s="248" t="s">
        <v>1193</v>
      </c>
      <c r="J477" s="248" t="s">
        <v>92</v>
      </c>
      <c r="K477" s="249">
        <v>12</v>
      </c>
      <c r="L477" s="252">
        <v>2013</v>
      </c>
      <c r="M477" s="250">
        <v>5000</v>
      </c>
      <c r="N477" s="248" t="s">
        <v>2950</v>
      </c>
      <c r="O477" s="331"/>
      <c r="P477" s="72"/>
      <c r="Q477" s="72"/>
      <c r="R477" s="217"/>
      <c r="S477" s="217"/>
      <c r="T477" s="217"/>
      <c r="U477" s="217"/>
      <c r="V477" s="217"/>
      <c r="W477" s="217"/>
      <c r="X477" s="217"/>
      <c r="Y477" s="217"/>
      <c r="Z477" s="217"/>
      <c r="AA477" s="217"/>
    </row>
    <row r="478" spans="1:27" ht="33.75" x14ac:dyDescent="0.2">
      <c r="A478" s="247">
        <v>471</v>
      </c>
      <c r="B478" s="261" t="s">
        <v>13052</v>
      </c>
      <c r="C478" s="261" t="s">
        <v>13045</v>
      </c>
      <c r="D478" s="248" t="s">
        <v>13046</v>
      </c>
      <c r="E478" s="248" t="s">
        <v>391</v>
      </c>
      <c r="F478" s="248" t="s">
        <v>261</v>
      </c>
      <c r="G478" s="248" t="s">
        <v>440</v>
      </c>
      <c r="H478" s="248" t="s">
        <v>90</v>
      </c>
      <c r="I478" s="248" t="s">
        <v>1193</v>
      </c>
      <c r="J478" s="248" t="s">
        <v>92</v>
      </c>
      <c r="K478" s="249">
        <v>12</v>
      </c>
      <c r="L478" s="252">
        <v>2013</v>
      </c>
      <c r="M478" s="250">
        <v>5000</v>
      </c>
      <c r="N478" s="248" t="s">
        <v>2950</v>
      </c>
      <c r="O478" s="331"/>
      <c r="P478" s="72"/>
      <c r="Q478" s="72"/>
      <c r="R478" s="217"/>
      <c r="S478" s="217"/>
      <c r="T478" s="217"/>
      <c r="U478" s="217"/>
      <c r="V478" s="217"/>
      <c r="W478" s="217"/>
      <c r="X478" s="217"/>
      <c r="Y478" s="217"/>
      <c r="Z478" s="217"/>
      <c r="AA478" s="217"/>
    </row>
    <row r="479" spans="1:27" ht="33.75" x14ac:dyDescent="0.2">
      <c r="A479" s="247">
        <v>472</v>
      </c>
      <c r="B479" s="261" t="s">
        <v>13053</v>
      </c>
      <c r="C479" s="261" t="s">
        <v>13045</v>
      </c>
      <c r="D479" s="248" t="s">
        <v>13046</v>
      </c>
      <c r="E479" s="248" t="s">
        <v>391</v>
      </c>
      <c r="F479" s="248" t="s">
        <v>261</v>
      </c>
      <c r="G479" s="248" t="s">
        <v>440</v>
      </c>
      <c r="H479" s="248" t="s">
        <v>90</v>
      </c>
      <c r="I479" s="248" t="s">
        <v>1193</v>
      </c>
      <c r="J479" s="248" t="s">
        <v>92</v>
      </c>
      <c r="K479" s="249">
        <v>12</v>
      </c>
      <c r="L479" s="252">
        <v>2013</v>
      </c>
      <c r="M479" s="250">
        <v>5000</v>
      </c>
      <c r="N479" s="248" t="s">
        <v>2950</v>
      </c>
      <c r="O479" s="331"/>
      <c r="P479" s="72"/>
      <c r="Q479" s="72"/>
      <c r="R479" s="217"/>
      <c r="S479" s="217"/>
      <c r="T479" s="217"/>
      <c r="U479" s="217"/>
      <c r="V479" s="217"/>
      <c r="W479" s="217"/>
      <c r="X479" s="217"/>
      <c r="Y479" s="217"/>
      <c r="Z479" s="217"/>
      <c r="AA479" s="217"/>
    </row>
    <row r="480" spans="1:27" ht="33.75" x14ac:dyDescent="0.2">
      <c r="A480" s="247">
        <v>473</v>
      </c>
      <c r="B480" s="261" t="s">
        <v>13054</v>
      </c>
      <c r="C480" s="261" t="s">
        <v>13045</v>
      </c>
      <c r="D480" s="248" t="s">
        <v>13046</v>
      </c>
      <c r="E480" s="248" t="s">
        <v>391</v>
      </c>
      <c r="F480" s="248" t="s">
        <v>261</v>
      </c>
      <c r="G480" s="248" t="s">
        <v>440</v>
      </c>
      <c r="H480" s="248" t="s">
        <v>90</v>
      </c>
      <c r="I480" s="248" t="s">
        <v>1193</v>
      </c>
      <c r="J480" s="248" t="s">
        <v>92</v>
      </c>
      <c r="K480" s="249">
        <v>12</v>
      </c>
      <c r="L480" s="252">
        <v>2013</v>
      </c>
      <c r="M480" s="250">
        <v>5000</v>
      </c>
      <c r="N480" s="248" t="s">
        <v>2950</v>
      </c>
      <c r="O480" s="331"/>
      <c r="P480" s="72"/>
      <c r="Q480" s="72"/>
      <c r="R480" s="217"/>
      <c r="S480" s="217"/>
      <c r="T480" s="217"/>
      <c r="U480" s="217"/>
      <c r="V480" s="217"/>
      <c r="W480" s="217"/>
      <c r="X480" s="217"/>
      <c r="Y480" s="217"/>
      <c r="Z480" s="217"/>
      <c r="AA480" s="217"/>
    </row>
    <row r="481" spans="1:27" ht="33.75" x14ac:dyDescent="0.2">
      <c r="A481" s="247">
        <v>474</v>
      </c>
      <c r="B481" s="261" t="s">
        <v>13055</v>
      </c>
      <c r="C481" s="261" t="s">
        <v>13045</v>
      </c>
      <c r="D481" s="248" t="s">
        <v>13046</v>
      </c>
      <c r="E481" s="248" t="s">
        <v>391</v>
      </c>
      <c r="F481" s="248" t="s">
        <v>261</v>
      </c>
      <c r="G481" s="248" t="s">
        <v>440</v>
      </c>
      <c r="H481" s="248" t="s">
        <v>90</v>
      </c>
      <c r="I481" s="248" t="s">
        <v>1193</v>
      </c>
      <c r="J481" s="248" t="s">
        <v>92</v>
      </c>
      <c r="K481" s="249">
        <v>12</v>
      </c>
      <c r="L481" s="252">
        <v>2013</v>
      </c>
      <c r="M481" s="250">
        <v>5000</v>
      </c>
      <c r="N481" s="248" t="s">
        <v>2950</v>
      </c>
      <c r="O481" s="331"/>
      <c r="P481" s="72"/>
      <c r="Q481" s="72"/>
      <c r="R481" s="217"/>
      <c r="S481" s="217"/>
      <c r="T481" s="217"/>
      <c r="U481" s="217"/>
      <c r="V481" s="217"/>
      <c r="W481" s="217"/>
      <c r="X481" s="217"/>
      <c r="Y481" s="217"/>
      <c r="Z481" s="217"/>
      <c r="AA481" s="217"/>
    </row>
    <row r="482" spans="1:27" ht="33.75" x14ac:dyDescent="0.2">
      <c r="A482" s="247">
        <v>475</v>
      </c>
      <c r="B482" s="261" t="s">
        <v>13056</v>
      </c>
      <c r="C482" s="261" t="s">
        <v>13057</v>
      </c>
      <c r="D482" s="248" t="s">
        <v>261</v>
      </c>
      <c r="E482" s="248" t="s">
        <v>391</v>
      </c>
      <c r="F482" s="248" t="s">
        <v>261</v>
      </c>
      <c r="G482" s="248" t="s">
        <v>440</v>
      </c>
      <c r="H482" s="248" t="s">
        <v>90</v>
      </c>
      <c r="I482" s="248" t="s">
        <v>1193</v>
      </c>
      <c r="J482" s="248" t="s">
        <v>92</v>
      </c>
      <c r="K482" s="249">
        <v>12</v>
      </c>
      <c r="L482" s="252">
        <v>2013</v>
      </c>
      <c r="M482" s="250">
        <v>11500</v>
      </c>
      <c r="N482" s="248" t="s">
        <v>2950</v>
      </c>
      <c r="O482" s="331"/>
      <c r="P482" s="72"/>
      <c r="Q482" s="72"/>
      <c r="R482" s="217"/>
      <c r="S482" s="217"/>
      <c r="T482" s="217"/>
      <c r="U482" s="217"/>
      <c r="V482" s="217"/>
      <c r="W482" s="217"/>
      <c r="X482" s="217"/>
      <c r="Y482" s="217"/>
      <c r="Z482" s="217"/>
      <c r="AA482" s="217"/>
    </row>
    <row r="483" spans="1:27" ht="33.75" x14ac:dyDescent="0.2">
      <c r="A483" s="247">
        <v>476</v>
      </c>
      <c r="B483" s="261" t="s">
        <v>13058</v>
      </c>
      <c r="C483" s="261" t="s">
        <v>13057</v>
      </c>
      <c r="D483" s="248" t="s">
        <v>261</v>
      </c>
      <c r="E483" s="248" t="s">
        <v>391</v>
      </c>
      <c r="F483" s="248" t="s">
        <v>261</v>
      </c>
      <c r="G483" s="248" t="s">
        <v>440</v>
      </c>
      <c r="H483" s="248" t="s">
        <v>90</v>
      </c>
      <c r="I483" s="248" t="s">
        <v>1193</v>
      </c>
      <c r="J483" s="248" t="s">
        <v>92</v>
      </c>
      <c r="K483" s="249">
        <v>12</v>
      </c>
      <c r="L483" s="252">
        <v>2013</v>
      </c>
      <c r="M483" s="250">
        <v>11500</v>
      </c>
      <c r="N483" s="248" t="s">
        <v>2950</v>
      </c>
      <c r="O483" s="331"/>
      <c r="P483" s="72"/>
      <c r="Q483" s="72"/>
      <c r="R483" s="217"/>
      <c r="S483" s="217"/>
      <c r="T483" s="217"/>
      <c r="U483" s="217"/>
      <c r="V483" s="217"/>
      <c r="W483" s="217"/>
      <c r="X483" s="217"/>
      <c r="Y483" s="217"/>
      <c r="Z483" s="217"/>
      <c r="AA483" s="217"/>
    </row>
    <row r="484" spans="1:27" ht="33.75" x14ac:dyDescent="0.2">
      <c r="A484" s="247">
        <v>477</v>
      </c>
      <c r="B484" s="261" t="s">
        <v>13059</v>
      </c>
      <c r="C484" s="261" t="s">
        <v>13060</v>
      </c>
      <c r="D484" s="248" t="s">
        <v>261</v>
      </c>
      <c r="E484" s="248" t="s">
        <v>13061</v>
      </c>
      <c r="F484" s="248" t="s">
        <v>13062</v>
      </c>
      <c r="G484" s="248" t="s">
        <v>440</v>
      </c>
      <c r="H484" s="248" t="s">
        <v>292</v>
      </c>
      <c r="I484" s="248" t="s">
        <v>1193</v>
      </c>
      <c r="J484" s="248" t="s">
        <v>92</v>
      </c>
      <c r="K484" s="249">
        <v>12</v>
      </c>
      <c r="L484" s="252">
        <v>2013</v>
      </c>
      <c r="M484" s="250">
        <v>14999.98</v>
      </c>
      <c r="N484" s="248" t="s">
        <v>2950</v>
      </c>
      <c r="O484" s="331"/>
      <c r="P484" s="72"/>
      <c r="Q484" s="72"/>
      <c r="R484" s="217"/>
      <c r="S484" s="217"/>
      <c r="T484" s="217"/>
      <c r="U484" s="217"/>
      <c r="V484" s="217"/>
      <c r="W484" s="217"/>
      <c r="X484" s="217"/>
      <c r="Y484" s="217"/>
      <c r="Z484" s="217"/>
      <c r="AA484" s="217"/>
    </row>
    <row r="485" spans="1:27" ht="33.75" x14ac:dyDescent="0.2">
      <c r="A485" s="247">
        <v>478</v>
      </c>
      <c r="B485" s="261" t="s">
        <v>13063</v>
      </c>
      <c r="C485" s="261" t="s">
        <v>13064</v>
      </c>
      <c r="D485" s="248" t="s">
        <v>261</v>
      </c>
      <c r="E485" s="248" t="s">
        <v>391</v>
      </c>
      <c r="F485" s="248" t="s">
        <v>12928</v>
      </c>
      <c r="G485" s="248" t="s">
        <v>440</v>
      </c>
      <c r="H485" s="248" t="s">
        <v>292</v>
      </c>
      <c r="I485" s="248" t="s">
        <v>1193</v>
      </c>
      <c r="J485" s="248" t="s">
        <v>92</v>
      </c>
      <c r="K485" s="249">
        <v>12</v>
      </c>
      <c r="L485" s="252">
        <v>2013</v>
      </c>
      <c r="M485" s="250">
        <v>9999.98</v>
      </c>
      <c r="N485" s="248" t="s">
        <v>2950</v>
      </c>
      <c r="O485" s="331"/>
      <c r="P485" s="72"/>
      <c r="Q485" s="72"/>
      <c r="R485" s="217"/>
      <c r="S485" s="217"/>
      <c r="T485" s="217"/>
      <c r="U485" s="217"/>
      <c r="V485" s="217"/>
      <c r="W485" s="217"/>
      <c r="X485" s="217"/>
      <c r="Y485" s="217"/>
      <c r="Z485" s="217"/>
      <c r="AA485" s="217"/>
    </row>
    <row r="486" spans="1:27" ht="33.75" x14ac:dyDescent="0.2">
      <c r="A486" s="247">
        <v>479</v>
      </c>
      <c r="B486" s="261" t="s">
        <v>13065</v>
      </c>
      <c r="C486" s="261" t="s">
        <v>13066</v>
      </c>
      <c r="D486" s="248" t="s">
        <v>261</v>
      </c>
      <c r="E486" s="248" t="s">
        <v>391</v>
      </c>
      <c r="F486" s="248" t="s">
        <v>261</v>
      </c>
      <c r="G486" s="248" t="s">
        <v>440</v>
      </c>
      <c r="H486" s="248" t="s">
        <v>292</v>
      </c>
      <c r="I486" s="248" t="s">
        <v>1193</v>
      </c>
      <c r="J486" s="248" t="s">
        <v>92</v>
      </c>
      <c r="K486" s="249">
        <v>12</v>
      </c>
      <c r="L486" s="252">
        <v>2013</v>
      </c>
      <c r="M486" s="250">
        <v>30161</v>
      </c>
      <c r="N486" s="248" t="s">
        <v>2950</v>
      </c>
      <c r="O486" s="331"/>
      <c r="P486" s="72"/>
      <c r="Q486" s="72"/>
      <c r="R486" s="217"/>
      <c r="S486" s="217"/>
      <c r="T486" s="217"/>
      <c r="U486" s="217"/>
      <c r="V486" s="217"/>
      <c r="W486" s="217"/>
      <c r="X486" s="217"/>
      <c r="Y486" s="217"/>
      <c r="Z486" s="217"/>
      <c r="AA486" s="217"/>
    </row>
    <row r="487" spans="1:27" ht="33.75" x14ac:dyDescent="0.2">
      <c r="A487" s="247">
        <v>480</v>
      </c>
      <c r="B487" s="261" t="s">
        <v>13067</v>
      </c>
      <c r="C487" s="261" t="s">
        <v>13068</v>
      </c>
      <c r="D487" s="248" t="s">
        <v>261</v>
      </c>
      <c r="E487" s="248" t="s">
        <v>391</v>
      </c>
      <c r="F487" s="248" t="s">
        <v>261</v>
      </c>
      <c r="G487" s="248" t="s">
        <v>440</v>
      </c>
      <c r="H487" s="248" t="s">
        <v>292</v>
      </c>
      <c r="I487" s="248" t="s">
        <v>1193</v>
      </c>
      <c r="J487" s="248" t="s">
        <v>92</v>
      </c>
      <c r="K487" s="249">
        <v>12</v>
      </c>
      <c r="L487" s="252">
        <v>2013</v>
      </c>
      <c r="M487" s="250">
        <v>15000</v>
      </c>
      <c r="N487" s="248" t="s">
        <v>2950</v>
      </c>
      <c r="O487" s="331"/>
      <c r="P487" s="72"/>
      <c r="Q487" s="72"/>
      <c r="R487" s="217"/>
      <c r="S487" s="217"/>
      <c r="T487" s="217"/>
      <c r="U487" s="217"/>
      <c r="V487" s="217"/>
      <c r="W487" s="217"/>
      <c r="X487" s="217"/>
      <c r="Y487" s="217"/>
      <c r="Z487" s="217"/>
      <c r="AA487" s="217"/>
    </row>
    <row r="488" spans="1:27" ht="33.75" x14ac:dyDescent="0.2">
      <c r="A488" s="247">
        <v>481</v>
      </c>
      <c r="B488" s="261" t="s">
        <v>13069</v>
      </c>
      <c r="C488" s="261" t="s">
        <v>13070</v>
      </c>
      <c r="D488" s="248" t="s">
        <v>261</v>
      </c>
      <c r="E488" s="248" t="s">
        <v>391</v>
      </c>
      <c r="F488" s="248" t="s">
        <v>261</v>
      </c>
      <c r="G488" s="248" t="s">
        <v>440</v>
      </c>
      <c r="H488" s="248" t="s">
        <v>292</v>
      </c>
      <c r="I488" s="248" t="s">
        <v>1193</v>
      </c>
      <c r="J488" s="248" t="s">
        <v>92</v>
      </c>
      <c r="K488" s="249">
        <v>12</v>
      </c>
      <c r="L488" s="252">
        <v>2013</v>
      </c>
      <c r="M488" s="250">
        <v>9999.98</v>
      </c>
      <c r="N488" s="248" t="s">
        <v>2950</v>
      </c>
      <c r="O488" s="331"/>
      <c r="P488" s="72"/>
      <c r="Q488" s="72"/>
      <c r="R488" s="217"/>
      <c r="S488" s="217"/>
      <c r="T488" s="217"/>
      <c r="U488" s="217"/>
      <c r="V488" s="217"/>
      <c r="W488" s="217"/>
      <c r="X488" s="217"/>
      <c r="Y488" s="217"/>
      <c r="Z488" s="217"/>
      <c r="AA488" s="217"/>
    </row>
    <row r="489" spans="1:27" ht="33.75" x14ac:dyDescent="0.2">
      <c r="A489" s="247">
        <v>482</v>
      </c>
      <c r="B489" s="261" t="s">
        <v>13071</v>
      </c>
      <c r="C489" s="261" t="s">
        <v>13072</v>
      </c>
      <c r="D489" s="248" t="s">
        <v>261</v>
      </c>
      <c r="E489" s="248" t="s">
        <v>391</v>
      </c>
      <c r="F489" s="248" t="s">
        <v>261</v>
      </c>
      <c r="G489" s="248" t="s">
        <v>440</v>
      </c>
      <c r="H489" s="248" t="s">
        <v>292</v>
      </c>
      <c r="I489" s="248" t="s">
        <v>1193</v>
      </c>
      <c r="J489" s="248" t="s">
        <v>92</v>
      </c>
      <c r="K489" s="249">
        <v>12</v>
      </c>
      <c r="L489" s="252">
        <v>2013</v>
      </c>
      <c r="M489" s="250">
        <v>7000</v>
      </c>
      <c r="N489" s="248" t="s">
        <v>2950</v>
      </c>
      <c r="O489" s="331"/>
      <c r="P489" s="72"/>
      <c r="Q489" s="72"/>
      <c r="R489" s="217"/>
      <c r="S489" s="217"/>
      <c r="T489" s="217"/>
      <c r="U489" s="217"/>
      <c r="V489" s="217"/>
      <c r="W489" s="217"/>
      <c r="X489" s="217"/>
      <c r="Y489" s="217"/>
      <c r="Z489" s="217"/>
      <c r="AA489" s="217"/>
    </row>
    <row r="490" spans="1:27" ht="33.75" x14ac:dyDescent="0.2">
      <c r="A490" s="247">
        <v>483</v>
      </c>
      <c r="B490" s="261" t="s">
        <v>13073</v>
      </c>
      <c r="C490" s="261" t="s">
        <v>13074</v>
      </c>
      <c r="D490" s="248" t="s">
        <v>261</v>
      </c>
      <c r="E490" s="248" t="s">
        <v>391</v>
      </c>
      <c r="F490" s="248" t="s">
        <v>261</v>
      </c>
      <c r="G490" s="248" t="s">
        <v>440</v>
      </c>
      <c r="H490" s="248" t="s">
        <v>292</v>
      </c>
      <c r="I490" s="248" t="s">
        <v>1193</v>
      </c>
      <c r="J490" s="248" t="s">
        <v>92</v>
      </c>
      <c r="K490" s="249">
        <v>12</v>
      </c>
      <c r="L490" s="252">
        <v>2013</v>
      </c>
      <c r="M490" s="250">
        <v>10032.98</v>
      </c>
      <c r="N490" s="248" t="s">
        <v>2950</v>
      </c>
      <c r="O490" s="331"/>
      <c r="P490" s="72"/>
      <c r="Q490" s="72"/>
      <c r="R490" s="217"/>
      <c r="S490" s="217"/>
      <c r="T490" s="217"/>
      <c r="U490" s="217"/>
      <c r="V490" s="217"/>
      <c r="W490" s="217"/>
      <c r="X490" s="217"/>
      <c r="Y490" s="217"/>
      <c r="Z490" s="217"/>
      <c r="AA490" s="217"/>
    </row>
    <row r="491" spans="1:27" ht="33.75" x14ac:dyDescent="0.2">
      <c r="A491" s="247">
        <v>484</v>
      </c>
      <c r="B491" s="261" t="s">
        <v>13075</v>
      </c>
      <c r="C491" s="261" t="s">
        <v>13076</v>
      </c>
      <c r="D491" s="248" t="s">
        <v>261</v>
      </c>
      <c r="E491" s="248" t="s">
        <v>13077</v>
      </c>
      <c r="F491" s="248" t="s">
        <v>261</v>
      </c>
      <c r="G491" s="248" t="s">
        <v>440</v>
      </c>
      <c r="H491" s="248" t="s">
        <v>470</v>
      </c>
      <c r="I491" s="248" t="s">
        <v>1193</v>
      </c>
      <c r="J491" s="248" t="s">
        <v>92</v>
      </c>
      <c r="K491" s="249">
        <v>12</v>
      </c>
      <c r="L491" s="252">
        <v>2013</v>
      </c>
      <c r="M491" s="250">
        <v>3000</v>
      </c>
      <c r="N491" s="248" t="s">
        <v>2950</v>
      </c>
      <c r="O491" s="331"/>
      <c r="P491" s="72"/>
      <c r="Q491" s="72"/>
      <c r="R491" s="217"/>
      <c r="S491" s="217"/>
      <c r="T491" s="217"/>
      <c r="U491" s="217"/>
      <c r="V491" s="217"/>
      <c r="W491" s="217"/>
      <c r="X491" s="217"/>
      <c r="Y491" s="217"/>
      <c r="Z491" s="217"/>
      <c r="AA491" s="217"/>
    </row>
    <row r="492" spans="1:27" ht="33.75" x14ac:dyDescent="0.2">
      <c r="A492" s="247">
        <v>485</v>
      </c>
      <c r="B492" s="261" t="s">
        <v>13078</v>
      </c>
      <c r="C492" s="261" t="s">
        <v>13076</v>
      </c>
      <c r="D492" s="248" t="s">
        <v>261</v>
      </c>
      <c r="E492" s="248" t="s">
        <v>13077</v>
      </c>
      <c r="F492" s="248" t="s">
        <v>261</v>
      </c>
      <c r="G492" s="248" t="s">
        <v>440</v>
      </c>
      <c r="H492" s="248" t="s">
        <v>470</v>
      </c>
      <c r="I492" s="248" t="s">
        <v>1193</v>
      </c>
      <c r="J492" s="248" t="s">
        <v>92</v>
      </c>
      <c r="K492" s="249">
        <v>12</v>
      </c>
      <c r="L492" s="252">
        <v>2013</v>
      </c>
      <c r="M492" s="250">
        <v>3000</v>
      </c>
      <c r="N492" s="248" t="s">
        <v>2950</v>
      </c>
      <c r="O492" s="331"/>
      <c r="P492" s="72"/>
      <c r="Q492" s="72"/>
      <c r="R492" s="217"/>
      <c r="S492" s="217"/>
      <c r="T492" s="217"/>
      <c r="U492" s="217"/>
      <c r="V492" s="217"/>
      <c r="W492" s="217"/>
      <c r="X492" s="217"/>
      <c r="Y492" s="217"/>
      <c r="Z492" s="217"/>
      <c r="AA492" s="217"/>
    </row>
    <row r="493" spans="1:27" ht="33.75" x14ac:dyDescent="0.2">
      <c r="A493" s="247">
        <v>486</v>
      </c>
      <c r="B493" s="261" t="s">
        <v>13079</v>
      </c>
      <c r="C493" s="261" t="s">
        <v>13076</v>
      </c>
      <c r="D493" s="248" t="s">
        <v>261</v>
      </c>
      <c r="E493" s="248" t="s">
        <v>13077</v>
      </c>
      <c r="F493" s="248" t="s">
        <v>261</v>
      </c>
      <c r="G493" s="248" t="s">
        <v>440</v>
      </c>
      <c r="H493" s="248" t="s">
        <v>470</v>
      </c>
      <c r="I493" s="248" t="s">
        <v>1193</v>
      </c>
      <c r="J493" s="248" t="s">
        <v>92</v>
      </c>
      <c r="K493" s="249">
        <v>12</v>
      </c>
      <c r="L493" s="252">
        <v>2013</v>
      </c>
      <c r="M493" s="250">
        <v>3000</v>
      </c>
      <c r="N493" s="248" t="s">
        <v>2950</v>
      </c>
      <c r="O493" s="331"/>
      <c r="P493" s="72"/>
      <c r="Q493" s="72"/>
      <c r="R493" s="217"/>
      <c r="S493" s="217"/>
      <c r="T493" s="217"/>
      <c r="U493" s="217"/>
      <c r="V493" s="217"/>
      <c r="W493" s="217"/>
      <c r="X493" s="217"/>
      <c r="Y493" s="217"/>
      <c r="Z493" s="217"/>
      <c r="AA493" s="217"/>
    </row>
    <row r="494" spans="1:27" ht="33.75" x14ac:dyDescent="0.2">
      <c r="A494" s="247">
        <v>487</v>
      </c>
      <c r="B494" s="261" t="s">
        <v>13080</v>
      </c>
      <c r="C494" s="261" t="s">
        <v>13076</v>
      </c>
      <c r="D494" s="248" t="s">
        <v>261</v>
      </c>
      <c r="E494" s="248" t="s">
        <v>13077</v>
      </c>
      <c r="F494" s="248" t="s">
        <v>261</v>
      </c>
      <c r="G494" s="248" t="s">
        <v>440</v>
      </c>
      <c r="H494" s="248" t="s">
        <v>470</v>
      </c>
      <c r="I494" s="248" t="s">
        <v>1193</v>
      </c>
      <c r="J494" s="248" t="s">
        <v>92</v>
      </c>
      <c r="K494" s="249">
        <v>12</v>
      </c>
      <c r="L494" s="252">
        <v>2013</v>
      </c>
      <c r="M494" s="250">
        <v>3000</v>
      </c>
      <c r="N494" s="248" t="s">
        <v>2950</v>
      </c>
      <c r="O494" s="331"/>
      <c r="P494" s="72"/>
      <c r="Q494" s="72"/>
      <c r="R494" s="217"/>
      <c r="S494" s="217"/>
      <c r="T494" s="217"/>
      <c r="U494" s="217"/>
      <c r="V494" s="217"/>
      <c r="W494" s="217"/>
      <c r="X494" s="217"/>
      <c r="Y494" s="217"/>
      <c r="Z494" s="217"/>
      <c r="AA494" s="217"/>
    </row>
    <row r="495" spans="1:27" ht="33.75" x14ac:dyDescent="0.2">
      <c r="A495" s="247">
        <v>488</v>
      </c>
      <c r="B495" s="261" t="s">
        <v>13081</v>
      </c>
      <c r="C495" s="261" t="s">
        <v>13076</v>
      </c>
      <c r="D495" s="248" t="s">
        <v>261</v>
      </c>
      <c r="E495" s="248" t="s">
        <v>13077</v>
      </c>
      <c r="F495" s="248" t="s">
        <v>261</v>
      </c>
      <c r="G495" s="248" t="s">
        <v>440</v>
      </c>
      <c r="H495" s="248" t="s">
        <v>470</v>
      </c>
      <c r="I495" s="248" t="s">
        <v>1193</v>
      </c>
      <c r="J495" s="248" t="s">
        <v>92</v>
      </c>
      <c r="K495" s="249">
        <v>12</v>
      </c>
      <c r="L495" s="252">
        <v>2013</v>
      </c>
      <c r="M495" s="250">
        <v>3000</v>
      </c>
      <c r="N495" s="248" t="s">
        <v>2950</v>
      </c>
      <c r="O495" s="331"/>
      <c r="P495" s="72"/>
      <c r="Q495" s="72"/>
      <c r="R495" s="217"/>
      <c r="S495" s="217"/>
      <c r="T495" s="217"/>
      <c r="U495" s="217"/>
      <c r="V495" s="217"/>
      <c r="W495" s="217"/>
      <c r="X495" s="217"/>
      <c r="Y495" s="217"/>
      <c r="Z495" s="217"/>
      <c r="AA495" s="217"/>
    </row>
    <row r="496" spans="1:27" ht="33.75" x14ac:dyDescent="0.2">
      <c r="A496" s="247">
        <v>489</v>
      </c>
      <c r="B496" s="261" t="s">
        <v>13082</v>
      </c>
      <c r="C496" s="261" t="s">
        <v>13083</v>
      </c>
      <c r="D496" s="248" t="s">
        <v>261</v>
      </c>
      <c r="E496" s="248" t="s">
        <v>13084</v>
      </c>
      <c r="F496" s="248" t="s">
        <v>261</v>
      </c>
      <c r="G496" s="248" t="s">
        <v>440</v>
      </c>
      <c r="H496" s="248" t="s">
        <v>470</v>
      </c>
      <c r="I496" s="248" t="s">
        <v>1193</v>
      </c>
      <c r="J496" s="248" t="s">
        <v>92</v>
      </c>
      <c r="K496" s="249">
        <v>12</v>
      </c>
      <c r="L496" s="252">
        <v>2013</v>
      </c>
      <c r="M496" s="250">
        <v>3500</v>
      </c>
      <c r="N496" s="248" t="s">
        <v>2950</v>
      </c>
      <c r="O496" s="331"/>
      <c r="P496" s="72"/>
      <c r="Q496" s="72"/>
      <c r="R496" s="217"/>
      <c r="S496" s="217"/>
      <c r="T496" s="217"/>
      <c r="U496" s="217"/>
      <c r="V496" s="217"/>
      <c r="W496" s="217"/>
      <c r="X496" s="217"/>
      <c r="Y496" s="217"/>
      <c r="Z496" s="217"/>
      <c r="AA496" s="217"/>
    </row>
    <row r="497" spans="1:27" ht="33.75" x14ac:dyDescent="0.2">
      <c r="A497" s="247">
        <v>490</v>
      </c>
      <c r="B497" s="261" t="s">
        <v>13085</v>
      </c>
      <c r="C497" s="261" t="s">
        <v>13083</v>
      </c>
      <c r="D497" s="248" t="s">
        <v>261</v>
      </c>
      <c r="E497" s="248" t="s">
        <v>13084</v>
      </c>
      <c r="F497" s="248" t="s">
        <v>261</v>
      </c>
      <c r="G497" s="248" t="s">
        <v>440</v>
      </c>
      <c r="H497" s="248" t="s">
        <v>470</v>
      </c>
      <c r="I497" s="248" t="s">
        <v>1193</v>
      </c>
      <c r="J497" s="248" t="s">
        <v>92</v>
      </c>
      <c r="K497" s="249">
        <v>12</v>
      </c>
      <c r="L497" s="252">
        <v>2013</v>
      </c>
      <c r="M497" s="250">
        <v>3500</v>
      </c>
      <c r="N497" s="248" t="s">
        <v>2950</v>
      </c>
      <c r="O497" s="331"/>
      <c r="P497" s="72"/>
      <c r="Q497" s="72"/>
      <c r="R497" s="217"/>
      <c r="S497" s="217"/>
      <c r="T497" s="217"/>
      <c r="U497" s="217"/>
      <c r="V497" s="217"/>
      <c r="W497" s="217"/>
      <c r="X497" s="217"/>
      <c r="Y497" s="217"/>
      <c r="Z497" s="217"/>
      <c r="AA497" s="217"/>
    </row>
    <row r="498" spans="1:27" ht="33.75" x14ac:dyDescent="0.2">
      <c r="A498" s="247">
        <v>491</v>
      </c>
      <c r="B498" s="261" t="s">
        <v>13086</v>
      </c>
      <c r="C498" s="261" t="s">
        <v>13083</v>
      </c>
      <c r="D498" s="248" t="s">
        <v>261</v>
      </c>
      <c r="E498" s="248" t="s">
        <v>13084</v>
      </c>
      <c r="F498" s="248" t="s">
        <v>261</v>
      </c>
      <c r="G498" s="248" t="s">
        <v>440</v>
      </c>
      <c r="H498" s="248" t="s">
        <v>470</v>
      </c>
      <c r="I498" s="248" t="s">
        <v>1193</v>
      </c>
      <c r="J498" s="248" t="s">
        <v>92</v>
      </c>
      <c r="K498" s="249">
        <v>12</v>
      </c>
      <c r="L498" s="252">
        <v>2013</v>
      </c>
      <c r="M498" s="250">
        <v>3500</v>
      </c>
      <c r="N498" s="248" t="s">
        <v>2950</v>
      </c>
      <c r="O498" s="331"/>
      <c r="P498" s="72"/>
      <c r="Q498" s="72"/>
      <c r="R498" s="217"/>
      <c r="S498" s="217"/>
      <c r="T498" s="217"/>
      <c r="U498" s="217"/>
      <c r="V498" s="217"/>
      <c r="W498" s="217"/>
      <c r="X498" s="217"/>
      <c r="Y498" s="217"/>
      <c r="Z498" s="217"/>
      <c r="AA498" s="217"/>
    </row>
    <row r="499" spans="1:27" ht="33.75" x14ac:dyDescent="0.2">
      <c r="A499" s="247">
        <v>492</v>
      </c>
      <c r="B499" s="261" t="s">
        <v>13087</v>
      </c>
      <c r="C499" s="261" t="s">
        <v>13083</v>
      </c>
      <c r="D499" s="248" t="s">
        <v>261</v>
      </c>
      <c r="E499" s="248" t="s">
        <v>13084</v>
      </c>
      <c r="F499" s="248" t="s">
        <v>261</v>
      </c>
      <c r="G499" s="248" t="s">
        <v>440</v>
      </c>
      <c r="H499" s="248" t="s">
        <v>470</v>
      </c>
      <c r="I499" s="248" t="s">
        <v>1193</v>
      </c>
      <c r="J499" s="248" t="s">
        <v>92</v>
      </c>
      <c r="K499" s="249">
        <v>12</v>
      </c>
      <c r="L499" s="252">
        <v>2013</v>
      </c>
      <c r="M499" s="250">
        <v>3500</v>
      </c>
      <c r="N499" s="248" t="s">
        <v>2950</v>
      </c>
      <c r="O499" s="331"/>
      <c r="P499" s="72"/>
      <c r="Q499" s="72"/>
      <c r="R499" s="217"/>
      <c r="S499" s="217"/>
      <c r="T499" s="217"/>
      <c r="U499" s="217"/>
      <c r="V499" s="217"/>
      <c r="W499" s="217"/>
      <c r="X499" s="217"/>
      <c r="Y499" s="217"/>
      <c r="Z499" s="217"/>
      <c r="AA499" s="217"/>
    </row>
    <row r="500" spans="1:27" ht="33.75" x14ac:dyDescent="0.2">
      <c r="A500" s="247">
        <v>493</v>
      </c>
      <c r="B500" s="261" t="s">
        <v>13088</v>
      </c>
      <c r="C500" s="261" t="s">
        <v>13083</v>
      </c>
      <c r="D500" s="248" t="s">
        <v>261</v>
      </c>
      <c r="E500" s="248" t="s">
        <v>13084</v>
      </c>
      <c r="F500" s="248" t="s">
        <v>261</v>
      </c>
      <c r="G500" s="248" t="s">
        <v>440</v>
      </c>
      <c r="H500" s="248" t="s">
        <v>470</v>
      </c>
      <c r="I500" s="248" t="s">
        <v>1193</v>
      </c>
      <c r="J500" s="248" t="s">
        <v>92</v>
      </c>
      <c r="K500" s="249">
        <v>12</v>
      </c>
      <c r="L500" s="252">
        <v>2013</v>
      </c>
      <c r="M500" s="250">
        <v>3500</v>
      </c>
      <c r="N500" s="248" t="s">
        <v>2950</v>
      </c>
      <c r="O500" s="331"/>
      <c r="P500" s="72"/>
      <c r="Q500" s="72"/>
      <c r="R500" s="217"/>
      <c r="S500" s="217"/>
      <c r="T500" s="217"/>
      <c r="U500" s="217"/>
      <c r="V500" s="217"/>
      <c r="W500" s="217"/>
      <c r="X500" s="217"/>
      <c r="Y500" s="217"/>
      <c r="Z500" s="217"/>
      <c r="AA500" s="217"/>
    </row>
    <row r="501" spans="1:27" ht="33.75" x14ac:dyDescent="0.2">
      <c r="A501" s="247">
        <v>494</v>
      </c>
      <c r="B501" s="261" t="s">
        <v>13089</v>
      </c>
      <c r="C501" s="261" t="s">
        <v>13090</v>
      </c>
      <c r="D501" s="248" t="s">
        <v>261</v>
      </c>
      <c r="E501" s="248" t="s">
        <v>391</v>
      </c>
      <c r="F501" s="248" t="s">
        <v>261</v>
      </c>
      <c r="G501" s="248" t="s">
        <v>440</v>
      </c>
      <c r="H501" s="248" t="s">
        <v>906</v>
      </c>
      <c r="I501" s="248" t="s">
        <v>1193</v>
      </c>
      <c r="J501" s="248" t="s">
        <v>92</v>
      </c>
      <c r="K501" s="249">
        <v>12</v>
      </c>
      <c r="L501" s="252">
        <v>2013</v>
      </c>
      <c r="M501" s="250">
        <v>12999.98</v>
      </c>
      <c r="N501" s="248" t="s">
        <v>2950</v>
      </c>
      <c r="O501" s="331"/>
      <c r="P501" s="72"/>
      <c r="Q501" s="72"/>
      <c r="R501" s="217"/>
      <c r="S501" s="217"/>
      <c r="T501" s="217"/>
      <c r="U501" s="217"/>
      <c r="V501" s="217"/>
      <c r="W501" s="217"/>
      <c r="X501" s="217"/>
      <c r="Y501" s="217"/>
      <c r="Z501" s="217"/>
      <c r="AA501" s="217"/>
    </row>
    <row r="502" spans="1:27" ht="33.75" x14ac:dyDescent="0.2">
      <c r="A502" s="247">
        <v>495</v>
      </c>
      <c r="B502" s="261" t="s">
        <v>13091</v>
      </c>
      <c r="C502" s="261" t="s">
        <v>13092</v>
      </c>
      <c r="D502" s="248" t="s">
        <v>261</v>
      </c>
      <c r="E502" s="248" t="s">
        <v>391</v>
      </c>
      <c r="F502" s="248" t="s">
        <v>261</v>
      </c>
      <c r="G502" s="248" t="s">
        <v>440</v>
      </c>
      <c r="H502" s="248" t="s">
        <v>12163</v>
      </c>
      <c r="I502" s="248" t="s">
        <v>1193</v>
      </c>
      <c r="J502" s="248" t="s">
        <v>92</v>
      </c>
      <c r="K502" s="249">
        <v>12</v>
      </c>
      <c r="L502" s="252">
        <v>2016</v>
      </c>
      <c r="M502" s="250">
        <v>21046</v>
      </c>
      <c r="N502" s="248" t="s">
        <v>2950</v>
      </c>
      <c r="O502" s="331"/>
      <c r="P502" s="72"/>
      <c r="Q502" s="72"/>
      <c r="R502" s="217"/>
      <c r="S502" s="217"/>
      <c r="T502" s="217"/>
      <c r="U502" s="217"/>
      <c r="V502" s="217"/>
      <c r="W502" s="217"/>
      <c r="X502" s="217"/>
      <c r="Y502" s="217"/>
      <c r="Z502" s="217"/>
      <c r="AA502" s="217"/>
    </row>
    <row r="503" spans="1:27" ht="33.75" x14ac:dyDescent="0.2">
      <c r="A503" s="247">
        <v>496</v>
      </c>
      <c r="B503" s="261" t="s">
        <v>13093</v>
      </c>
      <c r="C503" s="261" t="s">
        <v>13090</v>
      </c>
      <c r="D503" s="248" t="s">
        <v>261</v>
      </c>
      <c r="E503" s="248" t="s">
        <v>391</v>
      </c>
      <c r="F503" s="248" t="s">
        <v>261</v>
      </c>
      <c r="G503" s="248" t="s">
        <v>440</v>
      </c>
      <c r="H503" s="248" t="s">
        <v>906</v>
      </c>
      <c r="I503" s="248" t="s">
        <v>3854</v>
      </c>
      <c r="J503" s="248" t="s">
        <v>92</v>
      </c>
      <c r="K503" s="249">
        <v>12</v>
      </c>
      <c r="L503" s="252">
        <v>2013</v>
      </c>
      <c r="M503" s="250">
        <v>13003</v>
      </c>
      <c r="N503" s="248" t="s">
        <v>2950</v>
      </c>
      <c r="O503" s="331"/>
      <c r="P503" s="72"/>
      <c r="Q503" s="72"/>
      <c r="R503" s="217"/>
      <c r="S503" s="217"/>
      <c r="T503" s="217"/>
      <c r="U503" s="217"/>
      <c r="V503" s="217"/>
      <c r="W503" s="217"/>
      <c r="X503" s="217"/>
      <c r="Y503" s="217"/>
      <c r="Z503" s="217"/>
      <c r="AA503" s="217"/>
    </row>
    <row r="504" spans="1:27" ht="33.75" x14ac:dyDescent="0.2">
      <c r="A504" s="247">
        <v>497</v>
      </c>
      <c r="B504" s="261" t="s">
        <v>13094</v>
      </c>
      <c r="C504" s="261" t="s">
        <v>13095</v>
      </c>
      <c r="D504" s="248" t="s">
        <v>261</v>
      </c>
      <c r="E504" s="248" t="s">
        <v>13062</v>
      </c>
      <c r="F504" s="248" t="s">
        <v>261</v>
      </c>
      <c r="G504" s="248" t="s">
        <v>440</v>
      </c>
      <c r="H504" s="248" t="s">
        <v>292</v>
      </c>
      <c r="I504" s="248" t="s">
        <v>3854</v>
      </c>
      <c r="J504" s="248" t="s">
        <v>92</v>
      </c>
      <c r="K504" s="249">
        <v>12</v>
      </c>
      <c r="L504" s="252">
        <v>2013</v>
      </c>
      <c r="M504" s="250">
        <v>5000</v>
      </c>
      <c r="N504" s="248" t="s">
        <v>2950</v>
      </c>
      <c r="O504" s="331"/>
      <c r="P504" s="72"/>
      <c r="Q504" s="72"/>
      <c r="R504" s="217"/>
      <c r="S504" s="217"/>
      <c r="T504" s="217"/>
      <c r="U504" s="217"/>
      <c r="V504" s="217"/>
      <c r="W504" s="217"/>
      <c r="X504" s="217"/>
      <c r="Y504" s="217"/>
      <c r="Z504" s="217"/>
      <c r="AA504" s="217"/>
    </row>
    <row r="505" spans="1:27" ht="33.75" x14ac:dyDescent="0.2">
      <c r="A505" s="247">
        <v>498</v>
      </c>
      <c r="B505" s="261" t="s">
        <v>13096</v>
      </c>
      <c r="C505" s="261" t="s">
        <v>13033</v>
      </c>
      <c r="D505" s="248" t="s">
        <v>261</v>
      </c>
      <c r="E505" s="248" t="s">
        <v>2150</v>
      </c>
      <c r="F505" s="248" t="s">
        <v>13034</v>
      </c>
      <c r="G505" s="248" t="s">
        <v>440</v>
      </c>
      <c r="H505" s="248" t="s">
        <v>470</v>
      </c>
      <c r="I505" s="248" t="s">
        <v>3854</v>
      </c>
      <c r="J505" s="248" t="s">
        <v>92</v>
      </c>
      <c r="K505" s="249">
        <v>12</v>
      </c>
      <c r="L505" s="252">
        <v>2013</v>
      </c>
      <c r="M505" s="250">
        <v>13000</v>
      </c>
      <c r="N505" s="248" t="s">
        <v>2950</v>
      </c>
      <c r="O505" s="331"/>
      <c r="P505" s="72"/>
      <c r="Q505" s="72"/>
      <c r="R505" s="217"/>
      <c r="S505" s="217"/>
      <c r="T505" s="217"/>
      <c r="U505" s="217"/>
      <c r="V505" s="217"/>
      <c r="W505" s="217"/>
      <c r="X505" s="217"/>
      <c r="Y505" s="217"/>
      <c r="Z505" s="217"/>
      <c r="AA505" s="217"/>
    </row>
    <row r="506" spans="1:27" ht="33.75" x14ac:dyDescent="0.2">
      <c r="A506" s="247">
        <v>499</v>
      </c>
      <c r="B506" s="261" t="s">
        <v>13097</v>
      </c>
      <c r="C506" s="261" t="s">
        <v>13098</v>
      </c>
      <c r="D506" s="248" t="s">
        <v>1156</v>
      </c>
      <c r="E506" s="248" t="s">
        <v>391</v>
      </c>
      <c r="F506" s="248" t="s">
        <v>261</v>
      </c>
      <c r="G506" s="248" t="s">
        <v>440</v>
      </c>
      <c r="H506" s="248" t="s">
        <v>470</v>
      </c>
      <c r="I506" s="248" t="s">
        <v>3854</v>
      </c>
      <c r="J506" s="248" t="s">
        <v>92</v>
      </c>
      <c r="K506" s="249">
        <v>12</v>
      </c>
      <c r="L506" s="252">
        <v>2013</v>
      </c>
      <c r="M506" s="250">
        <v>2000</v>
      </c>
      <c r="N506" s="248" t="s">
        <v>2950</v>
      </c>
      <c r="O506" s="331"/>
      <c r="P506" s="72"/>
      <c r="Q506" s="72"/>
      <c r="R506" s="217"/>
      <c r="S506" s="217"/>
      <c r="T506" s="217"/>
      <c r="U506" s="217"/>
      <c r="V506" s="217"/>
      <c r="W506" s="217"/>
      <c r="X506" s="217"/>
      <c r="Y506" s="217"/>
      <c r="Z506" s="217"/>
      <c r="AA506" s="217"/>
    </row>
    <row r="507" spans="1:27" ht="33.75" x14ac:dyDescent="0.2">
      <c r="A507" s="247">
        <v>500</v>
      </c>
      <c r="B507" s="261" t="s">
        <v>13099</v>
      </c>
      <c r="C507" s="261" t="s">
        <v>13037</v>
      </c>
      <c r="D507" s="248" t="s">
        <v>925</v>
      </c>
      <c r="E507" s="248" t="s">
        <v>13038</v>
      </c>
      <c r="F507" s="248" t="s">
        <v>261</v>
      </c>
      <c r="G507" s="248" t="s">
        <v>440</v>
      </c>
      <c r="H507" s="248" t="s">
        <v>470</v>
      </c>
      <c r="I507" s="248" t="s">
        <v>3854</v>
      </c>
      <c r="J507" s="248" t="s">
        <v>92</v>
      </c>
      <c r="K507" s="249">
        <v>12</v>
      </c>
      <c r="L507" s="252">
        <v>2013</v>
      </c>
      <c r="M507" s="250">
        <v>3000</v>
      </c>
      <c r="N507" s="248" t="s">
        <v>2950</v>
      </c>
      <c r="O507" s="331"/>
      <c r="P507" s="72"/>
      <c r="Q507" s="72"/>
      <c r="R507" s="217"/>
      <c r="S507" s="217"/>
      <c r="T507" s="217"/>
      <c r="U507" s="217"/>
      <c r="V507" s="217"/>
      <c r="W507" s="217"/>
      <c r="X507" s="217"/>
      <c r="Y507" s="217"/>
      <c r="Z507" s="217"/>
      <c r="AA507" s="217"/>
    </row>
    <row r="508" spans="1:27" ht="33.75" x14ac:dyDescent="0.2">
      <c r="A508" s="247">
        <v>501</v>
      </c>
      <c r="B508" s="261" t="s">
        <v>13100</v>
      </c>
      <c r="C508" s="261" t="s">
        <v>13040</v>
      </c>
      <c r="D508" s="248" t="s">
        <v>1039</v>
      </c>
      <c r="E508" s="248" t="s">
        <v>391</v>
      </c>
      <c r="F508" s="248" t="s">
        <v>261</v>
      </c>
      <c r="G508" s="248" t="s">
        <v>440</v>
      </c>
      <c r="H508" s="248" t="s">
        <v>90</v>
      </c>
      <c r="I508" s="248" t="s">
        <v>3854</v>
      </c>
      <c r="J508" s="248" t="s">
        <v>92</v>
      </c>
      <c r="K508" s="249">
        <v>12</v>
      </c>
      <c r="L508" s="252">
        <v>2013</v>
      </c>
      <c r="M508" s="250">
        <v>1500</v>
      </c>
      <c r="N508" s="248" t="s">
        <v>2950</v>
      </c>
      <c r="O508" s="331"/>
      <c r="P508" s="72"/>
      <c r="Q508" s="72"/>
      <c r="R508" s="217"/>
      <c r="S508" s="217"/>
      <c r="T508" s="217"/>
      <c r="U508" s="217"/>
      <c r="V508" s="217"/>
      <c r="W508" s="217"/>
      <c r="X508" s="217"/>
      <c r="Y508" s="217"/>
      <c r="Z508" s="217"/>
      <c r="AA508" s="217"/>
    </row>
    <row r="509" spans="1:27" ht="33.75" x14ac:dyDescent="0.2">
      <c r="A509" s="247">
        <v>502</v>
      </c>
      <c r="B509" s="261" t="s">
        <v>13101</v>
      </c>
      <c r="C509" s="261" t="s">
        <v>13102</v>
      </c>
      <c r="D509" s="248" t="s">
        <v>261</v>
      </c>
      <c r="E509" s="248" t="s">
        <v>13026</v>
      </c>
      <c r="F509" s="248" t="s">
        <v>261</v>
      </c>
      <c r="G509" s="248" t="s">
        <v>440</v>
      </c>
      <c r="H509" s="248" t="s">
        <v>292</v>
      </c>
      <c r="I509" s="248" t="s">
        <v>3854</v>
      </c>
      <c r="J509" s="248" t="s">
        <v>92</v>
      </c>
      <c r="K509" s="249">
        <v>12</v>
      </c>
      <c r="L509" s="252">
        <v>2013</v>
      </c>
      <c r="M509" s="250">
        <v>6400</v>
      </c>
      <c r="N509" s="248" t="s">
        <v>2950</v>
      </c>
      <c r="O509" s="331"/>
      <c r="P509" s="72"/>
      <c r="Q509" s="72"/>
      <c r="R509" s="217"/>
      <c r="S509" s="217"/>
      <c r="T509" s="217"/>
      <c r="U509" s="217"/>
      <c r="V509" s="217"/>
      <c r="W509" s="217"/>
      <c r="X509" s="217"/>
      <c r="Y509" s="217"/>
      <c r="Z509" s="217"/>
      <c r="AA509" s="217"/>
    </row>
    <row r="510" spans="1:27" ht="33.75" x14ac:dyDescent="0.2">
      <c r="A510" s="247">
        <v>503</v>
      </c>
      <c r="B510" s="261" t="s">
        <v>13103</v>
      </c>
      <c r="C510" s="261" t="s">
        <v>13104</v>
      </c>
      <c r="D510" s="248" t="s">
        <v>261</v>
      </c>
      <c r="E510" s="248" t="s">
        <v>391</v>
      </c>
      <c r="F510" s="248" t="s">
        <v>261</v>
      </c>
      <c r="G510" s="248" t="s">
        <v>440</v>
      </c>
      <c r="H510" s="248" t="s">
        <v>12163</v>
      </c>
      <c r="I510" s="248" t="s">
        <v>3854</v>
      </c>
      <c r="J510" s="248" t="s">
        <v>92</v>
      </c>
      <c r="K510" s="249">
        <v>5</v>
      </c>
      <c r="L510" s="252">
        <v>2016</v>
      </c>
      <c r="M510" s="250">
        <v>7570.34</v>
      </c>
      <c r="N510" s="248" t="s">
        <v>2950</v>
      </c>
      <c r="O510" s="331"/>
      <c r="P510" s="72"/>
      <c r="Q510" s="72"/>
      <c r="R510" s="217"/>
      <c r="S510" s="217"/>
      <c r="T510" s="217"/>
      <c r="U510" s="217"/>
      <c r="V510" s="217"/>
      <c r="W510" s="217"/>
      <c r="X510" s="217"/>
      <c r="Y510" s="217"/>
      <c r="Z510" s="217"/>
      <c r="AA510" s="217"/>
    </row>
    <row r="511" spans="1:27" ht="33.75" x14ac:dyDescent="0.2">
      <c r="A511" s="247">
        <v>504</v>
      </c>
      <c r="B511" s="247" t="s">
        <v>13105</v>
      </c>
      <c r="C511" s="261" t="s">
        <v>13068</v>
      </c>
      <c r="D511" s="248" t="s">
        <v>261</v>
      </c>
      <c r="E511" s="248" t="s">
        <v>391</v>
      </c>
      <c r="F511" s="248" t="s">
        <v>261</v>
      </c>
      <c r="G511" s="248" t="s">
        <v>440</v>
      </c>
      <c r="H511" s="248" t="s">
        <v>292</v>
      </c>
      <c r="I511" s="248" t="s">
        <v>854</v>
      </c>
      <c r="J511" s="248" t="s">
        <v>92</v>
      </c>
      <c r="K511" s="249">
        <v>12</v>
      </c>
      <c r="L511" s="252">
        <v>2014</v>
      </c>
      <c r="M511" s="250">
        <v>15000</v>
      </c>
      <c r="N511" s="248" t="s">
        <v>2950</v>
      </c>
      <c r="O511" s="331"/>
      <c r="P511" s="72"/>
      <c r="Q511" s="72"/>
      <c r="R511" s="217"/>
      <c r="S511" s="217"/>
      <c r="T511" s="217"/>
      <c r="U511" s="217"/>
      <c r="V511" s="217"/>
      <c r="W511" s="217"/>
      <c r="X511" s="217"/>
      <c r="Y511" s="217"/>
      <c r="Z511" s="217"/>
      <c r="AA511" s="217"/>
    </row>
    <row r="512" spans="1:27" ht="33.75" x14ac:dyDescent="0.2">
      <c r="A512" s="247">
        <v>505</v>
      </c>
      <c r="B512" s="247" t="s">
        <v>13106</v>
      </c>
      <c r="C512" s="261" t="s">
        <v>13074</v>
      </c>
      <c r="D512" s="248" t="s">
        <v>261</v>
      </c>
      <c r="E512" s="248" t="s">
        <v>391</v>
      </c>
      <c r="F512" s="248" t="s">
        <v>261</v>
      </c>
      <c r="G512" s="248" t="s">
        <v>440</v>
      </c>
      <c r="H512" s="248" t="s">
        <v>292</v>
      </c>
      <c r="I512" s="248" t="s">
        <v>854</v>
      </c>
      <c r="J512" s="248" t="s">
        <v>92</v>
      </c>
      <c r="K512" s="249">
        <v>12</v>
      </c>
      <c r="L512" s="252">
        <v>2014</v>
      </c>
      <c r="M512" s="250">
        <v>10033</v>
      </c>
      <c r="N512" s="248" t="s">
        <v>2950</v>
      </c>
      <c r="O512" s="331"/>
      <c r="P512" s="72"/>
      <c r="Q512" s="72"/>
      <c r="R512" s="217"/>
      <c r="S512" s="217"/>
      <c r="T512" s="217"/>
      <c r="U512" s="217"/>
      <c r="V512" s="217"/>
      <c r="W512" s="217"/>
      <c r="X512" s="217"/>
      <c r="Y512" s="217"/>
      <c r="Z512" s="217"/>
      <c r="AA512" s="217"/>
    </row>
    <row r="513" spans="1:27" ht="33.75" x14ac:dyDescent="0.2">
      <c r="A513" s="247">
        <v>506</v>
      </c>
      <c r="B513" s="247" t="s">
        <v>13107</v>
      </c>
      <c r="C513" s="261" t="s">
        <v>13108</v>
      </c>
      <c r="D513" s="248" t="s">
        <v>261</v>
      </c>
      <c r="E513" s="248" t="s">
        <v>391</v>
      </c>
      <c r="F513" s="248" t="s">
        <v>261</v>
      </c>
      <c r="G513" s="248" t="s">
        <v>440</v>
      </c>
      <c r="H513" s="248" t="s">
        <v>292</v>
      </c>
      <c r="I513" s="248" t="s">
        <v>854</v>
      </c>
      <c r="J513" s="248" t="s">
        <v>92</v>
      </c>
      <c r="K513" s="249">
        <v>12</v>
      </c>
      <c r="L513" s="252">
        <v>2014</v>
      </c>
      <c r="M513" s="250">
        <v>30000</v>
      </c>
      <c r="N513" s="248" t="s">
        <v>2950</v>
      </c>
      <c r="O513" s="331"/>
      <c r="P513" s="72"/>
      <c r="Q513" s="72"/>
      <c r="R513" s="217"/>
      <c r="S513" s="217"/>
      <c r="T513" s="217"/>
      <c r="U513" s="217"/>
      <c r="V513" s="217"/>
      <c r="W513" s="217"/>
      <c r="X513" s="217"/>
      <c r="Y513" s="217"/>
      <c r="Z513" s="217"/>
      <c r="AA513" s="217"/>
    </row>
    <row r="514" spans="1:27" ht="33.75" x14ac:dyDescent="0.2">
      <c r="A514" s="247">
        <v>507</v>
      </c>
      <c r="B514" s="247" t="s">
        <v>13109</v>
      </c>
      <c r="C514" s="261" t="s">
        <v>13110</v>
      </c>
      <c r="D514" s="248" t="s">
        <v>261</v>
      </c>
      <c r="E514" s="248" t="s">
        <v>391</v>
      </c>
      <c r="F514" s="248" t="s">
        <v>261</v>
      </c>
      <c r="G514" s="248" t="s">
        <v>440</v>
      </c>
      <c r="H514" s="248" t="s">
        <v>292</v>
      </c>
      <c r="I514" s="248" t="s">
        <v>854</v>
      </c>
      <c r="J514" s="248" t="s">
        <v>92</v>
      </c>
      <c r="K514" s="249">
        <v>12</v>
      </c>
      <c r="L514" s="252">
        <v>2014</v>
      </c>
      <c r="M514" s="250">
        <v>10000</v>
      </c>
      <c r="N514" s="248" t="s">
        <v>2950</v>
      </c>
      <c r="O514" s="331"/>
      <c r="P514" s="72"/>
      <c r="Q514" s="72"/>
      <c r="R514" s="217"/>
      <c r="S514" s="217"/>
      <c r="T514" s="217"/>
      <c r="U514" s="217"/>
      <c r="V514" s="217"/>
      <c r="W514" s="217"/>
      <c r="X514" s="217"/>
      <c r="Y514" s="217"/>
      <c r="Z514" s="217"/>
      <c r="AA514" s="217"/>
    </row>
    <row r="515" spans="1:27" ht="33.75" x14ac:dyDescent="0.2">
      <c r="A515" s="247">
        <v>508</v>
      </c>
      <c r="B515" s="247" t="s">
        <v>13111</v>
      </c>
      <c r="C515" s="261" t="s">
        <v>13112</v>
      </c>
      <c r="D515" s="248" t="s">
        <v>261</v>
      </c>
      <c r="E515" s="248" t="s">
        <v>391</v>
      </c>
      <c r="F515" s="248" t="s">
        <v>261</v>
      </c>
      <c r="G515" s="248" t="s">
        <v>440</v>
      </c>
      <c r="H515" s="248" t="s">
        <v>292</v>
      </c>
      <c r="I515" s="248" t="s">
        <v>854</v>
      </c>
      <c r="J515" s="248" t="s">
        <v>92</v>
      </c>
      <c r="K515" s="249">
        <v>12</v>
      </c>
      <c r="L515" s="252">
        <v>2014</v>
      </c>
      <c r="M515" s="250">
        <v>3505.9949999999999</v>
      </c>
      <c r="N515" s="248" t="s">
        <v>2950</v>
      </c>
      <c r="O515" s="331"/>
      <c r="P515" s="72"/>
      <c r="Q515" s="72"/>
      <c r="R515" s="217"/>
      <c r="S515" s="217"/>
      <c r="T515" s="217"/>
      <c r="U515" s="217"/>
      <c r="V515" s="217"/>
      <c r="W515" s="217"/>
      <c r="X515" s="217"/>
      <c r="Y515" s="217"/>
      <c r="Z515" s="217"/>
      <c r="AA515" s="217"/>
    </row>
    <row r="516" spans="1:27" ht="33.75" x14ac:dyDescent="0.2">
      <c r="A516" s="247">
        <v>509</v>
      </c>
      <c r="B516" s="247" t="s">
        <v>13113</v>
      </c>
      <c r="C516" s="261" t="s">
        <v>13112</v>
      </c>
      <c r="D516" s="248" t="s">
        <v>261</v>
      </c>
      <c r="E516" s="248" t="s">
        <v>391</v>
      </c>
      <c r="F516" s="248" t="s">
        <v>261</v>
      </c>
      <c r="G516" s="248" t="s">
        <v>440</v>
      </c>
      <c r="H516" s="248" t="s">
        <v>292</v>
      </c>
      <c r="I516" s="248" t="s">
        <v>854</v>
      </c>
      <c r="J516" s="248" t="s">
        <v>92</v>
      </c>
      <c r="K516" s="249">
        <v>12</v>
      </c>
      <c r="L516" s="252">
        <v>2014</v>
      </c>
      <c r="M516" s="250">
        <v>3506</v>
      </c>
      <c r="N516" s="248" t="s">
        <v>2950</v>
      </c>
      <c r="O516" s="331"/>
      <c r="P516" s="72"/>
      <c r="Q516" s="72"/>
      <c r="R516" s="217"/>
      <c r="S516" s="217"/>
      <c r="T516" s="217"/>
      <c r="U516" s="217"/>
      <c r="V516" s="217"/>
      <c r="W516" s="217"/>
      <c r="X516" s="217"/>
      <c r="Y516" s="217"/>
      <c r="Z516" s="217"/>
      <c r="AA516" s="217"/>
    </row>
    <row r="517" spans="1:27" ht="33.75" x14ac:dyDescent="0.2">
      <c r="A517" s="247">
        <v>510</v>
      </c>
      <c r="B517" s="247" t="s">
        <v>13114</v>
      </c>
      <c r="C517" s="261" t="s">
        <v>13115</v>
      </c>
      <c r="D517" s="248" t="s">
        <v>12211</v>
      </c>
      <c r="E517" s="248" t="s">
        <v>391</v>
      </c>
      <c r="F517" s="248" t="s">
        <v>261</v>
      </c>
      <c r="G517" s="248" t="s">
        <v>440</v>
      </c>
      <c r="H517" s="248" t="s">
        <v>292</v>
      </c>
      <c r="I517" s="248" t="s">
        <v>854</v>
      </c>
      <c r="J517" s="248" t="s">
        <v>92</v>
      </c>
      <c r="K517" s="249">
        <v>12</v>
      </c>
      <c r="L517" s="252">
        <v>2014</v>
      </c>
      <c r="M517" s="250">
        <v>7000</v>
      </c>
      <c r="N517" s="248" t="s">
        <v>2950</v>
      </c>
      <c r="O517" s="331"/>
      <c r="P517" s="72"/>
      <c r="Q517" s="72"/>
      <c r="R517" s="217"/>
      <c r="S517" s="217"/>
      <c r="T517" s="217"/>
      <c r="U517" s="217"/>
      <c r="V517" s="217"/>
      <c r="W517" s="217"/>
      <c r="X517" s="217"/>
      <c r="Y517" s="217"/>
      <c r="Z517" s="217"/>
      <c r="AA517" s="217"/>
    </row>
    <row r="518" spans="1:27" ht="33.75" x14ac:dyDescent="0.2">
      <c r="A518" s="247">
        <v>511</v>
      </c>
      <c r="B518" s="247" t="s">
        <v>13116</v>
      </c>
      <c r="C518" s="261" t="s">
        <v>1033</v>
      </c>
      <c r="D518" s="248" t="s">
        <v>261</v>
      </c>
      <c r="E518" s="248" t="s">
        <v>391</v>
      </c>
      <c r="F518" s="248" t="s">
        <v>261</v>
      </c>
      <c r="G518" s="248" t="s">
        <v>440</v>
      </c>
      <c r="H518" s="248" t="s">
        <v>890</v>
      </c>
      <c r="I518" s="248" t="s">
        <v>854</v>
      </c>
      <c r="J518" s="248" t="s">
        <v>92</v>
      </c>
      <c r="K518" s="249">
        <v>12</v>
      </c>
      <c r="L518" s="252">
        <v>2014</v>
      </c>
      <c r="M518" s="250">
        <v>10000</v>
      </c>
      <c r="N518" s="248" t="s">
        <v>2950</v>
      </c>
      <c r="O518" s="331"/>
      <c r="P518" s="72"/>
      <c r="Q518" s="72"/>
      <c r="R518" s="217"/>
      <c r="S518" s="217"/>
      <c r="T518" s="217"/>
      <c r="U518" s="217"/>
      <c r="V518" s="217"/>
      <c r="W518" s="217"/>
      <c r="X518" s="217"/>
      <c r="Y518" s="217"/>
      <c r="Z518" s="217"/>
      <c r="AA518" s="217"/>
    </row>
    <row r="519" spans="1:27" ht="33.75" x14ac:dyDescent="0.2">
      <c r="A519" s="247">
        <v>512</v>
      </c>
      <c r="B519" s="247" t="s">
        <v>13117</v>
      </c>
      <c r="C519" s="261" t="s">
        <v>13043</v>
      </c>
      <c r="D519" s="248" t="s">
        <v>261</v>
      </c>
      <c r="E519" s="248" t="s">
        <v>391</v>
      </c>
      <c r="F519" s="248" t="s">
        <v>261</v>
      </c>
      <c r="G519" s="248" t="s">
        <v>440</v>
      </c>
      <c r="H519" s="248" t="s">
        <v>906</v>
      </c>
      <c r="I519" s="248" t="s">
        <v>854</v>
      </c>
      <c r="J519" s="248" t="s">
        <v>92</v>
      </c>
      <c r="K519" s="249">
        <v>12</v>
      </c>
      <c r="L519" s="252">
        <v>2014</v>
      </c>
      <c r="M519" s="250">
        <v>15000</v>
      </c>
      <c r="N519" s="248" t="s">
        <v>2950</v>
      </c>
      <c r="O519" s="331"/>
      <c r="P519" s="72"/>
      <c r="Q519" s="72"/>
      <c r="R519" s="217"/>
      <c r="S519" s="217"/>
      <c r="T519" s="217"/>
      <c r="U519" s="217"/>
      <c r="V519" s="217"/>
      <c r="W519" s="217"/>
      <c r="X519" s="217"/>
      <c r="Y519" s="217"/>
      <c r="Z519" s="217"/>
      <c r="AA519" s="217"/>
    </row>
    <row r="520" spans="1:27" ht="33.75" x14ac:dyDescent="0.2">
      <c r="A520" s="247">
        <v>513</v>
      </c>
      <c r="B520" s="247" t="s">
        <v>13118</v>
      </c>
      <c r="C520" s="261" t="s">
        <v>13119</v>
      </c>
      <c r="D520" s="248" t="s">
        <v>261</v>
      </c>
      <c r="E520" s="248" t="s">
        <v>13062</v>
      </c>
      <c r="F520" s="248" t="s">
        <v>261</v>
      </c>
      <c r="G520" s="248" t="s">
        <v>440</v>
      </c>
      <c r="H520" s="248" t="s">
        <v>292</v>
      </c>
      <c r="I520" s="248" t="s">
        <v>854</v>
      </c>
      <c r="J520" s="248" t="s">
        <v>92</v>
      </c>
      <c r="K520" s="249">
        <v>12</v>
      </c>
      <c r="L520" s="252">
        <v>2014</v>
      </c>
      <c r="M520" s="250">
        <v>5000</v>
      </c>
      <c r="N520" s="248" t="s">
        <v>2950</v>
      </c>
      <c r="O520" s="331"/>
      <c r="P520" s="72"/>
      <c r="Q520" s="72"/>
      <c r="R520" s="217"/>
      <c r="S520" s="217"/>
      <c r="T520" s="217"/>
      <c r="U520" s="217"/>
      <c r="V520" s="217"/>
      <c r="W520" s="217"/>
      <c r="X520" s="217"/>
      <c r="Y520" s="217"/>
      <c r="Z520" s="217"/>
      <c r="AA520" s="217"/>
    </row>
    <row r="521" spans="1:27" ht="33.75" x14ac:dyDescent="0.2">
      <c r="A521" s="247">
        <v>514</v>
      </c>
      <c r="B521" s="261" t="s">
        <v>13120</v>
      </c>
      <c r="C521" s="261" t="s">
        <v>13121</v>
      </c>
      <c r="D521" s="248" t="s">
        <v>261</v>
      </c>
      <c r="E521" s="248" t="s">
        <v>13122</v>
      </c>
      <c r="F521" s="248" t="s">
        <v>261</v>
      </c>
      <c r="G521" s="248" t="s">
        <v>440</v>
      </c>
      <c r="H521" s="248" t="s">
        <v>292</v>
      </c>
      <c r="I521" s="248" t="s">
        <v>854</v>
      </c>
      <c r="J521" s="248" t="s">
        <v>92</v>
      </c>
      <c r="K521" s="249">
        <v>12</v>
      </c>
      <c r="L521" s="252">
        <v>2014</v>
      </c>
      <c r="M521" s="250">
        <v>3000</v>
      </c>
      <c r="N521" s="248" t="s">
        <v>2950</v>
      </c>
      <c r="O521" s="331"/>
      <c r="P521" s="72"/>
      <c r="Q521" s="72"/>
      <c r="R521" s="217"/>
      <c r="S521" s="217"/>
      <c r="T521" s="217"/>
      <c r="U521" s="217"/>
      <c r="V521" s="217"/>
      <c r="W521" s="217"/>
      <c r="X521" s="217"/>
      <c r="Y521" s="217"/>
      <c r="Z521" s="217"/>
      <c r="AA521" s="217"/>
    </row>
    <row r="522" spans="1:27" ht="33.75" x14ac:dyDescent="0.2">
      <c r="A522" s="247">
        <v>515</v>
      </c>
      <c r="B522" s="247" t="s">
        <v>13123</v>
      </c>
      <c r="C522" s="261" t="s">
        <v>13124</v>
      </c>
      <c r="D522" s="248" t="s">
        <v>261</v>
      </c>
      <c r="E522" s="248" t="s">
        <v>13077</v>
      </c>
      <c r="F522" s="248" t="s">
        <v>261</v>
      </c>
      <c r="G522" s="248" t="s">
        <v>440</v>
      </c>
      <c r="H522" s="248" t="s">
        <v>470</v>
      </c>
      <c r="I522" s="248" t="s">
        <v>854</v>
      </c>
      <c r="J522" s="248" t="s">
        <v>92</v>
      </c>
      <c r="K522" s="249">
        <v>12</v>
      </c>
      <c r="L522" s="252">
        <v>2014</v>
      </c>
      <c r="M522" s="250">
        <v>3000</v>
      </c>
      <c r="N522" s="248" t="s">
        <v>2950</v>
      </c>
      <c r="O522" s="331"/>
      <c r="P522" s="72"/>
      <c r="Q522" s="72"/>
      <c r="R522" s="217"/>
      <c r="S522" s="217"/>
      <c r="T522" s="217"/>
      <c r="U522" s="217"/>
      <c r="V522" s="217"/>
      <c r="W522" s="217"/>
      <c r="X522" s="217"/>
      <c r="Y522" s="217"/>
      <c r="Z522" s="217"/>
      <c r="AA522" s="217"/>
    </row>
    <row r="523" spans="1:27" ht="33.75" x14ac:dyDescent="0.2">
      <c r="A523" s="247">
        <v>516</v>
      </c>
      <c r="B523" s="247" t="s">
        <v>13125</v>
      </c>
      <c r="C523" s="261" t="s">
        <v>13124</v>
      </c>
      <c r="D523" s="248" t="s">
        <v>261</v>
      </c>
      <c r="E523" s="248" t="s">
        <v>13077</v>
      </c>
      <c r="F523" s="248" t="s">
        <v>261</v>
      </c>
      <c r="G523" s="248" t="s">
        <v>440</v>
      </c>
      <c r="H523" s="248" t="s">
        <v>470</v>
      </c>
      <c r="I523" s="248" t="s">
        <v>854</v>
      </c>
      <c r="J523" s="248" t="s">
        <v>92</v>
      </c>
      <c r="K523" s="249">
        <v>12</v>
      </c>
      <c r="L523" s="252">
        <v>2014</v>
      </c>
      <c r="M523" s="250">
        <v>3000</v>
      </c>
      <c r="N523" s="248" t="s">
        <v>2950</v>
      </c>
      <c r="O523" s="331"/>
      <c r="P523" s="72"/>
      <c r="Q523" s="72"/>
      <c r="R523" s="217"/>
      <c r="S523" s="217"/>
      <c r="T523" s="217"/>
      <c r="U523" s="217"/>
      <c r="V523" s="217"/>
      <c r="W523" s="217"/>
      <c r="X523" s="217"/>
      <c r="Y523" s="217"/>
      <c r="Z523" s="217"/>
      <c r="AA523" s="217"/>
    </row>
    <row r="524" spans="1:27" ht="33.75" x14ac:dyDescent="0.2">
      <c r="A524" s="247">
        <v>517</v>
      </c>
      <c r="B524" s="247" t="s">
        <v>13126</v>
      </c>
      <c r="C524" s="261" t="s">
        <v>13124</v>
      </c>
      <c r="D524" s="248" t="s">
        <v>261</v>
      </c>
      <c r="E524" s="248" t="s">
        <v>13077</v>
      </c>
      <c r="F524" s="248" t="s">
        <v>261</v>
      </c>
      <c r="G524" s="248" t="s">
        <v>440</v>
      </c>
      <c r="H524" s="248" t="s">
        <v>470</v>
      </c>
      <c r="I524" s="248" t="s">
        <v>854</v>
      </c>
      <c r="J524" s="248" t="s">
        <v>92</v>
      </c>
      <c r="K524" s="249">
        <v>12</v>
      </c>
      <c r="L524" s="252">
        <v>2014</v>
      </c>
      <c r="M524" s="250">
        <v>3000</v>
      </c>
      <c r="N524" s="248" t="s">
        <v>2950</v>
      </c>
      <c r="O524" s="331"/>
      <c r="P524" s="72"/>
      <c r="Q524" s="72"/>
      <c r="R524" s="217"/>
      <c r="S524" s="217"/>
      <c r="T524" s="217"/>
      <c r="U524" s="217"/>
      <c r="V524" s="217"/>
      <c r="W524" s="217"/>
      <c r="X524" s="217"/>
      <c r="Y524" s="217"/>
      <c r="Z524" s="217"/>
      <c r="AA524" s="217"/>
    </row>
    <row r="525" spans="1:27" ht="33.75" x14ac:dyDescent="0.2">
      <c r="A525" s="247">
        <v>518</v>
      </c>
      <c r="B525" s="247" t="s">
        <v>13127</v>
      </c>
      <c r="C525" s="261" t="s">
        <v>13124</v>
      </c>
      <c r="D525" s="248" t="s">
        <v>261</v>
      </c>
      <c r="E525" s="248" t="s">
        <v>13077</v>
      </c>
      <c r="F525" s="248" t="s">
        <v>261</v>
      </c>
      <c r="G525" s="248" t="s">
        <v>440</v>
      </c>
      <c r="H525" s="248" t="s">
        <v>470</v>
      </c>
      <c r="I525" s="248" t="s">
        <v>854</v>
      </c>
      <c r="J525" s="248" t="s">
        <v>92</v>
      </c>
      <c r="K525" s="249">
        <v>12</v>
      </c>
      <c r="L525" s="252">
        <v>2014</v>
      </c>
      <c r="M525" s="250">
        <v>3000</v>
      </c>
      <c r="N525" s="248" t="s">
        <v>2950</v>
      </c>
      <c r="O525" s="331"/>
      <c r="P525" s="72"/>
      <c r="Q525" s="72"/>
      <c r="R525" s="217"/>
      <c r="S525" s="217"/>
      <c r="T525" s="217"/>
      <c r="U525" s="217"/>
      <c r="V525" s="217"/>
      <c r="W525" s="217"/>
      <c r="X525" s="217"/>
      <c r="Y525" s="217"/>
      <c r="Z525" s="217"/>
      <c r="AA525" s="217"/>
    </row>
    <row r="526" spans="1:27" ht="33.75" x14ac:dyDescent="0.2">
      <c r="A526" s="247">
        <v>519</v>
      </c>
      <c r="B526" s="247" t="s">
        <v>13128</v>
      </c>
      <c r="C526" s="261" t="s">
        <v>13124</v>
      </c>
      <c r="D526" s="248" t="s">
        <v>261</v>
      </c>
      <c r="E526" s="248" t="s">
        <v>13077</v>
      </c>
      <c r="F526" s="248" t="s">
        <v>261</v>
      </c>
      <c r="G526" s="248" t="s">
        <v>440</v>
      </c>
      <c r="H526" s="248" t="s">
        <v>470</v>
      </c>
      <c r="I526" s="248" t="s">
        <v>854</v>
      </c>
      <c r="J526" s="248" t="s">
        <v>92</v>
      </c>
      <c r="K526" s="249">
        <v>12</v>
      </c>
      <c r="L526" s="252">
        <v>2014</v>
      </c>
      <c r="M526" s="250">
        <v>3000</v>
      </c>
      <c r="N526" s="248" t="s">
        <v>2950</v>
      </c>
      <c r="O526" s="331"/>
      <c r="P526" s="72"/>
      <c r="Q526" s="72"/>
      <c r="R526" s="217"/>
      <c r="S526" s="217"/>
      <c r="T526" s="217"/>
      <c r="U526" s="217"/>
      <c r="V526" s="217"/>
      <c r="W526" s="217"/>
      <c r="X526" s="217"/>
      <c r="Y526" s="217"/>
      <c r="Z526" s="217"/>
      <c r="AA526" s="217"/>
    </row>
    <row r="527" spans="1:27" ht="33.75" x14ac:dyDescent="0.2">
      <c r="A527" s="247">
        <v>520</v>
      </c>
      <c r="B527" s="247" t="s">
        <v>13129</v>
      </c>
      <c r="C527" s="261" t="s">
        <v>13130</v>
      </c>
      <c r="D527" s="248" t="s">
        <v>261</v>
      </c>
      <c r="E527" s="248" t="s">
        <v>13084</v>
      </c>
      <c r="F527" s="248" t="s">
        <v>261</v>
      </c>
      <c r="G527" s="248" t="s">
        <v>440</v>
      </c>
      <c r="H527" s="248" t="s">
        <v>470</v>
      </c>
      <c r="I527" s="248" t="s">
        <v>854</v>
      </c>
      <c r="J527" s="248" t="s">
        <v>92</v>
      </c>
      <c r="K527" s="249">
        <v>12</v>
      </c>
      <c r="L527" s="252">
        <v>2014</v>
      </c>
      <c r="M527" s="250">
        <v>3500</v>
      </c>
      <c r="N527" s="248" t="s">
        <v>2950</v>
      </c>
      <c r="O527" s="331"/>
      <c r="P527" s="72"/>
      <c r="Q527" s="72"/>
      <c r="R527" s="217"/>
      <c r="S527" s="217"/>
      <c r="T527" s="217"/>
      <c r="U527" s="217"/>
      <c r="V527" s="217"/>
      <c r="W527" s="217"/>
      <c r="X527" s="217"/>
      <c r="Y527" s="217"/>
      <c r="Z527" s="217"/>
      <c r="AA527" s="217"/>
    </row>
    <row r="528" spans="1:27" ht="33.75" x14ac:dyDescent="0.2">
      <c r="A528" s="247">
        <v>521</v>
      </c>
      <c r="B528" s="247" t="s">
        <v>13131</v>
      </c>
      <c r="C528" s="261" t="s">
        <v>13130</v>
      </c>
      <c r="D528" s="248" t="s">
        <v>261</v>
      </c>
      <c r="E528" s="248" t="s">
        <v>13084</v>
      </c>
      <c r="F528" s="248" t="s">
        <v>261</v>
      </c>
      <c r="G528" s="248" t="s">
        <v>440</v>
      </c>
      <c r="H528" s="248" t="s">
        <v>470</v>
      </c>
      <c r="I528" s="248" t="s">
        <v>854</v>
      </c>
      <c r="J528" s="248" t="s">
        <v>92</v>
      </c>
      <c r="K528" s="249">
        <v>12</v>
      </c>
      <c r="L528" s="252">
        <v>2014</v>
      </c>
      <c r="M528" s="250">
        <v>3500</v>
      </c>
      <c r="N528" s="248" t="s">
        <v>2950</v>
      </c>
      <c r="O528" s="331"/>
      <c r="P528" s="72"/>
      <c r="Q528" s="72"/>
      <c r="R528" s="217"/>
      <c r="S528" s="217"/>
      <c r="T528" s="217"/>
      <c r="U528" s="217"/>
      <c r="V528" s="217"/>
      <c r="W528" s="217"/>
      <c r="X528" s="217"/>
      <c r="Y528" s="217"/>
      <c r="Z528" s="217"/>
      <c r="AA528" s="217"/>
    </row>
    <row r="529" spans="1:27" ht="33.75" x14ac:dyDescent="0.2">
      <c r="A529" s="247">
        <v>522</v>
      </c>
      <c r="B529" s="247" t="s">
        <v>13132</v>
      </c>
      <c r="C529" s="261" t="s">
        <v>13130</v>
      </c>
      <c r="D529" s="248" t="s">
        <v>261</v>
      </c>
      <c r="E529" s="248" t="s">
        <v>13084</v>
      </c>
      <c r="F529" s="248" t="s">
        <v>261</v>
      </c>
      <c r="G529" s="248" t="s">
        <v>440</v>
      </c>
      <c r="H529" s="248" t="s">
        <v>470</v>
      </c>
      <c r="I529" s="248" t="s">
        <v>854</v>
      </c>
      <c r="J529" s="248" t="s">
        <v>92</v>
      </c>
      <c r="K529" s="249">
        <v>12</v>
      </c>
      <c r="L529" s="252">
        <v>2014</v>
      </c>
      <c r="M529" s="250">
        <v>3500</v>
      </c>
      <c r="N529" s="248" t="s">
        <v>2950</v>
      </c>
      <c r="O529" s="331"/>
      <c r="P529" s="72"/>
      <c r="Q529" s="72"/>
      <c r="R529" s="217"/>
      <c r="S529" s="217"/>
      <c r="T529" s="217"/>
      <c r="U529" s="217"/>
      <c r="V529" s="217"/>
      <c r="W529" s="217"/>
      <c r="X529" s="217"/>
      <c r="Y529" s="217"/>
      <c r="Z529" s="217"/>
      <c r="AA529" s="217"/>
    </row>
    <row r="530" spans="1:27" ht="33.75" x14ac:dyDescent="0.2">
      <c r="A530" s="247">
        <v>523</v>
      </c>
      <c r="B530" s="247" t="s">
        <v>13133</v>
      </c>
      <c r="C530" s="261" t="s">
        <v>13130</v>
      </c>
      <c r="D530" s="248" t="s">
        <v>261</v>
      </c>
      <c r="E530" s="248" t="s">
        <v>13084</v>
      </c>
      <c r="F530" s="248" t="s">
        <v>261</v>
      </c>
      <c r="G530" s="248" t="s">
        <v>440</v>
      </c>
      <c r="H530" s="248" t="s">
        <v>470</v>
      </c>
      <c r="I530" s="248" t="s">
        <v>854</v>
      </c>
      <c r="J530" s="248" t="s">
        <v>92</v>
      </c>
      <c r="K530" s="249">
        <v>12</v>
      </c>
      <c r="L530" s="252">
        <v>2014</v>
      </c>
      <c r="M530" s="250">
        <v>3500</v>
      </c>
      <c r="N530" s="248" t="s">
        <v>2950</v>
      </c>
      <c r="O530" s="331"/>
      <c r="P530" s="72"/>
      <c r="Q530" s="72"/>
      <c r="R530" s="217"/>
      <c r="S530" s="217"/>
      <c r="T530" s="217"/>
      <c r="U530" s="217"/>
      <c r="V530" s="217"/>
      <c r="W530" s="217"/>
      <c r="X530" s="217"/>
      <c r="Y530" s="217"/>
      <c r="Z530" s="217"/>
      <c r="AA530" s="217"/>
    </row>
    <row r="531" spans="1:27" ht="33.75" x14ac:dyDescent="0.2">
      <c r="A531" s="247">
        <v>524</v>
      </c>
      <c r="B531" s="247" t="s">
        <v>13134</v>
      </c>
      <c r="C531" s="261" t="s">
        <v>13130</v>
      </c>
      <c r="D531" s="248" t="s">
        <v>261</v>
      </c>
      <c r="E531" s="248" t="s">
        <v>13084</v>
      </c>
      <c r="F531" s="248" t="s">
        <v>261</v>
      </c>
      <c r="G531" s="248" t="s">
        <v>440</v>
      </c>
      <c r="H531" s="248" t="s">
        <v>470</v>
      </c>
      <c r="I531" s="248" t="s">
        <v>854</v>
      </c>
      <c r="J531" s="248" t="s">
        <v>92</v>
      </c>
      <c r="K531" s="249">
        <v>12</v>
      </c>
      <c r="L531" s="252">
        <v>2014</v>
      </c>
      <c r="M531" s="250">
        <v>3500</v>
      </c>
      <c r="N531" s="248" t="s">
        <v>2950</v>
      </c>
      <c r="O531" s="331"/>
      <c r="P531" s="72"/>
      <c r="Q531" s="72"/>
      <c r="R531" s="217"/>
      <c r="S531" s="217"/>
      <c r="T531" s="217"/>
      <c r="U531" s="217"/>
      <c r="V531" s="217"/>
      <c r="W531" s="217"/>
      <c r="X531" s="217"/>
      <c r="Y531" s="217"/>
      <c r="Z531" s="217"/>
      <c r="AA531" s="217"/>
    </row>
    <row r="532" spans="1:27" ht="33.75" x14ac:dyDescent="0.2">
      <c r="A532" s="247">
        <v>525</v>
      </c>
      <c r="B532" s="247" t="s">
        <v>13135</v>
      </c>
      <c r="C532" s="261" t="s">
        <v>13136</v>
      </c>
      <c r="D532" s="248" t="s">
        <v>261</v>
      </c>
      <c r="E532" s="248" t="s">
        <v>391</v>
      </c>
      <c r="F532" s="248" t="s">
        <v>261</v>
      </c>
      <c r="G532" s="248" t="s">
        <v>440</v>
      </c>
      <c r="H532" s="248" t="s">
        <v>90</v>
      </c>
      <c r="I532" s="248" t="s">
        <v>854</v>
      </c>
      <c r="J532" s="248" t="s">
        <v>92</v>
      </c>
      <c r="K532" s="249">
        <v>12</v>
      </c>
      <c r="L532" s="252">
        <v>2014</v>
      </c>
      <c r="M532" s="250">
        <v>5000</v>
      </c>
      <c r="N532" s="248" t="s">
        <v>2950</v>
      </c>
      <c r="O532" s="331"/>
      <c r="P532" s="72"/>
      <c r="Q532" s="72"/>
      <c r="R532" s="217"/>
      <c r="S532" s="217"/>
      <c r="T532" s="217"/>
      <c r="U532" s="217"/>
      <c r="V532" s="217"/>
      <c r="W532" s="217"/>
      <c r="X532" s="217"/>
      <c r="Y532" s="217"/>
      <c r="Z532" s="217"/>
      <c r="AA532" s="217"/>
    </row>
    <row r="533" spans="1:27" ht="33.75" x14ac:dyDescent="0.2">
      <c r="A533" s="247">
        <v>526</v>
      </c>
      <c r="B533" s="247" t="s">
        <v>13137</v>
      </c>
      <c r="C533" s="261" t="s">
        <v>13136</v>
      </c>
      <c r="D533" s="248" t="s">
        <v>261</v>
      </c>
      <c r="E533" s="248" t="s">
        <v>391</v>
      </c>
      <c r="F533" s="248" t="s">
        <v>261</v>
      </c>
      <c r="G533" s="248" t="s">
        <v>440</v>
      </c>
      <c r="H533" s="248" t="s">
        <v>90</v>
      </c>
      <c r="I533" s="248" t="s">
        <v>854</v>
      </c>
      <c r="J533" s="248" t="s">
        <v>92</v>
      </c>
      <c r="K533" s="249">
        <v>12</v>
      </c>
      <c r="L533" s="252">
        <v>2014</v>
      </c>
      <c r="M533" s="250">
        <v>5000</v>
      </c>
      <c r="N533" s="248" t="s">
        <v>2950</v>
      </c>
      <c r="O533" s="331"/>
      <c r="P533" s="72"/>
      <c r="Q533" s="72"/>
      <c r="R533" s="217"/>
      <c r="S533" s="217"/>
      <c r="T533" s="217"/>
      <c r="U533" s="217"/>
      <c r="V533" s="217"/>
      <c r="W533" s="217"/>
      <c r="X533" s="217"/>
      <c r="Y533" s="217"/>
      <c r="Z533" s="217"/>
      <c r="AA533" s="217"/>
    </row>
    <row r="534" spans="1:27" ht="33.75" x14ac:dyDescent="0.2">
      <c r="A534" s="247">
        <v>527</v>
      </c>
      <c r="B534" s="247" t="s">
        <v>13138</v>
      </c>
      <c r="C534" s="261" t="s">
        <v>13136</v>
      </c>
      <c r="D534" s="248" t="s">
        <v>261</v>
      </c>
      <c r="E534" s="248" t="s">
        <v>391</v>
      </c>
      <c r="F534" s="248" t="s">
        <v>261</v>
      </c>
      <c r="G534" s="248" t="s">
        <v>440</v>
      </c>
      <c r="H534" s="248" t="s">
        <v>90</v>
      </c>
      <c r="I534" s="248" t="s">
        <v>854</v>
      </c>
      <c r="J534" s="248" t="s">
        <v>92</v>
      </c>
      <c r="K534" s="249">
        <v>12</v>
      </c>
      <c r="L534" s="252">
        <v>2014</v>
      </c>
      <c r="M534" s="250">
        <v>5000</v>
      </c>
      <c r="N534" s="248" t="s">
        <v>2950</v>
      </c>
      <c r="O534" s="331"/>
      <c r="P534" s="72"/>
      <c r="Q534" s="72"/>
      <c r="R534" s="217"/>
      <c r="S534" s="217"/>
      <c r="T534" s="217"/>
      <c r="U534" s="217"/>
      <c r="V534" s="217"/>
      <c r="W534" s="217"/>
      <c r="X534" s="217"/>
      <c r="Y534" s="217"/>
      <c r="Z534" s="217"/>
      <c r="AA534" s="217"/>
    </row>
    <row r="535" spans="1:27" ht="33.75" x14ac:dyDescent="0.2">
      <c r="A535" s="247">
        <v>528</v>
      </c>
      <c r="B535" s="247" t="s">
        <v>13139</v>
      </c>
      <c r="C535" s="261" t="s">
        <v>13136</v>
      </c>
      <c r="D535" s="248" t="s">
        <v>261</v>
      </c>
      <c r="E535" s="248" t="s">
        <v>391</v>
      </c>
      <c r="F535" s="248" t="s">
        <v>261</v>
      </c>
      <c r="G535" s="248" t="s">
        <v>440</v>
      </c>
      <c r="H535" s="248" t="s">
        <v>90</v>
      </c>
      <c r="I535" s="248" t="s">
        <v>854</v>
      </c>
      <c r="J535" s="248" t="s">
        <v>92</v>
      </c>
      <c r="K535" s="249">
        <v>12</v>
      </c>
      <c r="L535" s="252">
        <v>2014</v>
      </c>
      <c r="M535" s="250">
        <v>5000</v>
      </c>
      <c r="N535" s="248" t="s">
        <v>2950</v>
      </c>
      <c r="O535" s="331"/>
      <c r="P535" s="72"/>
      <c r="Q535" s="72"/>
      <c r="R535" s="217"/>
      <c r="S535" s="217"/>
      <c r="T535" s="217"/>
      <c r="U535" s="217"/>
      <c r="V535" s="217"/>
      <c r="W535" s="217"/>
      <c r="X535" s="217"/>
      <c r="Y535" s="217"/>
      <c r="Z535" s="217"/>
      <c r="AA535" s="217"/>
    </row>
    <row r="536" spans="1:27" ht="33.75" x14ac:dyDescent="0.2">
      <c r="A536" s="247">
        <v>529</v>
      </c>
      <c r="B536" s="247" t="s">
        <v>13140</v>
      </c>
      <c r="C536" s="261" t="s">
        <v>13136</v>
      </c>
      <c r="D536" s="248" t="s">
        <v>261</v>
      </c>
      <c r="E536" s="248" t="s">
        <v>391</v>
      </c>
      <c r="F536" s="248" t="s">
        <v>261</v>
      </c>
      <c r="G536" s="248" t="s">
        <v>440</v>
      </c>
      <c r="H536" s="248" t="s">
        <v>90</v>
      </c>
      <c r="I536" s="248" t="s">
        <v>854</v>
      </c>
      <c r="J536" s="248" t="s">
        <v>92</v>
      </c>
      <c r="K536" s="249">
        <v>12</v>
      </c>
      <c r="L536" s="252">
        <v>2014</v>
      </c>
      <c r="M536" s="250">
        <v>5000</v>
      </c>
      <c r="N536" s="248" t="s">
        <v>2950</v>
      </c>
      <c r="O536" s="331"/>
      <c r="P536" s="72"/>
      <c r="Q536" s="72"/>
      <c r="R536" s="217"/>
      <c r="S536" s="217"/>
      <c r="T536" s="217"/>
      <c r="U536" s="217"/>
      <c r="V536" s="217"/>
      <c r="W536" s="217"/>
      <c r="X536" s="217"/>
      <c r="Y536" s="217"/>
      <c r="Z536" s="217"/>
      <c r="AA536" s="217"/>
    </row>
    <row r="537" spans="1:27" ht="33.75" x14ac:dyDescent="0.2">
      <c r="A537" s="247">
        <v>530</v>
      </c>
      <c r="B537" s="247" t="s">
        <v>13141</v>
      </c>
      <c r="C537" s="261" t="s">
        <v>13136</v>
      </c>
      <c r="D537" s="248" t="s">
        <v>261</v>
      </c>
      <c r="E537" s="248" t="s">
        <v>391</v>
      </c>
      <c r="F537" s="248" t="s">
        <v>261</v>
      </c>
      <c r="G537" s="248" t="s">
        <v>440</v>
      </c>
      <c r="H537" s="248" t="s">
        <v>90</v>
      </c>
      <c r="I537" s="248" t="s">
        <v>854</v>
      </c>
      <c r="J537" s="248" t="s">
        <v>92</v>
      </c>
      <c r="K537" s="249">
        <v>12</v>
      </c>
      <c r="L537" s="252">
        <v>2014</v>
      </c>
      <c r="M537" s="250">
        <v>5000</v>
      </c>
      <c r="N537" s="248" t="s">
        <v>2950</v>
      </c>
      <c r="O537" s="331"/>
      <c r="P537" s="72"/>
      <c r="Q537" s="72"/>
      <c r="R537" s="217"/>
      <c r="S537" s="217"/>
      <c r="T537" s="217"/>
      <c r="U537" s="217"/>
      <c r="V537" s="217"/>
      <c r="W537" s="217"/>
      <c r="X537" s="217"/>
      <c r="Y537" s="217"/>
      <c r="Z537" s="217"/>
      <c r="AA537" s="217"/>
    </row>
    <row r="538" spans="1:27" ht="33.75" x14ac:dyDescent="0.2">
      <c r="A538" s="247">
        <v>531</v>
      </c>
      <c r="B538" s="247" t="s">
        <v>13142</v>
      </c>
      <c r="C538" s="261" t="s">
        <v>13136</v>
      </c>
      <c r="D538" s="248" t="s">
        <v>261</v>
      </c>
      <c r="E538" s="248" t="s">
        <v>391</v>
      </c>
      <c r="F538" s="248" t="s">
        <v>261</v>
      </c>
      <c r="G538" s="248" t="s">
        <v>440</v>
      </c>
      <c r="H538" s="248" t="s">
        <v>90</v>
      </c>
      <c r="I538" s="248" t="s">
        <v>854</v>
      </c>
      <c r="J538" s="248" t="s">
        <v>92</v>
      </c>
      <c r="K538" s="249">
        <v>12</v>
      </c>
      <c r="L538" s="252">
        <v>2014</v>
      </c>
      <c r="M538" s="250">
        <v>5000</v>
      </c>
      <c r="N538" s="248" t="s">
        <v>2950</v>
      </c>
      <c r="O538" s="331"/>
      <c r="P538" s="72"/>
      <c r="Q538" s="72"/>
      <c r="R538" s="217"/>
      <c r="S538" s="217"/>
      <c r="T538" s="217"/>
      <c r="U538" s="217"/>
      <c r="V538" s="217"/>
      <c r="W538" s="217"/>
      <c r="X538" s="217"/>
      <c r="Y538" s="217"/>
      <c r="Z538" s="217"/>
      <c r="AA538" s="217"/>
    </row>
    <row r="539" spans="1:27" ht="33.75" x14ac:dyDescent="0.2">
      <c r="A539" s="247">
        <v>532</v>
      </c>
      <c r="B539" s="247" t="s">
        <v>13143</v>
      </c>
      <c r="C539" s="261" t="s">
        <v>13136</v>
      </c>
      <c r="D539" s="248" t="s">
        <v>261</v>
      </c>
      <c r="E539" s="248" t="s">
        <v>391</v>
      </c>
      <c r="F539" s="248" t="s">
        <v>261</v>
      </c>
      <c r="G539" s="248" t="s">
        <v>440</v>
      </c>
      <c r="H539" s="248" t="s">
        <v>90</v>
      </c>
      <c r="I539" s="248" t="s">
        <v>854</v>
      </c>
      <c r="J539" s="248" t="s">
        <v>92</v>
      </c>
      <c r="K539" s="249">
        <v>12</v>
      </c>
      <c r="L539" s="252">
        <v>2014</v>
      </c>
      <c r="M539" s="250">
        <v>5000</v>
      </c>
      <c r="N539" s="248" t="s">
        <v>2950</v>
      </c>
      <c r="O539" s="331"/>
      <c r="P539" s="72"/>
      <c r="Q539" s="72"/>
      <c r="R539" s="217"/>
      <c r="S539" s="217"/>
      <c r="T539" s="217"/>
      <c r="U539" s="217"/>
      <c r="V539" s="217"/>
      <c r="W539" s="217"/>
      <c r="X539" s="217"/>
      <c r="Y539" s="217"/>
      <c r="Z539" s="217"/>
      <c r="AA539" s="217"/>
    </row>
    <row r="540" spans="1:27" ht="33.75" x14ac:dyDescent="0.2">
      <c r="A540" s="247">
        <v>533</v>
      </c>
      <c r="B540" s="247" t="s">
        <v>13144</v>
      </c>
      <c r="C540" s="261" t="s">
        <v>13136</v>
      </c>
      <c r="D540" s="248" t="s">
        <v>261</v>
      </c>
      <c r="E540" s="248" t="s">
        <v>391</v>
      </c>
      <c r="F540" s="248" t="s">
        <v>261</v>
      </c>
      <c r="G540" s="248" t="s">
        <v>440</v>
      </c>
      <c r="H540" s="248" t="s">
        <v>90</v>
      </c>
      <c r="I540" s="248" t="s">
        <v>854</v>
      </c>
      <c r="J540" s="248" t="s">
        <v>92</v>
      </c>
      <c r="K540" s="249">
        <v>12</v>
      </c>
      <c r="L540" s="252">
        <v>2014</v>
      </c>
      <c r="M540" s="250">
        <v>5000</v>
      </c>
      <c r="N540" s="248" t="s">
        <v>2950</v>
      </c>
      <c r="O540" s="331"/>
      <c r="P540" s="72"/>
      <c r="Q540" s="72"/>
      <c r="R540" s="217"/>
      <c r="S540" s="217"/>
      <c r="T540" s="217"/>
      <c r="U540" s="217"/>
      <c r="V540" s="217"/>
      <c r="W540" s="217"/>
      <c r="X540" s="217"/>
      <c r="Y540" s="217"/>
      <c r="Z540" s="217"/>
      <c r="AA540" s="217"/>
    </row>
    <row r="541" spans="1:27" ht="33.75" x14ac:dyDescent="0.2">
      <c r="A541" s="247">
        <v>534</v>
      </c>
      <c r="B541" s="247" t="s">
        <v>13145</v>
      </c>
      <c r="C541" s="261" t="s">
        <v>13136</v>
      </c>
      <c r="D541" s="248" t="s">
        <v>261</v>
      </c>
      <c r="E541" s="248" t="s">
        <v>391</v>
      </c>
      <c r="F541" s="248" t="s">
        <v>261</v>
      </c>
      <c r="G541" s="248" t="s">
        <v>440</v>
      </c>
      <c r="H541" s="248" t="s">
        <v>90</v>
      </c>
      <c r="I541" s="248" t="s">
        <v>854</v>
      </c>
      <c r="J541" s="248" t="s">
        <v>92</v>
      </c>
      <c r="K541" s="249">
        <v>12</v>
      </c>
      <c r="L541" s="252">
        <v>2014</v>
      </c>
      <c r="M541" s="250">
        <v>5000</v>
      </c>
      <c r="N541" s="248" t="s">
        <v>2950</v>
      </c>
      <c r="O541" s="331"/>
      <c r="P541" s="72"/>
      <c r="Q541" s="72"/>
      <c r="R541" s="217"/>
      <c r="S541" s="217"/>
      <c r="T541" s="217"/>
      <c r="U541" s="217"/>
      <c r="V541" s="217"/>
      <c r="W541" s="217"/>
      <c r="X541" s="217"/>
      <c r="Y541" s="217"/>
      <c r="Z541" s="217"/>
      <c r="AA541" s="217"/>
    </row>
    <row r="542" spans="1:27" ht="33.75" x14ac:dyDescent="0.2">
      <c r="A542" s="247">
        <v>535</v>
      </c>
      <c r="B542" s="247" t="s">
        <v>13146</v>
      </c>
      <c r="C542" s="261" t="s">
        <v>13147</v>
      </c>
      <c r="D542" s="248" t="s">
        <v>261</v>
      </c>
      <c r="E542" s="248" t="s">
        <v>391</v>
      </c>
      <c r="F542" s="248" t="s">
        <v>261</v>
      </c>
      <c r="G542" s="248" t="s">
        <v>440</v>
      </c>
      <c r="H542" s="248" t="s">
        <v>90</v>
      </c>
      <c r="I542" s="248" t="s">
        <v>854</v>
      </c>
      <c r="J542" s="248" t="s">
        <v>92</v>
      </c>
      <c r="K542" s="249">
        <v>12</v>
      </c>
      <c r="L542" s="252">
        <v>2014</v>
      </c>
      <c r="M542" s="250">
        <v>11500</v>
      </c>
      <c r="N542" s="248" t="s">
        <v>2950</v>
      </c>
      <c r="O542" s="331"/>
      <c r="P542" s="72"/>
      <c r="Q542" s="72"/>
      <c r="R542" s="217"/>
      <c r="S542" s="217"/>
      <c r="T542" s="217"/>
      <c r="U542" s="217"/>
      <c r="V542" s="217"/>
      <c r="W542" s="217"/>
      <c r="X542" s="217"/>
      <c r="Y542" s="217"/>
      <c r="Z542" s="217"/>
      <c r="AA542" s="217"/>
    </row>
    <row r="543" spans="1:27" ht="33.75" x14ac:dyDescent="0.2">
      <c r="A543" s="247">
        <v>536</v>
      </c>
      <c r="B543" s="247" t="s">
        <v>13148</v>
      </c>
      <c r="C543" s="261" t="s">
        <v>13147</v>
      </c>
      <c r="D543" s="248" t="s">
        <v>261</v>
      </c>
      <c r="E543" s="248" t="s">
        <v>391</v>
      </c>
      <c r="F543" s="248" t="s">
        <v>261</v>
      </c>
      <c r="G543" s="248" t="s">
        <v>440</v>
      </c>
      <c r="H543" s="248" t="s">
        <v>90</v>
      </c>
      <c r="I543" s="248" t="s">
        <v>854</v>
      </c>
      <c r="J543" s="248" t="s">
        <v>92</v>
      </c>
      <c r="K543" s="249">
        <v>12</v>
      </c>
      <c r="L543" s="252">
        <v>2014</v>
      </c>
      <c r="M543" s="250">
        <v>11500</v>
      </c>
      <c r="N543" s="248" t="s">
        <v>2950</v>
      </c>
      <c r="O543" s="331"/>
      <c r="P543" s="72"/>
      <c r="Q543" s="72"/>
      <c r="R543" s="217"/>
      <c r="S543" s="217"/>
      <c r="T543" s="217"/>
      <c r="U543" s="217"/>
      <c r="V543" s="217"/>
      <c r="W543" s="217"/>
      <c r="X543" s="217"/>
      <c r="Y543" s="217"/>
      <c r="Z543" s="217"/>
      <c r="AA543" s="217"/>
    </row>
    <row r="544" spans="1:27" ht="33.75" x14ac:dyDescent="0.2">
      <c r="A544" s="247">
        <v>537</v>
      </c>
      <c r="B544" s="247" t="s">
        <v>13149</v>
      </c>
      <c r="C544" s="261" t="s">
        <v>13150</v>
      </c>
      <c r="D544" s="248" t="s">
        <v>261</v>
      </c>
      <c r="E544" s="248" t="s">
        <v>391</v>
      </c>
      <c r="F544" s="248" t="s">
        <v>261</v>
      </c>
      <c r="G544" s="248" t="s">
        <v>440</v>
      </c>
      <c r="H544" s="248" t="s">
        <v>292</v>
      </c>
      <c r="I544" s="248" t="s">
        <v>854</v>
      </c>
      <c r="J544" s="248" t="s">
        <v>92</v>
      </c>
      <c r="K544" s="249">
        <v>12</v>
      </c>
      <c r="L544" s="252">
        <v>2014</v>
      </c>
      <c r="M544" s="250">
        <v>10000</v>
      </c>
      <c r="N544" s="248" t="s">
        <v>2950</v>
      </c>
      <c r="O544" s="331"/>
      <c r="P544" s="72"/>
      <c r="Q544" s="72"/>
      <c r="R544" s="217"/>
      <c r="S544" s="217"/>
      <c r="T544" s="217"/>
      <c r="U544" s="217"/>
      <c r="V544" s="217"/>
      <c r="W544" s="217"/>
      <c r="X544" s="217"/>
      <c r="Y544" s="217"/>
      <c r="Z544" s="217"/>
      <c r="AA544" s="217"/>
    </row>
    <row r="545" spans="1:27" ht="33.75" x14ac:dyDescent="0.2">
      <c r="A545" s="247">
        <v>538</v>
      </c>
      <c r="B545" s="247" t="s">
        <v>13151</v>
      </c>
      <c r="C545" s="261" t="s">
        <v>13152</v>
      </c>
      <c r="D545" s="248" t="s">
        <v>261</v>
      </c>
      <c r="E545" s="248" t="s">
        <v>391</v>
      </c>
      <c r="F545" s="248" t="s">
        <v>261</v>
      </c>
      <c r="G545" s="248" t="s">
        <v>440</v>
      </c>
      <c r="H545" s="248" t="s">
        <v>292</v>
      </c>
      <c r="I545" s="248" t="s">
        <v>854</v>
      </c>
      <c r="J545" s="248" t="s">
        <v>92</v>
      </c>
      <c r="K545" s="249">
        <v>12</v>
      </c>
      <c r="L545" s="252">
        <v>2014</v>
      </c>
      <c r="M545" s="250">
        <v>7000</v>
      </c>
      <c r="N545" s="248" t="s">
        <v>2950</v>
      </c>
      <c r="O545" s="331"/>
      <c r="P545" s="72"/>
      <c r="Q545" s="72"/>
      <c r="R545" s="217"/>
      <c r="S545" s="217"/>
      <c r="T545" s="217"/>
      <c r="U545" s="217"/>
      <c r="V545" s="217"/>
      <c r="W545" s="217"/>
      <c r="X545" s="217"/>
      <c r="Y545" s="217"/>
      <c r="Z545" s="217"/>
      <c r="AA545" s="217"/>
    </row>
    <row r="546" spans="1:27" ht="33.75" x14ac:dyDescent="0.2">
      <c r="A546" s="247">
        <v>539</v>
      </c>
      <c r="B546" s="247" t="s">
        <v>13153</v>
      </c>
      <c r="C546" s="261" t="s">
        <v>13154</v>
      </c>
      <c r="D546" s="248" t="s">
        <v>261</v>
      </c>
      <c r="E546" s="248" t="s">
        <v>391</v>
      </c>
      <c r="F546" s="248" t="s">
        <v>261</v>
      </c>
      <c r="G546" s="248" t="s">
        <v>440</v>
      </c>
      <c r="H546" s="248" t="s">
        <v>292</v>
      </c>
      <c r="I546" s="248" t="s">
        <v>854</v>
      </c>
      <c r="J546" s="248" t="s">
        <v>92</v>
      </c>
      <c r="K546" s="249">
        <v>12</v>
      </c>
      <c r="L546" s="252">
        <v>2014</v>
      </c>
      <c r="M546" s="250">
        <v>6400</v>
      </c>
      <c r="N546" s="248" t="s">
        <v>2950</v>
      </c>
      <c r="O546" s="331"/>
      <c r="P546" s="72"/>
      <c r="Q546" s="72"/>
      <c r="R546" s="217"/>
      <c r="S546" s="217"/>
      <c r="T546" s="217"/>
      <c r="U546" s="217"/>
      <c r="V546" s="217"/>
      <c r="W546" s="217"/>
      <c r="X546" s="217"/>
      <c r="Y546" s="217"/>
      <c r="Z546" s="217"/>
      <c r="AA546" s="217"/>
    </row>
    <row r="547" spans="1:27" ht="33.75" x14ac:dyDescent="0.2">
      <c r="A547" s="247">
        <v>540</v>
      </c>
      <c r="B547" s="247" t="s">
        <v>13155</v>
      </c>
      <c r="C547" s="261" t="s">
        <v>13156</v>
      </c>
      <c r="D547" s="248" t="s">
        <v>261</v>
      </c>
      <c r="E547" s="248" t="s">
        <v>391</v>
      </c>
      <c r="F547" s="248" t="s">
        <v>261</v>
      </c>
      <c r="G547" s="248" t="s">
        <v>440</v>
      </c>
      <c r="H547" s="248" t="s">
        <v>12163</v>
      </c>
      <c r="I547" s="248" t="s">
        <v>854</v>
      </c>
      <c r="J547" s="248" t="s">
        <v>92</v>
      </c>
      <c r="K547" s="249">
        <v>12</v>
      </c>
      <c r="L547" s="252">
        <v>2016</v>
      </c>
      <c r="M547" s="250">
        <v>21630</v>
      </c>
      <c r="N547" s="248" t="s">
        <v>2950</v>
      </c>
      <c r="O547" s="331"/>
      <c r="P547" s="72"/>
      <c r="Q547" s="72"/>
      <c r="R547" s="217"/>
      <c r="S547" s="217"/>
      <c r="T547" s="217"/>
      <c r="U547" s="217"/>
      <c r="V547" s="217"/>
      <c r="W547" s="217"/>
      <c r="X547" s="217"/>
      <c r="Y547" s="217"/>
      <c r="Z547" s="217"/>
      <c r="AA547" s="217"/>
    </row>
    <row r="548" spans="1:27" ht="33.75" x14ac:dyDescent="0.2">
      <c r="A548" s="247">
        <v>541</v>
      </c>
      <c r="B548" s="261" t="s">
        <v>13157</v>
      </c>
      <c r="C548" s="261" t="s">
        <v>13158</v>
      </c>
      <c r="D548" s="248" t="s">
        <v>13046</v>
      </c>
      <c r="E548" s="248" t="s">
        <v>391</v>
      </c>
      <c r="F548" s="248" t="s">
        <v>261</v>
      </c>
      <c r="G548" s="248" t="s">
        <v>440</v>
      </c>
      <c r="H548" s="248" t="s">
        <v>90</v>
      </c>
      <c r="I548" s="248" t="s">
        <v>3864</v>
      </c>
      <c r="J548" s="248" t="s">
        <v>92</v>
      </c>
      <c r="K548" s="249">
        <v>12</v>
      </c>
      <c r="L548" s="252">
        <v>2013</v>
      </c>
      <c r="M548" s="250">
        <v>5000</v>
      </c>
      <c r="N548" s="248" t="s">
        <v>2950</v>
      </c>
      <c r="O548" s="331"/>
      <c r="P548" s="72"/>
      <c r="Q548" s="72"/>
      <c r="R548" s="217"/>
      <c r="S548" s="217"/>
      <c r="T548" s="217"/>
      <c r="U548" s="217"/>
      <c r="V548" s="217"/>
      <c r="W548" s="217"/>
      <c r="X548" s="217"/>
      <c r="Y548" s="217"/>
      <c r="Z548" s="217"/>
      <c r="AA548" s="217"/>
    </row>
    <row r="549" spans="1:27" ht="33.75" x14ac:dyDescent="0.2">
      <c r="A549" s="247">
        <v>542</v>
      </c>
      <c r="B549" s="261" t="s">
        <v>13159</v>
      </c>
      <c r="C549" s="261" t="s">
        <v>13158</v>
      </c>
      <c r="D549" s="248" t="s">
        <v>13046</v>
      </c>
      <c r="E549" s="248" t="s">
        <v>391</v>
      </c>
      <c r="F549" s="248" t="s">
        <v>261</v>
      </c>
      <c r="G549" s="248" t="s">
        <v>440</v>
      </c>
      <c r="H549" s="248" t="s">
        <v>90</v>
      </c>
      <c r="I549" s="248" t="s">
        <v>3864</v>
      </c>
      <c r="J549" s="248" t="s">
        <v>92</v>
      </c>
      <c r="K549" s="249">
        <v>12</v>
      </c>
      <c r="L549" s="252">
        <v>2013</v>
      </c>
      <c r="M549" s="250">
        <v>5000</v>
      </c>
      <c r="N549" s="248" t="s">
        <v>2950</v>
      </c>
      <c r="O549" s="331"/>
      <c r="P549" s="72"/>
      <c r="Q549" s="72"/>
      <c r="R549" s="217"/>
      <c r="S549" s="217"/>
      <c r="T549" s="217"/>
      <c r="U549" s="217"/>
      <c r="V549" s="217"/>
      <c r="W549" s="217"/>
      <c r="X549" s="217"/>
      <c r="Y549" s="217"/>
      <c r="Z549" s="217"/>
      <c r="AA549" s="217"/>
    </row>
    <row r="550" spans="1:27" ht="33.75" x14ac:dyDescent="0.2">
      <c r="A550" s="247">
        <v>543</v>
      </c>
      <c r="B550" s="261" t="s">
        <v>13160</v>
      </c>
      <c r="C550" s="261" t="s">
        <v>13158</v>
      </c>
      <c r="D550" s="248" t="s">
        <v>13046</v>
      </c>
      <c r="E550" s="248" t="s">
        <v>391</v>
      </c>
      <c r="F550" s="248" t="s">
        <v>261</v>
      </c>
      <c r="G550" s="248" t="s">
        <v>440</v>
      </c>
      <c r="H550" s="248" t="s">
        <v>90</v>
      </c>
      <c r="I550" s="248" t="s">
        <v>3864</v>
      </c>
      <c r="J550" s="248" t="s">
        <v>92</v>
      </c>
      <c r="K550" s="249">
        <v>12</v>
      </c>
      <c r="L550" s="252">
        <v>2013</v>
      </c>
      <c r="M550" s="250">
        <v>5000</v>
      </c>
      <c r="N550" s="248" t="s">
        <v>2950</v>
      </c>
      <c r="O550" s="331"/>
      <c r="P550" s="72"/>
      <c r="Q550" s="72"/>
      <c r="R550" s="217"/>
      <c r="S550" s="217"/>
      <c r="T550" s="217"/>
      <c r="U550" s="217"/>
      <c r="V550" s="217"/>
      <c r="W550" s="217"/>
      <c r="X550" s="217"/>
      <c r="Y550" s="217"/>
      <c r="Z550" s="217"/>
      <c r="AA550" s="217"/>
    </row>
    <row r="551" spans="1:27" ht="33.75" x14ac:dyDescent="0.2">
      <c r="A551" s="247">
        <v>544</v>
      </c>
      <c r="B551" s="261" t="s">
        <v>13161</v>
      </c>
      <c r="C551" s="261" t="s">
        <v>13158</v>
      </c>
      <c r="D551" s="248" t="s">
        <v>13046</v>
      </c>
      <c r="E551" s="248" t="s">
        <v>391</v>
      </c>
      <c r="F551" s="248" t="s">
        <v>261</v>
      </c>
      <c r="G551" s="248" t="s">
        <v>440</v>
      </c>
      <c r="H551" s="248" t="s">
        <v>90</v>
      </c>
      <c r="I551" s="248" t="s">
        <v>3864</v>
      </c>
      <c r="J551" s="248" t="s">
        <v>92</v>
      </c>
      <c r="K551" s="249">
        <v>12</v>
      </c>
      <c r="L551" s="252">
        <v>2013</v>
      </c>
      <c r="M551" s="250">
        <v>5000</v>
      </c>
      <c r="N551" s="248" t="s">
        <v>2950</v>
      </c>
      <c r="O551" s="331"/>
      <c r="P551" s="72"/>
      <c r="Q551" s="72"/>
      <c r="R551" s="217"/>
      <c r="S551" s="217"/>
      <c r="T551" s="217"/>
      <c r="U551" s="217"/>
      <c r="V551" s="217"/>
      <c r="W551" s="217"/>
      <c r="X551" s="217"/>
      <c r="Y551" s="217"/>
      <c r="Z551" s="217"/>
      <c r="AA551" s="217"/>
    </row>
    <row r="552" spans="1:27" ht="33.75" x14ac:dyDescent="0.2">
      <c r="A552" s="247">
        <v>545</v>
      </c>
      <c r="B552" s="261" t="s">
        <v>13162</v>
      </c>
      <c r="C552" s="261" t="s">
        <v>13158</v>
      </c>
      <c r="D552" s="248" t="s">
        <v>13046</v>
      </c>
      <c r="E552" s="248" t="s">
        <v>391</v>
      </c>
      <c r="F552" s="248" t="s">
        <v>261</v>
      </c>
      <c r="G552" s="248" t="s">
        <v>440</v>
      </c>
      <c r="H552" s="248" t="s">
        <v>90</v>
      </c>
      <c r="I552" s="248" t="s">
        <v>3864</v>
      </c>
      <c r="J552" s="248" t="s">
        <v>92</v>
      </c>
      <c r="K552" s="249">
        <v>12</v>
      </c>
      <c r="L552" s="252">
        <v>2013</v>
      </c>
      <c r="M552" s="250">
        <v>5000</v>
      </c>
      <c r="N552" s="248" t="s">
        <v>2950</v>
      </c>
      <c r="O552" s="331"/>
      <c r="P552" s="72"/>
      <c r="Q552" s="72"/>
      <c r="R552" s="217"/>
      <c r="S552" s="217"/>
      <c r="T552" s="217"/>
      <c r="U552" s="217"/>
      <c r="V552" s="217"/>
      <c r="W552" s="217"/>
      <c r="X552" s="217"/>
      <c r="Y552" s="217"/>
      <c r="Z552" s="217"/>
      <c r="AA552" s="217"/>
    </row>
    <row r="553" spans="1:27" ht="33.75" x14ac:dyDescent="0.2">
      <c r="A553" s="247">
        <v>546</v>
      </c>
      <c r="B553" s="261" t="s">
        <v>13163</v>
      </c>
      <c r="C553" s="261" t="s">
        <v>13158</v>
      </c>
      <c r="D553" s="248" t="s">
        <v>13046</v>
      </c>
      <c r="E553" s="248" t="s">
        <v>391</v>
      </c>
      <c r="F553" s="248" t="s">
        <v>261</v>
      </c>
      <c r="G553" s="248" t="s">
        <v>440</v>
      </c>
      <c r="H553" s="248" t="s">
        <v>90</v>
      </c>
      <c r="I553" s="248" t="s">
        <v>3864</v>
      </c>
      <c r="J553" s="248" t="s">
        <v>92</v>
      </c>
      <c r="K553" s="249">
        <v>12</v>
      </c>
      <c r="L553" s="252">
        <v>2013</v>
      </c>
      <c r="M553" s="250">
        <v>5000</v>
      </c>
      <c r="N553" s="248" t="s">
        <v>2950</v>
      </c>
      <c r="O553" s="331"/>
      <c r="P553" s="72"/>
      <c r="Q553" s="72"/>
      <c r="R553" s="217"/>
      <c r="S553" s="217"/>
      <c r="T553" s="217"/>
      <c r="U553" s="217"/>
      <c r="V553" s="217"/>
      <c r="W553" s="217"/>
      <c r="X553" s="217"/>
      <c r="Y553" s="217"/>
      <c r="Z553" s="217"/>
      <c r="AA553" s="217"/>
    </row>
    <row r="554" spans="1:27" ht="33.75" x14ac:dyDescent="0.2">
      <c r="A554" s="247">
        <v>547</v>
      </c>
      <c r="B554" s="261" t="s">
        <v>13164</v>
      </c>
      <c r="C554" s="261" t="s">
        <v>13158</v>
      </c>
      <c r="D554" s="248" t="s">
        <v>13046</v>
      </c>
      <c r="E554" s="248" t="s">
        <v>391</v>
      </c>
      <c r="F554" s="248" t="s">
        <v>261</v>
      </c>
      <c r="G554" s="248" t="s">
        <v>440</v>
      </c>
      <c r="H554" s="248" t="s">
        <v>90</v>
      </c>
      <c r="I554" s="248" t="s">
        <v>3864</v>
      </c>
      <c r="J554" s="248" t="s">
        <v>92</v>
      </c>
      <c r="K554" s="249">
        <v>12</v>
      </c>
      <c r="L554" s="252">
        <v>2013</v>
      </c>
      <c r="M554" s="250">
        <v>5000</v>
      </c>
      <c r="N554" s="248" t="s">
        <v>2950</v>
      </c>
      <c r="O554" s="331"/>
      <c r="P554" s="72"/>
      <c r="Q554" s="72"/>
      <c r="R554" s="217"/>
      <c r="S554" s="217"/>
      <c r="T554" s="217"/>
      <c r="U554" s="217"/>
      <c r="V554" s="217"/>
      <c r="W554" s="217"/>
      <c r="X554" s="217"/>
      <c r="Y554" s="217"/>
      <c r="Z554" s="217"/>
      <c r="AA554" s="217"/>
    </row>
    <row r="555" spans="1:27" ht="33.75" x14ac:dyDescent="0.2">
      <c r="A555" s="247">
        <v>548</v>
      </c>
      <c r="B555" s="261" t="s">
        <v>13165</v>
      </c>
      <c r="C555" s="261" t="s">
        <v>13158</v>
      </c>
      <c r="D555" s="248" t="s">
        <v>13046</v>
      </c>
      <c r="E555" s="248" t="s">
        <v>391</v>
      </c>
      <c r="F555" s="248" t="s">
        <v>261</v>
      </c>
      <c r="G555" s="248" t="s">
        <v>440</v>
      </c>
      <c r="H555" s="248" t="s">
        <v>90</v>
      </c>
      <c r="I555" s="248" t="s">
        <v>3864</v>
      </c>
      <c r="J555" s="248" t="s">
        <v>92</v>
      </c>
      <c r="K555" s="249">
        <v>12</v>
      </c>
      <c r="L555" s="252">
        <v>2013</v>
      </c>
      <c r="M555" s="250">
        <v>5000</v>
      </c>
      <c r="N555" s="248" t="s">
        <v>2950</v>
      </c>
      <c r="O555" s="331"/>
      <c r="P555" s="72"/>
      <c r="Q555" s="72"/>
      <c r="R555" s="217"/>
      <c r="S555" s="217"/>
      <c r="T555" s="217"/>
      <c r="U555" s="217"/>
      <c r="V555" s="217"/>
      <c r="W555" s="217"/>
      <c r="X555" s="217"/>
      <c r="Y555" s="217"/>
      <c r="Z555" s="217"/>
      <c r="AA555" s="217"/>
    </row>
    <row r="556" spans="1:27" ht="33.75" x14ac:dyDescent="0.2">
      <c r="A556" s="247">
        <v>549</v>
      </c>
      <c r="B556" s="261" t="s">
        <v>13166</v>
      </c>
      <c r="C556" s="261" t="s">
        <v>13158</v>
      </c>
      <c r="D556" s="248" t="s">
        <v>13046</v>
      </c>
      <c r="E556" s="248" t="s">
        <v>391</v>
      </c>
      <c r="F556" s="248" t="s">
        <v>261</v>
      </c>
      <c r="G556" s="248" t="s">
        <v>440</v>
      </c>
      <c r="H556" s="248" t="s">
        <v>90</v>
      </c>
      <c r="I556" s="248" t="s">
        <v>3864</v>
      </c>
      <c r="J556" s="248" t="s">
        <v>92</v>
      </c>
      <c r="K556" s="249">
        <v>12</v>
      </c>
      <c r="L556" s="252">
        <v>2013</v>
      </c>
      <c r="M556" s="250">
        <v>5000</v>
      </c>
      <c r="N556" s="248" t="s">
        <v>2950</v>
      </c>
      <c r="O556" s="331"/>
      <c r="P556" s="72"/>
      <c r="Q556" s="72"/>
      <c r="R556" s="217"/>
      <c r="S556" s="217"/>
      <c r="T556" s="217"/>
      <c r="U556" s="217"/>
      <c r="V556" s="217"/>
      <c r="W556" s="217"/>
      <c r="X556" s="217"/>
      <c r="Y556" s="217"/>
      <c r="Z556" s="217"/>
      <c r="AA556" s="217"/>
    </row>
    <row r="557" spans="1:27" ht="33.75" x14ac:dyDescent="0.2">
      <c r="A557" s="247">
        <v>550</v>
      </c>
      <c r="B557" s="261" t="s">
        <v>13167</v>
      </c>
      <c r="C557" s="261" t="s">
        <v>13158</v>
      </c>
      <c r="D557" s="248" t="s">
        <v>13046</v>
      </c>
      <c r="E557" s="248" t="s">
        <v>391</v>
      </c>
      <c r="F557" s="248" t="s">
        <v>261</v>
      </c>
      <c r="G557" s="248" t="s">
        <v>440</v>
      </c>
      <c r="H557" s="248" t="s">
        <v>90</v>
      </c>
      <c r="I557" s="248" t="s">
        <v>3864</v>
      </c>
      <c r="J557" s="248" t="s">
        <v>92</v>
      </c>
      <c r="K557" s="249">
        <v>12</v>
      </c>
      <c r="L557" s="252">
        <v>2013</v>
      </c>
      <c r="M557" s="250">
        <v>5000</v>
      </c>
      <c r="N557" s="248" t="s">
        <v>2950</v>
      </c>
      <c r="O557" s="331"/>
      <c r="P557" s="72"/>
      <c r="Q557" s="72"/>
      <c r="R557" s="217"/>
      <c r="S557" s="217"/>
      <c r="T557" s="217"/>
      <c r="U557" s="217"/>
      <c r="V557" s="217"/>
      <c r="W557" s="217"/>
      <c r="X557" s="217"/>
      <c r="Y557" s="217"/>
      <c r="Z557" s="217"/>
      <c r="AA557" s="217"/>
    </row>
    <row r="558" spans="1:27" ht="33.75" x14ac:dyDescent="0.2">
      <c r="A558" s="247">
        <v>551</v>
      </c>
      <c r="B558" s="261" t="s">
        <v>13168</v>
      </c>
      <c r="C558" s="261" t="s">
        <v>13057</v>
      </c>
      <c r="D558" s="248" t="s">
        <v>261</v>
      </c>
      <c r="E558" s="248" t="s">
        <v>391</v>
      </c>
      <c r="F558" s="248" t="s">
        <v>261</v>
      </c>
      <c r="G558" s="248" t="s">
        <v>440</v>
      </c>
      <c r="H558" s="248" t="s">
        <v>90</v>
      </c>
      <c r="I558" s="248" t="s">
        <v>3864</v>
      </c>
      <c r="J558" s="248" t="s">
        <v>92</v>
      </c>
      <c r="K558" s="249">
        <v>12</v>
      </c>
      <c r="L558" s="252">
        <v>2013</v>
      </c>
      <c r="M558" s="250">
        <v>11500</v>
      </c>
      <c r="N558" s="248" t="s">
        <v>2950</v>
      </c>
      <c r="O558" s="331"/>
      <c r="P558" s="72"/>
      <c r="Q558" s="72"/>
      <c r="R558" s="217"/>
      <c r="S558" s="217"/>
      <c r="T558" s="217"/>
      <c r="U558" s="217"/>
      <c r="V558" s="217"/>
      <c r="W558" s="217"/>
      <c r="X558" s="217"/>
      <c r="Y558" s="217"/>
      <c r="Z558" s="217"/>
      <c r="AA558" s="217"/>
    </row>
    <row r="559" spans="1:27" ht="33.75" x14ac:dyDescent="0.2">
      <c r="A559" s="247">
        <v>552</v>
      </c>
      <c r="B559" s="261" t="s">
        <v>13169</v>
      </c>
      <c r="C559" s="261" t="s">
        <v>13057</v>
      </c>
      <c r="D559" s="248" t="s">
        <v>261</v>
      </c>
      <c r="E559" s="248" t="s">
        <v>391</v>
      </c>
      <c r="F559" s="248" t="s">
        <v>261</v>
      </c>
      <c r="G559" s="248" t="s">
        <v>440</v>
      </c>
      <c r="H559" s="248" t="s">
        <v>90</v>
      </c>
      <c r="I559" s="248" t="s">
        <v>3864</v>
      </c>
      <c r="J559" s="248" t="s">
        <v>92</v>
      </c>
      <c r="K559" s="249">
        <v>12</v>
      </c>
      <c r="L559" s="252">
        <v>2013</v>
      </c>
      <c r="M559" s="250">
        <v>11500</v>
      </c>
      <c r="N559" s="248" t="s">
        <v>2950</v>
      </c>
      <c r="O559" s="331"/>
      <c r="P559" s="72"/>
      <c r="Q559" s="72"/>
      <c r="R559" s="217"/>
      <c r="S559" s="217"/>
      <c r="T559" s="217"/>
      <c r="U559" s="217"/>
      <c r="V559" s="217"/>
      <c r="W559" s="217"/>
      <c r="X559" s="217"/>
      <c r="Y559" s="217"/>
      <c r="Z559" s="217"/>
      <c r="AA559" s="217"/>
    </row>
    <row r="560" spans="1:27" ht="33.75" x14ac:dyDescent="0.2">
      <c r="A560" s="247">
        <v>553</v>
      </c>
      <c r="B560" s="261" t="s">
        <v>13170</v>
      </c>
      <c r="C560" s="261" t="s">
        <v>13043</v>
      </c>
      <c r="D560" s="248" t="s">
        <v>261</v>
      </c>
      <c r="E560" s="248" t="s">
        <v>391</v>
      </c>
      <c r="F560" s="248" t="s">
        <v>261</v>
      </c>
      <c r="G560" s="248" t="s">
        <v>440</v>
      </c>
      <c r="H560" s="248" t="s">
        <v>906</v>
      </c>
      <c r="I560" s="248" t="s">
        <v>3864</v>
      </c>
      <c r="J560" s="248" t="s">
        <v>92</v>
      </c>
      <c r="K560" s="249">
        <v>12</v>
      </c>
      <c r="L560" s="252">
        <v>2013</v>
      </c>
      <c r="M560" s="250">
        <v>15000.04</v>
      </c>
      <c r="N560" s="248" t="s">
        <v>2950</v>
      </c>
      <c r="O560" s="331"/>
      <c r="P560" s="72"/>
      <c r="Q560" s="72"/>
      <c r="R560" s="217"/>
      <c r="S560" s="217"/>
      <c r="T560" s="217"/>
      <c r="U560" s="217"/>
      <c r="V560" s="217"/>
      <c r="W560" s="217"/>
      <c r="X560" s="217"/>
      <c r="Y560" s="217"/>
      <c r="Z560" s="217"/>
      <c r="AA560" s="217"/>
    </row>
    <row r="561" spans="1:27" ht="33.75" x14ac:dyDescent="0.2">
      <c r="A561" s="247">
        <v>554</v>
      </c>
      <c r="B561" s="261" t="s">
        <v>13171</v>
      </c>
      <c r="C561" s="261" t="s">
        <v>13172</v>
      </c>
      <c r="D561" s="248" t="s">
        <v>261</v>
      </c>
      <c r="E561" s="248" t="s">
        <v>391</v>
      </c>
      <c r="F561" s="248" t="s">
        <v>261</v>
      </c>
      <c r="G561" s="248" t="s">
        <v>440</v>
      </c>
      <c r="H561" s="248" t="s">
        <v>470</v>
      </c>
      <c r="I561" s="248" t="s">
        <v>3864</v>
      </c>
      <c r="J561" s="248" t="s">
        <v>92</v>
      </c>
      <c r="K561" s="249">
        <v>12</v>
      </c>
      <c r="L561" s="252">
        <v>2013</v>
      </c>
      <c r="M561" s="250">
        <v>13000</v>
      </c>
      <c r="N561" s="248" t="s">
        <v>2950</v>
      </c>
      <c r="O561" s="331"/>
      <c r="P561" s="72"/>
      <c r="Q561" s="72"/>
      <c r="R561" s="217"/>
      <c r="S561" s="217"/>
      <c r="T561" s="217"/>
      <c r="U561" s="217"/>
      <c r="V561" s="217"/>
      <c r="W561" s="217"/>
      <c r="X561" s="217"/>
      <c r="Y561" s="217"/>
      <c r="Z561" s="217"/>
      <c r="AA561" s="217"/>
    </row>
    <row r="562" spans="1:27" ht="33.75" x14ac:dyDescent="0.2">
      <c r="A562" s="247">
        <v>555</v>
      </c>
      <c r="B562" s="261" t="s">
        <v>13173</v>
      </c>
      <c r="C562" s="261" t="s">
        <v>13098</v>
      </c>
      <c r="D562" s="248" t="s">
        <v>1156</v>
      </c>
      <c r="E562" s="248" t="s">
        <v>391</v>
      </c>
      <c r="F562" s="248" t="s">
        <v>261</v>
      </c>
      <c r="G562" s="248" t="s">
        <v>440</v>
      </c>
      <c r="H562" s="248" t="s">
        <v>470</v>
      </c>
      <c r="I562" s="248" t="s">
        <v>3864</v>
      </c>
      <c r="J562" s="248" t="s">
        <v>92</v>
      </c>
      <c r="K562" s="249">
        <v>12</v>
      </c>
      <c r="L562" s="252">
        <v>2013</v>
      </c>
      <c r="M562" s="250">
        <v>1999.98</v>
      </c>
      <c r="N562" s="248" t="s">
        <v>2950</v>
      </c>
      <c r="O562" s="331"/>
      <c r="P562" s="72"/>
      <c r="Q562" s="72"/>
      <c r="R562" s="217"/>
      <c r="S562" s="217"/>
      <c r="T562" s="217"/>
      <c r="U562" s="217"/>
      <c r="V562" s="217"/>
      <c r="W562" s="217"/>
      <c r="X562" s="217"/>
      <c r="Y562" s="217"/>
      <c r="Z562" s="217"/>
      <c r="AA562" s="217"/>
    </row>
    <row r="563" spans="1:27" ht="33.75" x14ac:dyDescent="0.2">
      <c r="A563" s="247">
        <v>556</v>
      </c>
      <c r="B563" s="261" t="s">
        <v>13174</v>
      </c>
      <c r="C563" s="261" t="s">
        <v>13175</v>
      </c>
      <c r="D563" s="248" t="s">
        <v>925</v>
      </c>
      <c r="E563" s="248" t="s">
        <v>391</v>
      </c>
      <c r="F563" s="248" t="s">
        <v>261</v>
      </c>
      <c r="G563" s="248" t="s">
        <v>440</v>
      </c>
      <c r="H563" s="248" t="s">
        <v>470</v>
      </c>
      <c r="I563" s="248" t="s">
        <v>3864</v>
      </c>
      <c r="J563" s="248" t="s">
        <v>92</v>
      </c>
      <c r="K563" s="249">
        <v>12</v>
      </c>
      <c r="L563" s="252">
        <v>2013</v>
      </c>
      <c r="M563" s="250">
        <v>3000</v>
      </c>
      <c r="N563" s="248" t="s">
        <v>2950</v>
      </c>
      <c r="O563" s="331"/>
      <c r="P563" s="72"/>
      <c r="Q563" s="72"/>
      <c r="R563" s="217"/>
      <c r="S563" s="217"/>
      <c r="T563" s="217"/>
      <c r="U563" s="217"/>
      <c r="V563" s="217"/>
      <c r="W563" s="217"/>
      <c r="X563" s="217"/>
      <c r="Y563" s="217"/>
      <c r="Z563" s="217"/>
      <c r="AA563" s="217"/>
    </row>
    <row r="564" spans="1:27" ht="33.75" x14ac:dyDescent="0.2">
      <c r="A564" s="247">
        <v>557</v>
      </c>
      <c r="B564" s="261" t="s">
        <v>13176</v>
      </c>
      <c r="C564" s="261" t="s">
        <v>13177</v>
      </c>
      <c r="D564" s="248" t="s">
        <v>1039</v>
      </c>
      <c r="E564" s="248" t="s">
        <v>391</v>
      </c>
      <c r="F564" s="248" t="s">
        <v>261</v>
      </c>
      <c r="G564" s="248" t="s">
        <v>440</v>
      </c>
      <c r="H564" s="248" t="s">
        <v>90</v>
      </c>
      <c r="I564" s="248" t="s">
        <v>3864</v>
      </c>
      <c r="J564" s="248" t="s">
        <v>92</v>
      </c>
      <c r="K564" s="249">
        <v>12</v>
      </c>
      <c r="L564" s="252">
        <v>2013</v>
      </c>
      <c r="M564" s="250">
        <v>1500</v>
      </c>
      <c r="N564" s="248" t="s">
        <v>2950</v>
      </c>
      <c r="O564" s="331"/>
      <c r="P564" s="72"/>
      <c r="Q564" s="72"/>
      <c r="R564" s="217"/>
      <c r="S564" s="217"/>
      <c r="T564" s="217"/>
      <c r="U564" s="217"/>
      <c r="V564" s="217"/>
      <c r="W564" s="217"/>
      <c r="X564" s="217"/>
      <c r="Y564" s="217"/>
      <c r="Z564" s="217"/>
      <c r="AA564" s="217"/>
    </row>
    <row r="565" spans="1:27" ht="33.75" x14ac:dyDescent="0.2">
      <c r="A565" s="247">
        <v>558</v>
      </c>
      <c r="B565" s="261" t="s">
        <v>13178</v>
      </c>
      <c r="C565" s="261" t="s">
        <v>13179</v>
      </c>
      <c r="D565" s="248" t="s">
        <v>261</v>
      </c>
      <c r="E565" s="248" t="s">
        <v>13026</v>
      </c>
      <c r="F565" s="248" t="s">
        <v>261</v>
      </c>
      <c r="G565" s="248" t="s">
        <v>440</v>
      </c>
      <c r="H565" s="248" t="s">
        <v>292</v>
      </c>
      <c r="I565" s="248" t="s">
        <v>3864</v>
      </c>
      <c r="J565" s="248" t="s">
        <v>92</v>
      </c>
      <c r="K565" s="249">
        <v>12</v>
      </c>
      <c r="L565" s="252">
        <v>2013</v>
      </c>
      <c r="M565" s="250">
        <v>6400</v>
      </c>
      <c r="N565" s="248" t="s">
        <v>2950</v>
      </c>
      <c r="O565" s="331"/>
      <c r="P565" s="72"/>
      <c r="Q565" s="72"/>
      <c r="R565" s="217"/>
      <c r="S565" s="217"/>
      <c r="T565" s="217"/>
      <c r="U565" s="217"/>
      <c r="V565" s="217"/>
      <c r="W565" s="217"/>
      <c r="X565" s="217"/>
      <c r="Y565" s="217"/>
      <c r="Z565" s="217"/>
      <c r="AA565" s="217"/>
    </row>
    <row r="566" spans="1:27" ht="33.75" x14ac:dyDescent="0.2">
      <c r="A566" s="247">
        <v>559</v>
      </c>
      <c r="B566" s="261" t="s">
        <v>13180</v>
      </c>
      <c r="C566" s="261" t="s">
        <v>13181</v>
      </c>
      <c r="D566" s="248" t="s">
        <v>261</v>
      </c>
      <c r="E566" s="248" t="s">
        <v>391</v>
      </c>
      <c r="F566" s="248" t="s">
        <v>261</v>
      </c>
      <c r="G566" s="248" t="s">
        <v>440</v>
      </c>
      <c r="H566" s="248" t="s">
        <v>292</v>
      </c>
      <c r="I566" s="248" t="s">
        <v>3864</v>
      </c>
      <c r="J566" s="248" t="s">
        <v>92</v>
      </c>
      <c r="K566" s="249">
        <v>12</v>
      </c>
      <c r="L566" s="252">
        <v>2013</v>
      </c>
      <c r="M566" s="250">
        <v>30161</v>
      </c>
      <c r="N566" s="248" t="s">
        <v>2950</v>
      </c>
      <c r="O566" s="331"/>
      <c r="P566" s="72"/>
      <c r="Q566" s="72"/>
      <c r="R566" s="217"/>
      <c r="S566" s="217"/>
      <c r="T566" s="217"/>
      <c r="U566" s="217"/>
      <c r="V566" s="217"/>
      <c r="W566" s="217"/>
      <c r="X566" s="217"/>
      <c r="Y566" s="217"/>
      <c r="Z566" s="217"/>
      <c r="AA566" s="217"/>
    </row>
    <row r="567" spans="1:27" ht="33.75" x14ac:dyDescent="0.2">
      <c r="A567" s="247">
        <v>560</v>
      </c>
      <c r="B567" s="261" t="s">
        <v>13182</v>
      </c>
      <c r="C567" s="261" t="s">
        <v>13183</v>
      </c>
      <c r="D567" s="248" t="s">
        <v>261</v>
      </c>
      <c r="E567" s="248" t="s">
        <v>13184</v>
      </c>
      <c r="F567" s="248" t="s">
        <v>261</v>
      </c>
      <c r="G567" s="248" t="s">
        <v>440</v>
      </c>
      <c r="H567" s="248" t="s">
        <v>292</v>
      </c>
      <c r="I567" s="248" t="s">
        <v>3864</v>
      </c>
      <c r="J567" s="248" t="s">
        <v>92</v>
      </c>
      <c r="K567" s="249">
        <v>12</v>
      </c>
      <c r="L567" s="252">
        <v>2013</v>
      </c>
      <c r="M567" s="250">
        <v>15000</v>
      </c>
      <c r="N567" s="248" t="s">
        <v>2950</v>
      </c>
      <c r="O567" s="331"/>
      <c r="P567" s="72"/>
      <c r="Q567" s="72"/>
      <c r="R567" s="217"/>
      <c r="S567" s="217"/>
      <c r="T567" s="217"/>
      <c r="U567" s="217"/>
      <c r="V567" s="217"/>
      <c r="W567" s="217"/>
      <c r="X567" s="217"/>
      <c r="Y567" s="217"/>
      <c r="Z567" s="217"/>
      <c r="AA567" s="217"/>
    </row>
    <row r="568" spans="1:27" ht="33.75" x14ac:dyDescent="0.2">
      <c r="A568" s="247">
        <v>561</v>
      </c>
      <c r="B568" s="261" t="s">
        <v>13185</v>
      </c>
      <c r="C568" s="261" t="s">
        <v>13150</v>
      </c>
      <c r="D568" s="248" t="s">
        <v>261</v>
      </c>
      <c r="E568" s="248" t="s">
        <v>391</v>
      </c>
      <c r="F568" s="248" t="s">
        <v>261</v>
      </c>
      <c r="G568" s="248" t="s">
        <v>440</v>
      </c>
      <c r="H568" s="248" t="s">
        <v>292</v>
      </c>
      <c r="I568" s="248" t="s">
        <v>3864</v>
      </c>
      <c r="J568" s="248" t="s">
        <v>92</v>
      </c>
      <c r="K568" s="249">
        <v>12</v>
      </c>
      <c r="L568" s="252">
        <v>2013</v>
      </c>
      <c r="M568" s="250">
        <v>9999.99</v>
      </c>
      <c r="N568" s="248" t="s">
        <v>2950</v>
      </c>
      <c r="O568" s="331"/>
      <c r="P568" s="72"/>
      <c r="Q568" s="72"/>
      <c r="R568" s="217"/>
      <c r="S568" s="217"/>
      <c r="T568" s="217"/>
      <c r="U568" s="217"/>
      <c r="V568" s="217"/>
      <c r="W568" s="217"/>
      <c r="X568" s="217"/>
      <c r="Y568" s="217"/>
      <c r="Z568" s="217"/>
      <c r="AA568" s="217"/>
    </row>
    <row r="569" spans="1:27" ht="33.75" x14ac:dyDescent="0.2">
      <c r="A569" s="247">
        <v>562</v>
      </c>
      <c r="B569" s="261" t="s">
        <v>13186</v>
      </c>
      <c r="C569" s="261" t="s">
        <v>13187</v>
      </c>
      <c r="D569" s="248" t="s">
        <v>261</v>
      </c>
      <c r="E569" s="248" t="s">
        <v>391</v>
      </c>
      <c r="F569" s="248" t="s">
        <v>261</v>
      </c>
      <c r="G569" s="248" t="s">
        <v>440</v>
      </c>
      <c r="H569" s="248" t="s">
        <v>292</v>
      </c>
      <c r="I569" s="248" t="s">
        <v>3864</v>
      </c>
      <c r="J569" s="248" t="s">
        <v>92</v>
      </c>
      <c r="K569" s="249">
        <v>12</v>
      </c>
      <c r="L569" s="252">
        <v>2013</v>
      </c>
      <c r="M569" s="250">
        <v>3500</v>
      </c>
      <c r="N569" s="248" t="s">
        <v>2950</v>
      </c>
      <c r="O569" s="331"/>
      <c r="P569" s="72"/>
      <c r="Q569" s="72"/>
      <c r="R569" s="217"/>
      <c r="S569" s="217"/>
      <c r="T569" s="217"/>
      <c r="U569" s="217"/>
      <c r="V569" s="217"/>
      <c r="W569" s="217"/>
      <c r="X569" s="217"/>
      <c r="Y569" s="217"/>
      <c r="Z569" s="217"/>
      <c r="AA569" s="217"/>
    </row>
    <row r="570" spans="1:27" ht="33.75" x14ac:dyDescent="0.2">
      <c r="A570" s="247">
        <v>563</v>
      </c>
      <c r="B570" s="261" t="s">
        <v>13188</v>
      </c>
      <c r="C570" s="261" t="s">
        <v>13187</v>
      </c>
      <c r="D570" s="248" t="s">
        <v>261</v>
      </c>
      <c r="E570" s="248" t="s">
        <v>391</v>
      </c>
      <c r="F570" s="248" t="s">
        <v>261</v>
      </c>
      <c r="G570" s="248" t="s">
        <v>440</v>
      </c>
      <c r="H570" s="248" t="s">
        <v>292</v>
      </c>
      <c r="I570" s="248" t="s">
        <v>3864</v>
      </c>
      <c r="J570" s="248" t="s">
        <v>92</v>
      </c>
      <c r="K570" s="249">
        <v>12</v>
      </c>
      <c r="L570" s="252">
        <v>2013</v>
      </c>
      <c r="M570" s="250">
        <v>3500</v>
      </c>
      <c r="N570" s="248" t="s">
        <v>2950</v>
      </c>
      <c r="O570" s="331"/>
      <c r="P570" s="72"/>
      <c r="Q570" s="72"/>
      <c r="R570" s="217"/>
      <c r="S570" s="217"/>
      <c r="T570" s="217"/>
      <c r="U570" s="217"/>
      <c r="V570" s="217"/>
      <c r="W570" s="217"/>
      <c r="X570" s="217"/>
      <c r="Y570" s="217"/>
      <c r="Z570" s="217"/>
      <c r="AA570" s="217"/>
    </row>
    <row r="571" spans="1:27" ht="33.75" x14ac:dyDescent="0.2">
      <c r="A571" s="247">
        <v>564</v>
      </c>
      <c r="B571" s="261" t="s">
        <v>13189</v>
      </c>
      <c r="C571" s="261" t="s">
        <v>13190</v>
      </c>
      <c r="D571" s="248" t="s">
        <v>261</v>
      </c>
      <c r="E571" s="248" t="s">
        <v>13191</v>
      </c>
      <c r="F571" s="248" t="s">
        <v>261</v>
      </c>
      <c r="G571" s="248" t="s">
        <v>440</v>
      </c>
      <c r="H571" s="248" t="s">
        <v>292</v>
      </c>
      <c r="I571" s="248" t="s">
        <v>3864</v>
      </c>
      <c r="J571" s="248" t="s">
        <v>92</v>
      </c>
      <c r="K571" s="249">
        <v>12</v>
      </c>
      <c r="L571" s="252">
        <v>2013</v>
      </c>
      <c r="M571" s="250">
        <v>10032.99</v>
      </c>
      <c r="N571" s="248" t="s">
        <v>2950</v>
      </c>
      <c r="O571" s="331"/>
      <c r="P571" s="72"/>
      <c r="Q571" s="72"/>
      <c r="R571" s="217"/>
      <c r="S571" s="217"/>
      <c r="T571" s="217"/>
      <c r="U571" s="217"/>
      <c r="V571" s="217"/>
      <c r="W571" s="217"/>
      <c r="X571" s="217"/>
      <c r="Y571" s="217"/>
      <c r="Z571" s="217"/>
      <c r="AA571" s="217"/>
    </row>
    <row r="572" spans="1:27" ht="33.75" x14ac:dyDescent="0.2">
      <c r="A572" s="247">
        <v>565</v>
      </c>
      <c r="B572" s="261" t="s">
        <v>13192</v>
      </c>
      <c r="C572" s="261" t="s">
        <v>13193</v>
      </c>
      <c r="D572" s="248" t="s">
        <v>261</v>
      </c>
      <c r="E572" s="248" t="s">
        <v>13062</v>
      </c>
      <c r="F572" s="248" t="s">
        <v>261</v>
      </c>
      <c r="G572" s="248" t="s">
        <v>440</v>
      </c>
      <c r="H572" s="248" t="s">
        <v>292</v>
      </c>
      <c r="I572" s="248" t="s">
        <v>3864</v>
      </c>
      <c r="J572" s="248" t="s">
        <v>92</v>
      </c>
      <c r="K572" s="249">
        <v>12</v>
      </c>
      <c r="L572" s="252">
        <v>2013</v>
      </c>
      <c r="M572" s="250">
        <v>15000</v>
      </c>
      <c r="N572" s="248" t="s">
        <v>2950</v>
      </c>
      <c r="O572" s="331"/>
      <c r="P572" s="72"/>
      <c r="Q572" s="72"/>
      <c r="R572" s="217"/>
      <c r="S572" s="217"/>
      <c r="T572" s="217"/>
      <c r="U572" s="217"/>
      <c r="V572" s="217"/>
      <c r="W572" s="217"/>
      <c r="X572" s="217"/>
      <c r="Y572" s="217"/>
      <c r="Z572" s="217"/>
      <c r="AA572" s="217"/>
    </row>
    <row r="573" spans="1:27" ht="33.75" x14ac:dyDescent="0.2">
      <c r="A573" s="247">
        <v>566</v>
      </c>
      <c r="B573" s="261" t="s">
        <v>13194</v>
      </c>
      <c r="C573" s="261" t="s">
        <v>13195</v>
      </c>
      <c r="D573" s="248" t="s">
        <v>261</v>
      </c>
      <c r="E573" s="248" t="s">
        <v>13196</v>
      </c>
      <c r="F573" s="248" t="s">
        <v>261</v>
      </c>
      <c r="G573" s="248" t="s">
        <v>440</v>
      </c>
      <c r="H573" s="248" t="s">
        <v>292</v>
      </c>
      <c r="I573" s="248" t="s">
        <v>3864</v>
      </c>
      <c r="J573" s="248" t="s">
        <v>92</v>
      </c>
      <c r="K573" s="249">
        <v>12</v>
      </c>
      <c r="L573" s="252">
        <v>2013</v>
      </c>
      <c r="M573" s="250">
        <v>9999.99</v>
      </c>
      <c r="N573" s="248" t="s">
        <v>2950</v>
      </c>
      <c r="O573" s="331"/>
      <c r="P573" s="72"/>
      <c r="Q573" s="72"/>
      <c r="R573" s="217"/>
      <c r="S573" s="217"/>
      <c r="T573" s="217"/>
      <c r="U573" s="217"/>
      <c r="V573" s="217"/>
      <c r="W573" s="217"/>
      <c r="X573" s="217"/>
      <c r="Y573" s="217"/>
      <c r="Z573" s="217"/>
      <c r="AA573" s="217"/>
    </row>
    <row r="574" spans="1:27" ht="33.75" x14ac:dyDescent="0.2">
      <c r="A574" s="247">
        <v>567</v>
      </c>
      <c r="B574" s="261" t="s">
        <v>13197</v>
      </c>
      <c r="C574" s="261" t="s">
        <v>13076</v>
      </c>
      <c r="D574" s="248" t="s">
        <v>261</v>
      </c>
      <c r="E574" s="248" t="s">
        <v>13077</v>
      </c>
      <c r="F574" s="248" t="s">
        <v>261</v>
      </c>
      <c r="G574" s="248" t="s">
        <v>440</v>
      </c>
      <c r="H574" s="248" t="s">
        <v>470</v>
      </c>
      <c r="I574" s="248" t="s">
        <v>3864</v>
      </c>
      <c r="J574" s="248" t="s">
        <v>92</v>
      </c>
      <c r="K574" s="249">
        <v>12</v>
      </c>
      <c r="L574" s="252">
        <v>2013</v>
      </c>
      <c r="M574" s="250">
        <v>3000</v>
      </c>
      <c r="N574" s="248" t="s">
        <v>2950</v>
      </c>
      <c r="O574" s="331"/>
      <c r="P574" s="72"/>
      <c r="Q574" s="72"/>
      <c r="R574" s="217"/>
      <c r="S574" s="217"/>
      <c r="T574" s="217"/>
      <c r="U574" s="217"/>
      <c r="V574" s="217"/>
      <c r="W574" s="217"/>
      <c r="X574" s="217"/>
      <c r="Y574" s="217"/>
      <c r="Z574" s="217"/>
      <c r="AA574" s="217"/>
    </row>
    <row r="575" spans="1:27" ht="33.75" x14ac:dyDescent="0.2">
      <c r="A575" s="247">
        <v>568</v>
      </c>
      <c r="B575" s="261" t="s">
        <v>13198</v>
      </c>
      <c r="C575" s="261" t="s">
        <v>13076</v>
      </c>
      <c r="D575" s="248" t="s">
        <v>261</v>
      </c>
      <c r="E575" s="248" t="s">
        <v>13077</v>
      </c>
      <c r="F575" s="248" t="s">
        <v>261</v>
      </c>
      <c r="G575" s="248" t="s">
        <v>440</v>
      </c>
      <c r="H575" s="248" t="s">
        <v>470</v>
      </c>
      <c r="I575" s="248" t="s">
        <v>3864</v>
      </c>
      <c r="J575" s="248" t="s">
        <v>92</v>
      </c>
      <c r="K575" s="249">
        <v>12</v>
      </c>
      <c r="L575" s="252">
        <v>2013</v>
      </c>
      <c r="M575" s="250">
        <v>3000</v>
      </c>
      <c r="N575" s="248" t="s">
        <v>2950</v>
      </c>
      <c r="O575" s="331"/>
      <c r="P575" s="72"/>
      <c r="Q575" s="72"/>
      <c r="R575" s="217"/>
      <c r="S575" s="217"/>
      <c r="T575" s="217"/>
      <c r="U575" s="217"/>
      <c r="V575" s="217"/>
      <c r="W575" s="217"/>
      <c r="X575" s="217"/>
      <c r="Y575" s="217"/>
      <c r="Z575" s="217"/>
      <c r="AA575" s="217"/>
    </row>
    <row r="576" spans="1:27" ht="33.75" x14ac:dyDescent="0.2">
      <c r="A576" s="247">
        <v>569</v>
      </c>
      <c r="B576" s="261" t="s">
        <v>13199</v>
      </c>
      <c r="C576" s="261" t="s">
        <v>13076</v>
      </c>
      <c r="D576" s="248" t="s">
        <v>261</v>
      </c>
      <c r="E576" s="248" t="s">
        <v>13077</v>
      </c>
      <c r="F576" s="248" t="s">
        <v>261</v>
      </c>
      <c r="G576" s="248" t="s">
        <v>440</v>
      </c>
      <c r="H576" s="248" t="s">
        <v>470</v>
      </c>
      <c r="I576" s="248" t="s">
        <v>3864</v>
      </c>
      <c r="J576" s="248" t="s">
        <v>92</v>
      </c>
      <c r="K576" s="249">
        <v>12</v>
      </c>
      <c r="L576" s="252">
        <v>2013</v>
      </c>
      <c r="M576" s="250">
        <v>3000</v>
      </c>
      <c r="N576" s="248" t="s">
        <v>2950</v>
      </c>
      <c r="O576" s="331"/>
      <c r="P576" s="72"/>
      <c r="Q576" s="72"/>
      <c r="R576" s="217"/>
      <c r="S576" s="217"/>
      <c r="T576" s="217"/>
      <c r="U576" s="217"/>
      <c r="V576" s="217"/>
      <c r="W576" s="217"/>
      <c r="X576" s="217"/>
      <c r="Y576" s="217"/>
      <c r="Z576" s="217"/>
      <c r="AA576" s="217"/>
    </row>
    <row r="577" spans="1:27" ht="33.75" x14ac:dyDescent="0.2">
      <c r="A577" s="247">
        <v>570</v>
      </c>
      <c r="B577" s="261" t="s">
        <v>13200</v>
      </c>
      <c r="C577" s="261" t="s">
        <v>13076</v>
      </c>
      <c r="D577" s="248" t="s">
        <v>261</v>
      </c>
      <c r="E577" s="248" t="s">
        <v>13077</v>
      </c>
      <c r="F577" s="248" t="s">
        <v>261</v>
      </c>
      <c r="G577" s="248" t="s">
        <v>440</v>
      </c>
      <c r="H577" s="248" t="s">
        <v>470</v>
      </c>
      <c r="I577" s="248" t="s">
        <v>3864</v>
      </c>
      <c r="J577" s="248" t="s">
        <v>92</v>
      </c>
      <c r="K577" s="249">
        <v>12</v>
      </c>
      <c r="L577" s="252">
        <v>2013</v>
      </c>
      <c r="M577" s="250">
        <v>3000</v>
      </c>
      <c r="N577" s="248" t="s">
        <v>2950</v>
      </c>
      <c r="O577" s="331"/>
      <c r="P577" s="72"/>
      <c r="Q577" s="72"/>
      <c r="R577" s="217"/>
      <c r="S577" s="217"/>
      <c r="T577" s="217"/>
      <c r="U577" s="217"/>
      <c r="V577" s="217"/>
      <c r="W577" s="217"/>
      <c r="X577" s="217"/>
      <c r="Y577" s="217"/>
      <c r="Z577" s="217"/>
      <c r="AA577" s="217"/>
    </row>
    <row r="578" spans="1:27" ht="33.75" x14ac:dyDescent="0.2">
      <c r="A578" s="247">
        <v>571</v>
      </c>
      <c r="B578" s="261" t="s">
        <v>13201</v>
      </c>
      <c r="C578" s="261" t="s">
        <v>13076</v>
      </c>
      <c r="D578" s="248" t="s">
        <v>261</v>
      </c>
      <c r="E578" s="248" t="s">
        <v>13077</v>
      </c>
      <c r="F578" s="248" t="s">
        <v>261</v>
      </c>
      <c r="G578" s="248" t="s">
        <v>440</v>
      </c>
      <c r="H578" s="248" t="s">
        <v>470</v>
      </c>
      <c r="I578" s="248" t="s">
        <v>3864</v>
      </c>
      <c r="J578" s="248" t="s">
        <v>92</v>
      </c>
      <c r="K578" s="249">
        <v>12</v>
      </c>
      <c r="L578" s="252">
        <v>2013</v>
      </c>
      <c r="M578" s="250">
        <v>3000</v>
      </c>
      <c r="N578" s="248" t="s">
        <v>2950</v>
      </c>
      <c r="O578" s="331"/>
      <c r="P578" s="72"/>
      <c r="Q578" s="72"/>
      <c r="R578" s="217"/>
      <c r="S578" s="217"/>
      <c r="T578" s="217"/>
      <c r="U578" s="217"/>
      <c r="V578" s="217"/>
      <c r="W578" s="217"/>
      <c r="X578" s="217"/>
      <c r="Y578" s="217"/>
      <c r="Z578" s="217"/>
      <c r="AA578" s="217"/>
    </row>
    <row r="579" spans="1:27" ht="33.75" x14ac:dyDescent="0.2">
      <c r="A579" s="247">
        <v>572</v>
      </c>
      <c r="B579" s="261" t="s">
        <v>13202</v>
      </c>
      <c r="C579" s="261" t="s">
        <v>13083</v>
      </c>
      <c r="D579" s="248" t="s">
        <v>261</v>
      </c>
      <c r="E579" s="248" t="s">
        <v>13084</v>
      </c>
      <c r="F579" s="248" t="s">
        <v>261</v>
      </c>
      <c r="G579" s="248" t="s">
        <v>440</v>
      </c>
      <c r="H579" s="248" t="s">
        <v>470</v>
      </c>
      <c r="I579" s="248" t="s">
        <v>3864</v>
      </c>
      <c r="J579" s="248" t="s">
        <v>92</v>
      </c>
      <c r="K579" s="249">
        <v>12</v>
      </c>
      <c r="L579" s="252">
        <v>2013</v>
      </c>
      <c r="M579" s="250">
        <v>3500</v>
      </c>
      <c r="N579" s="248" t="s">
        <v>2950</v>
      </c>
      <c r="O579" s="331"/>
      <c r="P579" s="72"/>
      <c r="Q579" s="72"/>
      <c r="R579" s="217"/>
      <c r="S579" s="217"/>
      <c r="T579" s="217"/>
      <c r="U579" s="217"/>
      <c r="V579" s="217"/>
      <c r="W579" s="217"/>
      <c r="X579" s="217"/>
      <c r="Y579" s="217"/>
      <c r="Z579" s="217"/>
      <c r="AA579" s="217"/>
    </row>
    <row r="580" spans="1:27" ht="33.75" x14ac:dyDescent="0.2">
      <c r="A580" s="247">
        <v>573</v>
      </c>
      <c r="B580" s="261" t="s">
        <v>13203</v>
      </c>
      <c r="C580" s="261" t="s">
        <v>13083</v>
      </c>
      <c r="D580" s="248" t="s">
        <v>261</v>
      </c>
      <c r="E580" s="248" t="s">
        <v>13084</v>
      </c>
      <c r="F580" s="248" t="s">
        <v>261</v>
      </c>
      <c r="G580" s="248" t="s">
        <v>440</v>
      </c>
      <c r="H580" s="248" t="s">
        <v>470</v>
      </c>
      <c r="I580" s="248" t="s">
        <v>3864</v>
      </c>
      <c r="J580" s="248" t="s">
        <v>92</v>
      </c>
      <c r="K580" s="249">
        <v>12</v>
      </c>
      <c r="L580" s="252">
        <v>2013</v>
      </c>
      <c r="M580" s="250">
        <v>3500</v>
      </c>
      <c r="N580" s="248" t="s">
        <v>2950</v>
      </c>
      <c r="O580" s="331"/>
      <c r="P580" s="72"/>
      <c r="Q580" s="72"/>
      <c r="R580" s="217"/>
      <c r="S580" s="217"/>
      <c r="T580" s="217"/>
      <c r="U580" s="217"/>
      <c r="V580" s="217"/>
      <c r="W580" s="217"/>
      <c r="X580" s="217"/>
      <c r="Y580" s="217"/>
      <c r="Z580" s="217"/>
      <c r="AA580" s="217"/>
    </row>
    <row r="581" spans="1:27" ht="33.75" x14ac:dyDescent="0.2">
      <c r="A581" s="247">
        <v>574</v>
      </c>
      <c r="B581" s="261" t="s">
        <v>13204</v>
      </c>
      <c r="C581" s="261" t="s">
        <v>13083</v>
      </c>
      <c r="D581" s="248" t="s">
        <v>261</v>
      </c>
      <c r="E581" s="248" t="s">
        <v>13084</v>
      </c>
      <c r="F581" s="248" t="s">
        <v>261</v>
      </c>
      <c r="G581" s="248" t="s">
        <v>440</v>
      </c>
      <c r="H581" s="248" t="s">
        <v>470</v>
      </c>
      <c r="I581" s="248" t="s">
        <v>3864</v>
      </c>
      <c r="J581" s="248" t="s">
        <v>92</v>
      </c>
      <c r="K581" s="249">
        <v>12</v>
      </c>
      <c r="L581" s="252">
        <v>2013</v>
      </c>
      <c r="M581" s="250">
        <v>3500</v>
      </c>
      <c r="N581" s="248" t="s">
        <v>2950</v>
      </c>
      <c r="O581" s="331"/>
      <c r="P581" s="72"/>
      <c r="Q581" s="72"/>
      <c r="R581" s="217"/>
      <c r="S581" s="217"/>
      <c r="T581" s="217"/>
      <c r="U581" s="217"/>
      <c r="V581" s="217"/>
      <c r="W581" s="217"/>
      <c r="X581" s="217"/>
      <c r="Y581" s="217"/>
      <c r="Z581" s="217"/>
      <c r="AA581" s="217"/>
    </row>
    <row r="582" spans="1:27" ht="33.75" x14ac:dyDescent="0.2">
      <c r="A582" s="247">
        <v>575</v>
      </c>
      <c r="B582" s="261" t="s">
        <v>13205</v>
      </c>
      <c r="C582" s="261" t="s">
        <v>13083</v>
      </c>
      <c r="D582" s="248" t="s">
        <v>261</v>
      </c>
      <c r="E582" s="248" t="s">
        <v>13084</v>
      </c>
      <c r="F582" s="248" t="s">
        <v>261</v>
      </c>
      <c r="G582" s="248" t="s">
        <v>440</v>
      </c>
      <c r="H582" s="248" t="s">
        <v>470</v>
      </c>
      <c r="I582" s="248" t="s">
        <v>3864</v>
      </c>
      <c r="J582" s="248" t="s">
        <v>92</v>
      </c>
      <c r="K582" s="249">
        <v>12</v>
      </c>
      <c r="L582" s="252">
        <v>2013</v>
      </c>
      <c r="M582" s="250">
        <v>3500</v>
      </c>
      <c r="N582" s="248" t="s">
        <v>2950</v>
      </c>
      <c r="O582" s="331"/>
      <c r="P582" s="72"/>
      <c r="Q582" s="72"/>
      <c r="R582" s="217"/>
      <c r="S582" s="217"/>
      <c r="T582" s="217"/>
      <c r="U582" s="217"/>
      <c r="V582" s="217"/>
      <c r="W582" s="217"/>
      <c r="X582" s="217"/>
      <c r="Y582" s="217"/>
      <c r="Z582" s="217"/>
      <c r="AA582" s="217"/>
    </row>
    <row r="583" spans="1:27" ht="33.75" x14ac:dyDescent="0.2">
      <c r="A583" s="247">
        <v>576</v>
      </c>
      <c r="B583" s="261" t="s">
        <v>13206</v>
      </c>
      <c r="C583" s="261" t="s">
        <v>13083</v>
      </c>
      <c r="D583" s="248" t="s">
        <v>261</v>
      </c>
      <c r="E583" s="248" t="s">
        <v>13084</v>
      </c>
      <c r="F583" s="248" t="s">
        <v>261</v>
      </c>
      <c r="G583" s="248" t="s">
        <v>440</v>
      </c>
      <c r="H583" s="248" t="s">
        <v>470</v>
      </c>
      <c r="I583" s="248" t="s">
        <v>3864</v>
      </c>
      <c r="J583" s="248" t="s">
        <v>92</v>
      </c>
      <c r="K583" s="249">
        <v>12</v>
      </c>
      <c r="L583" s="252">
        <v>2013</v>
      </c>
      <c r="M583" s="250">
        <v>3500</v>
      </c>
      <c r="N583" s="248" t="s">
        <v>2950</v>
      </c>
      <c r="O583" s="331"/>
      <c r="P583" s="72"/>
      <c r="Q583" s="72"/>
      <c r="R583" s="217"/>
      <c r="S583" s="217"/>
      <c r="T583" s="217"/>
      <c r="U583" s="217"/>
      <c r="V583" s="217"/>
      <c r="W583" s="217"/>
      <c r="X583" s="217"/>
      <c r="Y583" s="217"/>
      <c r="Z583" s="217"/>
      <c r="AA583" s="217"/>
    </row>
    <row r="584" spans="1:27" ht="33.75" x14ac:dyDescent="0.2">
      <c r="A584" s="247">
        <v>577</v>
      </c>
      <c r="B584" s="261" t="s">
        <v>13207</v>
      </c>
      <c r="C584" s="261" t="s">
        <v>13090</v>
      </c>
      <c r="D584" s="248" t="s">
        <v>261</v>
      </c>
      <c r="E584" s="248" t="s">
        <v>391</v>
      </c>
      <c r="F584" s="248" t="s">
        <v>261</v>
      </c>
      <c r="G584" s="248" t="s">
        <v>440</v>
      </c>
      <c r="H584" s="248" t="s">
        <v>906</v>
      </c>
      <c r="I584" s="248" t="s">
        <v>3864</v>
      </c>
      <c r="J584" s="248" t="s">
        <v>92</v>
      </c>
      <c r="K584" s="249">
        <v>12</v>
      </c>
      <c r="L584" s="252">
        <v>2013</v>
      </c>
      <c r="M584" s="250">
        <v>13003</v>
      </c>
      <c r="N584" s="248" t="s">
        <v>2950</v>
      </c>
      <c r="O584" s="331"/>
      <c r="P584" s="72"/>
      <c r="Q584" s="72"/>
      <c r="R584" s="217"/>
      <c r="S584" s="217"/>
      <c r="T584" s="217"/>
      <c r="U584" s="217"/>
      <c r="V584" s="217"/>
      <c r="W584" s="217"/>
      <c r="X584" s="217"/>
      <c r="Y584" s="217"/>
      <c r="Z584" s="217"/>
      <c r="AA584" s="217"/>
    </row>
    <row r="585" spans="1:27" ht="33.75" x14ac:dyDescent="0.2">
      <c r="A585" s="247">
        <v>578</v>
      </c>
      <c r="B585" s="261" t="s">
        <v>13208</v>
      </c>
      <c r="C585" s="261" t="s">
        <v>13209</v>
      </c>
      <c r="D585" s="248" t="s">
        <v>261</v>
      </c>
      <c r="E585" s="248" t="s">
        <v>391</v>
      </c>
      <c r="F585" s="248" t="s">
        <v>261</v>
      </c>
      <c r="G585" s="248" t="s">
        <v>440</v>
      </c>
      <c r="H585" s="248" t="s">
        <v>890</v>
      </c>
      <c r="I585" s="248" t="s">
        <v>3864</v>
      </c>
      <c r="J585" s="248" t="s">
        <v>92</v>
      </c>
      <c r="K585" s="249">
        <v>12</v>
      </c>
      <c r="L585" s="252">
        <v>2013</v>
      </c>
      <c r="M585" s="250">
        <v>10000</v>
      </c>
      <c r="N585" s="248" t="s">
        <v>2950</v>
      </c>
      <c r="O585" s="331"/>
      <c r="P585" s="72"/>
      <c r="Q585" s="72"/>
      <c r="R585" s="217"/>
      <c r="S585" s="217"/>
      <c r="T585" s="217"/>
      <c r="U585" s="217"/>
      <c r="V585" s="217"/>
      <c r="W585" s="217"/>
      <c r="X585" s="217"/>
      <c r="Y585" s="217"/>
      <c r="Z585" s="217"/>
      <c r="AA585" s="217"/>
    </row>
    <row r="586" spans="1:27" ht="33.75" x14ac:dyDescent="0.2">
      <c r="A586" s="247">
        <v>579</v>
      </c>
      <c r="B586" s="261" t="s">
        <v>13210</v>
      </c>
      <c r="C586" s="261" t="s">
        <v>13211</v>
      </c>
      <c r="D586" s="248" t="s">
        <v>261</v>
      </c>
      <c r="E586" s="248" t="s">
        <v>13062</v>
      </c>
      <c r="F586" s="248" t="s">
        <v>261</v>
      </c>
      <c r="G586" s="248" t="s">
        <v>440</v>
      </c>
      <c r="H586" s="248" t="s">
        <v>292</v>
      </c>
      <c r="I586" s="248" t="s">
        <v>3864</v>
      </c>
      <c r="J586" s="248" t="s">
        <v>92</v>
      </c>
      <c r="K586" s="249">
        <v>12</v>
      </c>
      <c r="L586" s="252">
        <v>2013</v>
      </c>
      <c r="M586" s="250">
        <v>5000</v>
      </c>
      <c r="N586" s="248" t="s">
        <v>2950</v>
      </c>
      <c r="O586" s="331"/>
      <c r="P586" s="72"/>
      <c r="Q586" s="72"/>
      <c r="R586" s="217"/>
      <c r="S586" s="217"/>
      <c r="T586" s="217"/>
      <c r="U586" s="217"/>
      <c r="V586" s="217"/>
      <c r="W586" s="217"/>
      <c r="X586" s="217"/>
      <c r="Y586" s="217"/>
      <c r="Z586" s="217"/>
      <c r="AA586" s="217"/>
    </row>
    <row r="587" spans="1:27" ht="33.75" x14ac:dyDescent="0.2">
      <c r="A587" s="247">
        <v>580</v>
      </c>
      <c r="B587" s="261" t="s">
        <v>13212</v>
      </c>
      <c r="C587" s="261" t="s">
        <v>13213</v>
      </c>
      <c r="D587" s="248" t="s">
        <v>261</v>
      </c>
      <c r="E587" s="248" t="s">
        <v>391</v>
      </c>
      <c r="F587" s="248" t="s">
        <v>261</v>
      </c>
      <c r="G587" s="248" t="s">
        <v>440</v>
      </c>
      <c r="H587" s="248" t="s">
        <v>12163</v>
      </c>
      <c r="I587" s="248" t="s">
        <v>3864</v>
      </c>
      <c r="J587" s="248" t="s">
        <v>92</v>
      </c>
      <c r="K587" s="249">
        <v>12</v>
      </c>
      <c r="L587" s="252">
        <v>2016</v>
      </c>
      <c r="M587" s="250">
        <v>23465</v>
      </c>
      <c r="N587" s="248" t="s">
        <v>2950</v>
      </c>
      <c r="O587" s="331"/>
      <c r="P587" s="72"/>
      <c r="Q587" s="72"/>
      <c r="R587" s="217"/>
      <c r="S587" s="217"/>
      <c r="T587" s="217"/>
      <c r="U587" s="217"/>
      <c r="V587" s="217"/>
      <c r="W587" s="217"/>
      <c r="X587" s="217"/>
      <c r="Y587" s="217"/>
      <c r="Z587" s="217"/>
      <c r="AA587" s="217"/>
    </row>
    <row r="588" spans="1:27" ht="33.75" x14ac:dyDescent="0.2">
      <c r="A588" s="247">
        <v>581</v>
      </c>
      <c r="B588" s="340" t="s">
        <v>13214</v>
      </c>
      <c r="C588" s="261" t="s">
        <v>13215</v>
      </c>
      <c r="D588" s="248" t="s">
        <v>261</v>
      </c>
      <c r="E588" s="248" t="s">
        <v>13122</v>
      </c>
      <c r="F588" s="248" t="s">
        <v>261</v>
      </c>
      <c r="G588" s="248" t="s">
        <v>440</v>
      </c>
      <c r="H588" s="248" t="s">
        <v>292</v>
      </c>
      <c r="I588" s="248" t="s">
        <v>857</v>
      </c>
      <c r="J588" s="248" t="s">
        <v>92</v>
      </c>
      <c r="K588" s="249">
        <v>12</v>
      </c>
      <c r="L588" s="252">
        <v>2014</v>
      </c>
      <c r="M588" s="250">
        <v>3000</v>
      </c>
      <c r="N588" s="248" t="s">
        <v>2950</v>
      </c>
      <c r="O588" s="331"/>
      <c r="P588" s="72"/>
      <c r="Q588" s="72"/>
      <c r="R588" s="217"/>
      <c r="S588" s="217"/>
      <c r="T588" s="217"/>
      <c r="U588" s="217"/>
      <c r="V588" s="217"/>
      <c r="W588" s="217"/>
      <c r="X588" s="217"/>
      <c r="Y588" s="217"/>
      <c r="Z588" s="217"/>
      <c r="AA588" s="217"/>
    </row>
    <row r="589" spans="1:27" ht="33.75" x14ac:dyDescent="0.2">
      <c r="A589" s="247">
        <v>582</v>
      </c>
      <c r="B589" s="340" t="s">
        <v>13216</v>
      </c>
      <c r="C589" s="261" t="s">
        <v>1033</v>
      </c>
      <c r="D589" s="248" t="s">
        <v>261</v>
      </c>
      <c r="E589" s="248" t="s">
        <v>391</v>
      </c>
      <c r="F589" s="248" t="s">
        <v>261</v>
      </c>
      <c r="G589" s="248" t="s">
        <v>440</v>
      </c>
      <c r="H589" s="248" t="s">
        <v>890</v>
      </c>
      <c r="I589" s="248" t="s">
        <v>857</v>
      </c>
      <c r="J589" s="248" t="s">
        <v>92</v>
      </c>
      <c r="K589" s="249">
        <v>12</v>
      </c>
      <c r="L589" s="252">
        <v>2014</v>
      </c>
      <c r="M589" s="250">
        <v>10000</v>
      </c>
      <c r="N589" s="248" t="s">
        <v>2950</v>
      </c>
      <c r="O589" s="331"/>
      <c r="P589" s="72"/>
      <c r="Q589" s="72"/>
      <c r="R589" s="217"/>
      <c r="S589" s="217"/>
      <c r="T589" s="217"/>
      <c r="U589" s="217"/>
      <c r="V589" s="217"/>
      <c r="W589" s="217"/>
      <c r="X589" s="217"/>
      <c r="Y589" s="217"/>
      <c r="Z589" s="217"/>
      <c r="AA589" s="217"/>
    </row>
    <row r="590" spans="1:27" ht="33.75" x14ac:dyDescent="0.2">
      <c r="A590" s="247">
        <v>583</v>
      </c>
      <c r="B590" s="340" t="s">
        <v>13217</v>
      </c>
      <c r="C590" s="261" t="s">
        <v>13043</v>
      </c>
      <c r="D590" s="248" t="s">
        <v>261</v>
      </c>
      <c r="E590" s="248" t="s">
        <v>391</v>
      </c>
      <c r="F590" s="248" t="s">
        <v>261</v>
      </c>
      <c r="G590" s="248" t="s">
        <v>440</v>
      </c>
      <c r="H590" s="248" t="s">
        <v>906</v>
      </c>
      <c r="I590" s="248" t="s">
        <v>857</v>
      </c>
      <c r="J590" s="248" t="s">
        <v>92</v>
      </c>
      <c r="K590" s="249">
        <v>12</v>
      </c>
      <c r="L590" s="252">
        <v>2014</v>
      </c>
      <c r="M590" s="250">
        <v>15000</v>
      </c>
      <c r="N590" s="248" t="s">
        <v>2950</v>
      </c>
      <c r="O590" s="331"/>
      <c r="P590" s="72"/>
      <c r="Q590" s="72"/>
      <c r="R590" s="217"/>
      <c r="S590" s="217"/>
      <c r="T590" s="217"/>
      <c r="U590" s="217"/>
      <c r="V590" s="217"/>
      <c r="W590" s="217"/>
      <c r="X590" s="217"/>
      <c r="Y590" s="217"/>
      <c r="Z590" s="217"/>
      <c r="AA590" s="217"/>
    </row>
    <row r="591" spans="1:27" ht="33.75" x14ac:dyDescent="0.2">
      <c r="A591" s="247">
        <v>584</v>
      </c>
      <c r="B591" s="340" t="s">
        <v>13218</v>
      </c>
      <c r="C591" s="261" t="s">
        <v>13119</v>
      </c>
      <c r="D591" s="248" t="s">
        <v>261</v>
      </c>
      <c r="E591" s="248" t="s">
        <v>13062</v>
      </c>
      <c r="F591" s="248" t="s">
        <v>261</v>
      </c>
      <c r="G591" s="248" t="s">
        <v>440</v>
      </c>
      <c r="H591" s="248" t="s">
        <v>292</v>
      </c>
      <c r="I591" s="248" t="s">
        <v>857</v>
      </c>
      <c r="J591" s="248" t="s">
        <v>92</v>
      </c>
      <c r="K591" s="249">
        <v>12</v>
      </c>
      <c r="L591" s="252">
        <v>2014</v>
      </c>
      <c r="M591" s="250">
        <v>5000</v>
      </c>
      <c r="N591" s="248" t="s">
        <v>2950</v>
      </c>
      <c r="O591" s="331"/>
      <c r="P591" s="72"/>
      <c r="Q591" s="72"/>
      <c r="R591" s="217"/>
      <c r="S591" s="217"/>
      <c r="T591" s="217"/>
      <c r="U591" s="217"/>
      <c r="V591" s="217"/>
      <c r="W591" s="217"/>
      <c r="X591" s="217"/>
      <c r="Y591" s="217"/>
      <c r="Z591" s="217"/>
      <c r="AA591" s="217"/>
    </row>
    <row r="592" spans="1:27" ht="33.75" x14ac:dyDescent="0.2">
      <c r="A592" s="247">
        <v>585</v>
      </c>
      <c r="B592" s="340" t="s">
        <v>13219</v>
      </c>
      <c r="C592" s="261" t="s">
        <v>13115</v>
      </c>
      <c r="D592" s="248" t="s">
        <v>12211</v>
      </c>
      <c r="E592" s="248" t="s">
        <v>391</v>
      </c>
      <c r="F592" s="248" t="s">
        <v>261</v>
      </c>
      <c r="G592" s="248" t="s">
        <v>440</v>
      </c>
      <c r="H592" s="248" t="s">
        <v>292</v>
      </c>
      <c r="I592" s="248" t="s">
        <v>857</v>
      </c>
      <c r="J592" s="248" t="s">
        <v>92</v>
      </c>
      <c r="K592" s="249">
        <v>12</v>
      </c>
      <c r="L592" s="252">
        <v>2014</v>
      </c>
      <c r="M592" s="250">
        <v>6999.9949999999999</v>
      </c>
      <c r="N592" s="248" t="s">
        <v>2950</v>
      </c>
      <c r="O592" s="331"/>
      <c r="P592" s="72"/>
      <c r="Q592" s="72"/>
      <c r="R592" s="217"/>
      <c r="S592" s="217"/>
      <c r="T592" s="217"/>
      <c r="U592" s="217"/>
      <c r="V592" s="217"/>
      <c r="W592" s="217"/>
      <c r="X592" s="217"/>
      <c r="Y592" s="217"/>
      <c r="Z592" s="217"/>
      <c r="AA592" s="217"/>
    </row>
    <row r="593" spans="1:27" ht="33.75" x14ac:dyDescent="0.2">
      <c r="A593" s="247">
        <v>586</v>
      </c>
      <c r="B593" s="340" t="s">
        <v>13220</v>
      </c>
      <c r="C593" s="261" t="s">
        <v>13115</v>
      </c>
      <c r="D593" s="248" t="s">
        <v>12211</v>
      </c>
      <c r="E593" s="248" t="s">
        <v>391</v>
      </c>
      <c r="F593" s="248" t="s">
        <v>261</v>
      </c>
      <c r="G593" s="248" t="s">
        <v>440</v>
      </c>
      <c r="H593" s="248" t="s">
        <v>292</v>
      </c>
      <c r="I593" s="248" t="s">
        <v>857</v>
      </c>
      <c r="J593" s="248" t="s">
        <v>92</v>
      </c>
      <c r="K593" s="249">
        <v>12</v>
      </c>
      <c r="L593" s="252">
        <v>2014</v>
      </c>
      <c r="M593" s="250">
        <v>7000</v>
      </c>
      <c r="N593" s="248" t="s">
        <v>2950</v>
      </c>
      <c r="O593" s="331"/>
      <c r="P593" s="72"/>
      <c r="Q593" s="72"/>
      <c r="R593" s="217"/>
      <c r="S593" s="217"/>
      <c r="T593" s="217"/>
      <c r="U593" s="217"/>
      <c r="V593" s="217"/>
      <c r="W593" s="217"/>
      <c r="X593" s="217"/>
      <c r="Y593" s="217"/>
      <c r="Z593" s="217"/>
      <c r="AA593" s="217"/>
    </row>
    <row r="594" spans="1:27" ht="33.75" x14ac:dyDescent="0.2">
      <c r="A594" s="247">
        <v>587</v>
      </c>
      <c r="B594" s="340" t="s">
        <v>13221</v>
      </c>
      <c r="C594" s="261" t="s">
        <v>13222</v>
      </c>
      <c r="D594" s="248" t="s">
        <v>261</v>
      </c>
      <c r="E594" s="248" t="s">
        <v>391</v>
      </c>
      <c r="F594" s="248" t="s">
        <v>261</v>
      </c>
      <c r="G594" s="248" t="s">
        <v>440</v>
      </c>
      <c r="H594" s="248" t="s">
        <v>292</v>
      </c>
      <c r="I594" s="248" t="s">
        <v>857</v>
      </c>
      <c r="J594" s="248" t="s">
        <v>92</v>
      </c>
      <c r="K594" s="249">
        <v>12</v>
      </c>
      <c r="L594" s="252">
        <v>2014</v>
      </c>
      <c r="M594" s="250">
        <v>3505.9949999999999</v>
      </c>
      <c r="N594" s="248" t="s">
        <v>2950</v>
      </c>
      <c r="O594" s="331"/>
      <c r="P594" s="72"/>
      <c r="Q594" s="72"/>
      <c r="R594" s="217"/>
      <c r="S594" s="217"/>
      <c r="T594" s="217"/>
      <c r="U594" s="217"/>
      <c r="V594" s="217"/>
      <c r="W594" s="217"/>
      <c r="X594" s="217"/>
      <c r="Y594" s="217"/>
      <c r="Z594" s="217"/>
      <c r="AA594" s="217"/>
    </row>
    <row r="595" spans="1:27" ht="33.75" x14ac:dyDescent="0.2">
      <c r="A595" s="247">
        <v>588</v>
      </c>
      <c r="B595" s="340" t="s">
        <v>13223</v>
      </c>
      <c r="C595" s="261" t="s">
        <v>13222</v>
      </c>
      <c r="D595" s="248" t="s">
        <v>261</v>
      </c>
      <c r="E595" s="248" t="s">
        <v>391</v>
      </c>
      <c r="F595" s="248" t="s">
        <v>261</v>
      </c>
      <c r="G595" s="248" t="s">
        <v>440</v>
      </c>
      <c r="H595" s="248" t="s">
        <v>292</v>
      </c>
      <c r="I595" s="248" t="s">
        <v>857</v>
      </c>
      <c r="J595" s="248" t="s">
        <v>92</v>
      </c>
      <c r="K595" s="249">
        <v>12</v>
      </c>
      <c r="L595" s="252">
        <v>2014</v>
      </c>
      <c r="M595" s="250">
        <v>3506</v>
      </c>
      <c r="N595" s="248" t="s">
        <v>2950</v>
      </c>
      <c r="O595" s="331"/>
      <c r="P595" s="72"/>
      <c r="Q595" s="72"/>
      <c r="R595" s="217"/>
      <c r="S595" s="217"/>
      <c r="T595" s="217"/>
      <c r="U595" s="217"/>
      <c r="V595" s="217"/>
      <c r="W595" s="217"/>
      <c r="X595" s="217"/>
      <c r="Y595" s="217"/>
      <c r="Z595" s="217"/>
      <c r="AA595" s="217"/>
    </row>
    <row r="596" spans="1:27" ht="33.75" x14ac:dyDescent="0.2">
      <c r="A596" s="247">
        <v>589</v>
      </c>
      <c r="B596" s="340" t="s">
        <v>13224</v>
      </c>
      <c r="C596" s="261" t="s">
        <v>13124</v>
      </c>
      <c r="D596" s="248" t="s">
        <v>261</v>
      </c>
      <c r="E596" s="248" t="s">
        <v>13077</v>
      </c>
      <c r="F596" s="248" t="s">
        <v>261</v>
      </c>
      <c r="G596" s="248" t="s">
        <v>440</v>
      </c>
      <c r="H596" s="248" t="s">
        <v>470</v>
      </c>
      <c r="I596" s="248" t="s">
        <v>857</v>
      </c>
      <c r="J596" s="248" t="s">
        <v>92</v>
      </c>
      <c r="K596" s="249">
        <v>12</v>
      </c>
      <c r="L596" s="252">
        <v>2014</v>
      </c>
      <c r="M596" s="250">
        <v>3000</v>
      </c>
      <c r="N596" s="248" t="s">
        <v>2950</v>
      </c>
      <c r="O596" s="331"/>
      <c r="P596" s="72"/>
      <c r="Q596" s="72"/>
      <c r="R596" s="217"/>
      <c r="S596" s="217"/>
      <c r="T596" s="217"/>
      <c r="U596" s="217"/>
      <c r="V596" s="217"/>
      <c r="W596" s="217"/>
      <c r="X596" s="217"/>
      <c r="Y596" s="217"/>
      <c r="Z596" s="217"/>
      <c r="AA596" s="217"/>
    </row>
    <row r="597" spans="1:27" ht="33.75" x14ac:dyDescent="0.2">
      <c r="A597" s="247">
        <v>590</v>
      </c>
      <c r="B597" s="340" t="s">
        <v>13225</v>
      </c>
      <c r="C597" s="261" t="s">
        <v>13124</v>
      </c>
      <c r="D597" s="248" t="s">
        <v>261</v>
      </c>
      <c r="E597" s="248" t="s">
        <v>13077</v>
      </c>
      <c r="F597" s="248" t="s">
        <v>261</v>
      </c>
      <c r="G597" s="248" t="s">
        <v>440</v>
      </c>
      <c r="H597" s="248" t="s">
        <v>470</v>
      </c>
      <c r="I597" s="248" t="s">
        <v>857</v>
      </c>
      <c r="J597" s="248" t="s">
        <v>92</v>
      </c>
      <c r="K597" s="249">
        <v>12</v>
      </c>
      <c r="L597" s="252">
        <v>2014</v>
      </c>
      <c r="M597" s="250">
        <v>3000</v>
      </c>
      <c r="N597" s="248" t="s">
        <v>2950</v>
      </c>
      <c r="O597" s="331"/>
      <c r="P597" s="72"/>
      <c r="Q597" s="72"/>
      <c r="R597" s="217"/>
      <c r="S597" s="217"/>
      <c r="T597" s="217"/>
      <c r="U597" s="217"/>
      <c r="V597" s="217"/>
      <c r="W597" s="217"/>
      <c r="X597" s="217"/>
      <c r="Y597" s="217"/>
      <c r="Z597" s="217"/>
      <c r="AA597" s="217"/>
    </row>
    <row r="598" spans="1:27" ht="33.75" x14ac:dyDescent="0.2">
      <c r="A598" s="247">
        <v>591</v>
      </c>
      <c r="B598" s="340" t="s">
        <v>13226</v>
      </c>
      <c r="C598" s="261" t="s">
        <v>13124</v>
      </c>
      <c r="D598" s="248" t="s">
        <v>261</v>
      </c>
      <c r="E598" s="248" t="s">
        <v>13077</v>
      </c>
      <c r="F598" s="248" t="s">
        <v>261</v>
      </c>
      <c r="G598" s="248" t="s">
        <v>440</v>
      </c>
      <c r="H598" s="248" t="s">
        <v>470</v>
      </c>
      <c r="I598" s="248" t="s">
        <v>857</v>
      </c>
      <c r="J598" s="248" t="s">
        <v>92</v>
      </c>
      <c r="K598" s="249">
        <v>12</v>
      </c>
      <c r="L598" s="252">
        <v>2014</v>
      </c>
      <c r="M598" s="250">
        <v>3000</v>
      </c>
      <c r="N598" s="248" t="s">
        <v>2950</v>
      </c>
      <c r="O598" s="331"/>
      <c r="P598" s="72"/>
      <c r="Q598" s="72"/>
      <c r="R598" s="217"/>
      <c r="S598" s="217"/>
      <c r="T598" s="217"/>
      <c r="U598" s="217"/>
      <c r="V598" s="217"/>
      <c r="W598" s="217"/>
      <c r="X598" s="217"/>
      <c r="Y598" s="217"/>
      <c r="Z598" s="217"/>
      <c r="AA598" s="217"/>
    </row>
    <row r="599" spans="1:27" ht="33.75" x14ac:dyDescent="0.2">
      <c r="A599" s="247">
        <v>592</v>
      </c>
      <c r="B599" s="340" t="s">
        <v>13227</v>
      </c>
      <c r="C599" s="261" t="s">
        <v>13124</v>
      </c>
      <c r="D599" s="248" t="s">
        <v>261</v>
      </c>
      <c r="E599" s="248" t="s">
        <v>13077</v>
      </c>
      <c r="F599" s="248" t="s">
        <v>261</v>
      </c>
      <c r="G599" s="248" t="s">
        <v>440</v>
      </c>
      <c r="H599" s="248" t="s">
        <v>470</v>
      </c>
      <c r="I599" s="248" t="s">
        <v>857</v>
      </c>
      <c r="J599" s="248" t="s">
        <v>92</v>
      </c>
      <c r="K599" s="249">
        <v>12</v>
      </c>
      <c r="L599" s="252">
        <v>2014</v>
      </c>
      <c r="M599" s="250">
        <v>3000</v>
      </c>
      <c r="N599" s="248" t="s">
        <v>2950</v>
      </c>
      <c r="O599" s="331"/>
      <c r="P599" s="72"/>
      <c r="Q599" s="72"/>
      <c r="R599" s="217"/>
      <c r="S599" s="217"/>
      <c r="T599" s="217"/>
      <c r="U599" s="217"/>
      <c r="V599" s="217"/>
      <c r="W599" s="217"/>
      <c r="X599" s="217"/>
      <c r="Y599" s="217"/>
      <c r="Z599" s="217"/>
      <c r="AA599" s="217"/>
    </row>
    <row r="600" spans="1:27" ht="33.75" x14ac:dyDescent="0.2">
      <c r="A600" s="247">
        <v>593</v>
      </c>
      <c r="B600" s="340" t="s">
        <v>13228</v>
      </c>
      <c r="C600" s="261" t="s">
        <v>13124</v>
      </c>
      <c r="D600" s="248" t="s">
        <v>261</v>
      </c>
      <c r="E600" s="248" t="s">
        <v>13077</v>
      </c>
      <c r="F600" s="248" t="s">
        <v>261</v>
      </c>
      <c r="G600" s="248" t="s">
        <v>440</v>
      </c>
      <c r="H600" s="248" t="s">
        <v>470</v>
      </c>
      <c r="I600" s="248" t="s">
        <v>857</v>
      </c>
      <c r="J600" s="248" t="s">
        <v>92</v>
      </c>
      <c r="K600" s="249">
        <v>12</v>
      </c>
      <c r="L600" s="252">
        <v>2014</v>
      </c>
      <c r="M600" s="250">
        <v>3000</v>
      </c>
      <c r="N600" s="248" t="s">
        <v>2950</v>
      </c>
      <c r="O600" s="331"/>
      <c r="P600" s="72"/>
      <c r="Q600" s="72"/>
      <c r="R600" s="217"/>
      <c r="S600" s="217"/>
      <c r="T600" s="217"/>
      <c r="U600" s="217"/>
      <c r="V600" s="217"/>
      <c r="W600" s="217"/>
      <c r="X600" s="217"/>
      <c r="Y600" s="217"/>
      <c r="Z600" s="217"/>
      <c r="AA600" s="217"/>
    </row>
    <row r="601" spans="1:27" ht="33.75" x14ac:dyDescent="0.2">
      <c r="A601" s="247">
        <v>594</v>
      </c>
      <c r="B601" s="340" t="s">
        <v>13229</v>
      </c>
      <c r="C601" s="261" t="s">
        <v>13130</v>
      </c>
      <c r="D601" s="248" t="s">
        <v>261</v>
      </c>
      <c r="E601" s="248" t="s">
        <v>13084</v>
      </c>
      <c r="F601" s="248" t="s">
        <v>261</v>
      </c>
      <c r="G601" s="248" t="s">
        <v>440</v>
      </c>
      <c r="H601" s="248" t="s">
        <v>470</v>
      </c>
      <c r="I601" s="248" t="s">
        <v>857</v>
      </c>
      <c r="J601" s="248" t="s">
        <v>92</v>
      </c>
      <c r="K601" s="249">
        <v>12</v>
      </c>
      <c r="L601" s="252">
        <v>2014</v>
      </c>
      <c r="M601" s="250">
        <v>3500</v>
      </c>
      <c r="N601" s="248" t="s">
        <v>2950</v>
      </c>
      <c r="O601" s="331"/>
      <c r="P601" s="72"/>
      <c r="Q601" s="72"/>
      <c r="R601" s="217"/>
      <c r="S601" s="217"/>
      <c r="T601" s="217"/>
      <c r="U601" s="217"/>
      <c r="V601" s="217"/>
      <c r="W601" s="217"/>
      <c r="X601" s="217"/>
      <c r="Y601" s="217"/>
      <c r="Z601" s="217"/>
      <c r="AA601" s="217"/>
    </row>
    <row r="602" spans="1:27" ht="33.75" x14ac:dyDescent="0.2">
      <c r="A602" s="247">
        <v>595</v>
      </c>
      <c r="B602" s="340" t="s">
        <v>13230</v>
      </c>
      <c r="C602" s="261" t="s">
        <v>13130</v>
      </c>
      <c r="D602" s="248" t="s">
        <v>261</v>
      </c>
      <c r="E602" s="248" t="s">
        <v>13084</v>
      </c>
      <c r="F602" s="248" t="s">
        <v>261</v>
      </c>
      <c r="G602" s="248" t="s">
        <v>440</v>
      </c>
      <c r="H602" s="248" t="s">
        <v>470</v>
      </c>
      <c r="I602" s="248" t="s">
        <v>857</v>
      </c>
      <c r="J602" s="248" t="s">
        <v>92</v>
      </c>
      <c r="K602" s="249">
        <v>12</v>
      </c>
      <c r="L602" s="252">
        <v>2014</v>
      </c>
      <c r="M602" s="250">
        <v>3500</v>
      </c>
      <c r="N602" s="248" t="s">
        <v>2950</v>
      </c>
      <c r="O602" s="331"/>
      <c r="P602" s="72"/>
      <c r="Q602" s="72"/>
      <c r="R602" s="217"/>
      <c r="S602" s="217"/>
      <c r="T602" s="217"/>
      <c r="U602" s="217"/>
      <c r="V602" s="217"/>
      <c r="W602" s="217"/>
      <c r="X602" s="217"/>
      <c r="Y602" s="217"/>
      <c r="Z602" s="217"/>
      <c r="AA602" s="217"/>
    </row>
    <row r="603" spans="1:27" ht="33.75" x14ac:dyDescent="0.2">
      <c r="A603" s="247">
        <v>596</v>
      </c>
      <c r="B603" s="340" t="s">
        <v>13231</v>
      </c>
      <c r="C603" s="261" t="s">
        <v>13130</v>
      </c>
      <c r="D603" s="248" t="s">
        <v>261</v>
      </c>
      <c r="E603" s="248" t="s">
        <v>13084</v>
      </c>
      <c r="F603" s="248" t="s">
        <v>261</v>
      </c>
      <c r="G603" s="248" t="s">
        <v>440</v>
      </c>
      <c r="H603" s="248" t="s">
        <v>470</v>
      </c>
      <c r="I603" s="248" t="s">
        <v>857</v>
      </c>
      <c r="J603" s="248" t="s">
        <v>92</v>
      </c>
      <c r="K603" s="249">
        <v>12</v>
      </c>
      <c r="L603" s="252">
        <v>2014</v>
      </c>
      <c r="M603" s="250">
        <v>3500</v>
      </c>
      <c r="N603" s="248" t="s">
        <v>2950</v>
      </c>
      <c r="O603" s="331"/>
      <c r="P603" s="72"/>
      <c r="Q603" s="72"/>
      <c r="R603" s="217"/>
      <c r="S603" s="217"/>
      <c r="T603" s="217"/>
      <c r="U603" s="217"/>
      <c r="V603" s="217"/>
      <c r="W603" s="217"/>
      <c r="X603" s="217"/>
      <c r="Y603" s="217"/>
      <c r="Z603" s="217"/>
      <c r="AA603" s="217"/>
    </row>
    <row r="604" spans="1:27" ht="33.75" x14ac:dyDescent="0.2">
      <c r="A604" s="247">
        <v>597</v>
      </c>
      <c r="B604" s="340" t="s">
        <v>13232</v>
      </c>
      <c r="C604" s="261" t="s">
        <v>13130</v>
      </c>
      <c r="D604" s="248" t="s">
        <v>261</v>
      </c>
      <c r="E604" s="248" t="s">
        <v>13084</v>
      </c>
      <c r="F604" s="248" t="s">
        <v>261</v>
      </c>
      <c r="G604" s="248" t="s">
        <v>440</v>
      </c>
      <c r="H604" s="248" t="s">
        <v>470</v>
      </c>
      <c r="I604" s="248" t="s">
        <v>857</v>
      </c>
      <c r="J604" s="248" t="s">
        <v>92</v>
      </c>
      <c r="K604" s="249">
        <v>12</v>
      </c>
      <c r="L604" s="252">
        <v>2014</v>
      </c>
      <c r="M604" s="250">
        <v>3500</v>
      </c>
      <c r="N604" s="248" t="s">
        <v>2950</v>
      </c>
      <c r="O604" s="331"/>
      <c r="P604" s="72"/>
      <c r="Q604" s="72"/>
      <c r="R604" s="217"/>
      <c r="S604" s="217"/>
      <c r="T604" s="217"/>
      <c r="U604" s="217"/>
      <c r="V604" s="217"/>
      <c r="W604" s="217"/>
      <c r="X604" s="217"/>
      <c r="Y604" s="217"/>
      <c r="Z604" s="217"/>
      <c r="AA604" s="217"/>
    </row>
    <row r="605" spans="1:27" ht="33.75" x14ac:dyDescent="0.2">
      <c r="A605" s="247">
        <v>598</v>
      </c>
      <c r="B605" s="340" t="s">
        <v>13233</v>
      </c>
      <c r="C605" s="261" t="s">
        <v>13130</v>
      </c>
      <c r="D605" s="248" t="s">
        <v>261</v>
      </c>
      <c r="E605" s="248" t="s">
        <v>13084</v>
      </c>
      <c r="F605" s="248" t="s">
        <v>261</v>
      </c>
      <c r="G605" s="248" t="s">
        <v>440</v>
      </c>
      <c r="H605" s="248" t="s">
        <v>470</v>
      </c>
      <c r="I605" s="248" t="s">
        <v>857</v>
      </c>
      <c r="J605" s="248" t="s">
        <v>92</v>
      </c>
      <c r="K605" s="249">
        <v>12</v>
      </c>
      <c r="L605" s="252">
        <v>2014</v>
      </c>
      <c r="M605" s="250">
        <v>3500</v>
      </c>
      <c r="N605" s="248" t="s">
        <v>2950</v>
      </c>
      <c r="O605" s="331"/>
      <c r="P605" s="72"/>
      <c r="Q605" s="72"/>
      <c r="R605" s="217"/>
      <c r="S605" s="217"/>
      <c r="T605" s="217"/>
      <c r="U605" s="217"/>
      <c r="V605" s="217"/>
      <c r="W605" s="217"/>
      <c r="X605" s="217"/>
      <c r="Y605" s="217"/>
      <c r="Z605" s="217"/>
      <c r="AA605" s="217"/>
    </row>
    <row r="606" spans="1:27" ht="33.75" x14ac:dyDescent="0.2">
      <c r="A606" s="247">
        <v>599</v>
      </c>
      <c r="B606" s="340" t="s">
        <v>11796</v>
      </c>
      <c r="C606" s="261" t="s">
        <v>13234</v>
      </c>
      <c r="D606" s="248" t="s">
        <v>261</v>
      </c>
      <c r="E606" s="248" t="s">
        <v>391</v>
      </c>
      <c r="F606" s="248" t="s">
        <v>261</v>
      </c>
      <c r="G606" s="248" t="s">
        <v>440</v>
      </c>
      <c r="H606" s="248" t="s">
        <v>292</v>
      </c>
      <c r="I606" s="248" t="s">
        <v>857</v>
      </c>
      <c r="J606" s="248" t="s">
        <v>92</v>
      </c>
      <c r="K606" s="249">
        <v>12</v>
      </c>
      <c r="L606" s="252">
        <v>2014</v>
      </c>
      <c r="M606" s="250">
        <v>30000</v>
      </c>
      <c r="N606" s="248" t="s">
        <v>2950</v>
      </c>
      <c r="O606" s="331"/>
      <c r="P606" s="72"/>
      <c r="Q606" s="72"/>
      <c r="R606" s="217"/>
      <c r="S606" s="217"/>
      <c r="T606" s="217"/>
      <c r="U606" s="217"/>
      <c r="V606" s="217"/>
      <c r="W606" s="217"/>
      <c r="X606" s="217"/>
      <c r="Y606" s="217"/>
      <c r="Z606" s="217"/>
      <c r="AA606" s="217"/>
    </row>
    <row r="607" spans="1:27" ht="33.75" x14ac:dyDescent="0.2">
      <c r="A607" s="247">
        <v>600</v>
      </c>
      <c r="B607" s="247" t="s">
        <v>13235</v>
      </c>
      <c r="C607" s="261" t="s">
        <v>13236</v>
      </c>
      <c r="D607" s="248" t="s">
        <v>261</v>
      </c>
      <c r="E607" s="248" t="s">
        <v>391</v>
      </c>
      <c r="F607" s="248" t="s">
        <v>261</v>
      </c>
      <c r="G607" s="248" t="s">
        <v>440</v>
      </c>
      <c r="H607" s="248" t="s">
        <v>90</v>
      </c>
      <c r="I607" s="248" t="s">
        <v>857</v>
      </c>
      <c r="J607" s="248" t="s">
        <v>92</v>
      </c>
      <c r="K607" s="249">
        <v>12</v>
      </c>
      <c r="L607" s="252">
        <v>2014</v>
      </c>
      <c r="M607" s="250">
        <v>5000</v>
      </c>
      <c r="N607" s="248" t="s">
        <v>2950</v>
      </c>
      <c r="O607" s="331"/>
      <c r="P607" s="72"/>
      <c r="Q607" s="72"/>
      <c r="R607" s="217"/>
      <c r="S607" s="217"/>
      <c r="T607" s="217"/>
      <c r="U607" s="217"/>
      <c r="V607" s="217"/>
      <c r="W607" s="217"/>
      <c r="X607" s="217"/>
      <c r="Y607" s="217"/>
      <c r="Z607" s="217"/>
      <c r="AA607" s="217"/>
    </row>
    <row r="608" spans="1:27" ht="33.75" x14ac:dyDescent="0.2">
      <c r="A608" s="247">
        <v>601</v>
      </c>
      <c r="B608" s="247" t="s">
        <v>13237</v>
      </c>
      <c r="C608" s="261" t="s">
        <v>13236</v>
      </c>
      <c r="D608" s="248" t="s">
        <v>261</v>
      </c>
      <c r="E608" s="248" t="s">
        <v>391</v>
      </c>
      <c r="F608" s="248" t="s">
        <v>261</v>
      </c>
      <c r="G608" s="248" t="s">
        <v>440</v>
      </c>
      <c r="H608" s="248" t="s">
        <v>90</v>
      </c>
      <c r="I608" s="248" t="s">
        <v>857</v>
      </c>
      <c r="J608" s="248" t="s">
        <v>92</v>
      </c>
      <c r="K608" s="249">
        <v>12</v>
      </c>
      <c r="L608" s="252">
        <v>2014</v>
      </c>
      <c r="M608" s="250">
        <v>5000</v>
      </c>
      <c r="N608" s="248" t="s">
        <v>2950</v>
      </c>
      <c r="O608" s="331"/>
      <c r="P608" s="72"/>
      <c r="Q608" s="72"/>
      <c r="R608" s="217"/>
      <c r="S608" s="217"/>
      <c r="T608" s="217"/>
      <c r="U608" s="217"/>
      <c r="V608" s="217"/>
      <c r="W608" s="217"/>
      <c r="X608" s="217"/>
      <c r="Y608" s="217"/>
      <c r="Z608" s="217"/>
      <c r="AA608" s="217"/>
    </row>
    <row r="609" spans="1:27" ht="33.75" x14ac:dyDescent="0.2">
      <c r="A609" s="247">
        <v>602</v>
      </c>
      <c r="B609" s="247" t="s">
        <v>13238</v>
      </c>
      <c r="C609" s="261" t="s">
        <v>13236</v>
      </c>
      <c r="D609" s="248" t="s">
        <v>261</v>
      </c>
      <c r="E609" s="248" t="s">
        <v>391</v>
      </c>
      <c r="F609" s="248" t="s">
        <v>261</v>
      </c>
      <c r="G609" s="248" t="s">
        <v>440</v>
      </c>
      <c r="H609" s="248" t="s">
        <v>90</v>
      </c>
      <c r="I609" s="248" t="s">
        <v>857</v>
      </c>
      <c r="J609" s="248" t="s">
        <v>92</v>
      </c>
      <c r="K609" s="249">
        <v>12</v>
      </c>
      <c r="L609" s="252">
        <v>2014</v>
      </c>
      <c r="M609" s="250">
        <v>5000</v>
      </c>
      <c r="N609" s="248" t="s">
        <v>2950</v>
      </c>
      <c r="O609" s="331"/>
      <c r="P609" s="72"/>
      <c r="Q609" s="72"/>
      <c r="R609" s="217"/>
      <c r="S609" s="217"/>
      <c r="T609" s="217"/>
      <c r="U609" s="217"/>
      <c r="V609" s="217"/>
      <c r="W609" s="217"/>
      <c r="X609" s="217"/>
      <c r="Y609" s="217"/>
      <c r="Z609" s="217"/>
      <c r="AA609" s="217"/>
    </row>
    <row r="610" spans="1:27" ht="33.75" x14ac:dyDescent="0.2">
      <c r="A610" s="247">
        <v>603</v>
      </c>
      <c r="B610" s="247" t="s">
        <v>13239</v>
      </c>
      <c r="C610" s="261" t="s">
        <v>13236</v>
      </c>
      <c r="D610" s="248" t="s">
        <v>261</v>
      </c>
      <c r="E610" s="248" t="s">
        <v>391</v>
      </c>
      <c r="F610" s="248" t="s">
        <v>261</v>
      </c>
      <c r="G610" s="248" t="s">
        <v>440</v>
      </c>
      <c r="H610" s="248" t="s">
        <v>90</v>
      </c>
      <c r="I610" s="248" t="s">
        <v>857</v>
      </c>
      <c r="J610" s="248" t="s">
        <v>92</v>
      </c>
      <c r="K610" s="249">
        <v>12</v>
      </c>
      <c r="L610" s="252">
        <v>2014</v>
      </c>
      <c r="M610" s="250">
        <v>5000</v>
      </c>
      <c r="N610" s="248" t="s">
        <v>2950</v>
      </c>
      <c r="O610" s="331"/>
      <c r="P610" s="72"/>
      <c r="Q610" s="72"/>
      <c r="R610" s="217"/>
      <c r="S610" s="217"/>
      <c r="T610" s="217"/>
      <c r="U610" s="217"/>
      <c r="V610" s="217"/>
      <c r="W610" s="217"/>
      <c r="X610" s="217"/>
      <c r="Y610" s="217"/>
      <c r="Z610" s="217"/>
      <c r="AA610" s="217"/>
    </row>
    <row r="611" spans="1:27" ht="33.75" x14ac:dyDescent="0.2">
      <c r="A611" s="247">
        <v>604</v>
      </c>
      <c r="B611" s="247" t="s">
        <v>13240</v>
      </c>
      <c r="C611" s="261" t="s">
        <v>13236</v>
      </c>
      <c r="D611" s="248" t="s">
        <v>261</v>
      </c>
      <c r="E611" s="248" t="s">
        <v>391</v>
      </c>
      <c r="F611" s="248" t="s">
        <v>261</v>
      </c>
      <c r="G611" s="248" t="s">
        <v>440</v>
      </c>
      <c r="H611" s="248" t="s">
        <v>90</v>
      </c>
      <c r="I611" s="248" t="s">
        <v>857</v>
      </c>
      <c r="J611" s="248" t="s">
        <v>92</v>
      </c>
      <c r="K611" s="249">
        <v>12</v>
      </c>
      <c r="L611" s="252">
        <v>2014</v>
      </c>
      <c r="M611" s="250">
        <v>5000</v>
      </c>
      <c r="N611" s="248" t="s">
        <v>2950</v>
      </c>
      <c r="O611" s="331"/>
      <c r="P611" s="72"/>
      <c r="Q611" s="72"/>
      <c r="R611" s="217"/>
      <c r="S611" s="217"/>
      <c r="T611" s="217"/>
      <c r="U611" s="217"/>
      <c r="V611" s="217"/>
      <c r="W611" s="217"/>
      <c r="X611" s="217"/>
      <c r="Y611" s="217"/>
      <c r="Z611" s="217"/>
      <c r="AA611" s="217"/>
    </row>
    <row r="612" spans="1:27" ht="33.75" x14ac:dyDescent="0.2">
      <c r="A612" s="247">
        <v>605</v>
      </c>
      <c r="B612" s="247" t="s">
        <v>13241</v>
      </c>
      <c r="C612" s="261" t="s">
        <v>13236</v>
      </c>
      <c r="D612" s="248" t="s">
        <v>261</v>
      </c>
      <c r="E612" s="248" t="s">
        <v>391</v>
      </c>
      <c r="F612" s="248" t="s">
        <v>261</v>
      </c>
      <c r="G612" s="248" t="s">
        <v>440</v>
      </c>
      <c r="H612" s="248" t="s">
        <v>90</v>
      </c>
      <c r="I612" s="248" t="s">
        <v>857</v>
      </c>
      <c r="J612" s="248" t="s">
        <v>92</v>
      </c>
      <c r="K612" s="249">
        <v>12</v>
      </c>
      <c r="L612" s="252">
        <v>2014</v>
      </c>
      <c r="M612" s="250">
        <v>5000</v>
      </c>
      <c r="N612" s="248" t="s">
        <v>2950</v>
      </c>
      <c r="O612" s="331"/>
      <c r="P612" s="72"/>
      <c r="Q612" s="72"/>
      <c r="R612" s="217"/>
      <c r="S612" s="217"/>
      <c r="T612" s="217"/>
      <c r="U612" s="217"/>
      <c r="V612" s="217"/>
      <c r="W612" s="217"/>
      <c r="X612" s="217"/>
      <c r="Y612" s="217"/>
      <c r="Z612" s="217"/>
      <c r="AA612" s="217"/>
    </row>
    <row r="613" spans="1:27" ht="33.75" x14ac:dyDescent="0.2">
      <c r="A613" s="247">
        <v>606</v>
      </c>
      <c r="B613" s="247" t="s">
        <v>13242</v>
      </c>
      <c r="C613" s="261" t="s">
        <v>13236</v>
      </c>
      <c r="D613" s="248" t="s">
        <v>261</v>
      </c>
      <c r="E613" s="248" t="s">
        <v>391</v>
      </c>
      <c r="F613" s="248" t="s">
        <v>261</v>
      </c>
      <c r="G613" s="248" t="s">
        <v>440</v>
      </c>
      <c r="H613" s="248" t="s">
        <v>90</v>
      </c>
      <c r="I613" s="248" t="s">
        <v>857</v>
      </c>
      <c r="J613" s="248" t="s">
        <v>92</v>
      </c>
      <c r="K613" s="249">
        <v>12</v>
      </c>
      <c r="L613" s="252">
        <v>2014</v>
      </c>
      <c r="M613" s="250">
        <v>5000</v>
      </c>
      <c r="N613" s="248" t="s">
        <v>2950</v>
      </c>
      <c r="O613" s="331"/>
      <c r="P613" s="72"/>
      <c r="Q613" s="72"/>
      <c r="R613" s="217"/>
      <c r="S613" s="217"/>
      <c r="T613" s="217"/>
      <c r="U613" s="217"/>
      <c r="V613" s="217"/>
      <c r="W613" s="217"/>
      <c r="X613" s="217"/>
      <c r="Y613" s="217"/>
      <c r="Z613" s="217"/>
      <c r="AA613" s="217"/>
    </row>
    <row r="614" spans="1:27" ht="33.75" x14ac:dyDescent="0.2">
      <c r="A614" s="247">
        <v>607</v>
      </c>
      <c r="B614" s="247" t="s">
        <v>13243</v>
      </c>
      <c r="C614" s="261" t="s">
        <v>13236</v>
      </c>
      <c r="D614" s="248" t="s">
        <v>261</v>
      </c>
      <c r="E614" s="248" t="s">
        <v>391</v>
      </c>
      <c r="F614" s="248" t="s">
        <v>261</v>
      </c>
      <c r="G614" s="248" t="s">
        <v>440</v>
      </c>
      <c r="H614" s="248" t="s">
        <v>90</v>
      </c>
      <c r="I614" s="248" t="s">
        <v>857</v>
      </c>
      <c r="J614" s="248" t="s">
        <v>92</v>
      </c>
      <c r="K614" s="249">
        <v>12</v>
      </c>
      <c r="L614" s="252">
        <v>2014</v>
      </c>
      <c r="M614" s="250">
        <v>5000</v>
      </c>
      <c r="N614" s="248" t="s">
        <v>2950</v>
      </c>
      <c r="O614" s="331"/>
      <c r="P614" s="72"/>
      <c r="Q614" s="72"/>
      <c r="R614" s="217"/>
      <c r="S614" s="217"/>
      <c r="T614" s="217"/>
      <c r="U614" s="217"/>
      <c r="V614" s="217"/>
      <c r="W614" s="217"/>
      <c r="X614" s="217"/>
      <c r="Y614" s="217"/>
      <c r="Z614" s="217"/>
      <c r="AA614" s="217"/>
    </row>
    <row r="615" spans="1:27" ht="33.75" x14ac:dyDescent="0.2">
      <c r="A615" s="247">
        <v>608</v>
      </c>
      <c r="B615" s="247" t="s">
        <v>13244</v>
      </c>
      <c r="C615" s="261" t="s">
        <v>13236</v>
      </c>
      <c r="D615" s="248" t="s">
        <v>261</v>
      </c>
      <c r="E615" s="248" t="s">
        <v>391</v>
      </c>
      <c r="F615" s="248" t="s">
        <v>261</v>
      </c>
      <c r="G615" s="248" t="s">
        <v>440</v>
      </c>
      <c r="H615" s="248" t="s">
        <v>90</v>
      </c>
      <c r="I615" s="248" t="s">
        <v>857</v>
      </c>
      <c r="J615" s="248" t="s">
        <v>92</v>
      </c>
      <c r="K615" s="249">
        <v>12</v>
      </c>
      <c r="L615" s="252">
        <v>2014</v>
      </c>
      <c r="M615" s="250">
        <v>5000</v>
      </c>
      <c r="N615" s="248" t="s">
        <v>2950</v>
      </c>
      <c r="O615" s="331"/>
      <c r="P615" s="72"/>
      <c r="Q615" s="72"/>
      <c r="R615" s="217"/>
      <c r="S615" s="217"/>
      <c r="T615" s="217"/>
      <c r="U615" s="217"/>
      <c r="V615" s="217"/>
      <c r="W615" s="217"/>
      <c r="X615" s="217"/>
      <c r="Y615" s="217"/>
      <c r="Z615" s="217"/>
      <c r="AA615" s="217"/>
    </row>
    <row r="616" spans="1:27" ht="33.75" x14ac:dyDescent="0.2">
      <c r="A616" s="247">
        <v>609</v>
      </c>
      <c r="B616" s="247" t="s">
        <v>13245</v>
      </c>
      <c r="C616" s="261" t="s">
        <v>13236</v>
      </c>
      <c r="D616" s="248" t="s">
        <v>261</v>
      </c>
      <c r="E616" s="248" t="s">
        <v>391</v>
      </c>
      <c r="F616" s="248" t="s">
        <v>261</v>
      </c>
      <c r="G616" s="248" t="s">
        <v>440</v>
      </c>
      <c r="H616" s="248" t="s">
        <v>90</v>
      </c>
      <c r="I616" s="248" t="s">
        <v>857</v>
      </c>
      <c r="J616" s="248" t="s">
        <v>92</v>
      </c>
      <c r="K616" s="249">
        <v>12</v>
      </c>
      <c r="L616" s="252">
        <v>2014</v>
      </c>
      <c r="M616" s="250">
        <v>5000</v>
      </c>
      <c r="N616" s="248" t="s">
        <v>2950</v>
      </c>
      <c r="O616" s="331"/>
      <c r="P616" s="72"/>
      <c r="Q616" s="72"/>
      <c r="R616" s="217"/>
      <c r="S616" s="217"/>
      <c r="T616" s="217"/>
      <c r="U616" s="217"/>
      <c r="V616" s="217"/>
      <c r="W616" s="217"/>
      <c r="X616" s="217"/>
      <c r="Y616" s="217"/>
      <c r="Z616" s="217"/>
      <c r="AA616" s="217"/>
    </row>
    <row r="617" spans="1:27" ht="33.75" x14ac:dyDescent="0.2">
      <c r="A617" s="247">
        <v>610</v>
      </c>
      <c r="B617" s="247" t="s">
        <v>13246</v>
      </c>
      <c r="C617" s="261" t="s">
        <v>13247</v>
      </c>
      <c r="D617" s="248" t="s">
        <v>261</v>
      </c>
      <c r="E617" s="248" t="s">
        <v>391</v>
      </c>
      <c r="F617" s="248" t="s">
        <v>261</v>
      </c>
      <c r="G617" s="248" t="s">
        <v>440</v>
      </c>
      <c r="H617" s="248" t="s">
        <v>90</v>
      </c>
      <c r="I617" s="248" t="s">
        <v>857</v>
      </c>
      <c r="J617" s="248" t="s">
        <v>92</v>
      </c>
      <c r="K617" s="249">
        <v>12</v>
      </c>
      <c r="L617" s="252">
        <v>2014</v>
      </c>
      <c r="M617" s="250">
        <v>11500</v>
      </c>
      <c r="N617" s="248" t="s">
        <v>2950</v>
      </c>
      <c r="O617" s="331"/>
      <c r="P617" s="72"/>
      <c r="Q617" s="72"/>
      <c r="R617" s="217"/>
      <c r="S617" s="217"/>
      <c r="T617" s="217"/>
      <c r="U617" s="217"/>
      <c r="V617" s="217"/>
      <c r="W617" s="217"/>
      <c r="X617" s="217"/>
      <c r="Y617" s="217"/>
      <c r="Z617" s="217"/>
      <c r="AA617" s="217"/>
    </row>
    <row r="618" spans="1:27" ht="33.75" x14ac:dyDescent="0.2">
      <c r="A618" s="247">
        <v>611</v>
      </c>
      <c r="B618" s="247" t="s">
        <v>13248</v>
      </c>
      <c r="C618" s="261" t="s">
        <v>13247</v>
      </c>
      <c r="D618" s="248" t="s">
        <v>261</v>
      </c>
      <c r="E618" s="248" t="s">
        <v>391</v>
      </c>
      <c r="F618" s="248" t="s">
        <v>261</v>
      </c>
      <c r="G618" s="248" t="s">
        <v>440</v>
      </c>
      <c r="H618" s="248" t="s">
        <v>90</v>
      </c>
      <c r="I618" s="248" t="s">
        <v>857</v>
      </c>
      <c r="J618" s="248" t="s">
        <v>92</v>
      </c>
      <c r="K618" s="249">
        <v>12</v>
      </c>
      <c r="L618" s="252">
        <v>2014</v>
      </c>
      <c r="M618" s="250">
        <v>11500</v>
      </c>
      <c r="N618" s="248" t="s">
        <v>2950</v>
      </c>
      <c r="O618" s="331"/>
      <c r="P618" s="72"/>
      <c r="Q618" s="72"/>
      <c r="R618" s="217"/>
      <c r="S618" s="217"/>
      <c r="T618" s="217"/>
      <c r="U618" s="217"/>
      <c r="V618" s="217"/>
      <c r="W618" s="217"/>
      <c r="X618" s="217"/>
      <c r="Y618" s="217"/>
      <c r="Z618" s="217"/>
      <c r="AA618" s="217"/>
    </row>
    <row r="619" spans="1:27" ht="33.75" x14ac:dyDescent="0.2">
      <c r="A619" s="247">
        <v>612</v>
      </c>
      <c r="B619" s="340" t="s">
        <v>13249</v>
      </c>
      <c r="C619" s="261" t="s">
        <v>13195</v>
      </c>
      <c r="D619" s="248" t="s">
        <v>261</v>
      </c>
      <c r="E619" s="248" t="s">
        <v>13196</v>
      </c>
      <c r="F619" s="248" t="s">
        <v>261</v>
      </c>
      <c r="G619" s="248" t="s">
        <v>440</v>
      </c>
      <c r="H619" s="248" t="s">
        <v>292</v>
      </c>
      <c r="I619" s="248" t="s">
        <v>857</v>
      </c>
      <c r="J619" s="248" t="s">
        <v>92</v>
      </c>
      <c r="K619" s="249">
        <v>12</v>
      </c>
      <c r="L619" s="252">
        <v>2014</v>
      </c>
      <c r="M619" s="250">
        <v>10000</v>
      </c>
      <c r="N619" s="248" t="s">
        <v>2950</v>
      </c>
      <c r="O619" s="331"/>
      <c r="P619" s="72"/>
      <c r="Q619" s="72"/>
      <c r="R619" s="217"/>
      <c r="S619" s="217"/>
      <c r="T619" s="217"/>
      <c r="U619" s="217"/>
      <c r="V619" s="217"/>
      <c r="W619" s="217"/>
      <c r="X619" s="217"/>
      <c r="Y619" s="217"/>
      <c r="Z619" s="217"/>
      <c r="AA619" s="217"/>
    </row>
    <row r="620" spans="1:27" ht="33.75" x14ac:dyDescent="0.2">
      <c r="A620" s="247">
        <v>613</v>
      </c>
      <c r="B620" s="340" t="s">
        <v>13250</v>
      </c>
      <c r="C620" s="261" t="s">
        <v>13190</v>
      </c>
      <c r="D620" s="248" t="s">
        <v>261</v>
      </c>
      <c r="E620" s="248" t="s">
        <v>13191</v>
      </c>
      <c r="F620" s="248" t="s">
        <v>261</v>
      </c>
      <c r="G620" s="248" t="s">
        <v>440</v>
      </c>
      <c r="H620" s="248" t="s">
        <v>292</v>
      </c>
      <c r="I620" s="248" t="s">
        <v>857</v>
      </c>
      <c r="J620" s="248" t="s">
        <v>92</v>
      </c>
      <c r="K620" s="249">
        <v>12</v>
      </c>
      <c r="L620" s="252">
        <v>2014</v>
      </c>
      <c r="M620" s="250">
        <v>10033</v>
      </c>
      <c r="N620" s="248" t="s">
        <v>2950</v>
      </c>
      <c r="O620" s="331"/>
      <c r="P620" s="72"/>
      <c r="Q620" s="72"/>
      <c r="R620" s="217"/>
      <c r="S620" s="217"/>
      <c r="T620" s="217"/>
      <c r="U620" s="217"/>
      <c r="V620" s="217"/>
      <c r="W620" s="217"/>
      <c r="X620" s="217"/>
      <c r="Y620" s="217"/>
      <c r="Z620" s="217"/>
      <c r="AA620" s="217"/>
    </row>
    <row r="621" spans="1:27" ht="33.75" x14ac:dyDescent="0.2">
      <c r="A621" s="247">
        <v>614</v>
      </c>
      <c r="B621" s="340" t="s">
        <v>13251</v>
      </c>
      <c r="C621" s="261" t="s">
        <v>13183</v>
      </c>
      <c r="D621" s="248" t="s">
        <v>261</v>
      </c>
      <c r="E621" s="248" t="s">
        <v>13184</v>
      </c>
      <c r="F621" s="248" t="s">
        <v>261</v>
      </c>
      <c r="G621" s="248" t="s">
        <v>440</v>
      </c>
      <c r="H621" s="248" t="s">
        <v>292</v>
      </c>
      <c r="I621" s="248" t="s">
        <v>857</v>
      </c>
      <c r="J621" s="248" t="s">
        <v>92</v>
      </c>
      <c r="K621" s="249">
        <v>12</v>
      </c>
      <c r="L621" s="252">
        <v>2014</v>
      </c>
      <c r="M621" s="250">
        <v>15000</v>
      </c>
      <c r="N621" s="248" t="s">
        <v>2950</v>
      </c>
      <c r="O621" s="331"/>
      <c r="P621" s="72"/>
      <c r="Q621" s="72"/>
      <c r="R621" s="217"/>
      <c r="S621" s="217"/>
      <c r="T621" s="217"/>
      <c r="U621" s="217"/>
      <c r="V621" s="217"/>
      <c r="W621" s="217"/>
      <c r="X621" s="217"/>
      <c r="Y621" s="217"/>
      <c r="Z621" s="217"/>
      <c r="AA621" s="217"/>
    </row>
    <row r="622" spans="1:27" ht="33.75" x14ac:dyDescent="0.2">
      <c r="A622" s="247">
        <v>615</v>
      </c>
      <c r="B622" s="340" t="s">
        <v>13252</v>
      </c>
      <c r="C622" s="261" t="s">
        <v>13150</v>
      </c>
      <c r="D622" s="248" t="s">
        <v>261</v>
      </c>
      <c r="E622" s="248" t="s">
        <v>391</v>
      </c>
      <c r="F622" s="248" t="s">
        <v>261</v>
      </c>
      <c r="G622" s="248" t="s">
        <v>440</v>
      </c>
      <c r="H622" s="248" t="s">
        <v>292</v>
      </c>
      <c r="I622" s="248" t="s">
        <v>857</v>
      </c>
      <c r="J622" s="248" t="s">
        <v>92</v>
      </c>
      <c r="K622" s="249">
        <v>12</v>
      </c>
      <c r="L622" s="252">
        <v>2014</v>
      </c>
      <c r="M622" s="250">
        <v>10000</v>
      </c>
      <c r="N622" s="248" t="s">
        <v>2950</v>
      </c>
      <c r="O622" s="331"/>
      <c r="P622" s="72"/>
      <c r="Q622" s="72"/>
      <c r="R622" s="217"/>
      <c r="S622" s="217"/>
      <c r="T622" s="217"/>
      <c r="U622" s="217"/>
      <c r="V622" s="217"/>
      <c r="W622" s="217"/>
      <c r="X622" s="217"/>
      <c r="Y622" s="217"/>
      <c r="Z622" s="217"/>
      <c r="AA622" s="217"/>
    </row>
    <row r="623" spans="1:27" ht="33.75" x14ac:dyDescent="0.2">
      <c r="A623" s="247">
        <v>616</v>
      </c>
      <c r="B623" s="247" t="s">
        <v>13253</v>
      </c>
      <c r="C623" s="261" t="s">
        <v>13254</v>
      </c>
      <c r="D623" s="248" t="s">
        <v>261</v>
      </c>
      <c r="E623" s="248" t="s">
        <v>13026</v>
      </c>
      <c r="F623" s="248" t="s">
        <v>261</v>
      </c>
      <c r="G623" s="248" t="s">
        <v>440</v>
      </c>
      <c r="H623" s="248" t="s">
        <v>292</v>
      </c>
      <c r="I623" s="248" t="s">
        <v>857</v>
      </c>
      <c r="J623" s="248" t="s">
        <v>92</v>
      </c>
      <c r="K623" s="249">
        <v>12</v>
      </c>
      <c r="L623" s="252">
        <v>2014</v>
      </c>
      <c r="M623" s="250">
        <v>6400</v>
      </c>
      <c r="N623" s="248" t="s">
        <v>2950</v>
      </c>
      <c r="O623" s="331"/>
      <c r="P623" s="72"/>
      <c r="Q623" s="72"/>
      <c r="R623" s="217"/>
      <c r="S623" s="217"/>
      <c r="T623" s="217"/>
      <c r="U623" s="217"/>
      <c r="V623" s="217"/>
      <c r="W623" s="217"/>
      <c r="X623" s="217"/>
      <c r="Y623" s="217"/>
      <c r="Z623" s="217"/>
      <c r="AA623" s="217"/>
    </row>
    <row r="624" spans="1:27" ht="33.75" x14ac:dyDescent="0.2">
      <c r="A624" s="247">
        <v>617</v>
      </c>
      <c r="B624" s="247" t="s">
        <v>13255</v>
      </c>
      <c r="C624" s="261" t="s">
        <v>13256</v>
      </c>
      <c r="D624" s="248" t="s">
        <v>261</v>
      </c>
      <c r="E624" s="248" t="s">
        <v>391</v>
      </c>
      <c r="F624" s="248" t="s">
        <v>261</v>
      </c>
      <c r="G624" s="248" t="s">
        <v>440</v>
      </c>
      <c r="H624" s="248" t="s">
        <v>292</v>
      </c>
      <c r="I624" s="248" t="s">
        <v>857</v>
      </c>
      <c r="J624" s="248" t="s">
        <v>92</v>
      </c>
      <c r="K624" s="249">
        <v>12</v>
      </c>
      <c r="L624" s="252">
        <v>2014</v>
      </c>
      <c r="M624" s="250">
        <v>7000.02</v>
      </c>
      <c r="N624" s="248" t="s">
        <v>2950</v>
      </c>
      <c r="O624" s="331"/>
      <c r="P624" s="72"/>
      <c r="Q624" s="72"/>
      <c r="R624" s="217"/>
      <c r="S624" s="217"/>
      <c r="T624" s="217"/>
      <c r="U624" s="217"/>
      <c r="V624" s="217"/>
      <c r="W624" s="217"/>
      <c r="X624" s="217"/>
      <c r="Y624" s="217"/>
      <c r="Z624" s="217"/>
      <c r="AA624" s="217"/>
    </row>
    <row r="625" spans="1:27" ht="33.75" x14ac:dyDescent="0.2">
      <c r="A625" s="247">
        <v>618</v>
      </c>
      <c r="B625" s="247" t="s">
        <v>13257</v>
      </c>
      <c r="C625" s="261" t="s">
        <v>13104</v>
      </c>
      <c r="D625" s="248" t="s">
        <v>261</v>
      </c>
      <c r="E625" s="248" t="s">
        <v>391</v>
      </c>
      <c r="F625" s="248" t="s">
        <v>261</v>
      </c>
      <c r="G625" s="248" t="s">
        <v>440</v>
      </c>
      <c r="H625" s="248" t="s">
        <v>12163</v>
      </c>
      <c r="I625" s="248" t="s">
        <v>857</v>
      </c>
      <c r="J625" s="248" t="s">
        <v>92</v>
      </c>
      <c r="K625" s="249">
        <v>5</v>
      </c>
      <c r="L625" s="252">
        <v>2016</v>
      </c>
      <c r="M625" s="250">
        <v>8120.16</v>
      </c>
      <c r="N625" s="248" t="s">
        <v>2950</v>
      </c>
      <c r="O625" s="331"/>
      <c r="P625" s="72"/>
      <c r="Q625" s="72"/>
      <c r="R625" s="217"/>
      <c r="S625" s="217"/>
      <c r="T625" s="217"/>
      <c r="U625" s="217"/>
      <c r="V625" s="217"/>
      <c r="W625" s="217"/>
      <c r="X625" s="217"/>
      <c r="Y625" s="217"/>
      <c r="Z625" s="217"/>
      <c r="AA625" s="217"/>
    </row>
    <row r="626" spans="1:27" ht="33.75" x14ac:dyDescent="0.2">
      <c r="A626" s="247">
        <v>619</v>
      </c>
      <c r="B626" s="247" t="s">
        <v>13258</v>
      </c>
      <c r="C626" s="261" t="s">
        <v>13092</v>
      </c>
      <c r="D626" s="248" t="s">
        <v>261</v>
      </c>
      <c r="E626" s="248" t="s">
        <v>391</v>
      </c>
      <c r="F626" s="248" t="s">
        <v>261</v>
      </c>
      <c r="G626" s="248" t="s">
        <v>440</v>
      </c>
      <c r="H626" s="248" t="s">
        <v>12163</v>
      </c>
      <c r="I626" s="248" t="s">
        <v>857</v>
      </c>
      <c r="J626" s="248" t="s">
        <v>92</v>
      </c>
      <c r="K626" s="249">
        <v>12</v>
      </c>
      <c r="L626" s="252">
        <v>2016</v>
      </c>
      <c r="M626" s="250">
        <v>22731</v>
      </c>
      <c r="N626" s="248" t="s">
        <v>2950</v>
      </c>
      <c r="O626" s="331"/>
      <c r="P626" s="72"/>
      <c r="Q626" s="72"/>
      <c r="R626" s="217"/>
      <c r="S626" s="217"/>
      <c r="T626" s="217"/>
      <c r="U626" s="217"/>
      <c r="V626" s="217"/>
      <c r="W626" s="217"/>
      <c r="X626" s="217"/>
      <c r="Y626" s="217"/>
      <c r="Z626" s="217"/>
      <c r="AA626" s="217"/>
    </row>
    <row r="627" spans="1:27" ht="33.75" x14ac:dyDescent="0.2">
      <c r="A627" s="247">
        <v>620</v>
      </c>
      <c r="B627" s="247" t="s">
        <v>13259</v>
      </c>
      <c r="C627" s="261" t="s">
        <v>13209</v>
      </c>
      <c r="D627" s="248" t="s">
        <v>261</v>
      </c>
      <c r="E627" s="248" t="s">
        <v>391</v>
      </c>
      <c r="F627" s="248" t="s">
        <v>261</v>
      </c>
      <c r="G627" s="248" t="s">
        <v>440</v>
      </c>
      <c r="H627" s="248" t="s">
        <v>890</v>
      </c>
      <c r="I627" s="248" t="s">
        <v>851</v>
      </c>
      <c r="J627" s="248" t="s">
        <v>92</v>
      </c>
      <c r="K627" s="249">
        <v>12</v>
      </c>
      <c r="L627" s="252">
        <v>2015</v>
      </c>
      <c r="M627" s="250">
        <v>10000</v>
      </c>
      <c r="N627" s="248" t="s">
        <v>2950</v>
      </c>
      <c r="O627" s="331"/>
      <c r="P627" s="72"/>
      <c r="Q627" s="72"/>
      <c r="R627" s="217"/>
      <c r="S627" s="217"/>
      <c r="T627" s="217"/>
      <c r="U627" s="217"/>
      <c r="V627" s="217"/>
      <c r="W627" s="217"/>
      <c r="X627" s="217"/>
      <c r="Y627" s="217"/>
      <c r="Z627" s="217"/>
      <c r="AA627" s="217"/>
    </row>
    <row r="628" spans="1:27" ht="33.75" x14ac:dyDescent="0.2">
      <c r="A628" s="247">
        <v>621</v>
      </c>
      <c r="B628" s="247" t="s">
        <v>13260</v>
      </c>
      <c r="C628" s="261" t="s">
        <v>13043</v>
      </c>
      <c r="D628" s="248" t="s">
        <v>261</v>
      </c>
      <c r="E628" s="248" t="s">
        <v>391</v>
      </c>
      <c r="F628" s="248" t="s">
        <v>261</v>
      </c>
      <c r="G628" s="248" t="s">
        <v>440</v>
      </c>
      <c r="H628" s="248" t="s">
        <v>906</v>
      </c>
      <c r="I628" s="248" t="s">
        <v>851</v>
      </c>
      <c r="J628" s="248" t="s">
        <v>92</v>
      </c>
      <c r="K628" s="249">
        <v>12</v>
      </c>
      <c r="L628" s="252">
        <v>2015</v>
      </c>
      <c r="M628" s="250">
        <v>15000</v>
      </c>
      <c r="N628" s="248" t="s">
        <v>2950</v>
      </c>
      <c r="O628" s="331"/>
      <c r="P628" s="72"/>
      <c r="Q628" s="72"/>
      <c r="R628" s="217"/>
      <c r="S628" s="217"/>
      <c r="T628" s="217"/>
      <c r="U628" s="217"/>
      <c r="V628" s="217"/>
      <c r="W628" s="217"/>
      <c r="X628" s="217"/>
      <c r="Y628" s="217"/>
      <c r="Z628" s="217"/>
      <c r="AA628" s="217"/>
    </row>
    <row r="629" spans="1:27" ht="33.75" x14ac:dyDescent="0.2">
      <c r="A629" s="247">
        <v>622</v>
      </c>
      <c r="B629" s="247" t="s">
        <v>13261</v>
      </c>
      <c r="C629" s="261" t="s">
        <v>13262</v>
      </c>
      <c r="D629" s="248" t="s">
        <v>261</v>
      </c>
      <c r="E629" s="248" t="s">
        <v>391</v>
      </c>
      <c r="F629" s="248" t="s">
        <v>261</v>
      </c>
      <c r="G629" s="248" t="s">
        <v>440</v>
      </c>
      <c r="H629" s="248" t="s">
        <v>90</v>
      </c>
      <c r="I629" s="248" t="s">
        <v>851</v>
      </c>
      <c r="J629" s="248" t="s">
        <v>92</v>
      </c>
      <c r="K629" s="249">
        <v>12</v>
      </c>
      <c r="L629" s="252">
        <v>2015</v>
      </c>
      <c r="M629" s="250">
        <v>1500</v>
      </c>
      <c r="N629" s="248" t="s">
        <v>2950</v>
      </c>
      <c r="O629" s="331"/>
      <c r="P629" s="72"/>
      <c r="Q629" s="72"/>
      <c r="R629" s="217"/>
      <c r="S629" s="217"/>
      <c r="T629" s="217"/>
      <c r="U629" s="217"/>
      <c r="V629" s="217"/>
      <c r="W629" s="217"/>
      <c r="X629" s="217"/>
      <c r="Y629" s="217"/>
      <c r="Z629" s="217"/>
      <c r="AA629" s="217"/>
    </row>
    <row r="630" spans="1:27" ht="33.75" x14ac:dyDescent="0.2">
      <c r="A630" s="247">
        <v>623</v>
      </c>
      <c r="B630" s="247" t="s">
        <v>13263</v>
      </c>
      <c r="C630" s="261" t="s">
        <v>13264</v>
      </c>
      <c r="D630" s="248" t="s">
        <v>261</v>
      </c>
      <c r="E630" s="248" t="s">
        <v>13062</v>
      </c>
      <c r="F630" s="248" t="s">
        <v>261</v>
      </c>
      <c r="G630" s="248" t="s">
        <v>440</v>
      </c>
      <c r="H630" s="248" t="s">
        <v>292</v>
      </c>
      <c r="I630" s="248" t="s">
        <v>851</v>
      </c>
      <c r="J630" s="248" t="s">
        <v>92</v>
      </c>
      <c r="K630" s="249">
        <v>12</v>
      </c>
      <c r="L630" s="252">
        <v>2015</v>
      </c>
      <c r="M630" s="250">
        <v>5000</v>
      </c>
      <c r="N630" s="248" t="s">
        <v>2950</v>
      </c>
      <c r="O630" s="331"/>
      <c r="P630" s="72"/>
      <c r="Q630" s="72"/>
      <c r="R630" s="217"/>
      <c r="S630" s="217"/>
      <c r="T630" s="217"/>
      <c r="U630" s="217"/>
      <c r="V630" s="217"/>
      <c r="W630" s="217"/>
      <c r="X630" s="217"/>
      <c r="Y630" s="217"/>
      <c r="Z630" s="217"/>
      <c r="AA630" s="217"/>
    </row>
    <row r="631" spans="1:27" ht="33.75" x14ac:dyDescent="0.2">
      <c r="A631" s="247">
        <v>624</v>
      </c>
      <c r="B631" s="247" t="s">
        <v>13265</v>
      </c>
      <c r="C631" s="261" t="s">
        <v>13266</v>
      </c>
      <c r="D631" s="248" t="s">
        <v>261</v>
      </c>
      <c r="E631" s="248" t="s">
        <v>13122</v>
      </c>
      <c r="F631" s="248" t="s">
        <v>261</v>
      </c>
      <c r="G631" s="248" t="s">
        <v>440</v>
      </c>
      <c r="H631" s="248" t="s">
        <v>292</v>
      </c>
      <c r="I631" s="248" t="s">
        <v>851</v>
      </c>
      <c r="J631" s="248" t="s">
        <v>92</v>
      </c>
      <c r="K631" s="249">
        <v>12</v>
      </c>
      <c r="L631" s="252">
        <v>2015</v>
      </c>
      <c r="M631" s="250">
        <v>3000</v>
      </c>
      <c r="N631" s="248" t="s">
        <v>2950</v>
      </c>
      <c r="O631" s="331"/>
      <c r="P631" s="72"/>
      <c r="Q631" s="72"/>
      <c r="R631" s="217"/>
      <c r="S631" s="217"/>
      <c r="T631" s="217"/>
      <c r="U631" s="217"/>
      <c r="V631" s="217"/>
      <c r="W631" s="217"/>
      <c r="X631" s="217"/>
      <c r="Y631" s="217"/>
      <c r="Z631" s="217"/>
      <c r="AA631" s="217"/>
    </row>
    <row r="632" spans="1:27" ht="33.75" x14ac:dyDescent="0.2">
      <c r="A632" s="247">
        <v>625</v>
      </c>
      <c r="B632" s="247" t="s">
        <v>13267</v>
      </c>
      <c r="C632" s="261" t="s">
        <v>13268</v>
      </c>
      <c r="D632" s="248" t="s">
        <v>261</v>
      </c>
      <c r="E632" s="248" t="s">
        <v>391</v>
      </c>
      <c r="F632" s="248" t="s">
        <v>261</v>
      </c>
      <c r="G632" s="248" t="s">
        <v>440</v>
      </c>
      <c r="H632" s="248" t="s">
        <v>292</v>
      </c>
      <c r="I632" s="248" t="s">
        <v>851</v>
      </c>
      <c r="J632" s="248" t="s">
        <v>92</v>
      </c>
      <c r="K632" s="249">
        <v>12</v>
      </c>
      <c r="L632" s="252">
        <v>2015</v>
      </c>
      <c r="M632" s="250">
        <v>10000</v>
      </c>
      <c r="N632" s="248" t="s">
        <v>2950</v>
      </c>
      <c r="O632" s="331"/>
      <c r="P632" s="72"/>
      <c r="Q632" s="72"/>
      <c r="R632" s="217"/>
      <c r="S632" s="217"/>
      <c r="T632" s="217"/>
      <c r="U632" s="217"/>
      <c r="V632" s="217"/>
      <c r="W632" s="217"/>
      <c r="X632" s="217"/>
      <c r="Y632" s="217"/>
      <c r="Z632" s="217"/>
      <c r="AA632" s="217"/>
    </row>
    <row r="633" spans="1:27" ht="33.75" x14ac:dyDescent="0.2">
      <c r="A633" s="247">
        <v>626</v>
      </c>
      <c r="B633" s="247" t="s">
        <v>13269</v>
      </c>
      <c r="C633" s="261" t="s">
        <v>13102</v>
      </c>
      <c r="D633" s="248" t="s">
        <v>261</v>
      </c>
      <c r="E633" s="248" t="s">
        <v>13026</v>
      </c>
      <c r="F633" s="248" t="s">
        <v>261</v>
      </c>
      <c r="G633" s="248" t="s">
        <v>440</v>
      </c>
      <c r="H633" s="248" t="s">
        <v>292</v>
      </c>
      <c r="I633" s="248" t="s">
        <v>851</v>
      </c>
      <c r="J633" s="248" t="s">
        <v>92</v>
      </c>
      <c r="K633" s="249">
        <v>12</v>
      </c>
      <c r="L633" s="252">
        <v>2015</v>
      </c>
      <c r="M633" s="250">
        <v>6400</v>
      </c>
      <c r="N633" s="248" t="s">
        <v>2950</v>
      </c>
      <c r="O633" s="331"/>
      <c r="P633" s="72"/>
      <c r="Q633" s="72"/>
      <c r="R633" s="217"/>
      <c r="S633" s="217"/>
      <c r="T633" s="217"/>
      <c r="U633" s="217"/>
      <c r="V633" s="217"/>
      <c r="W633" s="217"/>
      <c r="X633" s="217"/>
      <c r="Y633" s="217"/>
      <c r="Z633" s="217"/>
      <c r="AA633" s="217"/>
    </row>
    <row r="634" spans="1:27" ht="33.75" x14ac:dyDescent="0.2">
      <c r="A634" s="247">
        <v>627</v>
      </c>
      <c r="B634" s="247" t="s">
        <v>13270</v>
      </c>
      <c r="C634" s="261" t="s">
        <v>13045</v>
      </c>
      <c r="D634" s="248" t="s">
        <v>261</v>
      </c>
      <c r="E634" s="248" t="s">
        <v>391</v>
      </c>
      <c r="F634" s="248" t="s">
        <v>261</v>
      </c>
      <c r="G634" s="248" t="s">
        <v>440</v>
      </c>
      <c r="H634" s="248" t="s">
        <v>90</v>
      </c>
      <c r="I634" s="248" t="s">
        <v>851</v>
      </c>
      <c r="J634" s="248" t="s">
        <v>92</v>
      </c>
      <c r="K634" s="249">
        <v>12</v>
      </c>
      <c r="L634" s="252">
        <v>2015</v>
      </c>
      <c r="M634" s="250">
        <v>5000</v>
      </c>
      <c r="N634" s="248" t="s">
        <v>2950</v>
      </c>
      <c r="O634" s="331"/>
      <c r="P634" s="72"/>
      <c r="Q634" s="72"/>
      <c r="R634" s="217"/>
      <c r="S634" s="217"/>
      <c r="T634" s="217"/>
      <c r="U634" s="217"/>
      <c r="V634" s="217"/>
      <c r="W634" s="217"/>
      <c r="X634" s="217"/>
      <c r="Y634" s="217"/>
      <c r="Z634" s="217"/>
      <c r="AA634" s="217"/>
    </row>
    <row r="635" spans="1:27" ht="33.75" x14ac:dyDescent="0.2">
      <c r="A635" s="247">
        <v>628</v>
      </c>
      <c r="B635" s="247" t="s">
        <v>13270</v>
      </c>
      <c r="C635" s="261" t="s">
        <v>13045</v>
      </c>
      <c r="D635" s="248" t="s">
        <v>261</v>
      </c>
      <c r="E635" s="248" t="s">
        <v>391</v>
      </c>
      <c r="F635" s="248" t="s">
        <v>261</v>
      </c>
      <c r="G635" s="248" t="s">
        <v>440</v>
      </c>
      <c r="H635" s="248" t="s">
        <v>90</v>
      </c>
      <c r="I635" s="248" t="s">
        <v>851</v>
      </c>
      <c r="J635" s="248" t="s">
        <v>92</v>
      </c>
      <c r="K635" s="249">
        <v>12</v>
      </c>
      <c r="L635" s="252">
        <v>2015</v>
      </c>
      <c r="M635" s="250">
        <v>5000</v>
      </c>
      <c r="N635" s="248" t="s">
        <v>2950</v>
      </c>
      <c r="O635" s="331"/>
      <c r="P635" s="72"/>
      <c r="Q635" s="72"/>
      <c r="R635" s="217"/>
      <c r="S635" s="217"/>
      <c r="T635" s="217"/>
      <c r="U635" s="217"/>
      <c r="V635" s="217"/>
      <c r="W635" s="217"/>
      <c r="X635" s="217"/>
      <c r="Y635" s="217"/>
      <c r="Z635" s="217"/>
      <c r="AA635" s="217"/>
    </row>
    <row r="636" spans="1:27" ht="33.75" x14ac:dyDescent="0.2">
      <c r="A636" s="247">
        <v>629</v>
      </c>
      <c r="B636" s="247" t="s">
        <v>13270</v>
      </c>
      <c r="C636" s="261" t="s">
        <v>13045</v>
      </c>
      <c r="D636" s="248" t="s">
        <v>261</v>
      </c>
      <c r="E636" s="248" t="s">
        <v>391</v>
      </c>
      <c r="F636" s="248" t="s">
        <v>261</v>
      </c>
      <c r="G636" s="248" t="s">
        <v>440</v>
      </c>
      <c r="H636" s="248" t="s">
        <v>90</v>
      </c>
      <c r="I636" s="248" t="s">
        <v>851</v>
      </c>
      <c r="J636" s="248" t="s">
        <v>92</v>
      </c>
      <c r="K636" s="249">
        <v>12</v>
      </c>
      <c r="L636" s="252">
        <v>2015</v>
      </c>
      <c r="M636" s="250">
        <v>5000</v>
      </c>
      <c r="N636" s="248" t="s">
        <v>2950</v>
      </c>
      <c r="O636" s="331"/>
      <c r="P636" s="72"/>
      <c r="Q636" s="72"/>
      <c r="R636" s="217"/>
      <c r="S636" s="217"/>
      <c r="T636" s="217"/>
      <c r="U636" s="217"/>
      <c r="V636" s="217"/>
      <c r="W636" s="217"/>
      <c r="X636" s="217"/>
      <c r="Y636" s="217"/>
      <c r="Z636" s="217"/>
      <c r="AA636" s="217"/>
    </row>
    <row r="637" spans="1:27" ht="33.75" x14ac:dyDescent="0.2">
      <c r="A637" s="247">
        <v>630</v>
      </c>
      <c r="B637" s="247" t="s">
        <v>13270</v>
      </c>
      <c r="C637" s="261" t="s">
        <v>13045</v>
      </c>
      <c r="D637" s="248" t="s">
        <v>261</v>
      </c>
      <c r="E637" s="248" t="s">
        <v>391</v>
      </c>
      <c r="F637" s="248" t="s">
        <v>261</v>
      </c>
      <c r="G637" s="248" t="s">
        <v>440</v>
      </c>
      <c r="H637" s="248" t="s">
        <v>90</v>
      </c>
      <c r="I637" s="248" t="s">
        <v>851</v>
      </c>
      <c r="J637" s="248" t="s">
        <v>92</v>
      </c>
      <c r="K637" s="249">
        <v>12</v>
      </c>
      <c r="L637" s="252">
        <v>2015</v>
      </c>
      <c r="M637" s="250">
        <v>5000</v>
      </c>
      <c r="N637" s="248" t="s">
        <v>2950</v>
      </c>
      <c r="O637" s="331"/>
      <c r="P637" s="72"/>
      <c r="Q637" s="72"/>
      <c r="R637" s="217"/>
      <c r="S637" s="217"/>
      <c r="T637" s="217"/>
      <c r="U637" s="217"/>
      <c r="V637" s="217"/>
      <c r="W637" s="217"/>
      <c r="X637" s="217"/>
      <c r="Y637" s="217"/>
      <c r="Z637" s="217"/>
      <c r="AA637" s="217"/>
    </row>
    <row r="638" spans="1:27" ht="33.75" x14ac:dyDescent="0.2">
      <c r="A638" s="247">
        <v>631</v>
      </c>
      <c r="B638" s="247" t="s">
        <v>13270</v>
      </c>
      <c r="C638" s="261" t="s">
        <v>13045</v>
      </c>
      <c r="D638" s="248" t="s">
        <v>261</v>
      </c>
      <c r="E638" s="248" t="s">
        <v>391</v>
      </c>
      <c r="F638" s="248" t="s">
        <v>261</v>
      </c>
      <c r="G638" s="248" t="s">
        <v>440</v>
      </c>
      <c r="H638" s="248" t="s">
        <v>90</v>
      </c>
      <c r="I638" s="248" t="s">
        <v>851</v>
      </c>
      <c r="J638" s="248" t="s">
        <v>92</v>
      </c>
      <c r="K638" s="249">
        <v>12</v>
      </c>
      <c r="L638" s="252">
        <v>2015</v>
      </c>
      <c r="M638" s="250">
        <v>5000</v>
      </c>
      <c r="N638" s="248" t="s">
        <v>2950</v>
      </c>
      <c r="O638" s="331"/>
      <c r="P638" s="72"/>
      <c r="Q638" s="72"/>
      <c r="R638" s="217"/>
      <c r="S638" s="217"/>
      <c r="T638" s="217"/>
      <c r="U638" s="217"/>
      <c r="V638" s="217"/>
      <c r="W638" s="217"/>
      <c r="X638" s="217"/>
      <c r="Y638" s="217"/>
      <c r="Z638" s="217"/>
      <c r="AA638" s="217"/>
    </row>
    <row r="639" spans="1:27" ht="33.75" x14ac:dyDescent="0.2">
      <c r="A639" s="247">
        <v>632</v>
      </c>
      <c r="B639" s="247" t="s">
        <v>13271</v>
      </c>
      <c r="C639" s="261" t="s">
        <v>13247</v>
      </c>
      <c r="D639" s="248" t="s">
        <v>261</v>
      </c>
      <c r="E639" s="248" t="s">
        <v>391</v>
      </c>
      <c r="F639" s="248" t="s">
        <v>261</v>
      </c>
      <c r="G639" s="248" t="s">
        <v>440</v>
      </c>
      <c r="H639" s="248" t="s">
        <v>90</v>
      </c>
      <c r="I639" s="248" t="s">
        <v>851</v>
      </c>
      <c r="J639" s="248" t="s">
        <v>92</v>
      </c>
      <c r="K639" s="249">
        <v>12</v>
      </c>
      <c r="L639" s="252">
        <v>2015</v>
      </c>
      <c r="M639" s="250">
        <v>11500</v>
      </c>
      <c r="N639" s="248" t="s">
        <v>2950</v>
      </c>
      <c r="O639" s="331"/>
      <c r="P639" s="72"/>
      <c r="Q639" s="72"/>
      <c r="R639" s="217"/>
      <c r="S639" s="217"/>
      <c r="T639" s="217"/>
      <c r="U639" s="217"/>
      <c r="V639" s="217"/>
      <c r="W639" s="217"/>
      <c r="X639" s="217"/>
      <c r="Y639" s="217"/>
      <c r="Z639" s="217"/>
      <c r="AA639" s="217"/>
    </row>
    <row r="640" spans="1:27" ht="33.75" x14ac:dyDescent="0.2">
      <c r="A640" s="247">
        <v>633</v>
      </c>
      <c r="B640" s="247" t="s">
        <v>13272</v>
      </c>
      <c r="C640" s="261" t="s">
        <v>13273</v>
      </c>
      <c r="D640" s="248" t="s">
        <v>261</v>
      </c>
      <c r="E640" s="248" t="s">
        <v>391</v>
      </c>
      <c r="F640" s="248" t="s">
        <v>261</v>
      </c>
      <c r="G640" s="248" t="s">
        <v>440</v>
      </c>
      <c r="H640" s="248" t="s">
        <v>470</v>
      </c>
      <c r="I640" s="248" t="s">
        <v>851</v>
      </c>
      <c r="J640" s="248" t="s">
        <v>92</v>
      </c>
      <c r="K640" s="249">
        <v>12</v>
      </c>
      <c r="L640" s="252">
        <v>2015</v>
      </c>
      <c r="M640" s="250">
        <v>3055.93</v>
      </c>
      <c r="N640" s="248" t="s">
        <v>2950</v>
      </c>
      <c r="O640" s="331"/>
      <c r="P640" s="72"/>
      <c r="Q640" s="72"/>
      <c r="R640" s="217"/>
      <c r="S640" s="217"/>
      <c r="T640" s="217"/>
      <c r="U640" s="217"/>
      <c r="V640" s="217"/>
      <c r="W640" s="217"/>
      <c r="X640" s="217"/>
      <c r="Y640" s="217"/>
      <c r="Z640" s="217"/>
      <c r="AA640" s="217"/>
    </row>
    <row r="641" spans="1:27" ht="33.75" x14ac:dyDescent="0.2">
      <c r="A641" s="247">
        <v>634</v>
      </c>
      <c r="B641" s="247" t="s">
        <v>13272</v>
      </c>
      <c r="C641" s="261" t="s">
        <v>13273</v>
      </c>
      <c r="D641" s="248" t="s">
        <v>261</v>
      </c>
      <c r="E641" s="248" t="s">
        <v>391</v>
      </c>
      <c r="F641" s="248" t="s">
        <v>261</v>
      </c>
      <c r="G641" s="248" t="s">
        <v>440</v>
      </c>
      <c r="H641" s="248" t="s">
        <v>470</v>
      </c>
      <c r="I641" s="248" t="s">
        <v>851</v>
      </c>
      <c r="J641" s="248" t="s">
        <v>92</v>
      </c>
      <c r="K641" s="249">
        <v>12</v>
      </c>
      <c r="L641" s="252">
        <v>2015</v>
      </c>
      <c r="M641" s="250">
        <v>3056</v>
      </c>
      <c r="N641" s="248" t="s">
        <v>2950</v>
      </c>
      <c r="O641" s="331"/>
      <c r="P641" s="72"/>
      <c r="Q641" s="72"/>
      <c r="R641" s="217"/>
      <c r="S641" s="217"/>
      <c r="T641" s="217"/>
      <c r="U641" s="217"/>
      <c r="V641" s="217"/>
      <c r="W641" s="217"/>
      <c r="X641" s="217"/>
      <c r="Y641" s="217"/>
      <c r="Z641" s="217"/>
      <c r="AA641" s="217"/>
    </row>
    <row r="642" spans="1:27" ht="33.75" x14ac:dyDescent="0.2">
      <c r="A642" s="247">
        <v>635</v>
      </c>
      <c r="B642" s="247" t="s">
        <v>13274</v>
      </c>
      <c r="C642" s="261" t="s">
        <v>13275</v>
      </c>
      <c r="D642" s="248" t="s">
        <v>261</v>
      </c>
      <c r="E642" s="248" t="s">
        <v>391</v>
      </c>
      <c r="F642" s="248" t="s">
        <v>261</v>
      </c>
      <c r="G642" s="248" t="s">
        <v>440</v>
      </c>
      <c r="H642" s="248" t="s">
        <v>292</v>
      </c>
      <c r="I642" s="248" t="s">
        <v>851</v>
      </c>
      <c r="J642" s="248" t="s">
        <v>92</v>
      </c>
      <c r="K642" s="249">
        <v>12</v>
      </c>
      <c r="L642" s="252">
        <v>2015</v>
      </c>
      <c r="M642" s="250">
        <v>7000</v>
      </c>
      <c r="N642" s="248" t="s">
        <v>2950</v>
      </c>
      <c r="O642" s="331"/>
      <c r="P642" s="72"/>
      <c r="Q642" s="72"/>
      <c r="R642" s="217"/>
      <c r="S642" s="217"/>
      <c r="T642" s="217"/>
      <c r="U642" s="217"/>
      <c r="V642" s="217"/>
      <c r="W642" s="217"/>
      <c r="X642" s="217"/>
      <c r="Y642" s="217"/>
      <c r="Z642" s="217"/>
      <c r="AA642" s="217"/>
    </row>
    <row r="643" spans="1:27" ht="33.75" x14ac:dyDescent="0.2">
      <c r="A643" s="247">
        <v>636</v>
      </c>
      <c r="B643" s="247" t="s">
        <v>13274</v>
      </c>
      <c r="C643" s="261" t="s">
        <v>13275</v>
      </c>
      <c r="D643" s="248" t="s">
        <v>261</v>
      </c>
      <c r="E643" s="248" t="s">
        <v>391</v>
      </c>
      <c r="F643" s="248" t="s">
        <v>261</v>
      </c>
      <c r="G643" s="248" t="s">
        <v>440</v>
      </c>
      <c r="H643" s="248" t="s">
        <v>292</v>
      </c>
      <c r="I643" s="248" t="s">
        <v>851</v>
      </c>
      <c r="J643" s="248" t="s">
        <v>92</v>
      </c>
      <c r="K643" s="249">
        <v>12</v>
      </c>
      <c r="L643" s="252">
        <v>2015</v>
      </c>
      <c r="M643" s="250">
        <v>7000</v>
      </c>
      <c r="N643" s="248" t="s">
        <v>2950</v>
      </c>
      <c r="O643" s="331"/>
      <c r="P643" s="72"/>
      <c r="Q643" s="72"/>
      <c r="R643" s="217"/>
      <c r="S643" s="217"/>
      <c r="T643" s="217"/>
      <c r="U643" s="217"/>
      <c r="V643" s="217"/>
      <c r="W643" s="217"/>
      <c r="X643" s="217"/>
      <c r="Y643" s="217"/>
      <c r="Z643" s="217"/>
      <c r="AA643" s="217"/>
    </row>
    <row r="644" spans="1:27" ht="33.75" x14ac:dyDescent="0.2">
      <c r="A644" s="247">
        <v>637</v>
      </c>
      <c r="B644" s="247" t="s">
        <v>13276</v>
      </c>
      <c r="C644" s="261" t="s">
        <v>13277</v>
      </c>
      <c r="D644" s="248" t="s">
        <v>261</v>
      </c>
      <c r="E644" s="248" t="s">
        <v>13278</v>
      </c>
      <c r="F644" s="248" t="s">
        <v>13279</v>
      </c>
      <c r="G644" s="248" t="s">
        <v>440</v>
      </c>
      <c r="H644" s="248" t="s">
        <v>292</v>
      </c>
      <c r="I644" s="248" t="s">
        <v>851</v>
      </c>
      <c r="J644" s="248" t="s">
        <v>92</v>
      </c>
      <c r="K644" s="249">
        <v>12</v>
      </c>
      <c r="L644" s="252">
        <v>2016</v>
      </c>
      <c r="M644" s="250">
        <v>13999.99</v>
      </c>
      <c r="N644" s="248" t="s">
        <v>2950</v>
      </c>
      <c r="O644" s="331"/>
      <c r="P644" s="72"/>
      <c r="Q644" s="72"/>
      <c r="R644" s="217"/>
      <c r="S644" s="217"/>
      <c r="T644" s="217"/>
      <c r="U644" s="217"/>
      <c r="V644" s="217"/>
      <c r="W644" s="217"/>
      <c r="X644" s="217"/>
      <c r="Y644" s="217"/>
      <c r="Z644" s="217"/>
      <c r="AA644" s="217"/>
    </row>
    <row r="645" spans="1:27" ht="33.75" x14ac:dyDescent="0.2">
      <c r="A645" s="247">
        <v>638</v>
      </c>
      <c r="B645" s="247" t="s">
        <v>13280</v>
      </c>
      <c r="C645" s="261" t="s">
        <v>13156</v>
      </c>
      <c r="D645" s="248" t="s">
        <v>261</v>
      </c>
      <c r="E645" s="248" t="s">
        <v>391</v>
      </c>
      <c r="F645" s="248" t="s">
        <v>261</v>
      </c>
      <c r="G645" s="248" t="s">
        <v>440</v>
      </c>
      <c r="H645" s="248" t="s">
        <v>12163</v>
      </c>
      <c r="I645" s="248" t="s">
        <v>851</v>
      </c>
      <c r="J645" s="248" t="s">
        <v>92</v>
      </c>
      <c r="K645" s="249">
        <v>12</v>
      </c>
      <c r="L645" s="252">
        <v>2016</v>
      </c>
      <c r="M645" s="250">
        <v>21283</v>
      </c>
      <c r="N645" s="248" t="s">
        <v>2950</v>
      </c>
      <c r="O645" s="331"/>
      <c r="P645" s="72"/>
      <c r="Q645" s="72"/>
      <c r="R645" s="217"/>
      <c r="S645" s="217"/>
      <c r="T645" s="217"/>
      <c r="U645" s="217"/>
      <c r="V645" s="217"/>
      <c r="W645" s="217"/>
      <c r="X645" s="217"/>
      <c r="Y645" s="217"/>
      <c r="Z645" s="217"/>
      <c r="AA645" s="217"/>
    </row>
    <row r="646" spans="1:27" ht="33.75" x14ac:dyDescent="0.2">
      <c r="A646" s="247">
        <v>639</v>
      </c>
      <c r="B646" s="247" t="s">
        <v>13281</v>
      </c>
      <c r="C646" s="261" t="s">
        <v>13282</v>
      </c>
      <c r="D646" s="248" t="s">
        <v>261</v>
      </c>
      <c r="E646" s="248" t="s">
        <v>391</v>
      </c>
      <c r="F646" s="248" t="s">
        <v>261</v>
      </c>
      <c r="G646" s="248" t="s">
        <v>440</v>
      </c>
      <c r="H646" s="248" t="s">
        <v>292</v>
      </c>
      <c r="I646" s="248" t="s">
        <v>851</v>
      </c>
      <c r="J646" s="248" t="s">
        <v>92</v>
      </c>
      <c r="K646" s="249">
        <v>12</v>
      </c>
      <c r="L646" s="252">
        <v>2016</v>
      </c>
      <c r="M646" s="250">
        <v>24875</v>
      </c>
      <c r="N646" s="248" t="s">
        <v>2950</v>
      </c>
      <c r="O646" s="331"/>
      <c r="P646" s="72"/>
      <c r="Q646" s="72"/>
      <c r="R646" s="217"/>
      <c r="S646" s="217"/>
      <c r="T646" s="217"/>
      <c r="U646" s="217"/>
      <c r="V646" s="217"/>
      <c r="W646" s="217"/>
      <c r="X646" s="217"/>
      <c r="Y646" s="217"/>
      <c r="Z646" s="217"/>
      <c r="AA646" s="217"/>
    </row>
    <row r="647" spans="1:27" ht="33.75" x14ac:dyDescent="0.2">
      <c r="A647" s="247">
        <v>640</v>
      </c>
      <c r="B647" s="247" t="s">
        <v>13283</v>
      </c>
      <c r="C647" s="261" t="s">
        <v>13152</v>
      </c>
      <c r="D647" s="248" t="s">
        <v>261</v>
      </c>
      <c r="E647" s="248" t="s">
        <v>391</v>
      </c>
      <c r="F647" s="248" t="s">
        <v>261</v>
      </c>
      <c r="G647" s="248" t="s">
        <v>440</v>
      </c>
      <c r="H647" s="248" t="s">
        <v>292</v>
      </c>
      <c r="I647" s="248" t="s">
        <v>851</v>
      </c>
      <c r="J647" s="248" t="s">
        <v>92</v>
      </c>
      <c r="K647" s="249">
        <v>12</v>
      </c>
      <c r="L647" s="252">
        <v>2016</v>
      </c>
      <c r="M647" s="250">
        <v>3500</v>
      </c>
      <c r="N647" s="248" t="s">
        <v>2950</v>
      </c>
      <c r="O647" s="331"/>
      <c r="P647" s="72"/>
      <c r="Q647" s="72"/>
      <c r="R647" s="217"/>
      <c r="S647" s="217"/>
      <c r="T647" s="217"/>
      <c r="U647" s="217"/>
      <c r="V647" s="217"/>
      <c r="W647" s="217"/>
      <c r="X647" s="217"/>
      <c r="Y647" s="217"/>
      <c r="Z647" s="217"/>
      <c r="AA647" s="217"/>
    </row>
    <row r="648" spans="1:27" ht="33.75" x14ac:dyDescent="0.2">
      <c r="A648" s="247">
        <v>641</v>
      </c>
      <c r="B648" s="247" t="s">
        <v>13284</v>
      </c>
      <c r="C648" s="261" t="s">
        <v>13285</v>
      </c>
      <c r="D648" s="248" t="s">
        <v>261</v>
      </c>
      <c r="E648" s="248" t="s">
        <v>391</v>
      </c>
      <c r="F648" s="248" t="s">
        <v>261</v>
      </c>
      <c r="G648" s="248" t="s">
        <v>440</v>
      </c>
      <c r="H648" s="248" t="s">
        <v>470</v>
      </c>
      <c r="I648" s="248" t="s">
        <v>851</v>
      </c>
      <c r="J648" s="248" t="s">
        <v>92</v>
      </c>
      <c r="K648" s="249">
        <v>12</v>
      </c>
      <c r="L648" s="252">
        <v>2016</v>
      </c>
      <c r="M648" s="250">
        <v>3000</v>
      </c>
      <c r="N648" s="248" t="s">
        <v>2950</v>
      </c>
      <c r="O648" s="331"/>
      <c r="P648" s="72"/>
      <c r="Q648" s="72"/>
      <c r="R648" s="217"/>
      <c r="S648" s="217"/>
      <c r="T648" s="217"/>
      <c r="U648" s="217"/>
      <c r="V648" s="217"/>
      <c r="W648" s="217"/>
      <c r="X648" s="217"/>
      <c r="Y648" s="217"/>
      <c r="Z648" s="217"/>
      <c r="AA648" s="217"/>
    </row>
    <row r="649" spans="1:27" ht="33.75" x14ac:dyDescent="0.2">
      <c r="A649" s="247">
        <v>642</v>
      </c>
      <c r="B649" s="247" t="s">
        <v>13286</v>
      </c>
      <c r="C649" s="261" t="s">
        <v>13285</v>
      </c>
      <c r="D649" s="248" t="s">
        <v>261</v>
      </c>
      <c r="E649" s="248" t="s">
        <v>391</v>
      </c>
      <c r="F649" s="248" t="s">
        <v>261</v>
      </c>
      <c r="G649" s="248" t="s">
        <v>440</v>
      </c>
      <c r="H649" s="248" t="s">
        <v>470</v>
      </c>
      <c r="I649" s="248" t="s">
        <v>851</v>
      </c>
      <c r="J649" s="248" t="s">
        <v>92</v>
      </c>
      <c r="K649" s="249">
        <v>12</v>
      </c>
      <c r="L649" s="252">
        <v>2016</v>
      </c>
      <c r="M649" s="250">
        <v>3000</v>
      </c>
      <c r="N649" s="248" t="s">
        <v>2950</v>
      </c>
      <c r="O649" s="331"/>
      <c r="P649" s="72"/>
      <c r="Q649" s="72"/>
      <c r="R649" s="217"/>
      <c r="S649" s="217"/>
      <c r="T649" s="217"/>
      <c r="U649" s="217"/>
      <c r="V649" s="217"/>
      <c r="W649" s="217"/>
      <c r="X649" s="217"/>
      <c r="Y649" s="217"/>
      <c r="Z649" s="217"/>
      <c r="AA649" s="217"/>
    </row>
    <row r="650" spans="1:27" ht="33.75" x14ac:dyDescent="0.2">
      <c r="A650" s="247">
        <v>643</v>
      </c>
      <c r="B650" s="247" t="s">
        <v>13287</v>
      </c>
      <c r="C650" s="261" t="s">
        <v>13285</v>
      </c>
      <c r="D650" s="248" t="s">
        <v>261</v>
      </c>
      <c r="E650" s="248" t="s">
        <v>391</v>
      </c>
      <c r="F650" s="248" t="s">
        <v>261</v>
      </c>
      <c r="G650" s="248" t="s">
        <v>440</v>
      </c>
      <c r="H650" s="248" t="s">
        <v>470</v>
      </c>
      <c r="I650" s="248" t="s">
        <v>851</v>
      </c>
      <c r="J650" s="248" t="s">
        <v>92</v>
      </c>
      <c r="K650" s="249">
        <v>12</v>
      </c>
      <c r="L650" s="252">
        <v>2016</v>
      </c>
      <c r="M650" s="250">
        <v>3000</v>
      </c>
      <c r="N650" s="248" t="s">
        <v>2950</v>
      </c>
      <c r="O650" s="331"/>
      <c r="P650" s="72"/>
      <c r="Q650" s="72"/>
      <c r="R650" s="217"/>
      <c r="S650" s="217"/>
      <c r="T650" s="217"/>
      <c r="U650" s="217"/>
      <c r="V650" s="217"/>
      <c r="W650" s="217"/>
      <c r="X650" s="217"/>
      <c r="Y650" s="217"/>
      <c r="Z650" s="217"/>
      <c r="AA650" s="217"/>
    </row>
    <row r="651" spans="1:27" ht="33.75" x14ac:dyDescent="0.2">
      <c r="A651" s="247">
        <v>644</v>
      </c>
      <c r="B651" s="247" t="s">
        <v>13288</v>
      </c>
      <c r="C651" s="261" t="s">
        <v>13285</v>
      </c>
      <c r="D651" s="248" t="s">
        <v>261</v>
      </c>
      <c r="E651" s="248" t="s">
        <v>391</v>
      </c>
      <c r="F651" s="248" t="s">
        <v>261</v>
      </c>
      <c r="G651" s="248" t="s">
        <v>440</v>
      </c>
      <c r="H651" s="248" t="s">
        <v>470</v>
      </c>
      <c r="I651" s="248" t="s">
        <v>851</v>
      </c>
      <c r="J651" s="248" t="s">
        <v>92</v>
      </c>
      <c r="K651" s="249">
        <v>12</v>
      </c>
      <c r="L651" s="252">
        <v>2016</v>
      </c>
      <c r="M651" s="250">
        <v>3000</v>
      </c>
      <c r="N651" s="248" t="s">
        <v>2950</v>
      </c>
      <c r="O651" s="331"/>
      <c r="P651" s="72"/>
      <c r="Q651" s="72"/>
      <c r="R651" s="217"/>
      <c r="S651" s="217"/>
      <c r="T651" s="217"/>
      <c r="U651" s="217"/>
      <c r="V651" s="217"/>
      <c r="W651" s="217"/>
      <c r="X651" s="217"/>
      <c r="Y651" s="217"/>
      <c r="Z651" s="217"/>
      <c r="AA651" s="217"/>
    </row>
    <row r="652" spans="1:27" ht="33.75" x14ac:dyDescent="0.2">
      <c r="A652" s="247">
        <v>645</v>
      </c>
      <c r="B652" s="247" t="s">
        <v>13289</v>
      </c>
      <c r="C652" s="261" t="s">
        <v>13290</v>
      </c>
      <c r="D652" s="248" t="s">
        <v>261</v>
      </c>
      <c r="E652" s="248" t="s">
        <v>391</v>
      </c>
      <c r="F652" s="248" t="s">
        <v>261</v>
      </c>
      <c r="G652" s="248" t="s">
        <v>440</v>
      </c>
      <c r="H652" s="248" t="s">
        <v>470</v>
      </c>
      <c r="I652" s="248" t="s">
        <v>851</v>
      </c>
      <c r="J652" s="248" t="s">
        <v>92</v>
      </c>
      <c r="K652" s="249">
        <v>12</v>
      </c>
      <c r="L652" s="252">
        <v>2016</v>
      </c>
      <c r="M652" s="250">
        <v>3500</v>
      </c>
      <c r="N652" s="248" t="s">
        <v>2950</v>
      </c>
      <c r="O652" s="331"/>
      <c r="P652" s="72"/>
      <c r="Q652" s="72"/>
      <c r="R652" s="217"/>
      <c r="S652" s="217"/>
      <c r="T652" s="217"/>
      <c r="U652" s="217"/>
      <c r="V652" s="217"/>
      <c r="W652" s="217"/>
      <c r="X652" s="217"/>
      <c r="Y652" s="217"/>
      <c r="Z652" s="217"/>
      <c r="AA652" s="217"/>
    </row>
    <row r="653" spans="1:27" ht="33.75" x14ac:dyDescent="0.2">
      <c r="A653" s="247">
        <v>646</v>
      </c>
      <c r="B653" s="247" t="s">
        <v>13291</v>
      </c>
      <c r="C653" s="261" t="s">
        <v>13290</v>
      </c>
      <c r="D653" s="248" t="s">
        <v>261</v>
      </c>
      <c r="E653" s="248" t="s">
        <v>391</v>
      </c>
      <c r="F653" s="248" t="s">
        <v>261</v>
      </c>
      <c r="G653" s="248" t="s">
        <v>440</v>
      </c>
      <c r="H653" s="248" t="s">
        <v>470</v>
      </c>
      <c r="I653" s="248" t="s">
        <v>851</v>
      </c>
      <c r="J653" s="248" t="s">
        <v>92</v>
      </c>
      <c r="K653" s="249">
        <v>12</v>
      </c>
      <c r="L653" s="252">
        <v>2016</v>
      </c>
      <c r="M653" s="250">
        <v>3500</v>
      </c>
      <c r="N653" s="248" t="s">
        <v>2950</v>
      </c>
      <c r="O653" s="331"/>
      <c r="P653" s="72"/>
      <c r="Q653" s="72"/>
      <c r="R653" s="217"/>
      <c r="S653" s="217"/>
      <c r="T653" s="217"/>
      <c r="U653" s="217"/>
      <c r="V653" s="217"/>
      <c r="W653" s="217"/>
      <c r="X653" s="217"/>
      <c r="Y653" s="217"/>
      <c r="Z653" s="217"/>
      <c r="AA653" s="217"/>
    </row>
    <row r="654" spans="1:27" ht="33.75" x14ac:dyDescent="0.2">
      <c r="A654" s="247">
        <v>647</v>
      </c>
      <c r="B654" s="247" t="s">
        <v>13292</v>
      </c>
      <c r="C654" s="261" t="s">
        <v>13290</v>
      </c>
      <c r="D654" s="248" t="s">
        <v>261</v>
      </c>
      <c r="E654" s="248" t="s">
        <v>391</v>
      </c>
      <c r="F654" s="248" t="s">
        <v>261</v>
      </c>
      <c r="G654" s="248" t="s">
        <v>440</v>
      </c>
      <c r="H654" s="248" t="s">
        <v>470</v>
      </c>
      <c r="I654" s="248" t="s">
        <v>851</v>
      </c>
      <c r="J654" s="248" t="s">
        <v>92</v>
      </c>
      <c r="K654" s="249">
        <v>12</v>
      </c>
      <c r="L654" s="252">
        <v>2016</v>
      </c>
      <c r="M654" s="250">
        <v>3500</v>
      </c>
      <c r="N654" s="248" t="s">
        <v>2950</v>
      </c>
      <c r="O654" s="331"/>
      <c r="P654" s="72"/>
      <c r="Q654" s="72"/>
      <c r="R654" s="217"/>
      <c r="S654" s="217"/>
      <c r="T654" s="217"/>
      <c r="U654" s="217"/>
      <c r="V654" s="217"/>
      <c r="W654" s="217"/>
      <c r="X654" s="217"/>
      <c r="Y654" s="217"/>
      <c r="Z654" s="217"/>
      <c r="AA654" s="217"/>
    </row>
    <row r="655" spans="1:27" ht="33.75" x14ac:dyDescent="0.2">
      <c r="A655" s="257">
        <v>648</v>
      </c>
      <c r="B655" s="257" t="s">
        <v>13293</v>
      </c>
      <c r="C655" s="262" t="s">
        <v>13290</v>
      </c>
      <c r="D655" s="258" t="s">
        <v>261</v>
      </c>
      <c r="E655" s="258" t="s">
        <v>391</v>
      </c>
      <c r="F655" s="258" t="s">
        <v>261</v>
      </c>
      <c r="G655" s="258" t="s">
        <v>440</v>
      </c>
      <c r="H655" s="258" t="s">
        <v>470</v>
      </c>
      <c r="I655" s="258" t="s">
        <v>851</v>
      </c>
      <c r="J655" s="258" t="s">
        <v>92</v>
      </c>
      <c r="K655" s="263">
        <v>12</v>
      </c>
      <c r="L655" s="259">
        <v>2016</v>
      </c>
      <c r="M655" s="260">
        <v>3500.11</v>
      </c>
      <c r="N655" s="258" t="s">
        <v>2950</v>
      </c>
      <c r="O655" s="331"/>
      <c r="P655" s="72"/>
      <c r="Q655" s="72"/>
      <c r="R655" s="217"/>
      <c r="S655" s="217"/>
      <c r="T655" s="217"/>
      <c r="U655" s="217"/>
      <c r="V655" s="217"/>
      <c r="W655" s="217"/>
      <c r="X655" s="217"/>
      <c r="Y655" s="217"/>
      <c r="Z655" s="217"/>
      <c r="AA655" s="217"/>
    </row>
    <row r="656" spans="1:27" x14ac:dyDescent="0.2">
      <c r="A656" s="257">
        <v>649</v>
      </c>
      <c r="B656" s="262" t="s">
        <v>13294</v>
      </c>
      <c r="C656" s="262" t="s">
        <v>13295</v>
      </c>
      <c r="D656" s="258" t="s">
        <v>261</v>
      </c>
      <c r="E656" s="258" t="s">
        <v>391</v>
      </c>
      <c r="F656" s="258" t="s">
        <v>261</v>
      </c>
      <c r="G656" s="258" t="s">
        <v>440</v>
      </c>
      <c r="H656" s="258" t="s">
        <v>292</v>
      </c>
      <c r="I656" s="258" t="s">
        <v>1540</v>
      </c>
      <c r="J656" s="258" t="s">
        <v>92</v>
      </c>
      <c r="K656" s="263">
        <v>6</v>
      </c>
      <c r="L656" s="259">
        <v>2014</v>
      </c>
      <c r="M656" s="260">
        <v>150000</v>
      </c>
      <c r="N656" s="258" t="s">
        <v>2950</v>
      </c>
      <c r="O656" s="331"/>
      <c r="P656" s="72"/>
      <c r="Q656" s="72"/>
      <c r="R656" s="217"/>
      <c r="S656" s="217"/>
      <c r="T656" s="217"/>
      <c r="U656" s="217"/>
      <c r="V656" s="217"/>
      <c r="W656" s="217"/>
      <c r="X656" s="217"/>
      <c r="Y656" s="217"/>
      <c r="Z656" s="217"/>
      <c r="AA656" s="217"/>
    </row>
    <row r="657" spans="1:27" ht="22.5" x14ac:dyDescent="0.2">
      <c r="A657" s="257">
        <v>650</v>
      </c>
      <c r="B657" s="262" t="s">
        <v>13296</v>
      </c>
      <c r="C657" s="262" t="s">
        <v>13297</v>
      </c>
      <c r="D657" s="258" t="s">
        <v>261</v>
      </c>
      <c r="E657" s="258" t="s">
        <v>391</v>
      </c>
      <c r="F657" s="258" t="s">
        <v>261</v>
      </c>
      <c r="G657" s="258" t="s">
        <v>440</v>
      </c>
      <c r="H657" s="258" t="s">
        <v>292</v>
      </c>
      <c r="I657" s="258" t="s">
        <v>1540</v>
      </c>
      <c r="J657" s="258" t="s">
        <v>92</v>
      </c>
      <c r="K657" s="263">
        <v>12</v>
      </c>
      <c r="L657" s="259">
        <v>2015</v>
      </c>
      <c r="M657" s="260">
        <v>2059</v>
      </c>
      <c r="N657" s="258" t="s">
        <v>2950</v>
      </c>
      <c r="O657" s="331"/>
      <c r="P657" s="72"/>
      <c r="Q657" s="72"/>
      <c r="R657" s="217"/>
      <c r="S657" s="217"/>
      <c r="T657" s="217"/>
      <c r="U657" s="217"/>
      <c r="V657" s="217"/>
      <c r="W657" s="217"/>
      <c r="X657" s="217"/>
      <c r="Y657" s="217"/>
      <c r="Z657" s="217"/>
      <c r="AA657" s="217"/>
    </row>
    <row r="658" spans="1:27" ht="22.5" x14ac:dyDescent="0.2">
      <c r="A658" s="257">
        <v>651</v>
      </c>
      <c r="B658" s="262" t="s">
        <v>13296</v>
      </c>
      <c r="C658" s="262" t="s">
        <v>13297</v>
      </c>
      <c r="D658" s="258" t="s">
        <v>261</v>
      </c>
      <c r="E658" s="258" t="s">
        <v>391</v>
      </c>
      <c r="F658" s="258" t="s">
        <v>261</v>
      </c>
      <c r="G658" s="258" t="s">
        <v>440</v>
      </c>
      <c r="H658" s="258" t="s">
        <v>292</v>
      </c>
      <c r="I658" s="258" t="s">
        <v>1540</v>
      </c>
      <c r="J658" s="258" t="s">
        <v>92</v>
      </c>
      <c r="K658" s="263">
        <v>12</v>
      </c>
      <c r="L658" s="259">
        <v>2015</v>
      </c>
      <c r="M658" s="260">
        <v>2059</v>
      </c>
      <c r="N658" s="258" t="s">
        <v>2950</v>
      </c>
      <c r="O658" s="331"/>
      <c r="P658" s="72"/>
      <c r="Q658" s="72"/>
      <c r="R658" s="217"/>
      <c r="S658" s="217"/>
      <c r="T658" s="217"/>
      <c r="U658" s="217"/>
      <c r="V658" s="217"/>
      <c r="W658" s="217"/>
      <c r="X658" s="217"/>
      <c r="Y658" s="217"/>
      <c r="Z658" s="217"/>
      <c r="AA658" s="217"/>
    </row>
    <row r="659" spans="1:27" ht="22.5" x14ac:dyDescent="0.2">
      <c r="A659" s="257">
        <v>652</v>
      </c>
      <c r="B659" s="262" t="s">
        <v>13296</v>
      </c>
      <c r="C659" s="262" t="s">
        <v>13297</v>
      </c>
      <c r="D659" s="258" t="s">
        <v>261</v>
      </c>
      <c r="E659" s="258" t="s">
        <v>391</v>
      </c>
      <c r="F659" s="258" t="s">
        <v>261</v>
      </c>
      <c r="G659" s="258" t="s">
        <v>440</v>
      </c>
      <c r="H659" s="258" t="s">
        <v>292</v>
      </c>
      <c r="I659" s="258" t="s">
        <v>1540</v>
      </c>
      <c r="J659" s="258" t="s">
        <v>92</v>
      </c>
      <c r="K659" s="263">
        <v>12</v>
      </c>
      <c r="L659" s="259">
        <v>2015</v>
      </c>
      <c r="M659" s="260">
        <v>2059</v>
      </c>
      <c r="N659" s="258" t="s">
        <v>2950</v>
      </c>
      <c r="O659" s="331"/>
      <c r="P659" s="72"/>
      <c r="Q659" s="72"/>
      <c r="R659" s="217"/>
      <c r="S659" s="217"/>
      <c r="T659" s="217"/>
      <c r="U659" s="217"/>
      <c r="V659" s="217"/>
      <c r="W659" s="217"/>
      <c r="X659" s="217"/>
      <c r="Y659" s="217"/>
      <c r="Z659" s="217"/>
      <c r="AA659" s="217"/>
    </row>
    <row r="660" spans="1:27" ht="22.5" x14ac:dyDescent="0.2">
      <c r="A660" s="247">
        <v>653</v>
      </c>
      <c r="B660" s="261" t="s">
        <v>13296</v>
      </c>
      <c r="C660" s="261" t="s">
        <v>13297</v>
      </c>
      <c r="D660" s="248" t="s">
        <v>261</v>
      </c>
      <c r="E660" s="248" t="s">
        <v>391</v>
      </c>
      <c r="F660" s="248" t="s">
        <v>261</v>
      </c>
      <c r="G660" s="248" t="s">
        <v>440</v>
      </c>
      <c r="H660" s="248" t="s">
        <v>292</v>
      </c>
      <c r="I660" s="248" t="s">
        <v>1540</v>
      </c>
      <c r="J660" s="248" t="s">
        <v>92</v>
      </c>
      <c r="K660" s="249">
        <v>12</v>
      </c>
      <c r="L660" s="252">
        <v>2015</v>
      </c>
      <c r="M660" s="250">
        <v>2059</v>
      </c>
      <c r="N660" s="248" t="s">
        <v>2950</v>
      </c>
      <c r="O660" s="331"/>
      <c r="P660" s="72"/>
      <c r="Q660" s="72"/>
      <c r="R660" s="217"/>
      <c r="S660" s="217"/>
      <c r="T660" s="217"/>
      <c r="U660" s="217"/>
      <c r="V660" s="217"/>
      <c r="W660" s="217"/>
      <c r="X660" s="217"/>
      <c r="Y660" s="217"/>
      <c r="Z660" s="217"/>
      <c r="AA660" s="217"/>
    </row>
    <row r="661" spans="1:27" ht="22.5" x14ac:dyDescent="0.2">
      <c r="A661" s="247">
        <v>654</v>
      </c>
      <c r="B661" s="261" t="s">
        <v>13298</v>
      </c>
      <c r="C661" s="261" t="s">
        <v>13299</v>
      </c>
      <c r="D661" s="248" t="s">
        <v>261</v>
      </c>
      <c r="E661" s="248" t="s">
        <v>13300</v>
      </c>
      <c r="F661" s="248" t="s">
        <v>261</v>
      </c>
      <c r="G661" s="248" t="s">
        <v>13301</v>
      </c>
      <c r="H661" s="248" t="s">
        <v>292</v>
      </c>
      <c r="I661" s="248" t="s">
        <v>5317</v>
      </c>
      <c r="J661" s="248" t="s">
        <v>92</v>
      </c>
      <c r="K661" s="248">
        <v>12</v>
      </c>
      <c r="L661" s="252">
        <v>2013</v>
      </c>
      <c r="M661" s="250">
        <v>5703.46</v>
      </c>
      <c r="N661" s="248" t="s">
        <v>3107</v>
      </c>
      <c r="O661" s="331"/>
      <c r="P661" s="72"/>
      <c r="Q661" s="72"/>
      <c r="R661" s="217"/>
      <c r="S661" s="217"/>
      <c r="T661" s="217"/>
      <c r="U661" s="217"/>
      <c r="V661" s="217"/>
      <c r="W661" s="217"/>
      <c r="X661" s="217"/>
      <c r="Y661" s="217"/>
      <c r="Z661" s="217"/>
      <c r="AA661" s="217"/>
    </row>
    <row r="662" spans="1:27" ht="22.5" x14ac:dyDescent="0.2">
      <c r="A662" s="247">
        <v>655</v>
      </c>
      <c r="B662" s="261" t="s">
        <v>13302</v>
      </c>
      <c r="C662" s="261" t="s">
        <v>7600</v>
      </c>
      <c r="D662" s="248" t="s">
        <v>261</v>
      </c>
      <c r="E662" s="248" t="s">
        <v>391</v>
      </c>
      <c r="F662" s="248" t="s">
        <v>261</v>
      </c>
      <c r="G662" s="248" t="s">
        <v>440</v>
      </c>
      <c r="H662" s="248" t="s">
        <v>470</v>
      </c>
      <c r="I662" s="248" t="s">
        <v>309</v>
      </c>
      <c r="J662" s="248" t="s">
        <v>92</v>
      </c>
      <c r="K662" s="249">
        <v>1</v>
      </c>
      <c r="L662" s="252">
        <v>2014</v>
      </c>
      <c r="M662" s="250">
        <v>6424.43</v>
      </c>
      <c r="N662" s="248" t="s">
        <v>5160</v>
      </c>
      <c r="O662" s="331"/>
      <c r="P662" s="72"/>
      <c r="Q662" s="72"/>
      <c r="R662" s="217"/>
      <c r="S662" s="217"/>
      <c r="T662" s="217"/>
      <c r="U662" s="217"/>
      <c r="V662" s="217"/>
      <c r="W662" s="217"/>
      <c r="X662" s="217"/>
      <c r="Y662" s="217"/>
      <c r="Z662" s="217"/>
      <c r="AA662" s="217"/>
    </row>
    <row r="663" spans="1:27" ht="22.5" x14ac:dyDescent="0.2">
      <c r="A663" s="247">
        <v>656</v>
      </c>
      <c r="B663" s="261" t="s">
        <v>13303</v>
      </c>
      <c r="C663" s="261" t="s">
        <v>13304</v>
      </c>
      <c r="D663" s="248" t="s">
        <v>13305</v>
      </c>
      <c r="E663" s="248" t="s">
        <v>391</v>
      </c>
      <c r="F663" s="248">
        <v>101921</v>
      </c>
      <c r="G663" s="248" t="s">
        <v>440</v>
      </c>
      <c r="H663" s="248" t="s">
        <v>292</v>
      </c>
      <c r="I663" s="248" t="s">
        <v>309</v>
      </c>
      <c r="J663" s="248" t="s">
        <v>92</v>
      </c>
      <c r="K663" s="249">
        <v>3</v>
      </c>
      <c r="L663" s="252">
        <v>2016</v>
      </c>
      <c r="M663" s="250">
        <v>18444</v>
      </c>
      <c r="N663" s="248" t="s">
        <v>5160</v>
      </c>
      <c r="O663" s="331"/>
      <c r="P663" s="72"/>
      <c r="Q663" s="72"/>
      <c r="R663" s="217"/>
      <c r="S663" s="217"/>
      <c r="T663" s="217"/>
      <c r="U663" s="217"/>
      <c r="V663" s="217"/>
      <c r="W663" s="217"/>
      <c r="X663" s="217"/>
      <c r="Y663" s="217"/>
      <c r="Z663" s="217"/>
      <c r="AA663" s="217"/>
    </row>
    <row r="664" spans="1:27" ht="22.5" x14ac:dyDescent="0.2">
      <c r="A664" s="247">
        <v>657</v>
      </c>
      <c r="B664" s="261" t="s">
        <v>13306</v>
      </c>
      <c r="C664" s="261" t="s">
        <v>13307</v>
      </c>
      <c r="D664" s="342" t="s">
        <v>261</v>
      </c>
      <c r="E664" s="248" t="s">
        <v>391</v>
      </c>
      <c r="F664" s="248" t="s">
        <v>261</v>
      </c>
      <c r="G664" s="248" t="s">
        <v>440</v>
      </c>
      <c r="H664" s="248" t="s">
        <v>292</v>
      </c>
      <c r="I664" s="248" t="s">
        <v>309</v>
      </c>
      <c r="J664" s="248" t="s">
        <v>92</v>
      </c>
      <c r="K664" s="249">
        <v>5</v>
      </c>
      <c r="L664" s="252">
        <v>2016</v>
      </c>
      <c r="M664" s="250">
        <v>3025</v>
      </c>
      <c r="N664" s="248" t="s">
        <v>5160</v>
      </c>
      <c r="O664" s="331"/>
      <c r="P664" s="72"/>
      <c r="Q664" s="72"/>
      <c r="R664" s="217"/>
      <c r="S664" s="217"/>
      <c r="T664" s="217"/>
      <c r="U664" s="217"/>
      <c r="V664" s="217"/>
      <c r="W664" s="217"/>
      <c r="X664" s="217"/>
      <c r="Y664" s="217"/>
      <c r="Z664" s="217"/>
      <c r="AA664" s="217"/>
    </row>
    <row r="665" spans="1:27" ht="22.5" x14ac:dyDescent="0.2">
      <c r="A665" s="247">
        <v>658</v>
      </c>
      <c r="B665" s="261" t="s">
        <v>12261</v>
      </c>
      <c r="C665" s="261" t="s">
        <v>13308</v>
      </c>
      <c r="D665" s="342" t="s">
        <v>261</v>
      </c>
      <c r="E665" s="248" t="s">
        <v>391</v>
      </c>
      <c r="F665" s="248" t="s">
        <v>261</v>
      </c>
      <c r="G665" s="248" t="s">
        <v>440</v>
      </c>
      <c r="H665" s="248" t="s">
        <v>292</v>
      </c>
      <c r="I665" s="248" t="s">
        <v>309</v>
      </c>
      <c r="J665" s="248" t="s">
        <v>92</v>
      </c>
      <c r="K665" s="249">
        <v>6</v>
      </c>
      <c r="L665" s="252">
        <v>2016</v>
      </c>
      <c r="M665" s="250">
        <v>21164.2</v>
      </c>
      <c r="N665" s="248" t="s">
        <v>5160</v>
      </c>
      <c r="O665" s="331"/>
      <c r="P665" s="72"/>
      <c r="Q665" s="72"/>
      <c r="R665" s="217"/>
      <c r="S665" s="217"/>
      <c r="T665" s="217"/>
      <c r="U665" s="217"/>
      <c r="V665" s="217"/>
      <c r="W665" s="217"/>
      <c r="X665" s="217"/>
      <c r="Y665" s="217"/>
      <c r="Z665" s="217"/>
      <c r="AA665" s="217"/>
    </row>
    <row r="666" spans="1:27" ht="22.5" x14ac:dyDescent="0.2">
      <c r="A666" s="247">
        <v>659</v>
      </c>
      <c r="B666" s="261" t="s">
        <v>13309</v>
      </c>
      <c r="C666" s="261" t="s">
        <v>13310</v>
      </c>
      <c r="D666" s="342" t="s">
        <v>261</v>
      </c>
      <c r="E666" s="248" t="s">
        <v>391</v>
      </c>
      <c r="F666" s="248" t="s">
        <v>261</v>
      </c>
      <c r="G666" s="248" t="s">
        <v>440</v>
      </c>
      <c r="H666" s="248" t="s">
        <v>292</v>
      </c>
      <c r="I666" s="248" t="s">
        <v>309</v>
      </c>
      <c r="J666" s="248" t="s">
        <v>92</v>
      </c>
      <c r="K666" s="249">
        <v>1</v>
      </c>
      <c r="L666" s="252">
        <v>2019</v>
      </c>
      <c r="M666" s="250">
        <f t="shared" ref="M666:M671" si="1">19333.33+6859.47</f>
        <v>26192.800000000003</v>
      </c>
      <c r="N666" s="248" t="s">
        <v>5160</v>
      </c>
      <c r="O666" s="331"/>
      <c r="P666" s="72"/>
      <c r="Q666" s="72"/>
      <c r="R666" s="217"/>
      <c r="S666" s="217"/>
      <c r="T666" s="217"/>
      <c r="U666" s="217"/>
      <c r="V666" s="217"/>
      <c r="W666" s="217"/>
      <c r="X666" s="217"/>
      <c r="Y666" s="217"/>
      <c r="Z666" s="217"/>
      <c r="AA666" s="217"/>
    </row>
    <row r="667" spans="1:27" ht="22.5" x14ac:dyDescent="0.2">
      <c r="A667" s="247">
        <v>660</v>
      </c>
      <c r="B667" s="261" t="s">
        <v>13311</v>
      </c>
      <c r="C667" s="261" t="s">
        <v>13310</v>
      </c>
      <c r="D667" s="342" t="s">
        <v>261</v>
      </c>
      <c r="E667" s="248" t="s">
        <v>391</v>
      </c>
      <c r="F667" s="248" t="s">
        <v>261</v>
      </c>
      <c r="G667" s="248" t="s">
        <v>440</v>
      </c>
      <c r="H667" s="248" t="s">
        <v>292</v>
      </c>
      <c r="I667" s="248" t="s">
        <v>309</v>
      </c>
      <c r="J667" s="248" t="s">
        <v>92</v>
      </c>
      <c r="K667" s="249">
        <v>1</v>
      </c>
      <c r="L667" s="252">
        <v>2019</v>
      </c>
      <c r="M667" s="250">
        <f t="shared" si="1"/>
        <v>26192.800000000003</v>
      </c>
      <c r="N667" s="248" t="s">
        <v>5160</v>
      </c>
      <c r="O667" s="331"/>
      <c r="P667" s="72"/>
      <c r="Q667" s="72"/>
      <c r="R667" s="217"/>
      <c r="S667" s="217"/>
      <c r="T667" s="217"/>
      <c r="U667" s="217"/>
      <c r="V667" s="217"/>
      <c r="W667" s="217"/>
      <c r="X667" s="217"/>
      <c r="Y667" s="217"/>
      <c r="Z667" s="217"/>
      <c r="AA667" s="217"/>
    </row>
    <row r="668" spans="1:27" ht="22.5" x14ac:dyDescent="0.2">
      <c r="A668" s="247">
        <v>661</v>
      </c>
      <c r="B668" s="261" t="s">
        <v>13312</v>
      </c>
      <c r="C668" s="261" t="s">
        <v>13310</v>
      </c>
      <c r="D668" s="342" t="s">
        <v>261</v>
      </c>
      <c r="E668" s="248" t="s">
        <v>391</v>
      </c>
      <c r="F668" s="248" t="s">
        <v>261</v>
      </c>
      <c r="G668" s="248" t="s">
        <v>440</v>
      </c>
      <c r="H668" s="248" t="s">
        <v>292</v>
      </c>
      <c r="I668" s="248" t="s">
        <v>309</v>
      </c>
      <c r="J668" s="248" t="s">
        <v>92</v>
      </c>
      <c r="K668" s="249">
        <v>1</v>
      </c>
      <c r="L668" s="252">
        <v>2019</v>
      </c>
      <c r="M668" s="250">
        <f t="shared" si="1"/>
        <v>26192.800000000003</v>
      </c>
      <c r="N668" s="248" t="s">
        <v>5160</v>
      </c>
      <c r="O668" s="331"/>
      <c r="P668" s="72"/>
      <c r="Q668" s="72"/>
      <c r="R668" s="217"/>
      <c r="S668" s="217"/>
      <c r="T668" s="217"/>
      <c r="U668" s="217"/>
      <c r="V668" s="217"/>
      <c r="W668" s="217"/>
      <c r="X668" s="217"/>
      <c r="Y668" s="217"/>
      <c r="Z668" s="217"/>
      <c r="AA668" s="217"/>
    </row>
    <row r="669" spans="1:27" ht="22.5" x14ac:dyDescent="0.2">
      <c r="A669" s="247">
        <v>662</v>
      </c>
      <c r="B669" s="261" t="s">
        <v>13313</v>
      </c>
      <c r="C669" s="261" t="s">
        <v>13310</v>
      </c>
      <c r="D669" s="342" t="s">
        <v>261</v>
      </c>
      <c r="E669" s="248" t="s">
        <v>391</v>
      </c>
      <c r="F669" s="248" t="s">
        <v>261</v>
      </c>
      <c r="G669" s="248" t="s">
        <v>440</v>
      </c>
      <c r="H669" s="248" t="s">
        <v>292</v>
      </c>
      <c r="I669" s="248" t="s">
        <v>309</v>
      </c>
      <c r="J669" s="248" t="s">
        <v>92</v>
      </c>
      <c r="K669" s="249">
        <v>1</v>
      </c>
      <c r="L669" s="252">
        <v>2019</v>
      </c>
      <c r="M669" s="250">
        <f t="shared" si="1"/>
        <v>26192.800000000003</v>
      </c>
      <c r="N669" s="248" t="s">
        <v>5160</v>
      </c>
      <c r="O669" s="331"/>
      <c r="P669" s="72"/>
      <c r="Q669" s="72"/>
      <c r="R669" s="217"/>
      <c r="S669" s="217"/>
      <c r="T669" s="217"/>
      <c r="U669" s="217"/>
      <c r="V669" s="217"/>
      <c r="W669" s="217"/>
      <c r="X669" s="217"/>
      <c r="Y669" s="217"/>
      <c r="Z669" s="217"/>
      <c r="AA669" s="217"/>
    </row>
    <row r="670" spans="1:27" ht="22.5" x14ac:dyDescent="0.2">
      <c r="A670" s="247">
        <v>663</v>
      </c>
      <c r="B670" s="261" t="s">
        <v>13314</v>
      </c>
      <c r="C670" s="261" t="s">
        <v>13310</v>
      </c>
      <c r="D670" s="342" t="s">
        <v>261</v>
      </c>
      <c r="E670" s="248" t="s">
        <v>391</v>
      </c>
      <c r="F670" s="248" t="s">
        <v>261</v>
      </c>
      <c r="G670" s="248" t="s">
        <v>440</v>
      </c>
      <c r="H670" s="248" t="s">
        <v>292</v>
      </c>
      <c r="I670" s="248" t="s">
        <v>309</v>
      </c>
      <c r="J670" s="248" t="s">
        <v>92</v>
      </c>
      <c r="K670" s="249">
        <v>1</v>
      </c>
      <c r="L670" s="252">
        <v>2019</v>
      </c>
      <c r="M670" s="250">
        <f t="shared" si="1"/>
        <v>26192.800000000003</v>
      </c>
      <c r="N670" s="248" t="s">
        <v>5160</v>
      </c>
      <c r="O670" s="331"/>
      <c r="P670" s="72"/>
      <c r="Q670" s="72"/>
      <c r="R670" s="217"/>
      <c r="S670" s="217"/>
      <c r="T670" s="217"/>
      <c r="U670" s="217"/>
      <c r="V670" s="217"/>
      <c r="W670" s="217"/>
      <c r="X670" s="217"/>
      <c r="Y670" s="217"/>
      <c r="Z670" s="217"/>
      <c r="AA670" s="217"/>
    </row>
    <row r="671" spans="1:27" ht="22.5" x14ac:dyDescent="0.2">
      <c r="A671" s="247">
        <v>664</v>
      </c>
      <c r="B671" s="261" t="s">
        <v>13315</v>
      </c>
      <c r="C671" s="261" t="s">
        <v>13310</v>
      </c>
      <c r="D671" s="342" t="s">
        <v>261</v>
      </c>
      <c r="E671" s="248" t="s">
        <v>391</v>
      </c>
      <c r="F671" s="248" t="s">
        <v>261</v>
      </c>
      <c r="G671" s="248" t="s">
        <v>440</v>
      </c>
      <c r="H671" s="248" t="s">
        <v>292</v>
      </c>
      <c r="I671" s="248" t="s">
        <v>309</v>
      </c>
      <c r="J671" s="248" t="s">
        <v>92</v>
      </c>
      <c r="K671" s="249">
        <v>1</v>
      </c>
      <c r="L671" s="252">
        <v>2019</v>
      </c>
      <c r="M671" s="250">
        <f t="shared" si="1"/>
        <v>26192.800000000003</v>
      </c>
      <c r="N671" s="248" t="s">
        <v>5160</v>
      </c>
      <c r="O671" s="331"/>
      <c r="P671" s="72"/>
      <c r="Q671" s="72"/>
      <c r="R671" s="217"/>
      <c r="S671" s="217"/>
      <c r="T671" s="217"/>
      <c r="U671" s="217"/>
      <c r="V671" s="217"/>
      <c r="W671" s="217"/>
      <c r="X671" s="217"/>
      <c r="Y671" s="217"/>
      <c r="Z671" s="217"/>
      <c r="AA671" s="217"/>
    </row>
    <row r="672" spans="1:27" ht="22.5" x14ac:dyDescent="0.2">
      <c r="A672" s="247">
        <v>665</v>
      </c>
      <c r="B672" s="261" t="s">
        <v>13316</v>
      </c>
      <c r="C672" s="261" t="s">
        <v>13317</v>
      </c>
      <c r="D672" s="342" t="s">
        <v>261</v>
      </c>
      <c r="E672" s="248" t="s">
        <v>391</v>
      </c>
      <c r="F672" s="248" t="s">
        <v>261</v>
      </c>
      <c r="G672" s="248" t="s">
        <v>440</v>
      </c>
      <c r="H672" s="248" t="s">
        <v>906</v>
      </c>
      <c r="I672" s="248" t="s">
        <v>309</v>
      </c>
      <c r="J672" s="248" t="s">
        <v>92</v>
      </c>
      <c r="K672" s="249">
        <v>3</v>
      </c>
      <c r="L672" s="252">
        <v>2019</v>
      </c>
      <c r="M672" s="250">
        <v>9512</v>
      </c>
      <c r="N672" s="248" t="s">
        <v>5160</v>
      </c>
      <c r="O672" s="331"/>
      <c r="P672" s="72"/>
      <c r="Q672" s="72"/>
      <c r="R672" s="217"/>
      <c r="S672" s="217"/>
      <c r="T672" s="217"/>
      <c r="U672" s="217"/>
      <c r="V672" s="217"/>
      <c r="W672" s="217"/>
      <c r="X672" s="217"/>
      <c r="Y672" s="217"/>
      <c r="Z672" s="217"/>
      <c r="AA672" s="217"/>
    </row>
    <row r="673" spans="1:27" ht="22.5" x14ac:dyDescent="0.2">
      <c r="A673" s="247">
        <v>666</v>
      </c>
      <c r="B673" s="261" t="s">
        <v>13318</v>
      </c>
      <c r="C673" s="261" t="s">
        <v>13319</v>
      </c>
      <c r="D673" s="342" t="s">
        <v>261</v>
      </c>
      <c r="E673" s="248" t="s">
        <v>391</v>
      </c>
      <c r="F673" s="248" t="s">
        <v>261</v>
      </c>
      <c r="G673" s="248" t="s">
        <v>440</v>
      </c>
      <c r="H673" s="248" t="s">
        <v>292</v>
      </c>
      <c r="I673" s="248" t="s">
        <v>309</v>
      </c>
      <c r="J673" s="248" t="s">
        <v>92</v>
      </c>
      <c r="K673" s="249">
        <v>1</v>
      </c>
      <c r="L673" s="252">
        <v>2020</v>
      </c>
      <c r="M673" s="250">
        <v>37700</v>
      </c>
      <c r="N673" s="248" t="s">
        <v>5160</v>
      </c>
      <c r="O673" s="331"/>
      <c r="P673" s="72"/>
      <c r="Q673" s="72"/>
      <c r="R673" s="217"/>
      <c r="S673" s="217"/>
      <c r="T673" s="217"/>
      <c r="U673" s="217"/>
      <c r="V673" s="217"/>
      <c r="W673" s="217"/>
      <c r="X673" s="217"/>
      <c r="Y673" s="217"/>
      <c r="Z673" s="217"/>
      <c r="AA673" s="217"/>
    </row>
    <row r="674" spans="1:27" x14ac:dyDescent="0.2">
      <c r="A674" s="247">
        <v>667</v>
      </c>
      <c r="B674" s="261" t="s">
        <v>2761</v>
      </c>
      <c r="C674" s="261" t="s">
        <v>13320</v>
      </c>
      <c r="D674" s="248" t="s">
        <v>261</v>
      </c>
      <c r="E674" s="248" t="s">
        <v>391</v>
      </c>
      <c r="F674" s="248" t="s">
        <v>13321</v>
      </c>
      <c r="G674" s="248" t="s">
        <v>440</v>
      </c>
      <c r="H674" s="248" t="s">
        <v>470</v>
      </c>
      <c r="I674" s="248" t="s">
        <v>2738</v>
      </c>
      <c r="J674" s="248" t="s">
        <v>92</v>
      </c>
      <c r="K674" s="249">
        <v>5</v>
      </c>
      <c r="L674" s="252">
        <v>2016</v>
      </c>
      <c r="M674" s="250">
        <v>3248</v>
      </c>
      <c r="N674" s="248" t="s">
        <v>2950</v>
      </c>
      <c r="O674" s="331"/>
      <c r="P674" s="72"/>
      <c r="Q674" s="72"/>
      <c r="R674" s="217"/>
      <c r="S674" s="217"/>
      <c r="T674" s="217"/>
      <c r="U674" s="217"/>
      <c r="V674" s="217"/>
      <c r="W674" s="217"/>
      <c r="X674" s="217"/>
      <c r="Y674" s="217"/>
      <c r="Z674" s="217"/>
      <c r="AA674" s="217"/>
    </row>
    <row r="675" spans="1:27" ht="33.75" x14ac:dyDescent="0.2">
      <c r="A675" s="247">
        <v>668</v>
      </c>
      <c r="B675" s="340" t="s">
        <v>13322</v>
      </c>
      <c r="C675" s="247" t="s">
        <v>2862</v>
      </c>
      <c r="D675" s="248" t="s">
        <v>1001</v>
      </c>
      <c r="E675" s="248" t="s">
        <v>1096</v>
      </c>
      <c r="F675" s="248" t="s">
        <v>261</v>
      </c>
      <c r="G675" s="248" t="s">
        <v>440</v>
      </c>
      <c r="H675" s="248" t="s">
        <v>90</v>
      </c>
      <c r="I675" s="248" t="s">
        <v>11210</v>
      </c>
      <c r="J675" s="248" t="s">
        <v>92</v>
      </c>
      <c r="K675" s="249">
        <v>10</v>
      </c>
      <c r="L675" s="249">
        <v>2020</v>
      </c>
      <c r="M675" s="250">
        <v>14773.76</v>
      </c>
      <c r="N675" s="248" t="s">
        <v>2950</v>
      </c>
      <c r="O675" s="331"/>
      <c r="P675" s="72"/>
      <c r="Q675" s="72"/>
      <c r="R675" s="217"/>
      <c r="S675" s="217"/>
      <c r="T675" s="217"/>
      <c r="U675" s="217"/>
      <c r="V675" s="217"/>
      <c r="W675" s="217"/>
      <c r="X675" s="217"/>
      <c r="Y675" s="217"/>
      <c r="Z675" s="217"/>
      <c r="AA675" s="217"/>
    </row>
    <row r="676" spans="1:27" ht="33.75" x14ac:dyDescent="0.2">
      <c r="A676" s="247">
        <v>669</v>
      </c>
      <c r="B676" s="340" t="s">
        <v>13323</v>
      </c>
      <c r="C676" s="247" t="s">
        <v>2862</v>
      </c>
      <c r="D676" s="248" t="s">
        <v>1001</v>
      </c>
      <c r="E676" s="248" t="s">
        <v>1096</v>
      </c>
      <c r="F676" s="248" t="s">
        <v>261</v>
      </c>
      <c r="G676" s="248" t="s">
        <v>440</v>
      </c>
      <c r="H676" s="248" t="s">
        <v>90</v>
      </c>
      <c r="I676" s="248" t="s">
        <v>11210</v>
      </c>
      <c r="J676" s="248" t="s">
        <v>92</v>
      </c>
      <c r="K676" s="249">
        <v>10</v>
      </c>
      <c r="L676" s="249">
        <v>2020</v>
      </c>
      <c r="M676" s="250">
        <v>14773.76</v>
      </c>
      <c r="N676" s="248" t="s">
        <v>2950</v>
      </c>
      <c r="O676" s="331"/>
      <c r="P676" s="72"/>
      <c r="Q676" s="72"/>
      <c r="R676" s="217"/>
      <c r="S676" s="217"/>
      <c r="T676" s="217"/>
      <c r="U676" s="217"/>
      <c r="V676" s="217"/>
      <c r="W676" s="217"/>
      <c r="X676" s="217"/>
      <c r="Y676" s="217"/>
      <c r="Z676" s="217"/>
      <c r="AA676" s="217"/>
    </row>
    <row r="677" spans="1:27" ht="33.75" x14ac:dyDescent="0.2">
      <c r="A677" s="247">
        <v>670</v>
      </c>
      <c r="B677" s="340" t="s">
        <v>13324</v>
      </c>
      <c r="C677" s="247" t="s">
        <v>2862</v>
      </c>
      <c r="D677" s="248" t="s">
        <v>1001</v>
      </c>
      <c r="E677" s="248" t="s">
        <v>1096</v>
      </c>
      <c r="F677" s="248" t="s">
        <v>261</v>
      </c>
      <c r="G677" s="248" t="s">
        <v>440</v>
      </c>
      <c r="H677" s="248" t="s">
        <v>90</v>
      </c>
      <c r="I677" s="248" t="s">
        <v>11210</v>
      </c>
      <c r="J677" s="248" t="s">
        <v>92</v>
      </c>
      <c r="K677" s="249">
        <v>10</v>
      </c>
      <c r="L677" s="249">
        <v>2020</v>
      </c>
      <c r="M677" s="250">
        <v>14773.76</v>
      </c>
      <c r="N677" s="248" t="s">
        <v>2950</v>
      </c>
      <c r="O677" s="331"/>
      <c r="P677" s="72"/>
      <c r="Q677" s="72"/>
      <c r="R677" s="217"/>
      <c r="S677" s="217"/>
      <c r="T677" s="217"/>
      <c r="U677" s="217"/>
      <c r="V677" s="217"/>
      <c r="W677" s="217"/>
      <c r="X677" s="217"/>
      <c r="Y677" s="217"/>
      <c r="Z677" s="217"/>
      <c r="AA677" s="217"/>
    </row>
    <row r="678" spans="1:27" ht="33.75" x14ac:dyDescent="0.2">
      <c r="A678" s="247">
        <v>671</v>
      </c>
      <c r="B678" s="340" t="s">
        <v>13325</v>
      </c>
      <c r="C678" s="247" t="s">
        <v>2862</v>
      </c>
      <c r="D678" s="248" t="s">
        <v>1001</v>
      </c>
      <c r="E678" s="248" t="s">
        <v>1096</v>
      </c>
      <c r="F678" s="248" t="s">
        <v>261</v>
      </c>
      <c r="G678" s="248" t="s">
        <v>440</v>
      </c>
      <c r="H678" s="248" t="s">
        <v>90</v>
      </c>
      <c r="I678" s="248" t="s">
        <v>11210</v>
      </c>
      <c r="J678" s="248" t="s">
        <v>92</v>
      </c>
      <c r="K678" s="249">
        <v>10</v>
      </c>
      <c r="L678" s="249">
        <v>2020</v>
      </c>
      <c r="M678" s="250">
        <v>14773.76</v>
      </c>
      <c r="N678" s="248" t="s">
        <v>2950</v>
      </c>
      <c r="O678" s="331"/>
      <c r="P678" s="72"/>
      <c r="Q678" s="72"/>
      <c r="R678" s="217"/>
      <c r="S678" s="217"/>
      <c r="T678" s="217"/>
      <c r="U678" s="217"/>
      <c r="V678" s="217"/>
      <c r="W678" s="217"/>
      <c r="X678" s="217"/>
      <c r="Y678" s="217"/>
      <c r="Z678" s="217"/>
      <c r="AA678" s="217"/>
    </row>
    <row r="679" spans="1:27" ht="33.75" x14ac:dyDescent="0.2">
      <c r="A679" s="247">
        <v>672</v>
      </c>
      <c r="B679" s="340" t="s">
        <v>13326</v>
      </c>
      <c r="C679" s="247" t="s">
        <v>2862</v>
      </c>
      <c r="D679" s="248" t="s">
        <v>1001</v>
      </c>
      <c r="E679" s="248" t="s">
        <v>1096</v>
      </c>
      <c r="F679" s="248" t="s">
        <v>261</v>
      </c>
      <c r="G679" s="248" t="s">
        <v>440</v>
      </c>
      <c r="H679" s="248" t="s">
        <v>90</v>
      </c>
      <c r="I679" s="248" t="s">
        <v>11210</v>
      </c>
      <c r="J679" s="248" t="s">
        <v>92</v>
      </c>
      <c r="K679" s="249">
        <v>10</v>
      </c>
      <c r="L679" s="249">
        <v>2020</v>
      </c>
      <c r="M679" s="250">
        <v>14773.76</v>
      </c>
      <c r="N679" s="248" t="s">
        <v>2950</v>
      </c>
      <c r="O679" s="331"/>
      <c r="P679" s="72"/>
      <c r="Q679" s="72"/>
      <c r="R679" s="217"/>
      <c r="S679" s="217"/>
      <c r="T679" s="217"/>
      <c r="U679" s="217"/>
      <c r="V679" s="217"/>
      <c r="W679" s="217"/>
      <c r="X679" s="217"/>
      <c r="Y679" s="217"/>
      <c r="Z679" s="217"/>
      <c r="AA679" s="217"/>
    </row>
    <row r="680" spans="1:27" ht="45" x14ac:dyDescent="0.2">
      <c r="A680" s="247">
        <v>673</v>
      </c>
      <c r="B680" s="247" t="s">
        <v>13327</v>
      </c>
      <c r="C680" s="247" t="s">
        <v>13328</v>
      </c>
      <c r="D680" s="248" t="s">
        <v>261</v>
      </c>
      <c r="E680" s="248" t="s">
        <v>391</v>
      </c>
      <c r="F680" s="248" t="s">
        <v>261</v>
      </c>
      <c r="G680" s="248" t="s">
        <v>440</v>
      </c>
      <c r="H680" s="248" t="s">
        <v>292</v>
      </c>
      <c r="I680" s="248" t="s">
        <v>2834</v>
      </c>
      <c r="J680" s="248" t="s">
        <v>92</v>
      </c>
      <c r="K680" s="249">
        <v>10</v>
      </c>
      <c r="L680" s="249">
        <v>2020</v>
      </c>
      <c r="M680" s="250">
        <v>49880</v>
      </c>
      <c r="N680" s="248" t="s">
        <v>2950</v>
      </c>
      <c r="O680" s="331"/>
      <c r="P680" s="72"/>
      <c r="Q680" s="72"/>
      <c r="R680" s="217"/>
      <c r="S680" s="217"/>
      <c r="T680" s="217"/>
      <c r="U680" s="217"/>
      <c r="V680" s="217"/>
      <c r="W680" s="217"/>
      <c r="X680" s="217"/>
      <c r="Y680" s="217"/>
      <c r="Z680" s="217"/>
      <c r="AA680" s="217"/>
    </row>
    <row r="681" spans="1:27" x14ac:dyDescent="0.2">
      <c r="A681" s="247">
        <v>674</v>
      </c>
      <c r="B681" s="247" t="s">
        <v>12889</v>
      </c>
      <c r="C681" s="247" t="s">
        <v>12538</v>
      </c>
      <c r="D681" s="248" t="s">
        <v>12662</v>
      </c>
      <c r="E681" s="248" t="s">
        <v>391</v>
      </c>
      <c r="F681" s="248" t="s">
        <v>13329</v>
      </c>
      <c r="G681" s="248" t="s">
        <v>440</v>
      </c>
      <c r="H681" s="248" t="s">
        <v>292</v>
      </c>
      <c r="I681" s="248" t="s">
        <v>12202</v>
      </c>
      <c r="J681" s="248" t="s">
        <v>92</v>
      </c>
      <c r="K681" s="249">
        <v>10</v>
      </c>
      <c r="L681" s="252">
        <v>2020</v>
      </c>
      <c r="M681" s="250">
        <v>20358</v>
      </c>
      <c r="N681" s="248" t="s">
        <v>2950</v>
      </c>
      <c r="O681" s="331"/>
      <c r="P681" s="72"/>
      <c r="Q681" s="72"/>
      <c r="R681" s="217"/>
      <c r="S681" s="217"/>
      <c r="T681" s="217"/>
      <c r="U681" s="217"/>
      <c r="V681" s="217"/>
      <c r="W681" s="217"/>
      <c r="X681" s="217"/>
      <c r="Y681" s="217"/>
      <c r="Z681" s="217"/>
      <c r="AA681" s="217"/>
    </row>
    <row r="682" spans="1:27" x14ac:dyDescent="0.2">
      <c r="A682" s="247">
        <v>675</v>
      </c>
      <c r="B682" s="247" t="s">
        <v>13330</v>
      </c>
      <c r="C682" s="247" t="s">
        <v>12538</v>
      </c>
      <c r="D682" s="248" t="s">
        <v>12662</v>
      </c>
      <c r="E682" s="248" t="s">
        <v>391</v>
      </c>
      <c r="F682" s="248" t="s">
        <v>13329</v>
      </c>
      <c r="G682" s="248" t="s">
        <v>440</v>
      </c>
      <c r="H682" s="248" t="s">
        <v>292</v>
      </c>
      <c r="I682" s="248" t="s">
        <v>12202</v>
      </c>
      <c r="J682" s="248" t="s">
        <v>92</v>
      </c>
      <c r="K682" s="249">
        <v>10</v>
      </c>
      <c r="L682" s="252">
        <v>2020</v>
      </c>
      <c r="M682" s="250">
        <v>20358</v>
      </c>
      <c r="N682" s="248" t="s">
        <v>2950</v>
      </c>
      <c r="O682" s="331"/>
      <c r="P682" s="72"/>
      <c r="Q682" s="72"/>
      <c r="R682" s="217"/>
      <c r="S682" s="217"/>
      <c r="T682" s="217"/>
      <c r="U682" s="217"/>
      <c r="V682" s="217"/>
      <c r="W682" s="217"/>
      <c r="X682" s="217"/>
      <c r="Y682" s="217"/>
      <c r="Z682" s="217"/>
      <c r="AA682" s="217"/>
    </row>
    <row r="683" spans="1:27" ht="22.5" x14ac:dyDescent="0.2">
      <c r="A683" s="247">
        <v>676</v>
      </c>
      <c r="B683" s="247" t="s">
        <v>13331</v>
      </c>
      <c r="C683" s="247" t="s">
        <v>13332</v>
      </c>
      <c r="D683" s="248" t="s">
        <v>261</v>
      </c>
      <c r="E683" s="248" t="s">
        <v>391</v>
      </c>
      <c r="F683" s="248" t="s">
        <v>261</v>
      </c>
      <c r="G683" s="248" t="s">
        <v>440</v>
      </c>
      <c r="H683" s="248" t="s">
        <v>292</v>
      </c>
      <c r="I683" s="248" t="s">
        <v>2834</v>
      </c>
      <c r="J683" s="248" t="s">
        <v>92</v>
      </c>
      <c r="K683" s="249">
        <v>11</v>
      </c>
      <c r="L683" s="249">
        <v>2020</v>
      </c>
      <c r="M683" s="250">
        <v>27455</v>
      </c>
      <c r="N683" s="248" t="s">
        <v>2950</v>
      </c>
      <c r="O683" s="331"/>
      <c r="P683" s="72"/>
      <c r="Q683" s="72"/>
      <c r="R683" s="217"/>
      <c r="S683" s="217"/>
      <c r="T683" s="217"/>
      <c r="U683" s="217"/>
      <c r="V683" s="217"/>
      <c r="W683" s="217"/>
      <c r="X683" s="217"/>
      <c r="Y683" s="217"/>
      <c r="Z683" s="217"/>
      <c r="AA683" s="217"/>
    </row>
    <row r="684" spans="1:27" ht="22.5" x14ac:dyDescent="0.2">
      <c r="A684" s="247">
        <v>677</v>
      </c>
      <c r="B684" s="247" t="s">
        <v>13333</v>
      </c>
      <c r="C684" s="247" t="s">
        <v>13334</v>
      </c>
      <c r="D684" s="248" t="s">
        <v>13335</v>
      </c>
      <c r="E684" s="248" t="s">
        <v>7612</v>
      </c>
      <c r="F684" s="248" t="s">
        <v>13336</v>
      </c>
      <c r="G684" s="248" t="s">
        <v>13337</v>
      </c>
      <c r="H684" s="248" t="s">
        <v>470</v>
      </c>
      <c r="I684" s="248" t="s">
        <v>2560</v>
      </c>
      <c r="J684" s="248" t="s">
        <v>92</v>
      </c>
      <c r="K684" s="249">
        <v>11</v>
      </c>
      <c r="L684" s="249">
        <v>2020</v>
      </c>
      <c r="M684" s="254">
        <v>40416.720000000001</v>
      </c>
      <c r="N684" s="248" t="s">
        <v>5160</v>
      </c>
      <c r="O684" s="331"/>
      <c r="P684" s="72"/>
      <c r="Q684" s="72"/>
      <c r="R684" s="217"/>
      <c r="S684" s="217"/>
      <c r="T684" s="217"/>
      <c r="U684" s="217"/>
      <c r="V684" s="217"/>
      <c r="W684" s="217"/>
      <c r="X684" s="217"/>
      <c r="Y684" s="217"/>
      <c r="Z684" s="217"/>
      <c r="AA684" s="217"/>
    </row>
    <row r="685" spans="1:27" ht="22.5" x14ac:dyDescent="0.2">
      <c r="A685" s="247">
        <v>678</v>
      </c>
      <c r="B685" s="247" t="s">
        <v>13338</v>
      </c>
      <c r="C685" s="247" t="s">
        <v>13334</v>
      </c>
      <c r="D685" s="248" t="s">
        <v>13335</v>
      </c>
      <c r="E685" s="248" t="s">
        <v>7612</v>
      </c>
      <c r="F685" s="248" t="s">
        <v>13336</v>
      </c>
      <c r="G685" s="248" t="s">
        <v>13339</v>
      </c>
      <c r="H685" s="248" t="s">
        <v>470</v>
      </c>
      <c r="I685" s="248" t="s">
        <v>2560</v>
      </c>
      <c r="J685" s="248" t="s">
        <v>92</v>
      </c>
      <c r="K685" s="249">
        <v>11</v>
      </c>
      <c r="L685" s="249">
        <v>2020</v>
      </c>
      <c r="M685" s="254">
        <v>40416.720000000001</v>
      </c>
      <c r="N685" s="248" t="s">
        <v>5160</v>
      </c>
      <c r="O685" s="331"/>
      <c r="P685" s="72"/>
      <c r="Q685" s="72"/>
      <c r="R685" s="217"/>
      <c r="S685" s="217"/>
      <c r="T685" s="217"/>
      <c r="U685" s="217"/>
      <c r="V685" s="217"/>
      <c r="W685" s="217"/>
      <c r="X685" s="217"/>
      <c r="Y685" s="217"/>
      <c r="Z685" s="217"/>
      <c r="AA685" s="217"/>
    </row>
    <row r="686" spans="1:27" ht="22.5" x14ac:dyDescent="0.2">
      <c r="A686" s="247">
        <v>679</v>
      </c>
      <c r="B686" s="247" t="s">
        <v>13340</v>
      </c>
      <c r="C686" s="247" t="s">
        <v>13334</v>
      </c>
      <c r="D686" s="248" t="s">
        <v>13335</v>
      </c>
      <c r="E686" s="248" t="s">
        <v>7612</v>
      </c>
      <c r="F686" s="248" t="s">
        <v>13336</v>
      </c>
      <c r="G686" s="248" t="s">
        <v>13341</v>
      </c>
      <c r="H686" s="248" t="s">
        <v>470</v>
      </c>
      <c r="I686" s="248" t="s">
        <v>2560</v>
      </c>
      <c r="J686" s="248" t="s">
        <v>92</v>
      </c>
      <c r="K686" s="249">
        <v>11</v>
      </c>
      <c r="L686" s="249">
        <v>2020</v>
      </c>
      <c r="M686" s="254">
        <v>40416.720000000001</v>
      </c>
      <c r="N686" s="248" t="s">
        <v>5160</v>
      </c>
      <c r="O686" s="331"/>
      <c r="P686" s="72"/>
      <c r="Q686" s="72"/>
      <c r="R686" s="217"/>
      <c r="S686" s="217"/>
      <c r="T686" s="217"/>
      <c r="U686" s="217"/>
      <c r="V686" s="217"/>
      <c r="W686" s="217"/>
      <c r="X686" s="217"/>
      <c r="Y686" s="217"/>
      <c r="Z686" s="217"/>
      <c r="AA686" s="217"/>
    </row>
    <row r="687" spans="1:27" ht="22.5" x14ac:dyDescent="0.2">
      <c r="A687" s="247">
        <v>680</v>
      </c>
      <c r="B687" s="247" t="s">
        <v>13342</v>
      </c>
      <c r="C687" s="247" t="s">
        <v>13334</v>
      </c>
      <c r="D687" s="248" t="s">
        <v>13335</v>
      </c>
      <c r="E687" s="248" t="s">
        <v>7612</v>
      </c>
      <c r="F687" s="248" t="s">
        <v>13336</v>
      </c>
      <c r="G687" s="248" t="s">
        <v>13343</v>
      </c>
      <c r="H687" s="248" t="s">
        <v>470</v>
      </c>
      <c r="I687" s="248" t="s">
        <v>2560</v>
      </c>
      <c r="J687" s="248" t="s">
        <v>92</v>
      </c>
      <c r="K687" s="249">
        <v>11</v>
      </c>
      <c r="L687" s="249">
        <v>2020</v>
      </c>
      <c r="M687" s="254">
        <v>40416.720000000001</v>
      </c>
      <c r="N687" s="248" t="s">
        <v>5160</v>
      </c>
      <c r="O687" s="331"/>
      <c r="P687" s="72"/>
      <c r="Q687" s="72"/>
      <c r="R687" s="217"/>
      <c r="S687" s="217"/>
      <c r="T687" s="217"/>
      <c r="U687" s="217"/>
      <c r="V687" s="217"/>
      <c r="W687" s="217"/>
      <c r="X687" s="217"/>
      <c r="Y687" s="217"/>
      <c r="Z687" s="217"/>
      <c r="AA687" s="217"/>
    </row>
    <row r="688" spans="1:27" ht="22.5" x14ac:dyDescent="0.2">
      <c r="A688" s="247">
        <v>681</v>
      </c>
      <c r="B688" s="247" t="s">
        <v>13344</v>
      </c>
      <c r="C688" s="247" t="s">
        <v>13334</v>
      </c>
      <c r="D688" s="248" t="s">
        <v>13335</v>
      </c>
      <c r="E688" s="248" t="s">
        <v>7612</v>
      </c>
      <c r="F688" s="248" t="s">
        <v>13336</v>
      </c>
      <c r="G688" s="248" t="s">
        <v>13345</v>
      </c>
      <c r="H688" s="248" t="s">
        <v>470</v>
      </c>
      <c r="I688" s="248" t="s">
        <v>2560</v>
      </c>
      <c r="J688" s="248" t="s">
        <v>92</v>
      </c>
      <c r="K688" s="249">
        <v>11</v>
      </c>
      <c r="L688" s="249">
        <v>2020</v>
      </c>
      <c r="M688" s="254">
        <v>40416.720000000001</v>
      </c>
      <c r="N688" s="248" t="s">
        <v>5160</v>
      </c>
      <c r="O688" s="331"/>
      <c r="P688" s="72"/>
      <c r="Q688" s="72"/>
      <c r="R688" s="217"/>
      <c r="S688" s="217"/>
      <c r="T688" s="217"/>
      <c r="U688" s="217"/>
      <c r="V688" s="217"/>
      <c r="W688" s="217"/>
      <c r="X688" s="217"/>
      <c r="Y688" s="217"/>
      <c r="Z688" s="217"/>
      <c r="AA688" s="217"/>
    </row>
    <row r="689" spans="1:27" ht="22.5" x14ac:dyDescent="0.2">
      <c r="A689" s="247">
        <v>682</v>
      </c>
      <c r="B689" s="247" t="s">
        <v>13346</v>
      </c>
      <c r="C689" s="247" t="s">
        <v>13334</v>
      </c>
      <c r="D689" s="248" t="s">
        <v>13335</v>
      </c>
      <c r="E689" s="248" t="s">
        <v>7612</v>
      </c>
      <c r="F689" s="248" t="s">
        <v>13336</v>
      </c>
      <c r="G689" s="248" t="s">
        <v>13347</v>
      </c>
      <c r="H689" s="248" t="s">
        <v>470</v>
      </c>
      <c r="I689" s="248" t="s">
        <v>2560</v>
      </c>
      <c r="J689" s="248" t="s">
        <v>92</v>
      </c>
      <c r="K689" s="249">
        <v>11</v>
      </c>
      <c r="L689" s="249">
        <v>2020</v>
      </c>
      <c r="M689" s="254">
        <v>40416.720000000001</v>
      </c>
      <c r="N689" s="248" t="s">
        <v>5160</v>
      </c>
      <c r="O689" s="331"/>
      <c r="P689" s="72"/>
      <c r="Q689" s="72"/>
      <c r="R689" s="217"/>
      <c r="S689" s="217"/>
      <c r="T689" s="217"/>
      <c r="U689" s="217"/>
      <c r="V689" s="217"/>
      <c r="W689" s="217"/>
      <c r="X689" s="217"/>
      <c r="Y689" s="217"/>
      <c r="Z689" s="217"/>
      <c r="AA689" s="217"/>
    </row>
    <row r="690" spans="1:27" ht="22.5" x14ac:dyDescent="0.2">
      <c r="A690" s="247">
        <v>683</v>
      </c>
      <c r="B690" s="247" t="s">
        <v>13348</v>
      </c>
      <c r="C690" s="247" t="s">
        <v>13334</v>
      </c>
      <c r="D690" s="248" t="s">
        <v>13335</v>
      </c>
      <c r="E690" s="248" t="s">
        <v>7612</v>
      </c>
      <c r="F690" s="248" t="s">
        <v>13336</v>
      </c>
      <c r="G690" s="248" t="s">
        <v>13349</v>
      </c>
      <c r="H690" s="248" t="s">
        <v>470</v>
      </c>
      <c r="I690" s="248" t="s">
        <v>2560</v>
      </c>
      <c r="J690" s="248" t="s">
        <v>92</v>
      </c>
      <c r="K690" s="249">
        <v>11</v>
      </c>
      <c r="L690" s="249">
        <v>2020</v>
      </c>
      <c r="M690" s="254">
        <v>40416.720000000001</v>
      </c>
      <c r="N690" s="248" t="s">
        <v>5160</v>
      </c>
      <c r="O690" s="331"/>
      <c r="P690" s="72"/>
      <c r="Q690" s="72"/>
      <c r="R690" s="217"/>
      <c r="S690" s="217"/>
      <c r="T690" s="217"/>
      <c r="U690" s="217"/>
      <c r="V690" s="217"/>
      <c r="W690" s="217"/>
      <c r="X690" s="217"/>
      <c r="Y690" s="217"/>
      <c r="Z690" s="217"/>
      <c r="AA690" s="217"/>
    </row>
    <row r="691" spans="1:27" ht="22.5" x14ac:dyDescent="0.2">
      <c r="A691" s="247">
        <v>684</v>
      </c>
      <c r="B691" s="247" t="s">
        <v>13350</v>
      </c>
      <c r="C691" s="251" t="s">
        <v>13351</v>
      </c>
      <c r="D691" s="248" t="s">
        <v>261</v>
      </c>
      <c r="E691" s="248" t="s">
        <v>391</v>
      </c>
      <c r="F691" s="248" t="s">
        <v>261</v>
      </c>
      <c r="G691" s="248" t="s">
        <v>440</v>
      </c>
      <c r="H691" s="248" t="s">
        <v>292</v>
      </c>
      <c r="I691" s="248" t="s">
        <v>183</v>
      </c>
      <c r="J691" s="248" t="s">
        <v>92</v>
      </c>
      <c r="K691" s="249">
        <v>11</v>
      </c>
      <c r="L691" s="249">
        <v>2020</v>
      </c>
      <c r="M691" s="250">
        <v>226548</v>
      </c>
      <c r="N691" s="248" t="s">
        <v>2950</v>
      </c>
      <c r="O691" s="331"/>
      <c r="P691" s="72"/>
      <c r="Q691" s="72"/>
      <c r="R691" s="217"/>
      <c r="S691" s="217"/>
      <c r="T691" s="217"/>
      <c r="U691" s="217"/>
      <c r="V691" s="217"/>
      <c r="W691" s="217"/>
      <c r="X691" s="217"/>
      <c r="Y691" s="217"/>
      <c r="Z691" s="217"/>
      <c r="AA691" s="217"/>
    </row>
    <row r="692" spans="1:27" x14ac:dyDescent="0.2">
      <c r="A692" s="247">
        <v>685</v>
      </c>
      <c r="B692" s="247" t="s">
        <v>8128</v>
      </c>
      <c r="C692" s="247" t="s">
        <v>13352</v>
      </c>
      <c r="D692" s="248" t="s">
        <v>13353</v>
      </c>
      <c r="E692" s="248" t="s">
        <v>13354</v>
      </c>
      <c r="F692" s="248" t="s">
        <v>13355</v>
      </c>
      <c r="G692" s="248" t="s">
        <v>440</v>
      </c>
      <c r="H692" s="248" t="s">
        <v>7674</v>
      </c>
      <c r="I692" s="248" t="s">
        <v>121</v>
      </c>
      <c r="J692" s="248" t="s">
        <v>92</v>
      </c>
      <c r="K692" s="249">
        <v>11</v>
      </c>
      <c r="L692" s="252">
        <v>2020</v>
      </c>
      <c r="M692" s="250">
        <v>3705.01</v>
      </c>
      <c r="N692" s="248" t="s">
        <v>2950</v>
      </c>
      <c r="O692" s="331"/>
      <c r="P692" s="72"/>
      <c r="Q692" s="72"/>
      <c r="R692" s="217"/>
      <c r="S692" s="217"/>
      <c r="T692" s="217"/>
      <c r="U692" s="217"/>
      <c r="V692" s="217"/>
      <c r="W692" s="217"/>
      <c r="X692" s="217"/>
      <c r="Y692" s="217"/>
      <c r="Z692" s="217"/>
      <c r="AA692" s="217"/>
    </row>
    <row r="693" spans="1:27" x14ac:dyDescent="0.2">
      <c r="A693" s="247">
        <v>686</v>
      </c>
      <c r="B693" s="247" t="s">
        <v>13356</v>
      </c>
      <c r="C693" s="247" t="s">
        <v>13357</v>
      </c>
      <c r="D693" s="248" t="s">
        <v>1530</v>
      </c>
      <c r="E693" s="248" t="s">
        <v>2099</v>
      </c>
      <c r="F693" s="248" t="s">
        <v>13358</v>
      </c>
      <c r="G693" s="248" t="s">
        <v>13359</v>
      </c>
      <c r="H693" s="248" t="s">
        <v>90</v>
      </c>
      <c r="I693" s="248" t="s">
        <v>448</v>
      </c>
      <c r="J693" s="248" t="s">
        <v>92</v>
      </c>
      <c r="K693" s="249">
        <v>11</v>
      </c>
      <c r="L693" s="252">
        <v>2020</v>
      </c>
      <c r="M693" s="250">
        <v>9399</v>
      </c>
      <c r="N693" s="248" t="s">
        <v>5160</v>
      </c>
      <c r="O693" s="331"/>
      <c r="P693" s="72"/>
      <c r="Q693" s="72"/>
      <c r="R693" s="217"/>
      <c r="S693" s="217"/>
      <c r="T693" s="217"/>
      <c r="U693" s="217"/>
      <c r="V693" s="217"/>
      <c r="W693" s="217"/>
      <c r="X693" s="217"/>
      <c r="Y693" s="217"/>
      <c r="Z693" s="217"/>
      <c r="AA693" s="217"/>
    </row>
    <row r="694" spans="1:27" x14ac:dyDescent="0.2">
      <c r="A694" s="247">
        <v>687</v>
      </c>
      <c r="B694" s="247" t="s">
        <v>13330</v>
      </c>
      <c r="C694" s="247" t="s">
        <v>13360</v>
      </c>
      <c r="D694" s="248" t="s">
        <v>12662</v>
      </c>
      <c r="E694" s="248" t="s">
        <v>13354</v>
      </c>
      <c r="F694" s="248" t="s">
        <v>13361</v>
      </c>
      <c r="G694" s="255">
        <v>424101117</v>
      </c>
      <c r="H694" s="248" t="s">
        <v>7674</v>
      </c>
      <c r="I694" s="248" t="s">
        <v>2046</v>
      </c>
      <c r="J694" s="248" t="s">
        <v>92</v>
      </c>
      <c r="K694" s="249">
        <v>12</v>
      </c>
      <c r="L694" s="252">
        <v>2020</v>
      </c>
      <c r="M694" s="250">
        <v>5366.9</v>
      </c>
      <c r="N694" s="248" t="s">
        <v>2950</v>
      </c>
      <c r="O694" s="331"/>
      <c r="P694" s="72"/>
      <c r="Q694" s="72"/>
      <c r="R694" s="217"/>
      <c r="S694" s="217"/>
      <c r="T694" s="217"/>
      <c r="U694" s="217"/>
      <c r="V694" s="217"/>
      <c r="W694" s="217"/>
      <c r="X694" s="217"/>
      <c r="Y694" s="217"/>
      <c r="Z694" s="217"/>
      <c r="AA694" s="217"/>
    </row>
    <row r="695" spans="1:27" x14ac:dyDescent="0.2">
      <c r="A695" s="247">
        <v>688</v>
      </c>
      <c r="B695" s="247" t="s">
        <v>13362</v>
      </c>
      <c r="C695" s="247" t="s">
        <v>13360</v>
      </c>
      <c r="D695" s="248" t="s">
        <v>12662</v>
      </c>
      <c r="E695" s="248"/>
      <c r="F695" s="248" t="s">
        <v>12683</v>
      </c>
      <c r="G695" s="255">
        <v>42290111723</v>
      </c>
      <c r="H695" s="248" t="s">
        <v>7674</v>
      </c>
      <c r="I695" s="248" t="s">
        <v>2046</v>
      </c>
      <c r="J695" s="248" t="s">
        <v>92</v>
      </c>
      <c r="K695" s="249">
        <v>12</v>
      </c>
      <c r="L695" s="252">
        <v>2020</v>
      </c>
      <c r="M695" s="250">
        <v>4510.1000000000004</v>
      </c>
      <c r="N695" s="248" t="s">
        <v>2950</v>
      </c>
      <c r="O695" s="331"/>
      <c r="P695" s="72"/>
      <c r="Q695" s="72"/>
      <c r="R695" s="217"/>
      <c r="S695" s="217"/>
      <c r="T695" s="217"/>
      <c r="U695" s="217"/>
      <c r="V695" s="217"/>
      <c r="W695" s="217"/>
      <c r="X695" s="217"/>
      <c r="Y695" s="217"/>
      <c r="Z695" s="217"/>
      <c r="AA695" s="217"/>
    </row>
    <row r="696" spans="1:27" ht="22.5" x14ac:dyDescent="0.2">
      <c r="A696" s="257">
        <v>689</v>
      </c>
      <c r="B696" s="257" t="s">
        <v>13330</v>
      </c>
      <c r="C696" s="257" t="s">
        <v>13363</v>
      </c>
      <c r="D696" s="258" t="s">
        <v>12662</v>
      </c>
      <c r="E696" s="258" t="s">
        <v>391</v>
      </c>
      <c r="F696" s="258" t="s">
        <v>13364</v>
      </c>
      <c r="G696" s="258" t="s">
        <v>440</v>
      </c>
      <c r="H696" s="258" t="s">
        <v>292</v>
      </c>
      <c r="I696" s="258" t="s">
        <v>13365</v>
      </c>
      <c r="J696" s="258" t="s">
        <v>92</v>
      </c>
      <c r="K696" s="263">
        <v>1</v>
      </c>
      <c r="L696" s="259">
        <v>2021</v>
      </c>
      <c r="M696" s="260">
        <v>20389.71</v>
      </c>
      <c r="N696" s="258" t="s">
        <v>13366</v>
      </c>
      <c r="O696" s="331"/>
      <c r="P696" s="72"/>
      <c r="Q696" s="72"/>
      <c r="R696" s="217"/>
      <c r="S696" s="217"/>
      <c r="T696" s="217"/>
      <c r="U696" s="217"/>
      <c r="V696" s="217"/>
      <c r="W696" s="217"/>
      <c r="X696" s="217"/>
      <c r="Y696" s="217"/>
      <c r="Z696" s="217"/>
      <c r="AA696" s="217"/>
    </row>
    <row r="697" spans="1:27" ht="22.5" x14ac:dyDescent="0.2">
      <c r="A697" s="257">
        <v>690</v>
      </c>
      <c r="B697" s="257" t="s">
        <v>13362</v>
      </c>
      <c r="C697" s="257" t="s">
        <v>13363</v>
      </c>
      <c r="D697" s="258" t="s">
        <v>12662</v>
      </c>
      <c r="E697" s="258" t="s">
        <v>391</v>
      </c>
      <c r="F697" s="258" t="s">
        <v>13364</v>
      </c>
      <c r="G697" s="258" t="s">
        <v>440</v>
      </c>
      <c r="H697" s="258" t="s">
        <v>292</v>
      </c>
      <c r="I697" s="258" t="s">
        <v>13365</v>
      </c>
      <c r="J697" s="258" t="s">
        <v>92</v>
      </c>
      <c r="K697" s="263">
        <v>1</v>
      </c>
      <c r="L697" s="259">
        <v>2021</v>
      </c>
      <c r="M697" s="260">
        <v>20389.71</v>
      </c>
      <c r="N697" s="258" t="s">
        <v>13366</v>
      </c>
      <c r="O697" s="331"/>
      <c r="P697" s="72"/>
      <c r="Q697" s="72"/>
      <c r="R697" s="217"/>
      <c r="S697" s="217"/>
      <c r="T697" s="217"/>
      <c r="U697" s="217"/>
      <c r="V697" s="217"/>
      <c r="W697" s="217"/>
      <c r="X697" s="217"/>
      <c r="Y697" s="217"/>
      <c r="Z697" s="217"/>
      <c r="AA697" s="217"/>
    </row>
    <row r="698" spans="1:27" ht="22.5" x14ac:dyDescent="0.2">
      <c r="A698" s="257">
        <v>691</v>
      </c>
      <c r="B698" s="257" t="s">
        <v>13367</v>
      </c>
      <c r="C698" s="257" t="s">
        <v>13363</v>
      </c>
      <c r="D698" s="258" t="s">
        <v>12662</v>
      </c>
      <c r="E698" s="258" t="s">
        <v>391</v>
      </c>
      <c r="F698" s="258" t="s">
        <v>13364</v>
      </c>
      <c r="G698" s="258" t="s">
        <v>440</v>
      </c>
      <c r="H698" s="258" t="s">
        <v>292</v>
      </c>
      <c r="I698" s="258" t="s">
        <v>13365</v>
      </c>
      <c r="J698" s="258" t="s">
        <v>92</v>
      </c>
      <c r="K698" s="263">
        <v>1</v>
      </c>
      <c r="L698" s="259">
        <v>2021</v>
      </c>
      <c r="M698" s="260">
        <v>20389.71</v>
      </c>
      <c r="N698" s="258" t="s">
        <v>13366</v>
      </c>
      <c r="O698" s="331"/>
      <c r="P698" s="72"/>
      <c r="Q698" s="72"/>
      <c r="R698" s="217"/>
      <c r="S698" s="217"/>
      <c r="T698" s="217"/>
      <c r="U698" s="217"/>
      <c r="V698" s="217"/>
      <c r="W698" s="217"/>
      <c r="X698" s="217"/>
      <c r="Y698" s="217"/>
      <c r="Z698" s="217"/>
      <c r="AA698" s="217"/>
    </row>
    <row r="699" spans="1:27" ht="22.5" x14ac:dyDescent="0.2">
      <c r="A699" s="257">
        <v>692</v>
      </c>
      <c r="B699" s="257" t="s">
        <v>13368</v>
      </c>
      <c r="C699" s="257" t="s">
        <v>13363</v>
      </c>
      <c r="D699" s="258" t="s">
        <v>12662</v>
      </c>
      <c r="E699" s="258" t="s">
        <v>391</v>
      </c>
      <c r="F699" s="258" t="s">
        <v>13364</v>
      </c>
      <c r="G699" s="258" t="s">
        <v>440</v>
      </c>
      <c r="H699" s="258" t="s">
        <v>292</v>
      </c>
      <c r="I699" s="258" t="s">
        <v>13365</v>
      </c>
      <c r="J699" s="258" t="s">
        <v>92</v>
      </c>
      <c r="K699" s="263">
        <v>1</v>
      </c>
      <c r="L699" s="259">
        <v>2021</v>
      </c>
      <c r="M699" s="260">
        <v>20389.71</v>
      </c>
      <c r="N699" s="258" t="s">
        <v>13366</v>
      </c>
      <c r="O699" s="331"/>
      <c r="P699" s="72"/>
      <c r="Q699" s="72"/>
      <c r="R699" s="217"/>
      <c r="S699" s="217"/>
      <c r="T699" s="217"/>
      <c r="U699" s="217"/>
      <c r="V699" s="217"/>
      <c r="W699" s="217"/>
      <c r="X699" s="217"/>
      <c r="Y699" s="217"/>
      <c r="Z699" s="217"/>
      <c r="AA699" s="217"/>
    </row>
    <row r="700" spans="1:27" ht="22.5" x14ac:dyDescent="0.2">
      <c r="A700" s="257">
        <v>693</v>
      </c>
      <c r="B700" s="257" t="s">
        <v>13369</v>
      </c>
      <c r="C700" s="257" t="s">
        <v>13370</v>
      </c>
      <c r="D700" s="258" t="s">
        <v>12662</v>
      </c>
      <c r="E700" s="258" t="s">
        <v>391</v>
      </c>
      <c r="F700" s="258" t="s">
        <v>13371</v>
      </c>
      <c r="G700" s="258" t="s">
        <v>440</v>
      </c>
      <c r="H700" s="258" t="s">
        <v>292</v>
      </c>
      <c r="I700" s="258" t="s">
        <v>13365</v>
      </c>
      <c r="J700" s="258" t="s">
        <v>92</v>
      </c>
      <c r="K700" s="263">
        <v>1</v>
      </c>
      <c r="L700" s="259">
        <v>2021</v>
      </c>
      <c r="M700" s="260">
        <v>11850.73</v>
      </c>
      <c r="N700" s="258" t="s">
        <v>13366</v>
      </c>
      <c r="O700" s="331"/>
      <c r="P700" s="72"/>
      <c r="Q700" s="72"/>
      <c r="R700" s="217"/>
      <c r="S700" s="217"/>
      <c r="T700" s="217"/>
      <c r="U700" s="217"/>
      <c r="V700" s="217"/>
      <c r="W700" s="217"/>
      <c r="X700" s="217"/>
      <c r="Y700" s="217"/>
      <c r="Z700" s="217"/>
      <c r="AA700" s="217"/>
    </row>
    <row r="701" spans="1:27" ht="33.75" x14ac:dyDescent="0.2">
      <c r="A701" s="257">
        <v>694</v>
      </c>
      <c r="B701" s="258" t="s">
        <v>13372</v>
      </c>
      <c r="C701" s="258" t="s">
        <v>13373</v>
      </c>
      <c r="D701" s="258" t="s">
        <v>261</v>
      </c>
      <c r="E701" s="258" t="s">
        <v>391</v>
      </c>
      <c r="F701" s="258" t="s">
        <v>13374</v>
      </c>
      <c r="G701" s="258" t="s">
        <v>440</v>
      </c>
      <c r="H701" s="258" t="s">
        <v>292</v>
      </c>
      <c r="I701" s="258" t="s">
        <v>13375</v>
      </c>
      <c r="J701" s="258" t="s">
        <v>92</v>
      </c>
      <c r="K701" s="258">
        <v>3</v>
      </c>
      <c r="L701" s="258">
        <v>2021</v>
      </c>
      <c r="M701" s="268">
        <v>7192</v>
      </c>
      <c r="N701" s="258" t="s">
        <v>2950</v>
      </c>
      <c r="O701" s="331"/>
      <c r="P701" s="72"/>
      <c r="Q701" s="72"/>
      <c r="R701" s="217"/>
      <c r="S701" s="217"/>
      <c r="T701" s="217"/>
      <c r="U701" s="217"/>
      <c r="V701" s="217"/>
      <c r="W701" s="217"/>
      <c r="X701" s="217"/>
      <c r="Y701" s="217"/>
      <c r="Z701" s="217"/>
      <c r="AA701" s="217"/>
    </row>
    <row r="702" spans="1:27" ht="33.75" x14ac:dyDescent="0.2">
      <c r="A702" s="257">
        <v>695</v>
      </c>
      <c r="B702" s="258" t="s">
        <v>13376</v>
      </c>
      <c r="C702" s="258" t="s">
        <v>13373</v>
      </c>
      <c r="D702" s="258" t="s">
        <v>261</v>
      </c>
      <c r="E702" s="258" t="s">
        <v>391</v>
      </c>
      <c r="F702" s="258" t="s">
        <v>13374</v>
      </c>
      <c r="G702" s="258" t="s">
        <v>440</v>
      </c>
      <c r="H702" s="258" t="s">
        <v>292</v>
      </c>
      <c r="I702" s="258" t="s">
        <v>13375</v>
      </c>
      <c r="J702" s="258" t="s">
        <v>92</v>
      </c>
      <c r="K702" s="258">
        <v>3</v>
      </c>
      <c r="L702" s="258">
        <v>2021</v>
      </c>
      <c r="M702" s="268">
        <v>7192</v>
      </c>
      <c r="N702" s="258" t="s">
        <v>2950</v>
      </c>
      <c r="O702" s="331"/>
      <c r="P702" s="72"/>
      <c r="Q702" s="72"/>
      <c r="R702" s="217"/>
      <c r="S702" s="217"/>
      <c r="T702" s="217"/>
      <c r="U702" s="217"/>
      <c r="V702" s="217"/>
      <c r="W702" s="217"/>
      <c r="X702" s="217"/>
      <c r="Y702" s="217"/>
      <c r="Z702" s="217"/>
      <c r="AA702" s="217"/>
    </row>
    <row r="703" spans="1:27" ht="33.75" x14ac:dyDescent="0.2">
      <c r="A703" s="257">
        <v>696</v>
      </c>
      <c r="B703" s="258" t="s">
        <v>13377</v>
      </c>
      <c r="C703" s="258" t="s">
        <v>13373</v>
      </c>
      <c r="D703" s="258" t="s">
        <v>261</v>
      </c>
      <c r="E703" s="258" t="s">
        <v>391</v>
      </c>
      <c r="F703" s="258" t="s">
        <v>13374</v>
      </c>
      <c r="G703" s="258" t="s">
        <v>440</v>
      </c>
      <c r="H703" s="258" t="s">
        <v>292</v>
      </c>
      <c r="I703" s="258" t="s">
        <v>13375</v>
      </c>
      <c r="J703" s="258" t="s">
        <v>92</v>
      </c>
      <c r="K703" s="258">
        <v>3</v>
      </c>
      <c r="L703" s="258">
        <v>2021</v>
      </c>
      <c r="M703" s="268">
        <v>7192</v>
      </c>
      <c r="N703" s="258" t="s">
        <v>2950</v>
      </c>
      <c r="O703" s="331"/>
      <c r="P703" s="72"/>
      <c r="Q703" s="72"/>
      <c r="R703" s="217"/>
      <c r="S703" s="217"/>
      <c r="T703" s="217"/>
      <c r="U703" s="217"/>
      <c r="V703" s="217"/>
      <c r="W703" s="217"/>
      <c r="X703" s="217"/>
      <c r="Y703" s="217"/>
      <c r="Z703" s="217"/>
      <c r="AA703" s="217"/>
    </row>
    <row r="704" spans="1:27" ht="33.75" x14ac:dyDescent="0.2">
      <c r="A704" s="257">
        <v>697</v>
      </c>
      <c r="B704" s="258" t="s">
        <v>13378</v>
      </c>
      <c r="C704" s="258" t="s">
        <v>13373</v>
      </c>
      <c r="D704" s="258" t="s">
        <v>261</v>
      </c>
      <c r="E704" s="258" t="s">
        <v>391</v>
      </c>
      <c r="F704" s="258" t="s">
        <v>13374</v>
      </c>
      <c r="G704" s="258" t="s">
        <v>440</v>
      </c>
      <c r="H704" s="258" t="s">
        <v>292</v>
      </c>
      <c r="I704" s="258" t="s">
        <v>13375</v>
      </c>
      <c r="J704" s="258" t="s">
        <v>92</v>
      </c>
      <c r="K704" s="258">
        <v>3</v>
      </c>
      <c r="L704" s="258">
        <v>2021</v>
      </c>
      <c r="M704" s="268">
        <v>7192</v>
      </c>
      <c r="N704" s="258" t="s">
        <v>2950</v>
      </c>
      <c r="O704" s="331"/>
      <c r="P704" s="72"/>
      <c r="Q704" s="72"/>
      <c r="R704" s="217"/>
      <c r="S704" s="217"/>
      <c r="T704" s="217"/>
      <c r="U704" s="217"/>
      <c r="V704" s="217"/>
      <c r="W704" s="217"/>
      <c r="X704" s="217"/>
      <c r="Y704" s="217"/>
      <c r="Z704" s="217"/>
      <c r="AA704" s="217"/>
    </row>
    <row r="705" spans="1:27" ht="33.75" x14ac:dyDescent="0.2">
      <c r="A705" s="257">
        <v>698</v>
      </c>
      <c r="B705" s="258" t="s">
        <v>13379</v>
      </c>
      <c r="C705" s="258" t="s">
        <v>13373</v>
      </c>
      <c r="D705" s="258" t="s">
        <v>261</v>
      </c>
      <c r="E705" s="258" t="s">
        <v>391</v>
      </c>
      <c r="F705" s="258" t="s">
        <v>13374</v>
      </c>
      <c r="G705" s="258" t="s">
        <v>440</v>
      </c>
      <c r="H705" s="258" t="s">
        <v>292</v>
      </c>
      <c r="I705" s="258" t="s">
        <v>13375</v>
      </c>
      <c r="J705" s="258" t="s">
        <v>92</v>
      </c>
      <c r="K705" s="258">
        <v>3</v>
      </c>
      <c r="L705" s="258">
        <v>2021</v>
      </c>
      <c r="M705" s="268">
        <v>7192</v>
      </c>
      <c r="N705" s="258" t="s">
        <v>2950</v>
      </c>
      <c r="O705" s="331"/>
      <c r="P705" s="72"/>
      <c r="Q705" s="72"/>
      <c r="R705" s="217"/>
      <c r="S705" s="217"/>
      <c r="T705" s="217"/>
      <c r="U705" s="217"/>
      <c r="V705" s="217"/>
      <c r="W705" s="217"/>
      <c r="X705" s="217"/>
      <c r="Y705" s="217"/>
      <c r="Z705" s="217"/>
      <c r="AA705" s="217"/>
    </row>
    <row r="706" spans="1:27" ht="22.5" x14ac:dyDescent="0.2">
      <c r="A706" s="257">
        <v>699</v>
      </c>
      <c r="B706" s="258" t="s">
        <v>13380</v>
      </c>
      <c r="C706" s="258" t="s">
        <v>13373</v>
      </c>
      <c r="D706" s="258" t="s">
        <v>261</v>
      </c>
      <c r="E706" s="258" t="s">
        <v>391</v>
      </c>
      <c r="F706" s="258" t="s">
        <v>13374</v>
      </c>
      <c r="G706" s="258" t="s">
        <v>440</v>
      </c>
      <c r="H706" s="258" t="s">
        <v>292</v>
      </c>
      <c r="I706" s="258" t="s">
        <v>13381</v>
      </c>
      <c r="J706" s="258" t="s">
        <v>92</v>
      </c>
      <c r="K706" s="258">
        <v>3</v>
      </c>
      <c r="L706" s="258">
        <v>2021</v>
      </c>
      <c r="M706" s="268">
        <v>7192</v>
      </c>
      <c r="N706" s="258" t="s">
        <v>2950</v>
      </c>
      <c r="O706" s="331"/>
      <c r="P706" s="72"/>
      <c r="Q706" s="72"/>
      <c r="R706" s="217"/>
      <c r="S706" s="217"/>
      <c r="T706" s="217"/>
      <c r="U706" s="217"/>
      <c r="V706" s="217"/>
      <c r="W706" s="217"/>
      <c r="X706" s="217"/>
      <c r="Y706" s="217"/>
      <c r="Z706" s="217"/>
      <c r="AA706" s="217"/>
    </row>
    <row r="707" spans="1:27" ht="22.5" x14ac:dyDescent="0.2">
      <c r="A707" s="257">
        <v>700</v>
      </c>
      <c r="B707" s="258" t="s">
        <v>13382</v>
      </c>
      <c r="C707" s="258" t="s">
        <v>13373</v>
      </c>
      <c r="D707" s="258" t="s">
        <v>261</v>
      </c>
      <c r="E707" s="258" t="s">
        <v>391</v>
      </c>
      <c r="F707" s="258" t="s">
        <v>13374</v>
      </c>
      <c r="G707" s="258" t="s">
        <v>440</v>
      </c>
      <c r="H707" s="258" t="s">
        <v>292</v>
      </c>
      <c r="I707" s="258" t="s">
        <v>13381</v>
      </c>
      <c r="J707" s="258" t="s">
        <v>92</v>
      </c>
      <c r="K707" s="258">
        <v>3</v>
      </c>
      <c r="L707" s="258">
        <v>2021</v>
      </c>
      <c r="M707" s="268">
        <v>7192</v>
      </c>
      <c r="N707" s="258" t="s">
        <v>2950</v>
      </c>
      <c r="O707" s="331"/>
      <c r="P707" s="72"/>
      <c r="Q707" s="72"/>
      <c r="R707" s="217"/>
      <c r="S707" s="217"/>
      <c r="T707" s="217"/>
      <c r="U707" s="217"/>
      <c r="V707" s="217"/>
      <c r="W707" s="217"/>
      <c r="X707" s="217"/>
      <c r="Y707" s="217"/>
      <c r="Z707" s="217"/>
      <c r="AA707" s="217"/>
    </row>
    <row r="708" spans="1:27" x14ac:dyDescent="0.2">
      <c r="A708" s="257">
        <v>701</v>
      </c>
      <c r="B708" s="267" t="s">
        <v>13383</v>
      </c>
      <c r="C708" s="258" t="s">
        <v>13384</v>
      </c>
      <c r="D708" s="258" t="s">
        <v>261</v>
      </c>
      <c r="E708" s="258" t="s">
        <v>391</v>
      </c>
      <c r="F708" s="258" t="s">
        <v>261</v>
      </c>
      <c r="G708" s="258" t="s">
        <v>13385</v>
      </c>
      <c r="H708" s="258" t="s">
        <v>292</v>
      </c>
      <c r="I708" s="258" t="s">
        <v>2606</v>
      </c>
      <c r="J708" s="258" t="s">
        <v>92</v>
      </c>
      <c r="K708" s="258">
        <v>3</v>
      </c>
      <c r="L708" s="258">
        <v>2021</v>
      </c>
      <c r="M708" s="268">
        <v>55350</v>
      </c>
      <c r="N708" s="258" t="s">
        <v>5160</v>
      </c>
      <c r="O708" s="331"/>
      <c r="P708" s="72"/>
      <c r="Q708" s="72"/>
      <c r="R708" s="217"/>
      <c r="S708" s="217"/>
      <c r="T708" s="217"/>
      <c r="U708" s="217"/>
      <c r="V708" s="217"/>
      <c r="W708" s="217"/>
      <c r="X708" s="217"/>
      <c r="Y708" s="217"/>
      <c r="Z708" s="217"/>
      <c r="AA708" s="217"/>
    </row>
    <row r="709" spans="1:27" x14ac:dyDescent="0.2">
      <c r="A709" s="257">
        <v>702</v>
      </c>
      <c r="B709" s="257" t="s">
        <v>13386</v>
      </c>
      <c r="C709" s="258" t="s">
        <v>12549</v>
      </c>
      <c r="D709" s="258" t="s">
        <v>12662</v>
      </c>
      <c r="E709" s="258" t="s">
        <v>13387</v>
      </c>
      <c r="F709" s="258" t="s">
        <v>12669</v>
      </c>
      <c r="G709" s="258" t="s">
        <v>440</v>
      </c>
      <c r="H709" s="258" t="s">
        <v>292</v>
      </c>
      <c r="I709" s="258" t="s">
        <v>1540</v>
      </c>
      <c r="J709" s="258" t="s">
        <v>92</v>
      </c>
      <c r="K709" s="258">
        <v>3</v>
      </c>
      <c r="L709" s="258">
        <v>2021</v>
      </c>
      <c r="M709" s="268">
        <v>13896.8</v>
      </c>
      <c r="N709" s="258" t="s">
        <v>2950</v>
      </c>
      <c r="O709" s="331"/>
      <c r="P709" s="72"/>
      <c r="Q709" s="72"/>
      <c r="R709" s="217"/>
      <c r="S709" s="217"/>
      <c r="T709" s="217"/>
      <c r="U709" s="217"/>
      <c r="V709" s="217"/>
      <c r="W709" s="217"/>
      <c r="X709" s="217"/>
      <c r="Y709" s="217"/>
      <c r="Z709" s="217"/>
      <c r="AA709" s="217"/>
    </row>
    <row r="710" spans="1:27" x14ac:dyDescent="0.2">
      <c r="A710" s="257">
        <v>703</v>
      </c>
      <c r="B710" s="257" t="s">
        <v>13388</v>
      </c>
      <c r="C710" s="258" t="s">
        <v>12616</v>
      </c>
      <c r="D710" s="258" t="s">
        <v>12662</v>
      </c>
      <c r="E710" s="258" t="s">
        <v>13389</v>
      </c>
      <c r="F710" s="258" t="s">
        <v>13390</v>
      </c>
      <c r="G710" s="258" t="s">
        <v>440</v>
      </c>
      <c r="H710" s="258" t="s">
        <v>292</v>
      </c>
      <c r="I710" s="258" t="s">
        <v>1540</v>
      </c>
      <c r="J710" s="258" t="s">
        <v>92</v>
      </c>
      <c r="K710" s="258">
        <v>3</v>
      </c>
      <c r="L710" s="258">
        <v>2021</v>
      </c>
      <c r="M710" s="268">
        <v>11053.64</v>
      </c>
      <c r="N710" s="258" t="s">
        <v>2950</v>
      </c>
      <c r="O710" s="331"/>
      <c r="P710" s="72"/>
      <c r="Q710" s="72"/>
      <c r="R710" s="217"/>
      <c r="S710" s="217"/>
      <c r="T710" s="217"/>
      <c r="U710" s="217"/>
      <c r="V710" s="217"/>
      <c r="W710" s="217"/>
      <c r="X710" s="217"/>
      <c r="Y710" s="217"/>
      <c r="Z710" s="217"/>
      <c r="AA710" s="217"/>
    </row>
    <row r="711" spans="1:27" ht="22.5" x14ac:dyDescent="0.2">
      <c r="A711" s="257">
        <v>704</v>
      </c>
      <c r="B711" s="257" t="s">
        <v>13391</v>
      </c>
      <c r="C711" s="258" t="s">
        <v>13392</v>
      </c>
      <c r="D711" s="258"/>
      <c r="E711" s="258" t="s">
        <v>391</v>
      </c>
      <c r="F711" s="258" t="s">
        <v>261</v>
      </c>
      <c r="G711" s="258" t="s">
        <v>440</v>
      </c>
      <c r="H711" s="258" t="s">
        <v>292</v>
      </c>
      <c r="I711" s="258" t="s">
        <v>13393</v>
      </c>
      <c r="J711" s="258" t="s">
        <v>92</v>
      </c>
      <c r="K711" s="258">
        <v>5</v>
      </c>
      <c r="L711" s="258">
        <v>2021</v>
      </c>
      <c r="M711" s="268">
        <v>42537.78</v>
      </c>
      <c r="N711" s="258" t="s">
        <v>2950</v>
      </c>
      <c r="O711" s="331"/>
      <c r="P711" s="72"/>
      <c r="Q711" s="72"/>
      <c r="R711" s="217"/>
      <c r="S711" s="217"/>
      <c r="T711" s="217"/>
      <c r="U711" s="217"/>
      <c r="V711" s="217"/>
      <c r="W711" s="217"/>
      <c r="X711" s="217"/>
      <c r="Y711" s="217"/>
      <c r="Z711" s="217"/>
      <c r="AA711" s="217"/>
    </row>
    <row r="712" spans="1:27" ht="22.5" x14ac:dyDescent="0.2">
      <c r="A712" s="257">
        <v>715</v>
      </c>
      <c r="B712" s="257" t="s">
        <v>12252</v>
      </c>
      <c r="C712" s="258" t="s">
        <v>13394</v>
      </c>
      <c r="D712" s="258" t="s">
        <v>261</v>
      </c>
      <c r="E712" s="258" t="s">
        <v>13395</v>
      </c>
      <c r="F712" s="258" t="s">
        <v>13396</v>
      </c>
      <c r="G712" s="258" t="s">
        <v>440</v>
      </c>
      <c r="H712" s="258" t="s">
        <v>1449</v>
      </c>
      <c r="I712" s="258" t="s">
        <v>2834</v>
      </c>
      <c r="J712" s="258" t="s">
        <v>92</v>
      </c>
      <c r="K712" s="258">
        <v>6</v>
      </c>
      <c r="L712" s="258">
        <v>2021</v>
      </c>
      <c r="M712" s="268">
        <v>41180</v>
      </c>
      <c r="N712" s="258" t="s">
        <v>2950</v>
      </c>
      <c r="O712" s="331"/>
      <c r="P712" s="72"/>
      <c r="Q712" s="72"/>
      <c r="R712" s="217"/>
      <c r="S712" s="217"/>
      <c r="T712" s="217"/>
      <c r="U712" s="217"/>
      <c r="V712" s="217"/>
      <c r="W712" s="217"/>
      <c r="X712" s="217"/>
      <c r="Y712" s="217"/>
      <c r="Z712" s="217"/>
      <c r="AA712" s="217"/>
    </row>
    <row r="713" spans="1:27" x14ac:dyDescent="0.2">
      <c r="A713" s="257">
        <v>725</v>
      </c>
      <c r="B713" s="257" t="s">
        <v>12167</v>
      </c>
      <c r="C713" s="258" t="s">
        <v>13397</v>
      </c>
      <c r="D713" s="258" t="s">
        <v>12174</v>
      </c>
      <c r="E713" s="258" t="s">
        <v>13398</v>
      </c>
      <c r="F713" s="258" t="s">
        <v>13399</v>
      </c>
      <c r="G713" s="258">
        <v>55087</v>
      </c>
      <c r="H713" s="258"/>
      <c r="I713" s="258" t="s">
        <v>183</v>
      </c>
      <c r="J713" s="258" t="s">
        <v>2856</v>
      </c>
      <c r="K713" s="258">
        <v>8</v>
      </c>
      <c r="L713" s="258">
        <v>2021</v>
      </c>
      <c r="M713" s="268">
        <v>13572</v>
      </c>
      <c r="N713" s="258" t="s">
        <v>2950</v>
      </c>
      <c r="O713" s="331"/>
      <c r="P713" s="72"/>
      <c r="Q713" s="72"/>
      <c r="R713" s="217"/>
      <c r="S713" s="217"/>
      <c r="T713" s="217"/>
      <c r="U713" s="217"/>
      <c r="V713" s="217"/>
      <c r="W713" s="217"/>
      <c r="X713" s="217"/>
      <c r="Y713" s="217"/>
      <c r="Z713" s="217"/>
      <c r="AA713" s="217"/>
    </row>
    <row r="714" spans="1:27" x14ac:dyDescent="0.2">
      <c r="A714" s="257">
        <v>726</v>
      </c>
      <c r="B714" s="257" t="s">
        <v>12170</v>
      </c>
      <c r="C714" s="258" t="s">
        <v>13400</v>
      </c>
      <c r="D714" s="258" t="s">
        <v>12785</v>
      </c>
      <c r="E714" s="258" t="s">
        <v>391</v>
      </c>
      <c r="F714" s="258" t="s">
        <v>13401</v>
      </c>
      <c r="G714" s="258">
        <v>5028501558</v>
      </c>
      <c r="H714" s="258"/>
      <c r="I714" s="258" t="s">
        <v>183</v>
      </c>
      <c r="J714" s="258" t="s">
        <v>92</v>
      </c>
      <c r="K714" s="258">
        <v>8</v>
      </c>
      <c r="L714" s="258">
        <v>2021</v>
      </c>
      <c r="M714" s="268">
        <v>11600</v>
      </c>
      <c r="N714" s="258" t="s">
        <v>2950</v>
      </c>
      <c r="O714" s="331"/>
      <c r="P714" s="72"/>
      <c r="Q714" s="72"/>
      <c r="R714" s="217"/>
      <c r="S714" s="217"/>
      <c r="T714" s="217"/>
      <c r="U714" s="217"/>
      <c r="V714" s="217"/>
      <c r="W714" s="217"/>
      <c r="X714" s="217"/>
      <c r="Y714" s="217"/>
      <c r="Z714" s="217"/>
      <c r="AA714" s="217"/>
    </row>
    <row r="715" spans="1:27" ht="22.5" x14ac:dyDescent="0.2">
      <c r="A715" s="257">
        <v>727</v>
      </c>
      <c r="B715" s="257" t="s">
        <v>13402</v>
      </c>
      <c r="C715" s="258" t="s">
        <v>13403</v>
      </c>
      <c r="D715" s="258"/>
      <c r="E715" s="258"/>
      <c r="F715" s="258"/>
      <c r="G715" s="258"/>
      <c r="H715" s="258"/>
      <c r="I715" s="258" t="s">
        <v>13404</v>
      </c>
      <c r="J715" s="258" t="s">
        <v>92</v>
      </c>
      <c r="K715" s="258">
        <v>11</v>
      </c>
      <c r="L715" s="258">
        <v>2021</v>
      </c>
      <c r="M715" s="268">
        <v>56034.48</v>
      </c>
      <c r="N715" s="258" t="s">
        <v>2950</v>
      </c>
      <c r="O715" s="331"/>
      <c r="P715" s="72"/>
      <c r="Q715" s="72"/>
      <c r="R715" s="217"/>
      <c r="S715" s="217"/>
      <c r="T715" s="217"/>
      <c r="U715" s="217"/>
      <c r="V715" s="217"/>
      <c r="W715" s="217"/>
      <c r="X715" s="217"/>
      <c r="Y715" s="217"/>
      <c r="Z715" s="217"/>
      <c r="AA715" s="217"/>
    </row>
    <row r="716" spans="1:27" ht="33.75" x14ac:dyDescent="0.2">
      <c r="A716" s="257">
        <v>728</v>
      </c>
      <c r="B716" s="257" t="s">
        <v>13405</v>
      </c>
      <c r="C716" s="258" t="s">
        <v>13406</v>
      </c>
      <c r="D716" s="258" t="s">
        <v>12662</v>
      </c>
      <c r="E716" s="258" t="s">
        <v>13407</v>
      </c>
      <c r="F716" s="258" t="s">
        <v>13408</v>
      </c>
      <c r="G716" s="258" t="s">
        <v>440</v>
      </c>
      <c r="H716" s="258"/>
      <c r="I716" s="258" t="s">
        <v>13409</v>
      </c>
      <c r="J716" s="258" t="s">
        <v>2856</v>
      </c>
      <c r="K716" s="258">
        <v>12</v>
      </c>
      <c r="L716" s="258">
        <v>2021</v>
      </c>
      <c r="M716" s="268">
        <v>23962.43</v>
      </c>
      <c r="N716" s="258" t="s">
        <v>2950</v>
      </c>
      <c r="O716" s="331"/>
      <c r="P716" s="72"/>
      <c r="Q716" s="72"/>
      <c r="R716" s="217"/>
      <c r="S716" s="217"/>
      <c r="T716" s="217"/>
      <c r="U716" s="217"/>
      <c r="V716" s="217"/>
      <c r="W716" s="217"/>
      <c r="X716" s="217"/>
      <c r="Y716" s="217"/>
      <c r="Z716" s="217"/>
      <c r="AA716" s="217"/>
    </row>
    <row r="717" spans="1:27" ht="33.75" x14ac:dyDescent="0.2">
      <c r="A717" s="257">
        <v>729</v>
      </c>
      <c r="B717" s="257" t="s">
        <v>13410</v>
      </c>
      <c r="C717" s="258" t="s">
        <v>13406</v>
      </c>
      <c r="D717" s="258" t="s">
        <v>12662</v>
      </c>
      <c r="E717" s="258" t="s">
        <v>13407</v>
      </c>
      <c r="F717" s="258" t="s">
        <v>13408</v>
      </c>
      <c r="G717" s="258" t="s">
        <v>440</v>
      </c>
      <c r="H717" s="258"/>
      <c r="I717" s="258" t="s">
        <v>13409</v>
      </c>
      <c r="J717" s="258" t="s">
        <v>2856</v>
      </c>
      <c r="K717" s="258">
        <v>12</v>
      </c>
      <c r="L717" s="258">
        <v>2021</v>
      </c>
      <c r="M717" s="268">
        <v>23962.43</v>
      </c>
      <c r="N717" s="258" t="s">
        <v>2950</v>
      </c>
      <c r="O717" s="331"/>
      <c r="P717" s="72"/>
      <c r="Q717" s="72"/>
      <c r="R717" s="217"/>
      <c r="S717" s="217"/>
      <c r="T717" s="217"/>
      <c r="U717" s="217"/>
      <c r="V717" s="217"/>
      <c r="W717" s="217"/>
      <c r="X717" s="217"/>
      <c r="Y717" s="217"/>
      <c r="Z717" s="217"/>
      <c r="AA717" s="217"/>
    </row>
    <row r="718" spans="1:27" ht="33.75" x14ac:dyDescent="0.2">
      <c r="A718" s="247">
        <v>730</v>
      </c>
      <c r="B718" s="247" t="s">
        <v>13411</v>
      </c>
      <c r="C718" s="258" t="s">
        <v>13406</v>
      </c>
      <c r="D718" s="258" t="s">
        <v>12660</v>
      </c>
      <c r="E718" s="258" t="s">
        <v>13407</v>
      </c>
      <c r="F718" s="258" t="s">
        <v>13408</v>
      </c>
      <c r="G718" s="258" t="s">
        <v>440</v>
      </c>
      <c r="H718" s="258"/>
      <c r="I718" s="258" t="s">
        <v>13409</v>
      </c>
      <c r="J718" s="258" t="s">
        <v>2856</v>
      </c>
      <c r="K718" s="258">
        <v>12</v>
      </c>
      <c r="L718" s="258">
        <v>2021</v>
      </c>
      <c r="M718" s="268">
        <v>23962.43</v>
      </c>
      <c r="N718" s="258" t="s">
        <v>2950</v>
      </c>
      <c r="O718" s="331"/>
      <c r="P718" s="72"/>
      <c r="Q718" s="72"/>
      <c r="R718" s="217"/>
      <c r="S718" s="217"/>
      <c r="T718" s="217"/>
      <c r="U718" s="217"/>
      <c r="V718" s="217"/>
      <c r="W718" s="217"/>
      <c r="X718" s="217"/>
      <c r="Y718" s="217"/>
      <c r="Z718" s="217"/>
      <c r="AA718" s="217"/>
    </row>
    <row r="719" spans="1:27" ht="33.75" x14ac:dyDescent="0.2">
      <c r="A719" s="247">
        <v>731</v>
      </c>
      <c r="B719" s="247" t="s">
        <v>13412</v>
      </c>
      <c r="C719" s="258" t="s">
        <v>13406</v>
      </c>
      <c r="D719" s="258" t="s">
        <v>12662</v>
      </c>
      <c r="E719" s="258" t="s">
        <v>13407</v>
      </c>
      <c r="F719" s="258" t="s">
        <v>13408</v>
      </c>
      <c r="G719" s="258" t="s">
        <v>440</v>
      </c>
      <c r="H719" s="258"/>
      <c r="I719" s="258" t="s">
        <v>13409</v>
      </c>
      <c r="J719" s="258" t="s">
        <v>2856</v>
      </c>
      <c r="K719" s="258">
        <v>12</v>
      </c>
      <c r="L719" s="258">
        <v>2021</v>
      </c>
      <c r="M719" s="268">
        <v>23962.43</v>
      </c>
      <c r="N719" s="258" t="s">
        <v>2950</v>
      </c>
      <c r="O719" s="331"/>
      <c r="P719" s="72"/>
      <c r="Q719" s="72"/>
      <c r="R719" s="217"/>
      <c r="S719" s="217"/>
      <c r="T719" s="217"/>
      <c r="U719" s="217"/>
      <c r="V719" s="217"/>
      <c r="W719" s="217"/>
      <c r="X719" s="217"/>
      <c r="Y719" s="217"/>
      <c r="Z719" s="217"/>
      <c r="AA719" s="217"/>
    </row>
    <row r="720" spans="1:27" ht="33.75" x14ac:dyDescent="0.2">
      <c r="A720" s="247">
        <v>732</v>
      </c>
      <c r="B720" s="247" t="s">
        <v>13413</v>
      </c>
      <c r="C720" s="258" t="s">
        <v>13406</v>
      </c>
      <c r="D720" s="258" t="s">
        <v>12662</v>
      </c>
      <c r="E720" s="258" t="s">
        <v>13407</v>
      </c>
      <c r="F720" s="258" t="s">
        <v>13408</v>
      </c>
      <c r="G720" s="258" t="s">
        <v>440</v>
      </c>
      <c r="H720" s="258"/>
      <c r="I720" s="258" t="s">
        <v>13409</v>
      </c>
      <c r="J720" s="258" t="s">
        <v>2856</v>
      </c>
      <c r="K720" s="258">
        <v>12</v>
      </c>
      <c r="L720" s="258">
        <v>2021</v>
      </c>
      <c r="M720" s="268">
        <v>23962.43</v>
      </c>
      <c r="N720" s="258" t="s">
        <v>2950</v>
      </c>
      <c r="O720" s="331"/>
      <c r="P720" s="72"/>
      <c r="Q720" s="72"/>
      <c r="R720" s="217"/>
      <c r="S720" s="217"/>
      <c r="T720" s="217"/>
      <c r="U720" s="217"/>
      <c r="V720" s="217"/>
      <c r="W720" s="217"/>
      <c r="X720" s="217"/>
      <c r="Y720" s="217"/>
      <c r="Z720" s="217"/>
      <c r="AA720" s="217"/>
    </row>
    <row r="721" spans="1:27" x14ac:dyDescent="0.2">
      <c r="A721" s="247">
        <v>733</v>
      </c>
      <c r="B721" s="247" t="s">
        <v>13414</v>
      </c>
      <c r="C721" s="258" t="s">
        <v>2862</v>
      </c>
      <c r="D721" s="258" t="s">
        <v>1001</v>
      </c>
      <c r="E721" s="258" t="s">
        <v>391</v>
      </c>
      <c r="F721" s="258" t="s">
        <v>261</v>
      </c>
      <c r="G721" s="258" t="s">
        <v>440</v>
      </c>
      <c r="H721" s="258" t="s">
        <v>90</v>
      </c>
      <c r="I721" s="258" t="s">
        <v>277</v>
      </c>
      <c r="J721" s="258" t="s">
        <v>2856</v>
      </c>
      <c r="K721" s="258">
        <v>4</v>
      </c>
      <c r="L721" s="258">
        <v>2022</v>
      </c>
      <c r="M721" s="268">
        <v>10329.799999999999</v>
      </c>
      <c r="N721" s="258" t="s">
        <v>2950</v>
      </c>
      <c r="O721" s="331"/>
      <c r="P721" s="72"/>
      <c r="Q721" s="72"/>
      <c r="R721" s="217"/>
      <c r="S721" s="217"/>
      <c r="T721" s="217"/>
      <c r="U721" s="217"/>
      <c r="V721" s="217"/>
      <c r="W721" s="217"/>
      <c r="X721" s="217"/>
      <c r="Y721" s="217"/>
      <c r="Z721" s="217"/>
      <c r="AA721" s="217"/>
    </row>
    <row r="722" spans="1:27" x14ac:dyDescent="0.2">
      <c r="A722" s="247">
        <v>734</v>
      </c>
      <c r="B722" s="247" t="s">
        <v>13415</v>
      </c>
      <c r="C722" s="258" t="s">
        <v>2862</v>
      </c>
      <c r="D722" s="258" t="s">
        <v>1001</v>
      </c>
      <c r="E722" s="258" t="s">
        <v>391</v>
      </c>
      <c r="F722" s="258" t="s">
        <v>261</v>
      </c>
      <c r="G722" s="258" t="s">
        <v>440</v>
      </c>
      <c r="H722" s="258" t="s">
        <v>90</v>
      </c>
      <c r="I722" s="258" t="s">
        <v>277</v>
      </c>
      <c r="J722" s="258" t="s">
        <v>2856</v>
      </c>
      <c r="K722" s="258">
        <v>4</v>
      </c>
      <c r="L722" s="258">
        <v>2022</v>
      </c>
      <c r="M722" s="268">
        <v>10329.799999999999</v>
      </c>
      <c r="N722" s="258" t="s">
        <v>2950</v>
      </c>
      <c r="O722" s="331"/>
      <c r="P722" s="72"/>
      <c r="Q722" s="72"/>
      <c r="R722" s="217"/>
      <c r="S722" s="217"/>
      <c r="T722" s="217"/>
      <c r="U722" s="217"/>
      <c r="V722" s="217"/>
      <c r="W722" s="217"/>
      <c r="X722" s="217"/>
      <c r="Y722" s="217"/>
      <c r="Z722" s="217"/>
      <c r="AA722" s="217"/>
    </row>
    <row r="723" spans="1:27" x14ac:dyDescent="0.2">
      <c r="A723" s="247">
        <v>735</v>
      </c>
      <c r="B723" s="247" t="s">
        <v>13416</v>
      </c>
      <c r="C723" s="258" t="s">
        <v>2862</v>
      </c>
      <c r="D723" s="258" t="s">
        <v>1001</v>
      </c>
      <c r="E723" s="258" t="s">
        <v>391</v>
      </c>
      <c r="F723" s="258" t="s">
        <v>261</v>
      </c>
      <c r="G723" s="258" t="s">
        <v>440</v>
      </c>
      <c r="H723" s="258" t="s">
        <v>90</v>
      </c>
      <c r="I723" s="258" t="s">
        <v>277</v>
      </c>
      <c r="J723" s="258" t="s">
        <v>2856</v>
      </c>
      <c r="K723" s="258">
        <v>4</v>
      </c>
      <c r="L723" s="258">
        <v>2022</v>
      </c>
      <c r="M723" s="268">
        <v>10329.799999999999</v>
      </c>
      <c r="N723" s="258" t="s">
        <v>2950</v>
      </c>
      <c r="O723" s="331"/>
      <c r="P723" s="72"/>
      <c r="Q723" s="72"/>
      <c r="R723" s="217"/>
      <c r="S723" s="217"/>
      <c r="T723" s="217"/>
      <c r="U723" s="217"/>
      <c r="V723" s="217"/>
      <c r="W723" s="217"/>
      <c r="X723" s="217"/>
      <c r="Y723" s="217"/>
      <c r="Z723" s="217"/>
      <c r="AA723" s="217"/>
    </row>
    <row r="724" spans="1:27" x14ac:dyDescent="0.2">
      <c r="A724" s="257">
        <v>736</v>
      </c>
      <c r="B724" s="257" t="s">
        <v>13417</v>
      </c>
      <c r="C724" s="258" t="s">
        <v>2867</v>
      </c>
      <c r="D724" s="258" t="s">
        <v>1001</v>
      </c>
      <c r="E724" s="258" t="s">
        <v>391</v>
      </c>
      <c r="F724" s="258" t="s">
        <v>261</v>
      </c>
      <c r="G724" s="258" t="s">
        <v>440</v>
      </c>
      <c r="H724" s="258" t="s">
        <v>90</v>
      </c>
      <c r="I724" s="258" t="s">
        <v>277</v>
      </c>
      <c r="J724" s="258" t="s">
        <v>2856</v>
      </c>
      <c r="K724" s="258">
        <v>4</v>
      </c>
      <c r="L724" s="258">
        <v>2022</v>
      </c>
      <c r="M724" s="268">
        <v>19140</v>
      </c>
      <c r="N724" s="258" t="s">
        <v>2950</v>
      </c>
      <c r="O724" s="331"/>
      <c r="P724" s="72"/>
      <c r="Q724" s="72"/>
      <c r="R724" s="217"/>
      <c r="S724" s="217"/>
      <c r="T724" s="217"/>
      <c r="U724" s="217"/>
      <c r="V724" s="217"/>
      <c r="W724" s="217"/>
      <c r="X724" s="217"/>
      <c r="Y724" s="217"/>
      <c r="Z724" s="217"/>
      <c r="AA724" s="217"/>
    </row>
    <row r="725" spans="1:27" x14ac:dyDescent="0.2">
      <c r="A725" s="257">
        <v>737</v>
      </c>
      <c r="B725" s="257" t="s">
        <v>13418</v>
      </c>
      <c r="C725" s="258" t="s">
        <v>2867</v>
      </c>
      <c r="D725" s="258" t="s">
        <v>1001</v>
      </c>
      <c r="E725" s="258" t="s">
        <v>391</v>
      </c>
      <c r="F725" s="258" t="s">
        <v>261</v>
      </c>
      <c r="G725" s="258" t="s">
        <v>440</v>
      </c>
      <c r="H725" s="258" t="s">
        <v>90</v>
      </c>
      <c r="I725" s="258" t="s">
        <v>277</v>
      </c>
      <c r="J725" s="258" t="s">
        <v>2856</v>
      </c>
      <c r="K725" s="258">
        <v>4</v>
      </c>
      <c r="L725" s="258">
        <v>2022</v>
      </c>
      <c r="M725" s="268">
        <v>19140</v>
      </c>
      <c r="N725" s="258" t="s">
        <v>2950</v>
      </c>
      <c r="O725" s="331"/>
      <c r="P725" s="72"/>
      <c r="Q725" s="72"/>
      <c r="R725" s="217"/>
      <c r="S725" s="217"/>
      <c r="T725" s="217"/>
      <c r="U725" s="217"/>
      <c r="V725" s="217"/>
      <c r="W725" s="217"/>
      <c r="X725" s="217"/>
      <c r="Y725" s="217"/>
      <c r="Z725" s="217"/>
      <c r="AA725" s="217"/>
    </row>
    <row r="726" spans="1:27" ht="22.5" x14ac:dyDescent="0.2">
      <c r="A726" s="257">
        <v>738</v>
      </c>
      <c r="B726" s="257" t="s">
        <v>13419</v>
      </c>
      <c r="C726" s="258" t="s">
        <v>2862</v>
      </c>
      <c r="D726" s="258" t="s">
        <v>1001</v>
      </c>
      <c r="E726" s="258" t="s">
        <v>391</v>
      </c>
      <c r="F726" s="258" t="s">
        <v>261</v>
      </c>
      <c r="G726" s="258" t="s">
        <v>440</v>
      </c>
      <c r="H726" s="258" t="s">
        <v>2637</v>
      </c>
      <c r="I726" s="258" t="s">
        <v>13420</v>
      </c>
      <c r="J726" s="258" t="s">
        <v>2856</v>
      </c>
      <c r="K726" s="258">
        <v>5</v>
      </c>
      <c r="L726" s="258">
        <v>2022</v>
      </c>
      <c r="M726" s="268">
        <v>10329.799999999999</v>
      </c>
      <c r="N726" s="258" t="s">
        <v>2950</v>
      </c>
      <c r="O726" s="331"/>
      <c r="P726" s="72"/>
      <c r="Q726" s="72"/>
      <c r="R726" s="217"/>
      <c r="S726" s="217"/>
      <c r="T726" s="217"/>
      <c r="U726" s="217"/>
      <c r="V726" s="217"/>
      <c r="W726" s="217"/>
      <c r="X726" s="217"/>
      <c r="Y726" s="217"/>
      <c r="Z726" s="217"/>
      <c r="AA726" s="217"/>
    </row>
    <row r="727" spans="1:27" x14ac:dyDescent="0.2">
      <c r="A727" s="257">
        <v>739</v>
      </c>
      <c r="B727" s="257" t="s">
        <v>13421</v>
      </c>
      <c r="C727" s="258" t="s">
        <v>2862</v>
      </c>
      <c r="D727" s="258" t="s">
        <v>1001</v>
      </c>
      <c r="E727" s="258" t="s">
        <v>391</v>
      </c>
      <c r="F727" s="258" t="s">
        <v>261</v>
      </c>
      <c r="G727" s="258" t="s">
        <v>440</v>
      </c>
      <c r="H727" s="258" t="s">
        <v>2637</v>
      </c>
      <c r="I727" s="258" t="s">
        <v>1383</v>
      </c>
      <c r="J727" s="258" t="s">
        <v>2856</v>
      </c>
      <c r="K727" s="258">
        <v>6</v>
      </c>
      <c r="L727" s="258">
        <v>2022</v>
      </c>
      <c r="M727" s="268">
        <v>10329.799999999999</v>
      </c>
      <c r="N727" s="258" t="s">
        <v>2950</v>
      </c>
      <c r="O727" s="331"/>
      <c r="P727" s="72"/>
      <c r="Q727" s="72"/>
      <c r="R727" s="217"/>
      <c r="S727" s="217"/>
      <c r="T727" s="217"/>
      <c r="U727" s="217"/>
      <c r="V727" s="217"/>
      <c r="W727" s="217"/>
      <c r="X727" s="217"/>
      <c r="Y727" s="217"/>
      <c r="Z727" s="217"/>
      <c r="AA727" s="217"/>
    </row>
    <row r="728" spans="1:27" ht="22.5" x14ac:dyDescent="0.2">
      <c r="A728" s="257">
        <v>740</v>
      </c>
      <c r="B728" s="257" t="s">
        <v>13422</v>
      </c>
      <c r="C728" s="258" t="s">
        <v>2867</v>
      </c>
      <c r="D728" s="258" t="s">
        <v>1001</v>
      </c>
      <c r="E728" s="258" t="s">
        <v>391</v>
      </c>
      <c r="F728" s="258" t="s">
        <v>261</v>
      </c>
      <c r="G728" s="258" t="s">
        <v>440</v>
      </c>
      <c r="H728" s="258" t="s">
        <v>2637</v>
      </c>
      <c r="I728" s="258" t="s">
        <v>13423</v>
      </c>
      <c r="J728" s="258" t="s">
        <v>92</v>
      </c>
      <c r="K728" s="258">
        <v>6</v>
      </c>
      <c r="L728" s="258">
        <v>2022</v>
      </c>
      <c r="M728" s="268">
        <v>19140</v>
      </c>
      <c r="N728" s="258" t="s">
        <v>2950</v>
      </c>
      <c r="O728" s="331"/>
      <c r="P728" s="72"/>
      <c r="Q728" s="72"/>
      <c r="R728" s="217"/>
      <c r="S728" s="217"/>
      <c r="T728" s="217"/>
      <c r="U728" s="217"/>
      <c r="V728" s="217"/>
      <c r="W728" s="217"/>
      <c r="X728" s="217"/>
      <c r="Y728" s="217"/>
      <c r="Z728" s="217"/>
      <c r="AA728" s="217"/>
    </row>
    <row r="729" spans="1:27" ht="22.5" x14ac:dyDescent="0.2">
      <c r="A729" s="257">
        <v>741</v>
      </c>
      <c r="B729" s="257" t="s">
        <v>13424</v>
      </c>
      <c r="C729" s="258" t="s">
        <v>13425</v>
      </c>
      <c r="D729" s="258" t="s">
        <v>1001</v>
      </c>
      <c r="E729" s="258" t="s">
        <v>391</v>
      </c>
      <c r="F729" s="258" t="s">
        <v>261</v>
      </c>
      <c r="G729" s="258" t="s">
        <v>440</v>
      </c>
      <c r="H729" s="258" t="s">
        <v>2637</v>
      </c>
      <c r="I729" s="258" t="s">
        <v>2834</v>
      </c>
      <c r="J729" s="258" t="s">
        <v>2856</v>
      </c>
      <c r="K729" s="258">
        <v>7</v>
      </c>
      <c r="L729" s="258">
        <v>2022</v>
      </c>
      <c r="M729" s="268">
        <v>19140</v>
      </c>
      <c r="N729" s="258" t="s">
        <v>2950</v>
      </c>
      <c r="O729" s="331"/>
      <c r="P729" s="72"/>
      <c r="Q729" s="72"/>
      <c r="R729" s="217"/>
      <c r="S729" s="217"/>
      <c r="T729" s="217"/>
      <c r="U729" s="217"/>
      <c r="V729" s="217"/>
      <c r="W729" s="217"/>
      <c r="X729" s="217"/>
      <c r="Y729" s="217"/>
      <c r="Z729" s="217"/>
      <c r="AA729" s="217"/>
    </row>
    <row r="730" spans="1:27" ht="22.5" x14ac:dyDescent="0.2">
      <c r="A730" s="257">
        <v>742</v>
      </c>
      <c r="B730" s="257" t="s">
        <v>13426</v>
      </c>
      <c r="C730" s="258" t="s">
        <v>13425</v>
      </c>
      <c r="D730" s="258" t="s">
        <v>1001</v>
      </c>
      <c r="E730" s="258" t="s">
        <v>391</v>
      </c>
      <c r="F730" s="258" t="s">
        <v>261</v>
      </c>
      <c r="G730" s="258" t="s">
        <v>440</v>
      </c>
      <c r="H730" s="258" t="s">
        <v>2637</v>
      </c>
      <c r="I730" s="258" t="s">
        <v>2834</v>
      </c>
      <c r="J730" s="258" t="s">
        <v>2856</v>
      </c>
      <c r="K730" s="258">
        <v>7</v>
      </c>
      <c r="L730" s="258">
        <v>2022</v>
      </c>
      <c r="M730" s="268">
        <v>19140</v>
      </c>
      <c r="N730" s="258" t="s">
        <v>2950</v>
      </c>
      <c r="O730" s="331"/>
      <c r="P730" s="72"/>
      <c r="Q730" s="72"/>
      <c r="R730" s="217"/>
      <c r="S730" s="217"/>
      <c r="T730" s="217"/>
      <c r="U730" s="217"/>
      <c r="V730" s="217"/>
      <c r="W730" s="217"/>
      <c r="X730" s="217"/>
      <c r="Y730" s="217"/>
      <c r="Z730" s="217"/>
      <c r="AA730" s="217"/>
    </row>
    <row r="731" spans="1:27" ht="22.5" x14ac:dyDescent="0.2">
      <c r="A731" s="257">
        <v>743</v>
      </c>
      <c r="B731" s="257" t="s">
        <v>13427</v>
      </c>
      <c r="C731" s="258" t="s">
        <v>13425</v>
      </c>
      <c r="D731" s="258" t="s">
        <v>1001</v>
      </c>
      <c r="E731" s="258" t="s">
        <v>391</v>
      </c>
      <c r="F731" s="258" t="s">
        <v>261</v>
      </c>
      <c r="G731" s="258" t="s">
        <v>440</v>
      </c>
      <c r="H731" s="258" t="s">
        <v>2637</v>
      </c>
      <c r="I731" s="258" t="s">
        <v>13428</v>
      </c>
      <c r="J731" s="258" t="s">
        <v>2856</v>
      </c>
      <c r="K731" s="258">
        <v>7</v>
      </c>
      <c r="L731" s="258">
        <v>2022</v>
      </c>
      <c r="M731" s="268">
        <v>21170</v>
      </c>
      <c r="N731" s="258" t="s">
        <v>2950</v>
      </c>
      <c r="O731" s="331"/>
      <c r="P731" s="72"/>
      <c r="Q731" s="72"/>
      <c r="R731" s="217"/>
      <c r="S731" s="217"/>
      <c r="T731" s="217"/>
      <c r="U731" s="217"/>
      <c r="V731" s="217"/>
      <c r="W731" s="217"/>
      <c r="X731" s="217"/>
      <c r="Y731" s="217"/>
      <c r="Z731" s="217"/>
      <c r="AA731" s="217"/>
    </row>
    <row r="732" spans="1:27" x14ac:dyDescent="0.2">
      <c r="A732" s="257">
        <v>744</v>
      </c>
      <c r="B732" s="257" t="s">
        <v>13429</v>
      </c>
      <c r="C732" s="258" t="s">
        <v>13430</v>
      </c>
      <c r="D732" s="258" t="s">
        <v>13431</v>
      </c>
      <c r="E732" s="258" t="s">
        <v>391</v>
      </c>
      <c r="F732" s="258" t="s">
        <v>13432</v>
      </c>
      <c r="G732" s="258" t="s">
        <v>440</v>
      </c>
      <c r="H732" s="258" t="s">
        <v>470</v>
      </c>
      <c r="I732" s="258" t="s">
        <v>11563</v>
      </c>
      <c r="J732" s="258" t="s">
        <v>92</v>
      </c>
      <c r="K732" s="258">
        <v>8</v>
      </c>
      <c r="L732" s="258">
        <v>2022</v>
      </c>
      <c r="M732" s="268">
        <v>23407</v>
      </c>
      <c r="N732" s="258" t="s">
        <v>2950</v>
      </c>
      <c r="O732" s="331"/>
      <c r="P732" s="72"/>
      <c r="Q732" s="72"/>
      <c r="R732" s="217"/>
      <c r="S732" s="217"/>
      <c r="T732" s="217"/>
      <c r="U732" s="217"/>
      <c r="V732" s="217"/>
      <c r="W732" s="217"/>
      <c r="X732" s="217"/>
      <c r="Y732" s="217"/>
      <c r="Z732" s="217"/>
      <c r="AA732" s="217"/>
    </row>
    <row r="733" spans="1:27" ht="22.5" x14ac:dyDescent="0.2">
      <c r="A733" s="257">
        <v>745</v>
      </c>
      <c r="B733" s="257" t="s">
        <v>13433</v>
      </c>
      <c r="C733" s="258" t="s">
        <v>13434</v>
      </c>
      <c r="D733" s="258" t="s">
        <v>1156</v>
      </c>
      <c r="E733" s="258" t="s">
        <v>13435</v>
      </c>
      <c r="F733" s="258" t="s">
        <v>13436</v>
      </c>
      <c r="G733" s="258" t="s">
        <v>440</v>
      </c>
      <c r="H733" s="258" t="s">
        <v>470</v>
      </c>
      <c r="I733" s="258" t="s">
        <v>13420</v>
      </c>
      <c r="J733" s="258" t="s">
        <v>2856</v>
      </c>
      <c r="K733" s="258">
        <v>10</v>
      </c>
      <c r="L733" s="258">
        <v>2022</v>
      </c>
      <c r="M733" s="268">
        <v>6588.8</v>
      </c>
      <c r="N733" s="258" t="s">
        <v>2950</v>
      </c>
      <c r="O733" s="331"/>
      <c r="P733" s="72"/>
      <c r="Q733" s="72"/>
      <c r="R733" s="217"/>
      <c r="S733" s="217"/>
      <c r="T733" s="217"/>
      <c r="U733" s="217"/>
      <c r="V733" s="217"/>
      <c r="W733" s="217"/>
      <c r="X733" s="217"/>
      <c r="Y733" s="217"/>
      <c r="Z733" s="217"/>
      <c r="AA733" s="217"/>
    </row>
    <row r="734" spans="1:27" x14ac:dyDescent="0.2">
      <c r="A734" s="257">
        <v>746</v>
      </c>
      <c r="B734" s="257" t="s">
        <v>13437</v>
      </c>
      <c r="C734" s="258" t="s">
        <v>13438</v>
      </c>
      <c r="D734" s="258" t="s">
        <v>1001</v>
      </c>
      <c r="E734" s="258" t="s">
        <v>391</v>
      </c>
      <c r="F734" s="258" t="s">
        <v>261</v>
      </c>
      <c r="G734" s="258" t="s">
        <v>440</v>
      </c>
      <c r="H734" s="258" t="s">
        <v>2637</v>
      </c>
      <c r="I734" s="258" t="s">
        <v>7816</v>
      </c>
      <c r="J734" s="258" t="s">
        <v>2856</v>
      </c>
      <c r="K734" s="258">
        <v>10</v>
      </c>
      <c r="L734" s="258">
        <v>2022</v>
      </c>
      <c r="M734" s="268">
        <v>26506</v>
      </c>
      <c r="N734" s="258" t="s">
        <v>2950</v>
      </c>
      <c r="O734" s="331"/>
      <c r="P734" s="72"/>
      <c r="Q734" s="72"/>
      <c r="R734" s="217"/>
      <c r="S734" s="217"/>
      <c r="T734" s="217"/>
      <c r="U734" s="217"/>
      <c r="V734" s="217"/>
      <c r="W734" s="217"/>
      <c r="X734" s="217"/>
      <c r="Y734" s="217"/>
      <c r="Z734" s="217"/>
      <c r="AA734" s="217"/>
    </row>
    <row r="735" spans="1:27" x14ac:dyDescent="0.2">
      <c r="A735" s="257">
        <v>747</v>
      </c>
      <c r="B735" s="257" t="s">
        <v>13439</v>
      </c>
      <c r="C735" s="258" t="s">
        <v>13438</v>
      </c>
      <c r="D735" s="258" t="s">
        <v>1001</v>
      </c>
      <c r="E735" s="258" t="s">
        <v>391</v>
      </c>
      <c r="F735" s="258" t="s">
        <v>261</v>
      </c>
      <c r="G735" s="258" t="s">
        <v>440</v>
      </c>
      <c r="H735" s="258" t="s">
        <v>2637</v>
      </c>
      <c r="I735" s="258" t="s">
        <v>7816</v>
      </c>
      <c r="J735" s="258" t="s">
        <v>2856</v>
      </c>
      <c r="K735" s="258">
        <v>10</v>
      </c>
      <c r="L735" s="258">
        <v>2022</v>
      </c>
      <c r="M735" s="268">
        <v>26506</v>
      </c>
      <c r="N735" s="258" t="s">
        <v>2950</v>
      </c>
      <c r="O735" s="331"/>
      <c r="P735" s="72"/>
      <c r="Q735" s="72"/>
      <c r="R735" s="217"/>
      <c r="S735" s="217"/>
      <c r="T735" s="217"/>
      <c r="U735" s="217"/>
      <c r="V735" s="217"/>
      <c r="W735" s="217"/>
      <c r="X735" s="217"/>
      <c r="Y735" s="217"/>
      <c r="Z735" s="217"/>
      <c r="AA735" s="217"/>
    </row>
    <row r="736" spans="1:27" x14ac:dyDescent="0.2">
      <c r="A736" s="257">
        <v>748</v>
      </c>
      <c r="B736" s="257" t="s">
        <v>13440</v>
      </c>
      <c r="C736" s="258" t="s">
        <v>13441</v>
      </c>
      <c r="D736" s="258" t="s">
        <v>1001</v>
      </c>
      <c r="E736" s="258" t="s">
        <v>391</v>
      </c>
      <c r="F736" s="258" t="s">
        <v>261</v>
      </c>
      <c r="G736" s="258" t="s">
        <v>440</v>
      </c>
      <c r="H736" s="258" t="s">
        <v>2637</v>
      </c>
      <c r="I736" s="258" t="s">
        <v>7392</v>
      </c>
      <c r="J736" s="258" t="s">
        <v>2856</v>
      </c>
      <c r="K736" s="258">
        <v>10</v>
      </c>
      <c r="L736" s="258">
        <v>2022</v>
      </c>
      <c r="M736" s="268">
        <v>10329.799999999999</v>
      </c>
      <c r="N736" s="258" t="s">
        <v>2950</v>
      </c>
      <c r="O736" s="331"/>
      <c r="P736" s="72"/>
      <c r="Q736" s="72"/>
      <c r="R736" s="217"/>
      <c r="S736" s="217"/>
      <c r="T736" s="217"/>
      <c r="U736" s="217"/>
      <c r="V736" s="217"/>
      <c r="W736" s="217"/>
      <c r="X736" s="217"/>
      <c r="Y736" s="217"/>
      <c r="Z736" s="217"/>
      <c r="AA736" s="217"/>
    </row>
    <row r="737" spans="1:27" x14ac:dyDescent="0.2">
      <c r="A737" s="257">
        <v>749</v>
      </c>
      <c r="B737" s="257" t="s">
        <v>13442</v>
      </c>
      <c r="C737" s="258" t="s">
        <v>13441</v>
      </c>
      <c r="D737" s="258" t="s">
        <v>1001</v>
      </c>
      <c r="E737" s="258" t="s">
        <v>391</v>
      </c>
      <c r="F737" s="258" t="s">
        <v>261</v>
      </c>
      <c r="G737" s="258" t="s">
        <v>440</v>
      </c>
      <c r="H737" s="258" t="s">
        <v>2637</v>
      </c>
      <c r="I737" s="258" t="s">
        <v>7392</v>
      </c>
      <c r="J737" s="258" t="s">
        <v>2856</v>
      </c>
      <c r="K737" s="258">
        <v>10</v>
      </c>
      <c r="L737" s="258">
        <v>2022</v>
      </c>
      <c r="M737" s="268">
        <v>10329.799999999999</v>
      </c>
      <c r="N737" s="258" t="s">
        <v>2950</v>
      </c>
      <c r="O737" s="331"/>
      <c r="P737" s="72"/>
      <c r="Q737" s="72"/>
      <c r="R737" s="217"/>
      <c r="S737" s="217"/>
      <c r="T737" s="217"/>
      <c r="U737" s="217"/>
      <c r="V737" s="217"/>
      <c r="W737" s="217"/>
      <c r="X737" s="217"/>
      <c r="Y737" s="217"/>
      <c r="Z737" s="217"/>
      <c r="AA737" s="217"/>
    </row>
    <row r="738" spans="1:27" x14ac:dyDescent="0.2">
      <c r="A738" s="247">
        <v>750</v>
      </c>
      <c r="B738" s="247" t="s">
        <v>13443</v>
      </c>
      <c r="C738" s="258" t="s">
        <v>12875</v>
      </c>
      <c r="D738" s="258" t="s">
        <v>12662</v>
      </c>
      <c r="E738" s="258" t="s">
        <v>391</v>
      </c>
      <c r="F738" s="258" t="s">
        <v>13364</v>
      </c>
      <c r="G738" s="258" t="s">
        <v>440</v>
      </c>
      <c r="H738" s="258"/>
      <c r="I738" s="258" t="s">
        <v>211</v>
      </c>
      <c r="J738" s="258" t="s">
        <v>2856</v>
      </c>
      <c r="K738" s="258">
        <v>11</v>
      </c>
      <c r="L738" s="258">
        <v>2022</v>
      </c>
      <c r="M738" s="269">
        <v>27896.81</v>
      </c>
      <c r="N738" s="258" t="s">
        <v>2950</v>
      </c>
      <c r="O738" s="331"/>
      <c r="P738" s="72"/>
      <c r="Q738" s="72"/>
      <c r="R738" s="217"/>
      <c r="S738" s="217"/>
      <c r="T738" s="217"/>
      <c r="U738" s="217"/>
      <c r="V738" s="217"/>
      <c r="W738" s="217"/>
      <c r="X738" s="217"/>
      <c r="Y738" s="217"/>
      <c r="Z738" s="217"/>
      <c r="AA738" s="217"/>
    </row>
    <row r="739" spans="1:27" x14ac:dyDescent="0.2">
      <c r="A739" s="247">
        <v>751</v>
      </c>
      <c r="B739" s="247" t="s">
        <v>13444</v>
      </c>
      <c r="C739" s="258" t="s">
        <v>12875</v>
      </c>
      <c r="D739" s="258" t="s">
        <v>12662</v>
      </c>
      <c r="E739" s="258" t="s">
        <v>391</v>
      </c>
      <c r="F739" s="258" t="s">
        <v>13364</v>
      </c>
      <c r="G739" s="258" t="s">
        <v>440</v>
      </c>
      <c r="H739" s="258"/>
      <c r="I739" s="258" t="s">
        <v>211</v>
      </c>
      <c r="J739" s="258" t="s">
        <v>2856</v>
      </c>
      <c r="K739" s="258">
        <v>11</v>
      </c>
      <c r="L739" s="258">
        <v>2022</v>
      </c>
      <c r="M739" s="269">
        <v>27896.81</v>
      </c>
      <c r="N739" s="258" t="s">
        <v>2950</v>
      </c>
      <c r="O739" s="331"/>
      <c r="P739" s="72"/>
      <c r="Q739" s="72"/>
      <c r="R739" s="217"/>
      <c r="S739" s="217"/>
      <c r="T739" s="217"/>
      <c r="U739" s="217"/>
      <c r="V739" s="217"/>
      <c r="W739" s="217"/>
      <c r="X739" s="217"/>
      <c r="Y739" s="217"/>
      <c r="Z739" s="217"/>
      <c r="AA739" s="217"/>
    </row>
    <row r="740" spans="1:27" x14ac:dyDescent="0.2">
      <c r="A740" s="247">
        <v>752</v>
      </c>
      <c r="B740" s="247" t="s">
        <v>13445</v>
      </c>
      <c r="C740" s="258" t="s">
        <v>12875</v>
      </c>
      <c r="D740" s="258" t="s">
        <v>12662</v>
      </c>
      <c r="E740" s="258" t="s">
        <v>391</v>
      </c>
      <c r="F740" s="258" t="s">
        <v>13364</v>
      </c>
      <c r="G740" s="258" t="s">
        <v>440</v>
      </c>
      <c r="H740" s="258"/>
      <c r="I740" s="258" t="s">
        <v>211</v>
      </c>
      <c r="J740" s="258" t="s">
        <v>2856</v>
      </c>
      <c r="K740" s="258">
        <v>11</v>
      </c>
      <c r="L740" s="258">
        <v>2022</v>
      </c>
      <c r="M740" s="269">
        <v>27896.81</v>
      </c>
      <c r="N740" s="258" t="s">
        <v>2950</v>
      </c>
      <c r="O740" s="331"/>
      <c r="P740" s="72"/>
      <c r="Q740" s="72"/>
      <c r="R740" s="217"/>
      <c r="S740" s="217"/>
      <c r="T740" s="217"/>
      <c r="U740" s="217"/>
      <c r="V740" s="217"/>
      <c r="W740" s="217"/>
      <c r="X740" s="217"/>
      <c r="Y740" s="217"/>
      <c r="Z740" s="217"/>
      <c r="AA740" s="217"/>
    </row>
    <row r="741" spans="1:27" x14ac:dyDescent="0.2">
      <c r="A741" s="247">
        <v>753</v>
      </c>
      <c r="B741" s="247" t="s">
        <v>13446</v>
      </c>
      <c r="C741" s="258" t="s">
        <v>12875</v>
      </c>
      <c r="D741" s="258" t="s">
        <v>12662</v>
      </c>
      <c r="E741" s="258" t="s">
        <v>391</v>
      </c>
      <c r="F741" s="258" t="s">
        <v>13364</v>
      </c>
      <c r="G741" s="258" t="s">
        <v>440</v>
      </c>
      <c r="H741" s="258"/>
      <c r="I741" s="258" t="s">
        <v>211</v>
      </c>
      <c r="J741" s="258" t="s">
        <v>2856</v>
      </c>
      <c r="K741" s="258">
        <v>11</v>
      </c>
      <c r="L741" s="258">
        <v>2022</v>
      </c>
      <c r="M741" s="269">
        <v>27896.81</v>
      </c>
      <c r="N741" s="258" t="s">
        <v>2950</v>
      </c>
      <c r="O741" s="331"/>
      <c r="P741" s="72"/>
      <c r="Q741" s="72"/>
      <c r="R741" s="217"/>
      <c r="S741" s="217"/>
      <c r="T741" s="217"/>
      <c r="U741" s="217"/>
      <c r="V741" s="217"/>
      <c r="W741" s="217"/>
      <c r="X741" s="217"/>
      <c r="Y741" s="217"/>
      <c r="Z741" s="217"/>
      <c r="AA741" s="217"/>
    </row>
    <row r="742" spans="1:27" x14ac:dyDescent="0.2">
      <c r="A742" s="247">
        <v>754</v>
      </c>
      <c r="B742" s="247" t="s">
        <v>13447</v>
      </c>
      <c r="C742" s="258" t="s">
        <v>12875</v>
      </c>
      <c r="D742" s="258" t="s">
        <v>12662</v>
      </c>
      <c r="E742" s="258" t="s">
        <v>391</v>
      </c>
      <c r="F742" s="258" t="s">
        <v>13364</v>
      </c>
      <c r="G742" s="258" t="s">
        <v>440</v>
      </c>
      <c r="H742" s="258"/>
      <c r="I742" s="258" t="s">
        <v>211</v>
      </c>
      <c r="J742" s="258" t="s">
        <v>2856</v>
      </c>
      <c r="K742" s="258">
        <v>11</v>
      </c>
      <c r="L742" s="258">
        <v>2022</v>
      </c>
      <c r="M742" s="269">
        <v>27896.81</v>
      </c>
      <c r="N742" s="258" t="s">
        <v>2950</v>
      </c>
      <c r="O742" s="331"/>
      <c r="P742" s="72"/>
      <c r="Q742" s="72"/>
      <c r="R742" s="217"/>
      <c r="S742" s="217"/>
      <c r="T742" s="217"/>
      <c r="U742" s="217"/>
      <c r="V742" s="217"/>
      <c r="W742" s="217"/>
      <c r="X742" s="217"/>
      <c r="Y742" s="217"/>
      <c r="Z742" s="217"/>
      <c r="AA742" s="217"/>
    </row>
    <row r="743" spans="1:27" x14ac:dyDescent="0.2">
      <c r="A743" s="247">
        <v>755</v>
      </c>
      <c r="B743" s="247" t="s">
        <v>13448</v>
      </c>
      <c r="C743" s="258" t="s">
        <v>12875</v>
      </c>
      <c r="D743" s="258" t="s">
        <v>12662</v>
      </c>
      <c r="E743" s="258" t="s">
        <v>391</v>
      </c>
      <c r="F743" s="258" t="s">
        <v>13364</v>
      </c>
      <c r="G743" s="258" t="s">
        <v>440</v>
      </c>
      <c r="H743" s="258"/>
      <c r="I743" s="258" t="s">
        <v>211</v>
      </c>
      <c r="J743" s="258" t="s">
        <v>2856</v>
      </c>
      <c r="K743" s="258">
        <v>11</v>
      </c>
      <c r="L743" s="258">
        <v>2022</v>
      </c>
      <c r="M743" s="269">
        <v>27896.81</v>
      </c>
      <c r="N743" s="258" t="s">
        <v>2950</v>
      </c>
      <c r="O743" s="331"/>
      <c r="P743" s="72"/>
      <c r="Q743" s="72"/>
      <c r="R743" s="217"/>
      <c r="S743" s="217"/>
      <c r="T743" s="217"/>
      <c r="U743" s="217"/>
      <c r="V743" s="217"/>
      <c r="W743" s="217"/>
      <c r="X743" s="217"/>
      <c r="Y743" s="217"/>
      <c r="Z743" s="217"/>
      <c r="AA743" s="217"/>
    </row>
    <row r="744" spans="1:27" x14ac:dyDescent="0.2">
      <c r="A744" s="247">
        <v>756</v>
      </c>
      <c r="B744" s="247" t="s">
        <v>13449</v>
      </c>
      <c r="C744" s="258" t="s">
        <v>12875</v>
      </c>
      <c r="D744" s="258" t="s">
        <v>12662</v>
      </c>
      <c r="E744" s="258" t="s">
        <v>391</v>
      </c>
      <c r="F744" s="258" t="s">
        <v>13364</v>
      </c>
      <c r="G744" s="258" t="s">
        <v>440</v>
      </c>
      <c r="H744" s="258"/>
      <c r="I744" s="258" t="s">
        <v>211</v>
      </c>
      <c r="J744" s="258" t="s">
        <v>2856</v>
      </c>
      <c r="K744" s="258">
        <v>11</v>
      </c>
      <c r="L744" s="258">
        <v>2022</v>
      </c>
      <c r="M744" s="269">
        <v>27896.81</v>
      </c>
      <c r="N744" s="258" t="s">
        <v>2950</v>
      </c>
      <c r="O744" s="331"/>
      <c r="P744" s="72"/>
      <c r="Q744" s="72"/>
      <c r="R744" s="217"/>
      <c r="S744" s="217"/>
      <c r="T744" s="217"/>
      <c r="U744" s="217"/>
      <c r="V744" s="217"/>
      <c r="W744" s="217"/>
      <c r="X744" s="217"/>
      <c r="Y744" s="217"/>
      <c r="Z744" s="217"/>
      <c r="AA744" s="217"/>
    </row>
    <row r="745" spans="1:27" x14ac:dyDescent="0.2">
      <c r="A745" s="247">
        <v>757</v>
      </c>
      <c r="B745" s="247" t="s">
        <v>13450</v>
      </c>
      <c r="C745" s="258" t="s">
        <v>12875</v>
      </c>
      <c r="D745" s="258" t="s">
        <v>12662</v>
      </c>
      <c r="E745" s="258" t="s">
        <v>391</v>
      </c>
      <c r="F745" s="258" t="s">
        <v>13364</v>
      </c>
      <c r="G745" s="258" t="s">
        <v>440</v>
      </c>
      <c r="H745" s="258"/>
      <c r="I745" s="258" t="s">
        <v>211</v>
      </c>
      <c r="J745" s="258" t="s">
        <v>2856</v>
      </c>
      <c r="K745" s="258">
        <v>11</v>
      </c>
      <c r="L745" s="258">
        <v>2022</v>
      </c>
      <c r="M745" s="269">
        <v>27896.81</v>
      </c>
      <c r="N745" s="258" t="s">
        <v>2950</v>
      </c>
      <c r="O745" s="331"/>
      <c r="P745" s="72"/>
      <c r="Q745" s="72"/>
      <c r="R745" s="217"/>
      <c r="S745" s="217"/>
      <c r="T745" s="217"/>
      <c r="U745" s="217"/>
      <c r="V745" s="217"/>
      <c r="W745" s="217"/>
      <c r="X745" s="217"/>
      <c r="Y745" s="217"/>
      <c r="Z745" s="217"/>
      <c r="AA745" s="217"/>
    </row>
    <row r="746" spans="1:27" x14ac:dyDescent="0.2">
      <c r="A746" s="247">
        <v>758</v>
      </c>
      <c r="B746" s="247" t="s">
        <v>13451</v>
      </c>
      <c r="C746" s="258" t="s">
        <v>12875</v>
      </c>
      <c r="D746" s="258" t="s">
        <v>12662</v>
      </c>
      <c r="E746" s="258" t="s">
        <v>391</v>
      </c>
      <c r="F746" s="258" t="s">
        <v>13364</v>
      </c>
      <c r="G746" s="258" t="s">
        <v>440</v>
      </c>
      <c r="H746" s="258"/>
      <c r="I746" s="258" t="s">
        <v>211</v>
      </c>
      <c r="J746" s="258" t="s">
        <v>2856</v>
      </c>
      <c r="K746" s="258">
        <v>11</v>
      </c>
      <c r="L746" s="258">
        <v>2022</v>
      </c>
      <c r="M746" s="269">
        <v>27896.81</v>
      </c>
      <c r="N746" s="258" t="s">
        <v>2950</v>
      </c>
      <c r="O746" s="331"/>
      <c r="P746" s="72"/>
      <c r="Q746" s="72"/>
      <c r="R746" s="217"/>
      <c r="S746" s="217"/>
      <c r="T746" s="217"/>
      <c r="U746" s="217"/>
      <c r="V746" s="217"/>
      <c r="W746" s="217"/>
      <c r="X746" s="217"/>
      <c r="Y746" s="217"/>
      <c r="Z746" s="217"/>
      <c r="AA746" s="217"/>
    </row>
    <row r="747" spans="1:27" x14ac:dyDescent="0.2">
      <c r="A747" s="247">
        <v>759</v>
      </c>
      <c r="B747" s="247" t="s">
        <v>13452</v>
      </c>
      <c r="C747" s="258" t="s">
        <v>12875</v>
      </c>
      <c r="D747" s="258" t="s">
        <v>12662</v>
      </c>
      <c r="E747" s="258" t="s">
        <v>391</v>
      </c>
      <c r="F747" s="258" t="s">
        <v>13364</v>
      </c>
      <c r="G747" s="258" t="s">
        <v>440</v>
      </c>
      <c r="H747" s="258"/>
      <c r="I747" s="258" t="s">
        <v>211</v>
      </c>
      <c r="J747" s="258" t="s">
        <v>2856</v>
      </c>
      <c r="K747" s="258">
        <v>11</v>
      </c>
      <c r="L747" s="258">
        <v>2022</v>
      </c>
      <c r="M747" s="269">
        <v>27896.81</v>
      </c>
      <c r="N747" s="258" t="s">
        <v>2950</v>
      </c>
      <c r="O747" s="331"/>
      <c r="P747" s="72"/>
      <c r="Q747" s="72"/>
      <c r="R747" s="217"/>
      <c r="S747" s="217"/>
      <c r="T747" s="217"/>
      <c r="U747" s="217"/>
      <c r="V747" s="217"/>
      <c r="W747" s="217"/>
      <c r="X747" s="217"/>
      <c r="Y747" s="217"/>
      <c r="Z747" s="217"/>
      <c r="AA747" s="217"/>
    </row>
    <row r="748" spans="1:27" x14ac:dyDescent="0.2">
      <c r="A748" s="247">
        <v>760</v>
      </c>
      <c r="B748" s="247" t="s">
        <v>13453</v>
      </c>
      <c r="C748" s="258" t="s">
        <v>13454</v>
      </c>
      <c r="D748" s="258" t="s">
        <v>1001</v>
      </c>
      <c r="E748" s="258" t="s">
        <v>2880</v>
      </c>
      <c r="F748" s="258" t="s">
        <v>261</v>
      </c>
      <c r="G748" s="258" t="s">
        <v>440</v>
      </c>
      <c r="H748" s="258" t="s">
        <v>2637</v>
      </c>
      <c r="I748" s="258" t="s">
        <v>13455</v>
      </c>
      <c r="J748" s="258" t="s">
        <v>2856</v>
      </c>
      <c r="K748" s="258">
        <v>11</v>
      </c>
      <c r="L748" s="258">
        <v>2022</v>
      </c>
      <c r="M748" s="269">
        <v>10329.799999999999</v>
      </c>
      <c r="N748" s="258" t="s">
        <v>2950</v>
      </c>
      <c r="O748" s="331"/>
      <c r="P748" s="72"/>
      <c r="Q748" s="72"/>
      <c r="R748" s="217"/>
      <c r="S748" s="217"/>
      <c r="T748" s="217"/>
      <c r="U748" s="217"/>
      <c r="V748" s="217"/>
      <c r="W748" s="217"/>
      <c r="X748" s="217"/>
      <c r="Y748" s="217"/>
      <c r="Z748" s="217"/>
      <c r="AA748" s="217"/>
    </row>
    <row r="749" spans="1:27" x14ac:dyDescent="0.2">
      <c r="A749" s="247">
        <v>761</v>
      </c>
      <c r="B749" s="247" t="s">
        <v>13456</v>
      </c>
      <c r="C749" s="258" t="s">
        <v>13457</v>
      </c>
      <c r="D749" s="258" t="s">
        <v>12655</v>
      </c>
      <c r="E749" s="258" t="s">
        <v>391</v>
      </c>
      <c r="F749" s="258">
        <v>250</v>
      </c>
      <c r="G749" s="258"/>
      <c r="H749" s="258"/>
      <c r="I749" s="258" t="s">
        <v>1540</v>
      </c>
      <c r="J749" s="258" t="s">
        <v>2856</v>
      </c>
      <c r="K749" s="258">
        <v>11</v>
      </c>
      <c r="L749" s="258">
        <v>2022</v>
      </c>
      <c r="M749" s="269">
        <v>17813.189999999999</v>
      </c>
      <c r="N749" s="258" t="s">
        <v>2950</v>
      </c>
      <c r="O749" s="331"/>
      <c r="P749" s="72"/>
      <c r="Q749" s="72"/>
      <c r="R749" s="217"/>
      <c r="S749" s="217"/>
      <c r="T749" s="217"/>
      <c r="U749" s="217"/>
      <c r="V749" s="217"/>
      <c r="W749" s="217"/>
      <c r="X749" s="217"/>
      <c r="Y749" s="217"/>
      <c r="Z749" s="217"/>
      <c r="AA749" s="217"/>
    </row>
    <row r="750" spans="1:27" x14ac:dyDescent="0.2">
      <c r="A750" s="247">
        <v>762</v>
      </c>
      <c r="B750" s="247" t="s">
        <v>13458</v>
      </c>
      <c r="C750" s="258" t="s">
        <v>12549</v>
      </c>
      <c r="D750" s="258" t="s">
        <v>12655</v>
      </c>
      <c r="E750" s="258" t="s">
        <v>391</v>
      </c>
      <c r="F750" s="258">
        <v>350</v>
      </c>
      <c r="G750" s="258"/>
      <c r="H750" s="258"/>
      <c r="I750" s="258" t="s">
        <v>1540</v>
      </c>
      <c r="J750" s="258" t="s">
        <v>2856</v>
      </c>
      <c r="K750" s="258">
        <v>11</v>
      </c>
      <c r="L750" s="258">
        <v>2022</v>
      </c>
      <c r="M750" s="269">
        <v>18549.169999999998</v>
      </c>
      <c r="N750" s="258" t="s">
        <v>2950</v>
      </c>
      <c r="O750" s="331"/>
      <c r="P750" s="72"/>
      <c r="Q750" s="72"/>
      <c r="R750" s="217"/>
      <c r="S750" s="217"/>
      <c r="T750" s="217"/>
      <c r="U750" s="217"/>
      <c r="V750" s="217"/>
      <c r="W750" s="217"/>
      <c r="X750" s="217"/>
      <c r="Y750" s="217"/>
      <c r="Z750" s="217"/>
      <c r="AA750" s="217"/>
    </row>
    <row r="751" spans="1:27" x14ac:dyDescent="0.2">
      <c r="A751" s="247">
        <v>763</v>
      </c>
      <c r="B751" s="247" t="s">
        <v>13459</v>
      </c>
      <c r="C751" s="258" t="s">
        <v>13454</v>
      </c>
      <c r="D751" s="258" t="s">
        <v>1001</v>
      </c>
      <c r="E751" s="258" t="s">
        <v>391</v>
      </c>
      <c r="F751" s="258" t="s">
        <v>261</v>
      </c>
      <c r="G751" s="258" t="s">
        <v>440</v>
      </c>
      <c r="H751" s="258" t="s">
        <v>2637</v>
      </c>
      <c r="I751" s="258" t="s">
        <v>1540</v>
      </c>
      <c r="J751" s="258" t="s">
        <v>2856</v>
      </c>
      <c r="K751" s="258">
        <v>11</v>
      </c>
      <c r="L751" s="258">
        <v>2022</v>
      </c>
      <c r="M751" s="269">
        <v>10329.799999999999</v>
      </c>
      <c r="N751" s="258" t="s">
        <v>2950</v>
      </c>
      <c r="O751" s="331"/>
      <c r="P751" s="72"/>
      <c r="Q751" s="72"/>
      <c r="R751" s="217"/>
      <c r="S751" s="217"/>
      <c r="T751" s="217"/>
      <c r="U751" s="217"/>
      <c r="V751" s="217"/>
      <c r="W751" s="217"/>
      <c r="X751" s="217"/>
      <c r="Y751" s="217"/>
      <c r="Z751" s="217"/>
      <c r="AA751" s="217"/>
    </row>
    <row r="752" spans="1:27" x14ac:dyDescent="0.2">
      <c r="A752" s="247">
        <v>764</v>
      </c>
      <c r="B752" s="247" t="s">
        <v>13460</v>
      </c>
      <c r="C752" s="258" t="s">
        <v>13461</v>
      </c>
      <c r="D752" s="258" t="s">
        <v>1001</v>
      </c>
      <c r="E752" s="258" t="s">
        <v>391</v>
      </c>
      <c r="F752" s="258" t="s">
        <v>261</v>
      </c>
      <c r="G752" s="258" t="s">
        <v>440</v>
      </c>
      <c r="H752" s="258" t="s">
        <v>2637</v>
      </c>
      <c r="I752" s="258" t="s">
        <v>2849</v>
      </c>
      <c r="J752" s="258" t="s">
        <v>2856</v>
      </c>
      <c r="K752" s="258">
        <v>12</v>
      </c>
      <c r="L752" s="258">
        <v>2022</v>
      </c>
      <c r="M752" s="269">
        <v>19140</v>
      </c>
      <c r="N752" s="258" t="s">
        <v>2950</v>
      </c>
      <c r="O752" s="331"/>
      <c r="P752" s="72"/>
      <c r="Q752" s="72"/>
      <c r="R752" s="217"/>
      <c r="S752" s="217"/>
      <c r="T752" s="217"/>
      <c r="U752" s="217"/>
      <c r="V752" s="217"/>
      <c r="W752" s="217"/>
      <c r="X752" s="217"/>
      <c r="Y752" s="217"/>
      <c r="Z752" s="217"/>
      <c r="AA752" s="217"/>
    </row>
    <row r="753" spans="1:27" ht="22.5" x14ac:dyDescent="0.2">
      <c r="A753" s="247">
        <v>765</v>
      </c>
      <c r="B753" s="247" t="s">
        <v>13462</v>
      </c>
      <c r="C753" s="258" t="s">
        <v>13463</v>
      </c>
      <c r="D753" s="258" t="s">
        <v>261</v>
      </c>
      <c r="E753" s="258" t="s">
        <v>391</v>
      </c>
      <c r="F753" s="258" t="s">
        <v>261</v>
      </c>
      <c r="G753" s="258" t="s">
        <v>440</v>
      </c>
      <c r="H753" s="258" t="s">
        <v>90</v>
      </c>
      <c r="I753" s="258" t="s">
        <v>2834</v>
      </c>
      <c r="J753" s="258" t="s">
        <v>2856</v>
      </c>
      <c r="K753" s="258">
        <v>12</v>
      </c>
      <c r="L753" s="258">
        <v>2022</v>
      </c>
      <c r="M753" s="269">
        <v>13920</v>
      </c>
      <c r="N753" s="258" t="s">
        <v>2950</v>
      </c>
      <c r="O753" s="331"/>
      <c r="P753" s="72"/>
      <c r="Q753" s="72"/>
      <c r="R753" s="217"/>
      <c r="S753" s="217"/>
      <c r="T753" s="217"/>
      <c r="U753" s="217"/>
      <c r="V753" s="217"/>
      <c r="W753" s="217"/>
      <c r="X753" s="217"/>
      <c r="Y753" s="217"/>
      <c r="Z753" s="217"/>
      <c r="AA753" s="217"/>
    </row>
    <row r="754" spans="1:27" ht="22.5" x14ac:dyDescent="0.2">
      <c r="A754" s="247">
        <v>766</v>
      </c>
      <c r="B754" s="247" t="s">
        <v>13464</v>
      </c>
      <c r="C754" s="258" t="s">
        <v>13463</v>
      </c>
      <c r="D754" s="258" t="s">
        <v>261</v>
      </c>
      <c r="E754" s="258" t="s">
        <v>391</v>
      </c>
      <c r="F754" s="258" t="s">
        <v>261</v>
      </c>
      <c r="G754" s="258" t="s">
        <v>440</v>
      </c>
      <c r="H754" s="258" t="s">
        <v>90</v>
      </c>
      <c r="I754" s="258" t="s">
        <v>2834</v>
      </c>
      <c r="J754" s="258" t="s">
        <v>2856</v>
      </c>
      <c r="K754" s="258">
        <v>12</v>
      </c>
      <c r="L754" s="258">
        <v>2022</v>
      </c>
      <c r="M754" s="269">
        <v>13920</v>
      </c>
      <c r="N754" s="258" t="s">
        <v>2950</v>
      </c>
      <c r="O754" s="331"/>
      <c r="P754" s="72"/>
      <c r="Q754" s="72"/>
      <c r="R754" s="217"/>
      <c r="S754" s="217"/>
      <c r="T754" s="217"/>
      <c r="U754" s="217"/>
      <c r="V754" s="217"/>
      <c r="W754" s="217"/>
      <c r="X754" s="217"/>
      <c r="Y754" s="217"/>
      <c r="Z754" s="217"/>
      <c r="AA754" s="217"/>
    </row>
    <row r="755" spans="1:27" ht="22.5" x14ac:dyDescent="0.2">
      <c r="A755" s="247">
        <v>767</v>
      </c>
      <c r="B755" s="247" t="s">
        <v>13465</v>
      </c>
      <c r="C755" s="258" t="s">
        <v>13463</v>
      </c>
      <c r="D755" s="258" t="s">
        <v>261</v>
      </c>
      <c r="E755" s="258" t="s">
        <v>391</v>
      </c>
      <c r="F755" s="258" t="s">
        <v>261</v>
      </c>
      <c r="G755" s="258" t="s">
        <v>440</v>
      </c>
      <c r="H755" s="258" t="s">
        <v>90</v>
      </c>
      <c r="I755" s="258" t="s">
        <v>2834</v>
      </c>
      <c r="J755" s="258" t="s">
        <v>2856</v>
      </c>
      <c r="K755" s="258">
        <v>12</v>
      </c>
      <c r="L755" s="258">
        <v>2022</v>
      </c>
      <c r="M755" s="269">
        <v>13920</v>
      </c>
      <c r="N755" s="258" t="s">
        <v>2950</v>
      </c>
      <c r="O755" s="331"/>
      <c r="P755" s="72"/>
      <c r="Q755" s="72"/>
      <c r="R755" s="217"/>
      <c r="S755" s="217"/>
      <c r="T755" s="217"/>
      <c r="U755" s="217"/>
      <c r="V755" s="217"/>
      <c r="W755" s="217"/>
      <c r="X755" s="217"/>
      <c r="Y755" s="217"/>
      <c r="Z755" s="217"/>
      <c r="AA755" s="217"/>
    </row>
    <row r="756" spans="1:27" ht="22.5" x14ac:dyDescent="0.2">
      <c r="A756" s="247">
        <v>768</v>
      </c>
      <c r="B756" s="247" t="s">
        <v>13466</v>
      </c>
      <c r="C756" s="258" t="s">
        <v>13463</v>
      </c>
      <c r="D756" s="258" t="s">
        <v>261</v>
      </c>
      <c r="E756" s="258" t="s">
        <v>391</v>
      </c>
      <c r="F756" s="258" t="s">
        <v>261</v>
      </c>
      <c r="G756" s="258" t="s">
        <v>440</v>
      </c>
      <c r="H756" s="258" t="s">
        <v>90</v>
      </c>
      <c r="I756" s="258" t="s">
        <v>2834</v>
      </c>
      <c r="J756" s="258" t="s">
        <v>2856</v>
      </c>
      <c r="K756" s="258">
        <v>12</v>
      </c>
      <c r="L756" s="258">
        <v>2022</v>
      </c>
      <c r="M756" s="269">
        <v>13920</v>
      </c>
      <c r="N756" s="258" t="s">
        <v>2950</v>
      </c>
      <c r="O756" s="331"/>
      <c r="P756" s="72"/>
      <c r="Q756" s="72"/>
      <c r="R756" s="217"/>
      <c r="S756" s="217"/>
      <c r="T756" s="217"/>
      <c r="U756" s="217"/>
      <c r="V756" s="217"/>
      <c r="W756" s="217"/>
      <c r="X756" s="217"/>
      <c r="Y756" s="217"/>
      <c r="Z756" s="217"/>
      <c r="AA756" s="217"/>
    </row>
    <row r="757" spans="1:27" ht="22.5" x14ac:dyDescent="0.2">
      <c r="A757" s="247">
        <v>769</v>
      </c>
      <c r="B757" s="247" t="s">
        <v>13467</v>
      </c>
      <c r="C757" s="258" t="s">
        <v>13463</v>
      </c>
      <c r="D757" s="258" t="s">
        <v>261</v>
      </c>
      <c r="E757" s="258" t="s">
        <v>391</v>
      </c>
      <c r="F757" s="258" t="s">
        <v>261</v>
      </c>
      <c r="G757" s="258" t="s">
        <v>440</v>
      </c>
      <c r="H757" s="258" t="s">
        <v>90</v>
      </c>
      <c r="I757" s="258" t="s">
        <v>2834</v>
      </c>
      <c r="J757" s="258" t="s">
        <v>2856</v>
      </c>
      <c r="K757" s="258">
        <v>12</v>
      </c>
      <c r="L757" s="258">
        <v>2022</v>
      </c>
      <c r="M757" s="269">
        <v>13920</v>
      </c>
      <c r="N757" s="258" t="s">
        <v>2950</v>
      </c>
      <c r="O757" s="331"/>
      <c r="P757" s="72"/>
      <c r="Q757" s="72"/>
      <c r="R757" s="217"/>
      <c r="S757" s="217"/>
      <c r="T757" s="217"/>
      <c r="U757" s="217"/>
      <c r="V757" s="217"/>
      <c r="W757" s="217"/>
      <c r="X757" s="217"/>
      <c r="Y757" s="217"/>
      <c r="Z757" s="217"/>
      <c r="AA757" s="217"/>
    </row>
    <row r="758" spans="1:27" ht="22.5" x14ac:dyDescent="0.2">
      <c r="A758" s="247">
        <v>770</v>
      </c>
      <c r="B758" s="247" t="s">
        <v>13468</v>
      </c>
      <c r="C758" s="258" t="s">
        <v>13463</v>
      </c>
      <c r="D758" s="258" t="s">
        <v>261</v>
      </c>
      <c r="E758" s="258" t="s">
        <v>391</v>
      </c>
      <c r="F758" s="258" t="s">
        <v>261</v>
      </c>
      <c r="G758" s="258" t="s">
        <v>440</v>
      </c>
      <c r="H758" s="258" t="s">
        <v>90</v>
      </c>
      <c r="I758" s="258" t="s">
        <v>2834</v>
      </c>
      <c r="J758" s="258" t="s">
        <v>2856</v>
      </c>
      <c r="K758" s="258">
        <v>12</v>
      </c>
      <c r="L758" s="258">
        <v>2022</v>
      </c>
      <c r="M758" s="269">
        <v>13920</v>
      </c>
      <c r="N758" s="258" t="s">
        <v>2950</v>
      </c>
      <c r="O758" s="331"/>
      <c r="P758" s="72"/>
      <c r="Q758" s="72"/>
      <c r="R758" s="217"/>
      <c r="S758" s="217"/>
      <c r="T758" s="217"/>
      <c r="U758" s="217"/>
      <c r="V758" s="217"/>
      <c r="W758" s="217"/>
      <c r="X758" s="217"/>
      <c r="Y758" s="217"/>
      <c r="Z758" s="217"/>
      <c r="AA758" s="217"/>
    </row>
    <row r="759" spans="1:27" ht="22.5" x14ac:dyDescent="0.2">
      <c r="A759" s="247">
        <v>771</v>
      </c>
      <c r="B759" s="247" t="s">
        <v>13469</v>
      </c>
      <c r="C759" s="258" t="s">
        <v>13463</v>
      </c>
      <c r="D759" s="258" t="s">
        <v>261</v>
      </c>
      <c r="E759" s="258" t="s">
        <v>391</v>
      </c>
      <c r="F759" s="258" t="s">
        <v>261</v>
      </c>
      <c r="G759" s="258" t="s">
        <v>440</v>
      </c>
      <c r="H759" s="258" t="s">
        <v>90</v>
      </c>
      <c r="I759" s="258" t="s">
        <v>2834</v>
      </c>
      <c r="J759" s="258" t="s">
        <v>2856</v>
      </c>
      <c r="K759" s="258">
        <v>12</v>
      </c>
      <c r="L759" s="258">
        <v>2022</v>
      </c>
      <c r="M759" s="269">
        <v>13920</v>
      </c>
      <c r="N759" s="258" t="s">
        <v>2950</v>
      </c>
      <c r="O759" s="331"/>
      <c r="P759" s="72"/>
      <c r="Q759" s="72"/>
      <c r="R759" s="217"/>
      <c r="S759" s="217"/>
      <c r="T759" s="217"/>
      <c r="U759" s="217"/>
      <c r="V759" s="217"/>
      <c r="W759" s="217"/>
      <c r="X759" s="217"/>
      <c r="Y759" s="217"/>
      <c r="Z759" s="217"/>
      <c r="AA759" s="217"/>
    </row>
    <row r="760" spans="1:27" ht="22.5" x14ac:dyDescent="0.2">
      <c r="A760" s="247">
        <v>772</v>
      </c>
      <c r="B760" s="247" t="s">
        <v>13470</v>
      </c>
      <c r="C760" s="258" t="s">
        <v>13463</v>
      </c>
      <c r="D760" s="258" t="s">
        <v>261</v>
      </c>
      <c r="E760" s="258" t="s">
        <v>391</v>
      </c>
      <c r="F760" s="258" t="s">
        <v>261</v>
      </c>
      <c r="G760" s="258" t="s">
        <v>440</v>
      </c>
      <c r="H760" s="258" t="s">
        <v>90</v>
      </c>
      <c r="I760" s="258" t="s">
        <v>2834</v>
      </c>
      <c r="J760" s="258" t="s">
        <v>2856</v>
      </c>
      <c r="K760" s="258">
        <v>12</v>
      </c>
      <c r="L760" s="258">
        <v>2022</v>
      </c>
      <c r="M760" s="269">
        <v>13920</v>
      </c>
      <c r="N760" s="258" t="s">
        <v>2950</v>
      </c>
      <c r="O760" s="331"/>
      <c r="P760" s="72"/>
      <c r="Q760" s="72"/>
      <c r="R760" s="217"/>
      <c r="S760" s="217"/>
      <c r="T760" s="217"/>
      <c r="U760" s="217"/>
      <c r="V760" s="217"/>
      <c r="W760" s="217"/>
      <c r="X760" s="217"/>
      <c r="Y760" s="217"/>
      <c r="Z760" s="217"/>
      <c r="AA760" s="217"/>
    </row>
    <row r="761" spans="1:27" ht="22.5" x14ac:dyDescent="0.2">
      <c r="A761" s="247">
        <v>773</v>
      </c>
      <c r="B761" s="247" t="s">
        <v>13471</v>
      </c>
      <c r="C761" s="258" t="s">
        <v>13463</v>
      </c>
      <c r="D761" s="258" t="s">
        <v>261</v>
      </c>
      <c r="E761" s="258" t="s">
        <v>391</v>
      </c>
      <c r="F761" s="258" t="s">
        <v>261</v>
      </c>
      <c r="G761" s="258" t="s">
        <v>440</v>
      </c>
      <c r="H761" s="258" t="s">
        <v>90</v>
      </c>
      <c r="I761" s="258" t="s">
        <v>2834</v>
      </c>
      <c r="J761" s="258" t="s">
        <v>2856</v>
      </c>
      <c r="K761" s="258">
        <v>12</v>
      </c>
      <c r="L761" s="258">
        <v>2022</v>
      </c>
      <c r="M761" s="269">
        <v>13920</v>
      </c>
      <c r="N761" s="258" t="s">
        <v>2950</v>
      </c>
      <c r="O761" s="331"/>
      <c r="P761" s="72"/>
      <c r="Q761" s="72"/>
      <c r="R761" s="217"/>
      <c r="S761" s="217"/>
      <c r="T761" s="217"/>
      <c r="U761" s="217"/>
      <c r="V761" s="217"/>
      <c r="W761" s="217"/>
      <c r="X761" s="217"/>
      <c r="Y761" s="217"/>
      <c r="Z761" s="217"/>
      <c r="AA761" s="217"/>
    </row>
    <row r="762" spans="1:27" ht="22.5" x14ac:dyDescent="0.2">
      <c r="A762" s="247">
        <v>774</v>
      </c>
      <c r="B762" s="247" t="s">
        <v>13472</v>
      </c>
      <c r="C762" s="258" t="s">
        <v>13463</v>
      </c>
      <c r="D762" s="258" t="s">
        <v>261</v>
      </c>
      <c r="E762" s="258" t="s">
        <v>391</v>
      </c>
      <c r="F762" s="258" t="s">
        <v>261</v>
      </c>
      <c r="G762" s="258" t="s">
        <v>440</v>
      </c>
      <c r="H762" s="258" t="s">
        <v>90</v>
      </c>
      <c r="I762" s="258" t="s">
        <v>2834</v>
      </c>
      <c r="J762" s="258" t="s">
        <v>2856</v>
      </c>
      <c r="K762" s="258">
        <v>12</v>
      </c>
      <c r="L762" s="258">
        <v>2022</v>
      </c>
      <c r="M762" s="269">
        <v>13920</v>
      </c>
      <c r="N762" s="258" t="s">
        <v>2950</v>
      </c>
      <c r="O762" s="331"/>
      <c r="P762" s="72"/>
      <c r="Q762" s="72"/>
      <c r="R762" s="217"/>
      <c r="S762" s="217"/>
      <c r="T762" s="217"/>
      <c r="U762" s="217"/>
      <c r="V762" s="217"/>
      <c r="W762" s="217"/>
      <c r="X762" s="217"/>
      <c r="Y762" s="217"/>
      <c r="Z762" s="217"/>
      <c r="AA762" s="217"/>
    </row>
    <row r="763" spans="1:27" ht="22.5" x14ac:dyDescent="0.2">
      <c r="A763" s="247">
        <v>775</v>
      </c>
      <c r="B763" s="247" t="s">
        <v>13473</v>
      </c>
      <c r="C763" s="258" t="s">
        <v>13474</v>
      </c>
      <c r="D763" s="258" t="s">
        <v>261</v>
      </c>
      <c r="E763" s="258" t="s">
        <v>391</v>
      </c>
      <c r="F763" s="258" t="s">
        <v>261</v>
      </c>
      <c r="G763" s="258" t="s">
        <v>440</v>
      </c>
      <c r="H763" s="258" t="s">
        <v>90</v>
      </c>
      <c r="I763" s="258" t="s">
        <v>2834</v>
      </c>
      <c r="J763" s="258" t="s">
        <v>2856</v>
      </c>
      <c r="K763" s="258">
        <v>12</v>
      </c>
      <c r="L763" s="258">
        <v>2022</v>
      </c>
      <c r="M763" s="269">
        <v>15660</v>
      </c>
      <c r="N763" s="258" t="s">
        <v>2950</v>
      </c>
      <c r="O763" s="331"/>
      <c r="P763" s="72"/>
      <c r="Q763" s="72"/>
      <c r="R763" s="217"/>
      <c r="S763" s="217"/>
      <c r="T763" s="217"/>
      <c r="U763" s="217"/>
      <c r="V763" s="217"/>
      <c r="W763" s="217"/>
      <c r="X763" s="217"/>
      <c r="Y763" s="217"/>
      <c r="Z763" s="217"/>
      <c r="AA763" s="217"/>
    </row>
    <row r="764" spans="1:27" ht="22.5" x14ac:dyDescent="0.2">
      <c r="A764" s="247">
        <v>776</v>
      </c>
      <c r="B764" s="247" t="s">
        <v>13475</v>
      </c>
      <c r="C764" s="258" t="s">
        <v>13474</v>
      </c>
      <c r="D764" s="258" t="s">
        <v>261</v>
      </c>
      <c r="E764" s="258" t="s">
        <v>391</v>
      </c>
      <c r="F764" s="258" t="s">
        <v>261</v>
      </c>
      <c r="G764" s="258" t="s">
        <v>440</v>
      </c>
      <c r="H764" s="258" t="s">
        <v>90</v>
      </c>
      <c r="I764" s="258" t="s">
        <v>2834</v>
      </c>
      <c r="J764" s="258" t="s">
        <v>2856</v>
      </c>
      <c r="K764" s="258">
        <v>12</v>
      </c>
      <c r="L764" s="258">
        <v>2022</v>
      </c>
      <c r="M764" s="269">
        <v>15660</v>
      </c>
      <c r="N764" s="258" t="s">
        <v>2950</v>
      </c>
      <c r="O764" s="331"/>
      <c r="P764" s="72"/>
      <c r="Q764" s="72"/>
      <c r="R764" s="217"/>
      <c r="S764" s="217"/>
      <c r="T764" s="217"/>
      <c r="U764" s="217"/>
      <c r="V764" s="217"/>
      <c r="W764" s="217"/>
      <c r="X764" s="217"/>
      <c r="Y764" s="217"/>
      <c r="Z764" s="217"/>
      <c r="AA764" s="217"/>
    </row>
    <row r="765" spans="1:27" ht="22.5" x14ac:dyDescent="0.2">
      <c r="A765" s="247">
        <v>777</v>
      </c>
      <c r="B765" s="247" t="s">
        <v>13476</v>
      </c>
      <c r="C765" s="258" t="s">
        <v>13474</v>
      </c>
      <c r="D765" s="258" t="s">
        <v>261</v>
      </c>
      <c r="E765" s="258" t="s">
        <v>391</v>
      </c>
      <c r="F765" s="258" t="s">
        <v>261</v>
      </c>
      <c r="G765" s="258" t="s">
        <v>440</v>
      </c>
      <c r="H765" s="258" t="s">
        <v>90</v>
      </c>
      <c r="I765" s="258" t="s">
        <v>2834</v>
      </c>
      <c r="J765" s="258" t="s">
        <v>2856</v>
      </c>
      <c r="K765" s="258">
        <v>12</v>
      </c>
      <c r="L765" s="258">
        <v>2022</v>
      </c>
      <c r="M765" s="269">
        <v>15660</v>
      </c>
      <c r="N765" s="258" t="s">
        <v>2950</v>
      </c>
      <c r="O765" s="331"/>
      <c r="P765" s="72"/>
      <c r="Q765" s="72"/>
      <c r="R765" s="217"/>
      <c r="S765" s="217"/>
      <c r="T765" s="217"/>
      <c r="U765" s="217"/>
      <c r="V765" s="217"/>
      <c r="W765" s="217"/>
      <c r="X765" s="217"/>
      <c r="Y765" s="217"/>
      <c r="Z765" s="217"/>
      <c r="AA765" s="217"/>
    </row>
    <row r="766" spans="1:27" ht="22.5" x14ac:dyDescent="0.2">
      <c r="A766" s="247">
        <v>778</v>
      </c>
      <c r="B766" s="247" t="s">
        <v>13477</v>
      </c>
      <c r="C766" s="258" t="s">
        <v>13474</v>
      </c>
      <c r="D766" s="258" t="s">
        <v>261</v>
      </c>
      <c r="E766" s="258" t="s">
        <v>391</v>
      </c>
      <c r="F766" s="258" t="s">
        <v>261</v>
      </c>
      <c r="G766" s="258" t="s">
        <v>440</v>
      </c>
      <c r="H766" s="258" t="s">
        <v>90</v>
      </c>
      <c r="I766" s="258" t="s">
        <v>2834</v>
      </c>
      <c r="J766" s="258" t="s">
        <v>2856</v>
      </c>
      <c r="K766" s="258">
        <v>12</v>
      </c>
      <c r="L766" s="258">
        <v>2022</v>
      </c>
      <c r="M766" s="269">
        <v>15660</v>
      </c>
      <c r="N766" s="258" t="s">
        <v>2950</v>
      </c>
      <c r="O766" s="331"/>
      <c r="P766" s="72"/>
      <c r="Q766" s="72"/>
      <c r="R766" s="217"/>
      <c r="S766" s="217"/>
      <c r="T766" s="217"/>
      <c r="U766" s="217"/>
      <c r="V766" s="217"/>
      <c r="W766" s="217"/>
      <c r="X766" s="217"/>
      <c r="Y766" s="217"/>
      <c r="Z766" s="217"/>
      <c r="AA766" s="217"/>
    </row>
    <row r="767" spans="1:27" ht="22.5" x14ac:dyDescent="0.2">
      <c r="A767" s="247">
        <v>779</v>
      </c>
      <c r="B767" s="247" t="s">
        <v>13478</v>
      </c>
      <c r="C767" s="258" t="s">
        <v>13474</v>
      </c>
      <c r="D767" s="258" t="s">
        <v>261</v>
      </c>
      <c r="E767" s="258" t="s">
        <v>391</v>
      </c>
      <c r="F767" s="258" t="s">
        <v>261</v>
      </c>
      <c r="G767" s="258" t="s">
        <v>440</v>
      </c>
      <c r="H767" s="258" t="s">
        <v>90</v>
      </c>
      <c r="I767" s="258" t="s">
        <v>2834</v>
      </c>
      <c r="J767" s="258" t="s">
        <v>2856</v>
      </c>
      <c r="K767" s="258">
        <v>12</v>
      </c>
      <c r="L767" s="258">
        <v>2022</v>
      </c>
      <c r="M767" s="269">
        <v>15660</v>
      </c>
      <c r="N767" s="258" t="s">
        <v>2950</v>
      </c>
      <c r="O767" s="331"/>
      <c r="P767" s="72"/>
      <c r="Q767" s="72"/>
      <c r="R767" s="217"/>
      <c r="S767" s="217"/>
      <c r="T767" s="217"/>
      <c r="U767" s="217"/>
      <c r="V767" s="217"/>
      <c r="W767" s="217"/>
      <c r="X767" s="217"/>
      <c r="Y767" s="217"/>
      <c r="Z767" s="217"/>
      <c r="AA767" s="217"/>
    </row>
    <row r="768" spans="1:27" ht="22.5" x14ac:dyDescent="0.2">
      <c r="A768" s="247">
        <v>780</v>
      </c>
      <c r="B768" s="247" t="s">
        <v>13479</v>
      </c>
      <c r="C768" s="258" t="s">
        <v>13474</v>
      </c>
      <c r="D768" s="258" t="s">
        <v>261</v>
      </c>
      <c r="E768" s="258" t="s">
        <v>391</v>
      </c>
      <c r="F768" s="258" t="s">
        <v>261</v>
      </c>
      <c r="G768" s="258" t="s">
        <v>440</v>
      </c>
      <c r="H768" s="258" t="s">
        <v>90</v>
      </c>
      <c r="I768" s="258" t="s">
        <v>2834</v>
      </c>
      <c r="J768" s="258" t="s">
        <v>2856</v>
      </c>
      <c r="K768" s="258">
        <v>12</v>
      </c>
      <c r="L768" s="258">
        <v>2022</v>
      </c>
      <c r="M768" s="269">
        <v>15660</v>
      </c>
      <c r="N768" s="258" t="s">
        <v>2950</v>
      </c>
      <c r="O768" s="331"/>
      <c r="P768" s="72"/>
      <c r="Q768" s="72"/>
      <c r="R768" s="217"/>
      <c r="S768" s="217"/>
      <c r="T768" s="217"/>
      <c r="U768" s="217"/>
      <c r="V768" s="217"/>
      <c r="W768" s="217"/>
      <c r="X768" s="217"/>
      <c r="Y768" s="217"/>
      <c r="Z768" s="217"/>
      <c r="AA768" s="217"/>
    </row>
    <row r="769" spans="1:27" x14ac:dyDescent="0.2">
      <c r="A769" s="247">
        <v>781</v>
      </c>
      <c r="B769" s="247" t="s">
        <v>13480</v>
      </c>
      <c r="C769" s="258" t="s">
        <v>13481</v>
      </c>
      <c r="D769" s="258" t="s">
        <v>13482</v>
      </c>
      <c r="E769" s="258"/>
      <c r="F769" s="258"/>
      <c r="G769" s="258"/>
      <c r="H769" s="258"/>
      <c r="I769" s="258" t="s">
        <v>2606</v>
      </c>
      <c r="J769" s="258" t="s">
        <v>92</v>
      </c>
      <c r="K769" s="258">
        <v>2</v>
      </c>
      <c r="L769" s="258">
        <v>2023</v>
      </c>
      <c r="M769" s="269">
        <v>58890.14</v>
      </c>
      <c r="N769" s="258"/>
      <c r="O769" s="331"/>
      <c r="P769" s="72"/>
      <c r="Q769" s="72"/>
      <c r="R769" s="217"/>
      <c r="S769" s="217"/>
      <c r="T769" s="217"/>
      <c r="U769" s="217"/>
      <c r="V769" s="217"/>
      <c r="W769" s="217"/>
      <c r="X769" s="217"/>
      <c r="Y769" s="217"/>
      <c r="Z769" s="217"/>
      <c r="AA769" s="217"/>
    </row>
    <row r="770" spans="1:27" x14ac:dyDescent="0.2">
      <c r="A770" s="247">
        <v>782</v>
      </c>
      <c r="B770" s="247" t="s">
        <v>13483</v>
      </c>
      <c r="C770" s="258" t="s">
        <v>12596</v>
      </c>
      <c r="D770" s="258" t="s">
        <v>13484</v>
      </c>
      <c r="E770" s="258"/>
      <c r="F770" s="258" t="s">
        <v>13485</v>
      </c>
      <c r="G770" s="258"/>
      <c r="H770" s="258"/>
      <c r="I770" s="258" t="s">
        <v>13486</v>
      </c>
      <c r="J770" s="258" t="s">
        <v>2856</v>
      </c>
      <c r="K770" s="258">
        <v>2</v>
      </c>
      <c r="L770" s="258">
        <v>2023</v>
      </c>
      <c r="M770" s="269">
        <v>17813.189999999999</v>
      </c>
      <c r="N770" s="258" t="s">
        <v>2950</v>
      </c>
      <c r="O770" s="331"/>
      <c r="P770" s="72"/>
      <c r="Q770" s="72"/>
      <c r="R770" s="217"/>
      <c r="S770" s="217"/>
      <c r="T770" s="217"/>
      <c r="U770" s="217"/>
      <c r="V770" s="217"/>
      <c r="W770" s="217"/>
      <c r="X770" s="217"/>
      <c r="Y770" s="217"/>
      <c r="Z770" s="217"/>
      <c r="AA770" s="217"/>
    </row>
    <row r="771" spans="1:27" x14ac:dyDescent="0.2">
      <c r="A771" s="247">
        <v>783</v>
      </c>
      <c r="B771" s="247" t="s">
        <v>13487</v>
      </c>
      <c r="C771" s="258" t="s">
        <v>12596</v>
      </c>
      <c r="D771" s="258" t="s">
        <v>13484</v>
      </c>
      <c r="E771" s="258"/>
      <c r="F771" s="258" t="s">
        <v>13488</v>
      </c>
      <c r="G771" s="258"/>
      <c r="H771" s="258"/>
      <c r="I771" s="258" t="s">
        <v>13486</v>
      </c>
      <c r="J771" s="258" t="s">
        <v>2856</v>
      </c>
      <c r="K771" s="258">
        <v>2</v>
      </c>
      <c r="L771" s="258">
        <v>2023</v>
      </c>
      <c r="M771" s="269">
        <v>17813.189999999999</v>
      </c>
      <c r="N771" s="258" t="s">
        <v>2950</v>
      </c>
      <c r="O771" s="331"/>
      <c r="P771" s="72"/>
      <c r="Q771" s="72"/>
      <c r="R771" s="217"/>
      <c r="S771" s="217"/>
      <c r="T771" s="217"/>
      <c r="U771" s="217"/>
      <c r="V771" s="217"/>
      <c r="W771" s="217"/>
      <c r="X771" s="217"/>
      <c r="Y771" s="217"/>
      <c r="Z771" s="217"/>
      <c r="AA771" s="217"/>
    </row>
    <row r="772" spans="1:27" x14ac:dyDescent="0.2">
      <c r="A772" s="247">
        <v>784</v>
      </c>
      <c r="B772" s="247" t="s">
        <v>13489</v>
      </c>
      <c r="C772" s="258" t="s">
        <v>12983</v>
      </c>
      <c r="D772" s="258" t="s">
        <v>1403</v>
      </c>
      <c r="E772" s="258"/>
      <c r="F772" s="258"/>
      <c r="G772" s="258" t="s">
        <v>13490</v>
      </c>
      <c r="H772" s="258"/>
      <c r="I772" s="258" t="s">
        <v>277</v>
      </c>
      <c r="J772" s="258" t="s">
        <v>92</v>
      </c>
      <c r="K772" s="258">
        <v>3</v>
      </c>
      <c r="L772" s="258">
        <v>2023</v>
      </c>
      <c r="M772" s="269">
        <v>11935</v>
      </c>
      <c r="N772" s="258" t="s">
        <v>5160</v>
      </c>
      <c r="O772" s="331"/>
      <c r="P772" s="72"/>
      <c r="Q772" s="72"/>
      <c r="R772" s="217"/>
      <c r="S772" s="217"/>
      <c r="T772" s="217"/>
      <c r="U772" s="217"/>
      <c r="V772" s="217"/>
      <c r="W772" s="217"/>
      <c r="X772" s="217"/>
      <c r="Y772" s="217"/>
      <c r="Z772" s="217"/>
      <c r="AA772" s="217"/>
    </row>
    <row r="773" spans="1:27" x14ac:dyDescent="0.2">
      <c r="A773" s="247">
        <v>785</v>
      </c>
      <c r="B773" s="247" t="s">
        <v>13491</v>
      </c>
      <c r="C773" s="258" t="s">
        <v>13492</v>
      </c>
      <c r="D773" s="258" t="s">
        <v>12124</v>
      </c>
      <c r="E773" s="258"/>
      <c r="F773" s="258"/>
      <c r="G773" s="270">
        <v>202208010512</v>
      </c>
      <c r="H773" s="258"/>
      <c r="I773" s="258" t="s">
        <v>277</v>
      </c>
      <c r="J773" s="258" t="s">
        <v>92</v>
      </c>
      <c r="K773" s="258">
        <v>3</v>
      </c>
      <c r="L773" s="258">
        <v>2023</v>
      </c>
      <c r="M773" s="269">
        <v>8437.5</v>
      </c>
      <c r="N773" s="258" t="s">
        <v>5160</v>
      </c>
      <c r="O773" s="331"/>
      <c r="P773" s="72"/>
      <c r="Q773" s="72"/>
      <c r="R773" s="217"/>
      <c r="S773" s="217"/>
      <c r="T773" s="217"/>
      <c r="U773" s="217"/>
      <c r="V773" s="217"/>
      <c r="W773" s="217"/>
      <c r="X773" s="217"/>
      <c r="Y773" s="217"/>
      <c r="Z773" s="217"/>
      <c r="AA773" s="217"/>
    </row>
    <row r="774" spans="1:27" x14ac:dyDescent="0.2">
      <c r="A774" s="247">
        <v>786</v>
      </c>
      <c r="B774" s="247" t="s">
        <v>13493</v>
      </c>
      <c r="C774" s="258" t="s">
        <v>13492</v>
      </c>
      <c r="D774" s="258" t="s">
        <v>12124</v>
      </c>
      <c r="E774" s="258"/>
      <c r="F774" s="258"/>
      <c r="G774" s="270">
        <v>202208010513</v>
      </c>
      <c r="H774" s="258"/>
      <c r="I774" s="258" t="s">
        <v>277</v>
      </c>
      <c r="J774" s="258" t="s">
        <v>92</v>
      </c>
      <c r="K774" s="258">
        <v>3</v>
      </c>
      <c r="L774" s="258">
        <v>2023</v>
      </c>
      <c r="M774" s="269">
        <v>8437.5</v>
      </c>
      <c r="N774" s="258" t="s">
        <v>5160</v>
      </c>
      <c r="O774" s="331"/>
      <c r="P774" s="72"/>
      <c r="Q774" s="72"/>
      <c r="R774" s="217"/>
      <c r="S774" s="217"/>
      <c r="T774" s="217"/>
      <c r="U774" s="217"/>
      <c r="V774" s="217"/>
      <c r="W774" s="217"/>
      <c r="X774" s="217"/>
      <c r="Y774" s="217"/>
      <c r="Z774" s="217"/>
      <c r="AA774" s="217"/>
    </row>
    <row r="775" spans="1:27" x14ac:dyDescent="0.2">
      <c r="A775" s="247">
        <v>787</v>
      </c>
      <c r="B775" s="247" t="s">
        <v>13494</v>
      </c>
      <c r="C775" s="258" t="s">
        <v>13495</v>
      </c>
      <c r="D775" s="258" t="s">
        <v>12662</v>
      </c>
      <c r="E775" s="258"/>
      <c r="F775" s="258" t="s">
        <v>13496</v>
      </c>
      <c r="G775" s="258"/>
      <c r="H775" s="258"/>
      <c r="I775" s="258" t="s">
        <v>1540</v>
      </c>
      <c r="J775" s="258" t="s">
        <v>2856</v>
      </c>
      <c r="K775" s="258">
        <v>4</v>
      </c>
      <c r="L775" s="258">
        <v>2023</v>
      </c>
      <c r="M775" s="269">
        <v>14435.85</v>
      </c>
      <c r="N775" s="258" t="s">
        <v>7485</v>
      </c>
      <c r="O775" s="331"/>
      <c r="P775" s="72"/>
      <c r="Q775" s="72"/>
      <c r="R775" s="217"/>
      <c r="S775" s="217"/>
      <c r="T775" s="217"/>
      <c r="U775" s="217"/>
      <c r="V775" s="217"/>
      <c r="W775" s="217"/>
      <c r="X775" s="217"/>
      <c r="Y775" s="217"/>
      <c r="Z775" s="217"/>
      <c r="AA775" s="217"/>
    </row>
    <row r="776" spans="1:27" x14ac:dyDescent="0.2">
      <c r="A776" s="247">
        <v>788</v>
      </c>
      <c r="B776" s="247" t="s">
        <v>13497</v>
      </c>
      <c r="C776" s="258" t="s">
        <v>12651</v>
      </c>
      <c r="D776" s="258" t="s">
        <v>12655</v>
      </c>
      <c r="E776" s="258"/>
      <c r="F776" s="258" t="s">
        <v>13498</v>
      </c>
      <c r="G776" s="258">
        <v>831821114</v>
      </c>
      <c r="H776" s="258"/>
      <c r="I776" s="258" t="s">
        <v>12995</v>
      </c>
      <c r="J776" s="258" t="s">
        <v>2856</v>
      </c>
      <c r="K776" s="258">
        <v>4</v>
      </c>
      <c r="L776" s="258">
        <v>2023</v>
      </c>
      <c r="M776" s="269">
        <v>17813.189999999999</v>
      </c>
      <c r="N776" s="258" t="s">
        <v>5160</v>
      </c>
      <c r="O776" s="331"/>
      <c r="P776" s="72"/>
      <c r="Q776" s="72"/>
      <c r="R776" s="217"/>
      <c r="S776" s="217"/>
      <c r="T776" s="217"/>
      <c r="U776" s="217"/>
      <c r="V776" s="217"/>
      <c r="W776" s="217"/>
      <c r="X776" s="217"/>
      <c r="Y776" s="217"/>
      <c r="Z776" s="217"/>
      <c r="AA776" s="217"/>
    </row>
    <row r="777" spans="1:27" x14ac:dyDescent="0.2">
      <c r="A777" s="247">
        <v>789</v>
      </c>
      <c r="B777" s="247" t="s">
        <v>13499</v>
      </c>
      <c r="C777" s="258" t="s">
        <v>12596</v>
      </c>
      <c r="D777" s="258" t="s">
        <v>12655</v>
      </c>
      <c r="E777" s="258"/>
      <c r="F777" s="258" t="s">
        <v>13498</v>
      </c>
      <c r="G777" s="258">
        <v>831821138</v>
      </c>
      <c r="H777" s="258"/>
      <c r="I777" s="258" t="s">
        <v>12995</v>
      </c>
      <c r="J777" s="258" t="s">
        <v>92</v>
      </c>
      <c r="K777" s="258">
        <v>4</v>
      </c>
      <c r="L777" s="258">
        <v>2023</v>
      </c>
      <c r="M777" s="269">
        <v>17813.189999999999</v>
      </c>
      <c r="N777" s="258" t="s">
        <v>5160</v>
      </c>
      <c r="O777" s="331"/>
      <c r="P777" s="72"/>
      <c r="Q777" s="72"/>
      <c r="R777" s="217"/>
      <c r="S777" s="217"/>
      <c r="T777" s="217"/>
      <c r="U777" s="217"/>
      <c r="V777" s="217"/>
      <c r="W777" s="217"/>
      <c r="X777" s="217"/>
      <c r="Y777" s="217"/>
      <c r="Z777" s="217"/>
      <c r="AA777" s="217"/>
    </row>
    <row r="778" spans="1:27" x14ac:dyDescent="0.2">
      <c r="A778" s="247">
        <v>790</v>
      </c>
      <c r="B778" s="247" t="s">
        <v>13500</v>
      </c>
      <c r="C778" s="258" t="s">
        <v>13501</v>
      </c>
      <c r="D778" s="258" t="s">
        <v>12662</v>
      </c>
      <c r="E778" s="258"/>
      <c r="F778" s="258" t="s">
        <v>13502</v>
      </c>
      <c r="G778" s="258">
        <v>831624150</v>
      </c>
      <c r="H778" s="258"/>
      <c r="I778" s="258" t="s">
        <v>2046</v>
      </c>
      <c r="J778" s="258" t="s">
        <v>2856</v>
      </c>
      <c r="K778" s="258">
        <v>4</v>
      </c>
      <c r="L778" s="258">
        <v>2023</v>
      </c>
      <c r="M778" s="269">
        <v>6380</v>
      </c>
      <c r="N778" s="258" t="s">
        <v>5160</v>
      </c>
      <c r="O778" s="331"/>
      <c r="P778" s="72"/>
      <c r="Q778" s="72"/>
      <c r="R778" s="217"/>
      <c r="S778" s="217"/>
      <c r="T778" s="217"/>
      <c r="U778" s="217"/>
      <c r="V778" s="217"/>
      <c r="W778" s="217"/>
      <c r="X778" s="217"/>
      <c r="Y778" s="217"/>
      <c r="Z778" s="217"/>
      <c r="AA778" s="217"/>
    </row>
    <row r="779" spans="1:27" x14ac:dyDescent="0.2">
      <c r="A779" s="247">
        <v>791</v>
      </c>
      <c r="B779" s="247" t="s">
        <v>13503</v>
      </c>
      <c r="C779" s="258" t="s">
        <v>13501</v>
      </c>
      <c r="D779" s="258" t="s">
        <v>12662</v>
      </c>
      <c r="E779" s="258"/>
      <c r="F779" s="258" t="s">
        <v>13502</v>
      </c>
      <c r="G779" s="258">
        <v>831615818</v>
      </c>
      <c r="H779" s="258"/>
      <c r="I779" s="258" t="s">
        <v>211</v>
      </c>
      <c r="J779" s="258" t="s">
        <v>13504</v>
      </c>
      <c r="K779" s="258">
        <v>4</v>
      </c>
      <c r="L779" s="258">
        <v>2023</v>
      </c>
      <c r="M779" s="269">
        <v>6380</v>
      </c>
      <c r="N779" s="258" t="s">
        <v>5160</v>
      </c>
      <c r="O779" s="331"/>
      <c r="P779" s="72"/>
      <c r="Q779" s="72"/>
      <c r="R779" s="217"/>
      <c r="S779" s="217"/>
      <c r="T779" s="217"/>
      <c r="U779" s="217"/>
      <c r="V779" s="217"/>
      <c r="W779" s="217"/>
      <c r="X779" s="217"/>
      <c r="Y779" s="217"/>
      <c r="Z779" s="217"/>
      <c r="AA779" s="217"/>
    </row>
    <row r="780" spans="1:27" x14ac:dyDescent="0.2">
      <c r="A780" s="247">
        <v>792</v>
      </c>
      <c r="B780" s="247" t="s">
        <v>13505</v>
      </c>
      <c r="C780" s="258" t="s">
        <v>13506</v>
      </c>
      <c r="D780" s="258" t="s">
        <v>12655</v>
      </c>
      <c r="E780" s="258" t="s">
        <v>12553</v>
      </c>
      <c r="F780" s="258" t="s">
        <v>13507</v>
      </c>
      <c r="G780" s="258">
        <v>536684425</v>
      </c>
      <c r="H780" s="258"/>
      <c r="I780" s="258" t="s">
        <v>1540</v>
      </c>
      <c r="J780" s="258" t="s">
        <v>2856</v>
      </c>
      <c r="K780" s="258">
        <v>4</v>
      </c>
      <c r="L780" s="271">
        <v>2023</v>
      </c>
      <c r="M780" s="269">
        <v>18117.240000000002</v>
      </c>
      <c r="N780" s="258" t="s">
        <v>5160</v>
      </c>
      <c r="O780" s="331"/>
      <c r="P780" s="72"/>
      <c r="Q780" s="72"/>
      <c r="R780" s="217"/>
      <c r="S780" s="217"/>
      <c r="T780" s="217"/>
      <c r="U780" s="217"/>
      <c r="V780" s="217"/>
      <c r="W780" s="217"/>
      <c r="X780" s="217"/>
      <c r="Y780" s="217"/>
      <c r="Z780" s="217"/>
      <c r="AA780" s="217"/>
    </row>
    <row r="781" spans="1:27" x14ac:dyDescent="0.2">
      <c r="A781" s="247">
        <v>793</v>
      </c>
      <c r="B781" s="258" t="s">
        <v>13508</v>
      </c>
      <c r="C781" s="258" t="s">
        <v>12616</v>
      </c>
      <c r="D781" s="258" t="s">
        <v>12655</v>
      </c>
      <c r="E781" s="258"/>
      <c r="F781" s="258" t="s">
        <v>13509</v>
      </c>
      <c r="G781" s="258">
        <v>829959542</v>
      </c>
      <c r="H781" s="258"/>
      <c r="I781" s="258" t="s">
        <v>1540</v>
      </c>
      <c r="J781" s="258" t="s">
        <v>92</v>
      </c>
      <c r="K781" s="258">
        <v>4</v>
      </c>
      <c r="L781" s="258">
        <v>2023</v>
      </c>
      <c r="M781" s="269">
        <v>14435.85</v>
      </c>
      <c r="N781" s="258" t="s">
        <v>5160</v>
      </c>
      <c r="O781" s="331"/>
      <c r="P781" s="72"/>
      <c r="Q781" s="72"/>
      <c r="R781" s="217"/>
      <c r="S781" s="217"/>
      <c r="T781" s="217"/>
      <c r="U781" s="217"/>
      <c r="V781" s="217"/>
      <c r="W781" s="217"/>
      <c r="X781" s="217"/>
      <c r="Y781" s="217"/>
      <c r="Z781" s="217"/>
      <c r="AA781" s="217"/>
    </row>
    <row r="782" spans="1:27" x14ac:dyDescent="0.2">
      <c r="A782" s="247">
        <v>794</v>
      </c>
      <c r="B782" s="258" t="s">
        <v>13510</v>
      </c>
      <c r="C782" s="258" t="s">
        <v>2509</v>
      </c>
      <c r="D782" s="258" t="s">
        <v>12655</v>
      </c>
      <c r="E782" s="258"/>
      <c r="F782" s="258" t="s">
        <v>13511</v>
      </c>
      <c r="G782" s="258">
        <v>193459359</v>
      </c>
      <c r="H782" s="258"/>
      <c r="I782" s="258" t="s">
        <v>1540</v>
      </c>
      <c r="J782" s="258" t="s">
        <v>2856</v>
      </c>
      <c r="K782" s="258">
        <v>4</v>
      </c>
      <c r="L782" s="258">
        <v>2023</v>
      </c>
      <c r="M782" s="269">
        <v>26444.65</v>
      </c>
      <c r="N782" s="258" t="s">
        <v>5160</v>
      </c>
      <c r="O782" s="331"/>
      <c r="P782" s="72"/>
      <c r="Q782" s="72"/>
      <c r="R782" s="217"/>
      <c r="S782" s="217"/>
      <c r="T782" s="217"/>
      <c r="U782" s="217"/>
      <c r="V782" s="217"/>
      <c r="W782" s="217"/>
      <c r="X782" s="217"/>
      <c r="Y782" s="217"/>
      <c r="Z782" s="217"/>
      <c r="AA782" s="217"/>
    </row>
    <row r="783" spans="1:27" x14ac:dyDescent="0.2">
      <c r="A783" s="247">
        <v>795</v>
      </c>
      <c r="B783" s="258" t="s">
        <v>13512</v>
      </c>
      <c r="C783" s="258" t="s">
        <v>2509</v>
      </c>
      <c r="D783" s="258" t="s">
        <v>12655</v>
      </c>
      <c r="E783" s="258"/>
      <c r="F783" s="258"/>
      <c r="G783" s="258"/>
      <c r="H783" s="258"/>
      <c r="I783" s="258" t="s">
        <v>1540</v>
      </c>
      <c r="J783" s="258" t="s">
        <v>2856</v>
      </c>
      <c r="K783" s="258">
        <v>4</v>
      </c>
      <c r="L783" s="258">
        <v>2023</v>
      </c>
      <c r="M783" s="269">
        <v>26444.65</v>
      </c>
      <c r="N783" s="258" t="s">
        <v>5160</v>
      </c>
      <c r="O783" s="331"/>
      <c r="P783" s="72"/>
      <c r="Q783" s="72"/>
      <c r="R783" s="217"/>
      <c r="S783" s="217"/>
      <c r="T783" s="217"/>
      <c r="U783" s="217"/>
      <c r="V783" s="217"/>
      <c r="W783" s="217"/>
      <c r="X783" s="217"/>
      <c r="Y783" s="217"/>
      <c r="Z783" s="217"/>
      <c r="AA783" s="217"/>
    </row>
    <row r="784" spans="1:27" x14ac:dyDescent="0.2">
      <c r="A784" s="247">
        <v>796</v>
      </c>
      <c r="B784" s="258" t="s">
        <v>13513</v>
      </c>
      <c r="C784" s="258" t="s">
        <v>13514</v>
      </c>
      <c r="D784" s="258" t="s">
        <v>318</v>
      </c>
      <c r="E784" s="258"/>
      <c r="F784" s="258" t="s">
        <v>13515</v>
      </c>
      <c r="G784" s="258" t="s">
        <v>13516</v>
      </c>
      <c r="H784" s="258"/>
      <c r="I784" s="258" t="s">
        <v>1540</v>
      </c>
      <c r="J784" s="258" t="s">
        <v>92</v>
      </c>
      <c r="K784" s="258">
        <v>4</v>
      </c>
      <c r="L784" s="258">
        <v>2023</v>
      </c>
      <c r="M784" s="269">
        <v>12371.4</v>
      </c>
      <c r="N784" s="258" t="s">
        <v>5160</v>
      </c>
      <c r="O784" s="331"/>
      <c r="P784" s="72"/>
      <c r="Q784" s="72"/>
      <c r="R784" s="217"/>
      <c r="S784" s="217"/>
      <c r="T784" s="217"/>
      <c r="U784" s="217"/>
      <c r="V784" s="217"/>
      <c r="W784" s="217"/>
      <c r="X784" s="217"/>
      <c r="Y784" s="217"/>
      <c r="Z784" s="217"/>
      <c r="AA784" s="217"/>
    </row>
    <row r="785" spans="1:27" x14ac:dyDescent="0.2">
      <c r="A785" s="247">
        <v>797</v>
      </c>
      <c r="B785" s="258" t="s">
        <v>13517</v>
      </c>
      <c r="C785" s="258" t="s">
        <v>13514</v>
      </c>
      <c r="D785" s="258" t="s">
        <v>318</v>
      </c>
      <c r="E785" s="258"/>
      <c r="F785" s="258" t="s">
        <v>13515</v>
      </c>
      <c r="G785" s="258" t="s">
        <v>13518</v>
      </c>
      <c r="H785" s="258"/>
      <c r="I785" s="258" t="s">
        <v>1540</v>
      </c>
      <c r="J785" s="258" t="s">
        <v>92</v>
      </c>
      <c r="K785" s="258">
        <v>4</v>
      </c>
      <c r="L785" s="258">
        <v>2023</v>
      </c>
      <c r="M785" s="269">
        <v>12371.4</v>
      </c>
      <c r="N785" s="258" t="s">
        <v>5160</v>
      </c>
      <c r="O785" s="331"/>
      <c r="P785" s="72"/>
      <c r="Q785" s="72"/>
      <c r="R785" s="217"/>
      <c r="S785" s="217"/>
      <c r="T785" s="217"/>
      <c r="U785" s="217"/>
      <c r="V785" s="217"/>
      <c r="W785" s="217"/>
      <c r="X785" s="217"/>
      <c r="Y785" s="217"/>
      <c r="Z785" s="217"/>
      <c r="AA785" s="217"/>
    </row>
    <row r="786" spans="1:27" x14ac:dyDescent="0.2">
      <c r="A786" s="247">
        <v>798</v>
      </c>
      <c r="B786" s="258" t="s">
        <v>13519</v>
      </c>
      <c r="C786" s="258" t="s">
        <v>13514</v>
      </c>
      <c r="D786" s="258" t="s">
        <v>318</v>
      </c>
      <c r="E786" s="258"/>
      <c r="F786" s="258" t="s">
        <v>13515</v>
      </c>
      <c r="G786" s="258" t="s">
        <v>13520</v>
      </c>
      <c r="H786" s="258"/>
      <c r="I786" s="258" t="s">
        <v>1540</v>
      </c>
      <c r="J786" s="258" t="s">
        <v>92</v>
      </c>
      <c r="K786" s="258">
        <v>4</v>
      </c>
      <c r="L786" s="258">
        <v>2023</v>
      </c>
      <c r="M786" s="269">
        <v>12371.4</v>
      </c>
      <c r="N786" s="258" t="s">
        <v>5160</v>
      </c>
      <c r="O786" s="331"/>
      <c r="P786" s="72"/>
      <c r="Q786" s="72"/>
      <c r="R786" s="217"/>
      <c r="S786" s="217"/>
      <c r="T786" s="217"/>
      <c r="U786" s="217"/>
      <c r="V786" s="217"/>
      <c r="W786" s="217"/>
      <c r="X786" s="217"/>
      <c r="Y786" s="217"/>
      <c r="Z786" s="217"/>
      <c r="AA786" s="217"/>
    </row>
    <row r="787" spans="1:27" ht="22.5" x14ac:dyDescent="0.2">
      <c r="A787" s="247">
        <v>796</v>
      </c>
      <c r="B787" s="258" t="s">
        <v>13521</v>
      </c>
      <c r="C787" s="258" t="s">
        <v>1155</v>
      </c>
      <c r="D787" s="258" t="s">
        <v>1001</v>
      </c>
      <c r="E787" s="258" t="s">
        <v>1096</v>
      </c>
      <c r="F787" s="258" t="s">
        <v>13522</v>
      </c>
      <c r="G787" s="258" t="s">
        <v>13523</v>
      </c>
      <c r="H787" s="258" t="s">
        <v>2637</v>
      </c>
      <c r="I787" s="258" t="s">
        <v>7179</v>
      </c>
      <c r="J787" s="258" t="s">
        <v>2856</v>
      </c>
      <c r="K787" s="258">
        <v>5</v>
      </c>
      <c r="L787" s="271">
        <v>2023</v>
      </c>
      <c r="M787" s="256">
        <v>10329.799999999999</v>
      </c>
      <c r="N787" s="258" t="s">
        <v>2950</v>
      </c>
      <c r="O787" s="331"/>
      <c r="P787" s="72"/>
      <c r="Q787" s="72"/>
      <c r="R787" s="217"/>
      <c r="S787" s="217"/>
      <c r="T787" s="217"/>
      <c r="U787" s="217"/>
      <c r="V787" s="217"/>
      <c r="W787" s="217"/>
      <c r="X787" s="217"/>
      <c r="Y787" s="217"/>
      <c r="Z787" s="217"/>
      <c r="AA787" s="217"/>
    </row>
    <row r="788" spans="1:27" ht="22.5" x14ac:dyDescent="0.2">
      <c r="A788" s="247">
        <v>797</v>
      </c>
      <c r="B788" s="258" t="s">
        <v>13525</v>
      </c>
      <c r="C788" s="258" t="s">
        <v>1801</v>
      </c>
      <c r="D788" s="258" t="s">
        <v>1001</v>
      </c>
      <c r="E788" s="258" t="s">
        <v>1096</v>
      </c>
      <c r="F788" s="258" t="s">
        <v>13526</v>
      </c>
      <c r="G788" s="258" t="s">
        <v>13527</v>
      </c>
      <c r="H788" s="258" t="s">
        <v>2637</v>
      </c>
      <c r="I788" s="258" t="s">
        <v>7179</v>
      </c>
      <c r="J788" s="258"/>
      <c r="K788" s="258">
        <v>5</v>
      </c>
      <c r="L788" s="271">
        <v>2023</v>
      </c>
      <c r="M788" s="256">
        <v>10329.799999999999</v>
      </c>
      <c r="N788" s="258" t="s">
        <v>2950</v>
      </c>
      <c r="O788" s="331"/>
      <c r="P788" s="72"/>
      <c r="Q788" s="72"/>
      <c r="R788" s="217"/>
      <c r="S788" s="217"/>
      <c r="T788" s="217"/>
      <c r="U788" s="217"/>
      <c r="V788" s="217"/>
      <c r="W788" s="217"/>
      <c r="X788" s="217"/>
      <c r="Y788" s="217"/>
      <c r="Z788" s="217"/>
      <c r="AA788" s="217"/>
    </row>
    <row r="789" spans="1:27" ht="22.5" x14ac:dyDescent="0.2">
      <c r="A789" s="247">
        <v>798</v>
      </c>
      <c r="B789" s="258" t="s">
        <v>13528</v>
      </c>
      <c r="C789" s="258" t="s">
        <v>1801</v>
      </c>
      <c r="D789" s="258" t="s">
        <v>13529</v>
      </c>
      <c r="E789" s="258" t="s">
        <v>1096</v>
      </c>
      <c r="F789" s="258" t="s">
        <v>13522</v>
      </c>
      <c r="G789" s="258" t="s">
        <v>13530</v>
      </c>
      <c r="H789" s="258" t="s">
        <v>2637</v>
      </c>
      <c r="I789" s="258" t="s">
        <v>7179</v>
      </c>
      <c r="J789" s="258" t="s">
        <v>92</v>
      </c>
      <c r="K789" s="258">
        <v>5</v>
      </c>
      <c r="L789" s="271">
        <v>2023</v>
      </c>
      <c r="M789" s="256">
        <v>10329.799999999999</v>
      </c>
      <c r="N789" s="258" t="s">
        <v>2950</v>
      </c>
      <c r="O789" s="331"/>
      <c r="P789" s="72"/>
      <c r="Q789" s="72"/>
      <c r="R789" s="217"/>
      <c r="S789" s="217"/>
      <c r="T789" s="217"/>
      <c r="U789" s="217"/>
      <c r="V789" s="217"/>
      <c r="W789" s="217"/>
      <c r="X789" s="217"/>
      <c r="Y789" s="217"/>
      <c r="Z789" s="217"/>
      <c r="AA789" s="217"/>
    </row>
    <row r="790" spans="1:27" ht="22.5" x14ac:dyDescent="0.2">
      <c r="A790" s="247">
        <v>799</v>
      </c>
      <c r="B790" s="258" t="s">
        <v>13531</v>
      </c>
      <c r="C790" s="258" t="s">
        <v>1801</v>
      </c>
      <c r="D790" s="258" t="s">
        <v>1001</v>
      </c>
      <c r="E790" s="258" t="s">
        <v>13532</v>
      </c>
      <c r="F790" s="258" t="s">
        <v>13522</v>
      </c>
      <c r="G790" s="258" t="s">
        <v>13533</v>
      </c>
      <c r="H790" s="258" t="s">
        <v>2637</v>
      </c>
      <c r="I790" s="258" t="s">
        <v>7179</v>
      </c>
      <c r="J790" s="258" t="s">
        <v>2856</v>
      </c>
      <c r="K790" s="258">
        <v>5</v>
      </c>
      <c r="L790" s="271">
        <v>2023</v>
      </c>
      <c r="M790" s="256">
        <v>10329.799999999999</v>
      </c>
      <c r="N790" s="258" t="s">
        <v>2950</v>
      </c>
      <c r="O790" s="331"/>
      <c r="P790" s="72"/>
      <c r="Q790" s="72"/>
      <c r="R790" s="217"/>
      <c r="S790" s="217"/>
      <c r="T790" s="217"/>
      <c r="U790" s="217"/>
      <c r="V790" s="217"/>
      <c r="W790" s="217"/>
      <c r="X790" s="217"/>
      <c r="Y790" s="217"/>
      <c r="Z790" s="217"/>
      <c r="AA790" s="217"/>
    </row>
    <row r="791" spans="1:27" ht="22.5" x14ac:dyDescent="0.2">
      <c r="A791" s="257">
        <v>800</v>
      </c>
      <c r="B791" s="258" t="s">
        <v>13534</v>
      </c>
      <c r="C791" s="258" t="s">
        <v>1801</v>
      </c>
      <c r="D791" s="258" t="s">
        <v>13529</v>
      </c>
      <c r="E791" s="258" t="s">
        <v>1096</v>
      </c>
      <c r="F791" s="258" t="s">
        <v>13535</v>
      </c>
      <c r="G791" s="258" t="s">
        <v>13536</v>
      </c>
      <c r="H791" s="258" t="s">
        <v>90</v>
      </c>
      <c r="I791" s="258" t="s">
        <v>2925</v>
      </c>
      <c r="J791" s="258" t="s">
        <v>2856</v>
      </c>
      <c r="K791" s="258">
        <v>5</v>
      </c>
      <c r="L791" s="271">
        <v>2023</v>
      </c>
      <c r="M791" s="272">
        <v>10329.799999999999</v>
      </c>
      <c r="N791" s="258" t="s">
        <v>2950</v>
      </c>
      <c r="O791" s="331"/>
      <c r="P791" s="72"/>
      <c r="Q791" s="72"/>
      <c r="R791" s="217"/>
      <c r="S791" s="217"/>
      <c r="T791" s="217"/>
      <c r="U791" s="217"/>
      <c r="V791" s="217"/>
      <c r="W791" s="217"/>
      <c r="X791" s="217"/>
      <c r="Y791" s="217"/>
      <c r="Z791" s="217"/>
      <c r="AA791" s="217"/>
    </row>
    <row r="792" spans="1:27" ht="33.75" x14ac:dyDescent="0.2">
      <c r="A792" s="247">
        <v>801</v>
      </c>
      <c r="B792" s="258" t="s">
        <v>13537</v>
      </c>
      <c r="C792" s="258" t="s">
        <v>12334</v>
      </c>
      <c r="D792" s="258" t="s">
        <v>13538</v>
      </c>
      <c r="E792" s="258"/>
      <c r="F792" s="258" t="s">
        <v>13539</v>
      </c>
      <c r="G792" s="258" t="s">
        <v>13540</v>
      </c>
      <c r="H792" s="258" t="s">
        <v>2885</v>
      </c>
      <c r="I792" s="258" t="s">
        <v>13541</v>
      </c>
      <c r="J792" s="258" t="s">
        <v>2856</v>
      </c>
      <c r="K792" s="258">
        <v>5</v>
      </c>
      <c r="L792" s="271">
        <v>2023</v>
      </c>
      <c r="M792" s="256">
        <v>49648</v>
      </c>
      <c r="N792" s="258" t="s">
        <v>5160</v>
      </c>
      <c r="O792" s="331"/>
      <c r="P792" s="72"/>
      <c r="Q792" s="72"/>
      <c r="R792" s="217"/>
      <c r="S792" s="217"/>
      <c r="T792" s="217"/>
      <c r="U792" s="217"/>
      <c r="V792" s="217"/>
      <c r="W792" s="217"/>
      <c r="X792" s="217"/>
      <c r="Y792" s="217"/>
      <c r="Z792" s="217"/>
      <c r="AA792" s="217"/>
    </row>
    <row r="793" spans="1:27" ht="33.75" x14ac:dyDescent="0.2">
      <c r="A793" s="247">
        <v>802</v>
      </c>
      <c r="B793" s="258" t="s">
        <v>13542</v>
      </c>
      <c r="C793" s="258" t="s">
        <v>12334</v>
      </c>
      <c r="D793" s="258" t="s">
        <v>13538</v>
      </c>
      <c r="E793" s="258"/>
      <c r="F793" s="258" t="s">
        <v>13539</v>
      </c>
      <c r="G793" s="258" t="s">
        <v>13543</v>
      </c>
      <c r="H793" s="258" t="s">
        <v>2885</v>
      </c>
      <c r="I793" s="258" t="s">
        <v>13541</v>
      </c>
      <c r="J793" s="258" t="s">
        <v>2856</v>
      </c>
      <c r="K793" s="258">
        <v>5</v>
      </c>
      <c r="L793" s="271">
        <v>2023</v>
      </c>
      <c r="M793" s="256">
        <v>49648</v>
      </c>
      <c r="N793" s="258" t="s">
        <v>5160</v>
      </c>
      <c r="O793" s="331"/>
      <c r="P793" s="72"/>
      <c r="Q793" s="72"/>
      <c r="R793" s="217"/>
      <c r="S793" s="217"/>
      <c r="T793" s="217"/>
      <c r="U793" s="217"/>
      <c r="V793" s="217"/>
      <c r="W793" s="217"/>
      <c r="X793" s="217"/>
      <c r="Y793" s="217"/>
      <c r="Z793" s="217"/>
      <c r="AA793" s="217"/>
    </row>
    <row r="794" spans="1:27" ht="33.75" x14ac:dyDescent="0.2">
      <c r="A794" s="247">
        <v>803</v>
      </c>
      <c r="B794" s="258" t="s">
        <v>13544</v>
      </c>
      <c r="C794" s="258" t="s">
        <v>12334</v>
      </c>
      <c r="D794" s="258" t="s">
        <v>13538</v>
      </c>
      <c r="E794" s="258"/>
      <c r="F794" s="258" t="s">
        <v>13539</v>
      </c>
      <c r="G794" s="258" t="s">
        <v>13545</v>
      </c>
      <c r="H794" s="258" t="s">
        <v>470</v>
      </c>
      <c r="I794" s="258" t="s">
        <v>13541</v>
      </c>
      <c r="J794" s="258" t="s">
        <v>92</v>
      </c>
      <c r="K794" s="258">
        <v>5</v>
      </c>
      <c r="L794" s="271">
        <v>2023</v>
      </c>
      <c r="M794" s="256">
        <v>49648</v>
      </c>
      <c r="N794" s="258" t="s">
        <v>5160</v>
      </c>
      <c r="O794" s="331"/>
      <c r="P794" s="72"/>
      <c r="Q794" s="72"/>
      <c r="R794" s="217"/>
      <c r="S794" s="217"/>
      <c r="T794" s="217"/>
      <c r="U794" s="217"/>
      <c r="V794" s="217"/>
      <c r="W794" s="217"/>
      <c r="X794" s="217"/>
      <c r="Y794" s="217"/>
      <c r="Z794" s="217"/>
      <c r="AA794" s="217"/>
    </row>
    <row r="795" spans="1:27" ht="33.75" x14ac:dyDescent="0.2">
      <c r="A795" s="247">
        <v>804</v>
      </c>
      <c r="B795" s="258" t="s">
        <v>13546</v>
      </c>
      <c r="C795" s="258" t="s">
        <v>12334</v>
      </c>
      <c r="D795" s="258" t="s">
        <v>13538</v>
      </c>
      <c r="E795" s="258"/>
      <c r="F795" s="258" t="s">
        <v>13539</v>
      </c>
      <c r="G795" s="258" t="s">
        <v>13547</v>
      </c>
      <c r="H795" s="258" t="s">
        <v>470</v>
      </c>
      <c r="I795" s="258" t="s">
        <v>13541</v>
      </c>
      <c r="J795" s="258" t="s">
        <v>92</v>
      </c>
      <c r="K795" s="258">
        <v>5</v>
      </c>
      <c r="L795" s="271">
        <v>2023</v>
      </c>
      <c r="M795" s="256">
        <v>49648</v>
      </c>
      <c r="N795" s="258" t="s">
        <v>5160</v>
      </c>
      <c r="O795" s="331"/>
      <c r="P795" s="72"/>
      <c r="Q795" s="72"/>
      <c r="R795" s="217"/>
      <c r="S795" s="217"/>
      <c r="T795" s="217"/>
      <c r="U795" s="217"/>
      <c r="V795" s="217"/>
      <c r="W795" s="217"/>
      <c r="X795" s="217"/>
      <c r="Y795" s="217"/>
      <c r="Z795" s="217"/>
      <c r="AA795" s="217"/>
    </row>
    <row r="796" spans="1:27" ht="33.75" x14ac:dyDescent="0.2">
      <c r="A796" s="247">
        <v>805</v>
      </c>
      <c r="B796" s="258" t="s">
        <v>13548</v>
      </c>
      <c r="C796" s="258" t="s">
        <v>12334</v>
      </c>
      <c r="D796" s="258" t="s">
        <v>13538</v>
      </c>
      <c r="E796" s="258"/>
      <c r="F796" s="258" t="s">
        <v>13539</v>
      </c>
      <c r="G796" s="258" t="s">
        <v>13549</v>
      </c>
      <c r="H796" s="258" t="s">
        <v>2885</v>
      </c>
      <c r="I796" s="258" t="s">
        <v>13541</v>
      </c>
      <c r="J796" s="258" t="s">
        <v>2856</v>
      </c>
      <c r="K796" s="258">
        <v>5</v>
      </c>
      <c r="L796" s="271">
        <v>2023</v>
      </c>
      <c r="M796" s="256">
        <v>49648</v>
      </c>
      <c r="N796" s="258" t="s">
        <v>5160</v>
      </c>
      <c r="O796" s="331"/>
      <c r="P796" s="72"/>
      <c r="Q796" s="72"/>
      <c r="R796" s="217"/>
      <c r="S796" s="217"/>
      <c r="T796" s="217"/>
      <c r="U796" s="217"/>
      <c r="V796" s="217"/>
      <c r="W796" s="217"/>
      <c r="X796" s="217"/>
      <c r="Y796" s="217"/>
      <c r="Z796" s="217"/>
      <c r="AA796" s="217"/>
    </row>
    <row r="797" spans="1:27" ht="22.5" x14ac:dyDescent="0.2">
      <c r="A797" s="247">
        <v>806</v>
      </c>
      <c r="B797" s="258" t="s">
        <v>13550</v>
      </c>
      <c r="C797" s="258" t="s">
        <v>12334</v>
      </c>
      <c r="D797" s="258" t="s">
        <v>13538</v>
      </c>
      <c r="E797" s="258"/>
      <c r="F797" s="258" t="s">
        <v>13539</v>
      </c>
      <c r="G797" s="258" t="s">
        <v>13551</v>
      </c>
      <c r="H797" s="258" t="s">
        <v>2885</v>
      </c>
      <c r="I797" s="258" t="s">
        <v>13552</v>
      </c>
      <c r="J797" s="258" t="s">
        <v>92</v>
      </c>
      <c r="K797" s="258">
        <v>5</v>
      </c>
      <c r="L797" s="271">
        <v>2023</v>
      </c>
      <c r="M797" s="256">
        <v>49648</v>
      </c>
      <c r="N797" s="258" t="s">
        <v>5160</v>
      </c>
      <c r="O797" s="331"/>
      <c r="P797" s="72"/>
      <c r="Q797" s="72"/>
      <c r="R797" s="217"/>
      <c r="S797" s="217"/>
      <c r="T797" s="217"/>
      <c r="U797" s="217"/>
      <c r="V797" s="217"/>
      <c r="W797" s="217"/>
      <c r="X797" s="217"/>
      <c r="Y797" s="217"/>
      <c r="Z797" s="217"/>
      <c r="AA797" s="217"/>
    </row>
    <row r="798" spans="1:27" ht="33.75" x14ac:dyDescent="0.2">
      <c r="A798" s="247">
        <v>807</v>
      </c>
      <c r="B798" s="258" t="s">
        <v>13553</v>
      </c>
      <c r="C798" s="258" t="s">
        <v>12334</v>
      </c>
      <c r="D798" s="258" t="s">
        <v>13538</v>
      </c>
      <c r="E798" s="258"/>
      <c r="F798" s="258" t="s">
        <v>13539</v>
      </c>
      <c r="G798" s="258" t="s">
        <v>13554</v>
      </c>
      <c r="H798" s="258" t="s">
        <v>2885</v>
      </c>
      <c r="I798" s="258" t="s">
        <v>13541</v>
      </c>
      <c r="J798" s="258" t="s">
        <v>2856</v>
      </c>
      <c r="K798" s="258">
        <v>5</v>
      </c>
      <c r="L798" s="271">
        <v>2023</v>
      </c>
      <c r="M798" s="256">
        <v>49648</v>
      </c>
      <c r="N798" s="258" t="s">
        <v>5160</v>
      </c>
      <c r="O798" s="331"/>
      <c r="P798" s="72"/>
      <c r="Q798" s="72"/>
      <c r="R798" s="217"/>
      <c r="S798" s="217"/>
      <c r="T798" s="217"/>
      <c r="U798" s="217"/>
      <c r="V798" s="217"/>
      <c r="W798" s="217"/>
      <c r="X798" s="217"/>
      <c r="Y798" s="217"/>
      <c r="Z798" s="217"/>
      <c r="AA798" s="217"/>
    </row>
    <row r="799" spans="1:27" ht="33.75" x14ac:dyDescent="0.2">
      <c r="A799" s="247">
        <v>808</v>
      </c>
      <c r="B799" s="258" t="s">
        <v>13555</v>
      </c>
      <c r="C799" s="258" t="s">
        <v>12334</v>
      </c>
      <c r="D799" s="258" t="s">
        <v>13538</v>
      </c>
      <c r="E799" s="258"/>
      <c r="F799" s="258" t="s">
        <v>13539</v>
      </c>
      <c r="G799" s="258" t="s">
        <v>13556</v>
      </c>
      <c r="H799" s="258" t="s">
        <v>470</v>
      </c>
      <c r="I799" s="258" t="s">
        <v>13541</v>
      </c>
      <c r="J799" s="258" t="s">
        <v>2856</v>
      </c>
      <c r="K799" s="258">
        <v>5</v>
      </c>
      <c r="L799" s="271">
        <v>2023</v>
      </c>
      <c r="M799" s="256">
        <v>49648</v>
      </c>
      <c r="N799" s="258" t="s">
        <v>5160</v>
      </c>
      <c r="O799" s="331"/>
      <c r="P799" s="72"/>
      <c r="Q799" s="72"/>
      <c r="R799" s="217"/>
      <c r="S799" s="217"/>
      <c r="T799" s="217"/>
      <c r="U799" s="217"/>
      <c r="V799" s="217"/>
      <c r="W799" s="217"/>
      <c r="X799" s="217"/>
      <c r="Y799" s="217"/>
      <c r="Z799" s="217"/>
      <c r="AA799" s="217"/>
    </row>
    <row r="800" spans="1:27" ht="33.75" x14ac:dyDescent="0.2">
      <c r="A800" s="247">
        <v>809</v>
      </c>
      <c r="B800" s="258" t="s">
        <v>13557</v>
      </c>
      <c r="C800" s="258" t="s">
        <v>12334</v>
      </c>
      <c r="D800" s="258" t="s">
        <v>13538</v>
      </c>
      <c r="E800" s="258"/>
      <c r="F800" s="258" t="s">
        <v>13558</v>
      </c>
      <c r="G800" s="258" t="s">
        <v>13559</v>
      </c>
      <c r="H800" s="258" t="s">
        <v>13560</v>
      </c>
      <c r="I800" s="258" t="s">
        <v>13541</v>
      </c>
      <c r="J800" s="258" t="s">
        <v>92</v>
      </c>
      <c r="K800" s="258">
        <v>5</v>
      </c>
      <c r="L800" s="271">
        <v>2023</v>
      </c>
      <c r="M800" s="256">
        <v>49648</v>
      </c>
      <c r="N800" s="258" t="s">
        <v>5160</v>
      </c>
      <c r="O800" s="331"/>
      <c r="P800" s="72"/>
      <c r="Q800" s="72"/>
      <c r="R800" s="217"/>
      <c r="S800" s="217"/>
      <c r="T800" s="217"/>
      <c r="U800" s="217"/>
      <c r="V800" s="217"/>
      <c r="W800" s="217"/>
      <c r="X800" s="217"/>
      <c r="Y800" s="217"/>
      <c r="Z800" s="217"/>
      <c r="AA800" s="217"/>
    </row>
    <row r="801" spans="1:27" ht="33.75" x14ac:dyDescent="0.2">
      <c r="A801" s="247">
        <v>810</v>
      </c>
      <c r="B801" s="258" t="s">
        <v>13561</v>
      </c>
      <c r="C801" s="258" t="s">
        <v>12334</v>
      </c>
      <c r="D801" s="258" t="s">
        <v>13538</v>
      </c>
      <c r="E801" s="258"/>
      <c r="F801" s="258" t="s">
        <v>13558</v>
      </c>
      <c r="G801" s="258" t="s">
        <v>13562</v>
      </c>
      <c r="H801" s="258" t="s">
        <v>2885</v>
      </c>
      <c r="I801" s="258" t="s">
        <v>13541</v>
      </c>
      <c r="J801" s="258" t="s">
        <v>92</v>
      </c>
      <c r="K801" s="258">
        <v>5</v>
      </c>
      <c r="L801" s="271">
        <v>2023</v>
      </c>
      <c r="M801" s="256">
        <v>49648</v>
      </c>
      <c r="N801" s="258" t="s">
        <v>5160</v>
      </c>
      <c r="O801" s="331"/>
      <c r="P801" s="72"/>
      <c r="Q801" s="72"/>
      <c r="R801" s="217"/>
      <c r="S801" s="217"/>
      <c r="T801" s="217"/>
      <c r="U801" s="217"/>
      <c r="V801" s="217"/>
      <c r="W801" s="217"/>
      <c r="X801" s="217"/>
      <c r="Y801" s="217"/>
      <c r="Z801" s="217"/>
      <c r="AA801" s="217"/>
    </row>
    <row r="802" spans="1:27" ht="33.75" x14ac:dyDescent="0.2">
      <c r="A802" s="247">
        <v>811</v>
      </c>
      <c r="B802" s="258" t="s">
        <v>13563</v>
      </c>
      <c r="C802" s="258" t="s">
        <v>12334</v>
      </c>
      <c r="D802" s="258" t="s">
        <v>13538</v>
      </c>
      <c r="E802" s="258"/>
      <c r="F802" s="258" t="s">
        <v>13558</v>
      </c>
      <c r="G802" s="258" t="s">
        <v>13564</v>
      </c>
      <c r="H802" s="258" t="s">
        <v>470</v>
      </c>
      <c r="I802" s="258" t="s">
        <v>13541</v>
      </c>
      <c r="J802" s="258" t="s">
        <v>2856</v>
      </c>
      <c r="K802" s="258">
        <v>5</v>
      </c>
      <c r="L802" s="271">
        <v>2023</v>
      </c>
      <c r="M802" s="256">
        <v>49648</v>
      </c>
      <c r="N802" s="258" t="s">
        <v>5160</v>
      </c>
      <c r="O802" s="331"/>
      <c r="P802" s="72"/>
      <c r="Q802" s="72"/>
      <c r="R802" s="217"/>
      <c r="S802" s="217"/>
      <c r="T802" s="217"/>
      <c r="U802" s="217"/>
      <c r="V802" s="217"/>
      <c r="W802" s="217"/>
      <c r="X802" s="217"/>
      <c r="Y802" s="217"/>
      <c r="Z802" s="217"/>
      <c r="AA802" s="217"/>
    </row>
    <row r="803" spans="1:27" ht="33.75" x14ac:dyDescent="0.2">
      <c r="A803" s="247">
        <v>812</v>
      </c>
      <c r="B803" s="258" t="s">
        <v>13565</v>
      </c>
      <c r="C803" s="258" t="s">
        <v>12334</v>
      </c>
      <c r="D803" s="258" t="s">
        <v>13538</v>
      </c>
      <c r="E803" s="258"/>
      <c r="F803" s="258" t="s">
        <v>13558</v>
      </c>
      <c r="G803" s="258" t="s">
        <v>13566</v>
      </c>
      <c r="H803" s="258" t="s">
        <v>470</v>
      </c>
      <c r="I803" s="258" t="s">
        <v>13541</v>
      </c>
      <c r="J803" s="258" t="s">
        <v>2856</v>
      </c>
      <c r="K803" s="258">
        <v>5</v>
      </c>
      <c r="L803" s="271">
        <v>2023</v>
      </c>
      <c r="M803" s="256">
        <v>49648</v>
      </c>
      <c r="N803" s="258" t="s">
        <v>5160</v>
      </c>
      <c r="O803" s="331"/>
      <c r="P803" s="72"/>
      <c r="Q803" s="72"/>
      <c r="R803" s="217"/>
      <c r="S803" s="217"/>
      <c r="T803" s="217"/>
      <c r="U803" s="217"/>
      <c r="V803" s="217"/>
      <c r="W803" s="217"/>
      <c r="X803" s="217"/>
      <c r="Y803" s="217"/>
      <c r="Z803" s="217"/>
      <c r="AA803" s="217"/>
    </row>
    <row r="804" spans="1:27" ht="33.75" x14ac:dyDescent="0.2">
      <c r="A804" s="247">
        <v>813</v>
      </c>
      <c r="B804" s="258" t="s">
        <v>13567</v>
      </c>
      <c r="C804" s="258" t="s">
        <v>12334</v>
      </c>
      <c r="D804" s="258" t="s">
        <v>13538</v>
      </c>
      <c r="E804" s="258"/>
      <c r="F804" s="258" t="s">
        <v>13558</v>
      </c>
      <c r="G804" s="258" t="s">
        <v>13568</v>
      </c>
      <c r="H804" s="258" t="s">
        <v>470</v>
      </c>
      <c r="I804" s="258" t="s">
        <v>13541</v>
      </c>
      <c r="J804" s="258" t="s">
        <v>2856</v>
      </c>
      <c r="K804" s="258">
        <v>5</v>
      </c>
      <c r="L804" s="271">
        <v>2023</v>
      </c>
      <c r="M804" s="256">
        <v>49648</v>
      </c>
      <c r="N804" s="258" t="s">
        <v>5160</v>
      </c>
      <c r="O804" s="331"/>
      <c r="P804" s="72"/>
      <c r="Q804" s="72"/>
      <c r="R804" s="217"/>
      <c r="S804" s="217"/>
      <c r="T804" s="217"/>
      <c r="U804" s="217"/>
      <c r="V804" s="217"/>
      <c r="W804" s="217"/>
      <c r="X804" s="217"/>
      <c r="Y804" s="217"/>
      <c r="Z804" s="217"/>
      <c r="AA804" s="217"/>
    </row>
    <row r="805" spans="1:27" ht="33.75" x14ac:dyDescent="0.2">
      <c r="A805" s="247">
        <v>814</v>
      </c>
      <c r="B805" s="258" t="s">
        <v>13569</v>
      </c>
      <c r="C805" s="258" t="s">
        <v>12334</v>
      </c>
      <c r="D805" s="258" t="s">
        <v>13538</v>
      </c>
      <c r="E805" s="258"/>
      <c r="F805" s="258" t="s">
        <v>13558</v>
      </c>
      <c r="G805" s="258" t="s">
        <v>13570</v>
      </c>
      <c r="H805" s="258" t="s">
        <v>470</v>
      </c>
      <c r="I805" s="258" t="s">
        <v>13541</v>
      </c>
      <c r="J805" s="258" t="s">
        <v>92</v>
      </c>
      <c r="K805" s="258">
        <v>5</v>
      </c>
      <c r="L805" s="271">
        <v>2023</v>
      </c>
      <c r="M805" s="256">
        <v>49648</v>
      </c>
      <c r="N805" s="258" t="s">
        <v>7485</v>
      </c>
      <c r="O805" s="331"/>
      <c r="P805" s="72"/>
      <c r="Q805" s="72"/>
      <c r="R805" s="217"/>
      <c r="S805" s="217"/>
      <c r="T805" s="217"/>
      <c r="U805" s="217"/>
      <c r="V805" s="217"/>
      <c r="W805" s="217"/>
      <c r="X805" s="217"/>
      <c r="Y805" s="217"/>
      <c r="Z805" s="217"/>
      <c r="AA805" s="217"/>
    </row>
    <row r="806" spans="1:27" ht="33.75" x14ac:dyDescent="0.2">
      <c r="A806" s="247">
        <v>815</v>
      </c>
      <c r="B806" s="258" t="s">
        <v>13571</v>
      </c>
      <c r="C806" s="258" t="s">
        <v>12334</v>
      </c>
      <c r="D806" s="258" t="s">
        <v>13538</v>
      </c>
      <c r="E806" s="258"/>
      <c r="F806" s="258" t="s">
        <v>13558</v>
      </c>
      <c r="G806" s="258" t="s">
        <v>13572</v>
      </c>
      <c r="H806" s="258" t="s">
        <v>470</v>
      </c>
      <c r="I806" s="258" t="s">
        <v>13541</v>
      </c>
      <c r="J806" s="258" t="s">
        <v>92</v>
      </c>
      <c r="K806" s="258">
        <v>5</v>
      </c>
      <c r="L806" s="271">
        <v>2023</v>
      </c>
      <c r="M806" s="256">
        <v>49648</v>
      </c>
      <c r="N806" s="258" t="s">
        <v>5160</v>
      </c>
      <c r="O806" s="331"/>
      <c r="P806" s="72"/>
      <c r="Q806" s="72"/>
      <c r="R806" s="217"/>
      <c r="S806" s="217"/>
      <c r="T806" s="217"/>
      <c r="U806" s="217"/>
      <c r="V806" s="217"/>
      <c r="W806" s="217"/>
      <c r="X806" s="217"/>
      <c r="Y806" s="217"/>
      <c r="Z806" s="217"/>
      <c r="AA806" s="217"/>
    </row>
    <row r="807" spans="1:27" ht="33.75" x14ac:dyDescent="0.2">
      <c r="A807" s="247">
        <v>816</v>
      </c>
      <c r="B807" s="258" t="s">
        <v>13573</v>
      </c>
      <c r="C807" s="258" t="s">
        <v>12334</v>
      </c>
      <c r="D807" s="258" t="s">
        <v>13538</v>
      </c>
      <c r="E807" s="258"/>
      <c r="F807" s="258" t="s">
        <v>13558</v>
      </c>
      <c r="G807" s="258" t="s">
        <v>13574</v>
      </c>
      <c r="H807" s="258" t="s">
        <v>470</v>
      </c>
      <c r="I807" s="258" t="s">
        <v>13541</v>
      </c>
      <c r="J807" s="258" t="s">
        <v>92</v>
      </c>
      <c r="K807" s="258">
        <v>5</v>
      </c>
      <c r="L807" s="271">
        <v>2023</v>
      </c>
      <c r="M807" s="256">
        <v>49648</v>
      </c>
      <c r="N807" s="258" t="s">
        <v>5160</v>
      </c>
      <c r="O807" s="331"/>
      <c r="P807" s="72"/>
      <c r="Q807" s="72"/>
      <c r="R807" s="217"/>
      <c r="S807" s="217"/>
      <c r="T807" s="217"/>
      <c r="U807" s="217"/>
      <c r="V807" s="217"/>
      <c r="W807" s="217"/>
      <c r="X807" s="217"/>
      <c r="Y807" s="217"/>
      <c r="Z807" s="217"/>
      <c r="AA807" s="217"/>
    </row>
    <row r="808" spans="1:27" ht="33.75" x14ac:dyDescent="0.2">
      <c r="A808" s="247">
        <v>817</v>
      </c>
      <c r="B808" s="258" t="s">
        <v>13575</v>
      </c>
      <c r="C808" s="258" t="s">
        <v>12334</v>
      </c>
      <c r="D808" s="258" t="s">
        <v>13538</v>
      </c>
      <c r="E808" s="258"/>
      <c r="F808" s="258" t="s">
        <v>13558</v>
      </c>
      <c r="G808" s="258" t="s">
        <v>13576</v>
      </c>
      <c r="H808" s="258" t="s">
        <v>470</v>
      </c>
      <c r="I808" s="258" t="s">
        <v>13541</v>
      </c>
      <c r="J808" s="258" t="s">
        <v>2856</v>
      </c>
      <c r="K808" s="258">
        <v>5</v>
      </c>
      <c r="L808" s="271">
        <v>2023</v>
      </c>
      <c r="M808" s="256">
        <v>49648</v>
      </c>
      <c r="N808" s="258" t="s">
        <v>5160</v>
      </c>
      <c r="O808" s="331"/>
      <c r="P808" s="72"/>
      <c r="Q808" s="72"/>
      <c r="R808" s="217"/>
      <c r="S808" s="217"/>
      <c r="T808" s="217"/>
      <c r="U808" s="217"/>
      <c r="V808" s="217"/>
      <c r="W808" s="217"/>
      <c r="X808" s="217"/>
      <c r="Y808" s="217"/>
      <c r="Z808" s="217"/>
      <c r="AA808" s="217"/>
    </row>
    <row r="809" spans="1:27" ht="33.75" x14ac:dyDescent="0.2">
      <c r="A809" s="247">
        <v>818</v>
      </c>
      <c r="B809" s="258" t="s">
        <v>13577</v>
      </c>
      <c r="C809" s="258" t="s">
        <v>12334</v>
      </c>
      <c r="D809" s="258" t="s">
        <v>13538</v>
      </c>
      <c r="E809" s="258"/>
      <c r="F809" s="258" t="s">
        <v>13558</v>
      </c>
      <c r="G809" s="258" t="s">
        <v>13578</v>
      </c>
      <c r="H809" s="258" t="s">
        <v>470</v>
      </c>
      <c r="I809" s="258" t="s">
        <v>13541</v>
      </c>
      <c r="J809" s="258" t="s">
        <v>92</v>
      </c>
      <c r="K809" s="258">
        <v>5</v>
      </c>
      <c r="L809" s="271">
        <v>2023</v>
      </c>
      <c r="M809" s="256">
        <v>49648</v>
      </c>
      <c r="N809" s="258" t="s">
        <v>5160</v>
      </c>
      <c r="O809" s="331"/>
      <c r="P809" s="72"/>
      <c r="Q809" s="72"/>
      <c r="R809" s="217"/>
      <c r="S809" s="217"/>
      <c r="T809" s="217"/>
      <c r="U809" s="217"/>
      <c r="V809" s="217"/>
      <c r="W809" s="217"/>
      <c r="X809" s="217"/>
      <c r="Y809" s="217"/>
      <c r="Z809" s="217"/>
      <c r="AA809" s="217"/>
    </row>
    <row r="810" spans="1:27" ht="33.75" x14ac:dyDescent="0.2">
      <c r="A810" s="247">
        <v>819</v>
      </c>
      <c r="B810" s="258" t="s">
        <v>13579</v>
      </c>
      <c r="C810" s="258" t="s">
        <v>12334</v>
      </c>
      <c r="D810" s="258" t="s">
        <v>13538</v>
      </c>
      <c r="E810" s="258"/>
      <c r="F810" s="258" t="s">
        <v>13558</v>
      </c>
      <c r="G810" s="258" t="s">
        <v>13580</v>
      </c>
      <c r="H810" s="258" t="s">
        <v>470</v>
      </c>
      <c r="I810" s="258" t="s">
        <v>13541</v>
      </c>
      <c r="J810" s="258" t="s">
        <v>2856</v>
      </c>
      <c r="K810" s="258">
        <v>5</v>
      </c>
      <c r="L810" s="271">
        <v>2023</v>
      </c>
      <c r="M810" s="256">
        <v>49648</v>
      </c>
      <c r="N810" s="258" t="s">
        <v>5160</v>
      </c>
      <c r="O810" s="331"/>
      <c r="P810" s="72"/>
      <c r="Q810" s="72"/>
      <c r="R810" s="217"/>
      <c r="S810" s="217"/>
      <c r="T810" s="217"/>
      <c r="U810" s="217"/>
      <c r="V810" s="217"/>
      <c r="W810" s="217"/>
      <c r="X810" s="217"/>
      <c r="Y810" s="217"/>
      <c r="Z810" s="217"/>
      <c r="AA810" s="217"/>
    </row>
    <row r="811" spans="1:27" ht="33.75" x14ac:dyDescent="0.2">
      <c r="A811" s="247">
        <v>820</v>
      </c>
      <c r="B811" s="258" t="s">
        <v>13581</v>
      </c>
      <c r="C811" s="258" t="s">
        <v>12334</v>
      </c>
      <c r="D811" s="258" t="s">
        <v>13538</v>
      </c>
      <c r="E811" s="258"/>
      <c r="F811" s="258" t="s">
        <v>13558</v>
      </c>
      <c r="G811" s="258" t="s">
        <v>13582</v>
      </c>
      <c r="H811" s="258" t="s">
        <v>2885</v>
      </c>
      <c r="I811" s="258" t="s">
        <v>13541</v>
      </c>
      <c r="J811" s="258" t="s">
        <v>2856</v>
      </c>
      <c r="K811" s="258">
        <v>5</v>
      </c>
      <c r="L811" s="271">
        <v>2023</v>
      </c>
      <c r="M811" s="256">
        <v>49648</v>
      </c>
      <c r="N811" s="258" t="s">
        <v>7485</v>
      </c>
      <c r="O811" s="331"/>
      <c r="P811" s="72"/>
      <c r="Q811" s="72"/>
      <c r="R811" s="217"/>
      <c r="S811" s="217"/>
      <c r="T811" s="217"/>
      <c r="U811" s="217"/>
      <c r="V811" s="217"/>
      <c r="W811" s="217"/>
      <c r="X811" s="217"/>
      <c r="Y811" s="217"/>
      <c r="Z811" s="217"/>
      <c r="AA811" s="217"/>
    </row>
    <row r="812" spans="1:27" ht="33.75" x14ac:dyDescent="0.2">
      <c r="A812" s="247">
        <v>821</v>
      </c>
      <c r="B812" s="258" t="s">
        <v>13583</v>
      </c>
      <c r="C812" s="258" t="s">
        <v>12334</v>
      </c>
      <c r="D812" s="258" t="s">
        <v>13538</v>
      </c>
      <c r="E812" s="258"/>
      <c r="F812" s="258" t="s">
        <v>13558</v>
      </c>
      <c r="G812" s="258" t="s">
        <v>13584</v>
      </c>
      <c r="H812" s="258" t="s">
        <v>2885</v>
      </c>
      <c r="I812" s="258" t="s">
        <v>13541</v>
      </c>
      <c r="J812" s="258" t="s">
        <v>2856</v>
      </c>
      <c r="K812" s="258">
        <v>5</v>
      </c>
      <c r="L812" s="271">
        <v>2023</v>
      </c>
      <c r="M812" s="256">
        <v>49648</v>
      </c>
      <c r="N812" s="258" t="s">
        <v>7485</v>
      </c>
      <c r="O812" s="331"/>
      <c r="P812" s="72"/>
      <c r="Q812" s="72"/>
      <c r="R812" s="217"/>
      <c r="S812" s="217"/>
      <c r="T812" s="217"/>
      <c r="U812" s="217"/>
      <c r="V812" s="217"/>
      <c r="W812" s="217"/>
      <c r="X812" s="217"/>
      <c r="Y812" s="217"/>
      <c r="Z812" s="217"/>
      <c r="AA812" s="217"/>
    </row>
    <row r="813" spans="1:27" ht="33.75" x14ac:dyDescent="0.2">
      <c r="A813" s="247">
        <v>822</v>
      </c>
      <c r="B813" s="258" t="s">
        <v>13585</v>
      </c>
      <c r="C813" s="258" t="s">
        <v>13586</v>
      </c>
      <c r="D813" s="258" t="s">
        <v>13538</v>
      </c>
      <c r="E813" s="258"/>
      <c r="F813" s="258" t="s">
        <v>13558</v>
      </c>
      <c r="G813" s="258" t="s">
        <v>13587</v>
      </c>
      <c r="H813" s="258" t="s">
        <v>2885</v>
      </c>
      <c r="I813" s="258" t="s">
        <v>13541</v>
      </c>
      <c r="J813" s="258" t="s">
        <v>2856</v>
      </c>
      <c r="K813" s="258">
        <v>5</v>
      </c>
      <c r="L813" s="271">
        <v>2023</v>
      </c>
      <c r="M813" s="256">
        <v>49648</v>
      </c>
      <c r="N813" s="258" t="s">
        <v>7485</v>
      </c>
      <c r="O813" s="331"/>
      <c r="P813" s="72"/>
      <c r="Q813" s="72"/>
      <c r="R813" s="217"/>
      <c r="S813" s="217"/>
      <c r="T813" s="217"/>
      <c r="U813" s="217"/>
      <c r="V813" s="217"/>
      <c r="W813" s="217"/>
      <c r="X813" s="217"/>
      <c r="Y813" s="217"/>
      <c r="Z813" s="217"/>
      <c r="AA813" s="217"/>
    </row>
    <row r="814" spans="1:27" ht="33.75" x14ac:dyDescent="0.2">
      <c r="A814" s="247">
        <v>823</v>
      </c>
      <c r="B814" s="258" t="s">
        <v>13588</v>
      </c>
      <c r="C814" s="258" t="s">
        <v>12334</v>
      </c>
      <c r="D814" s="258" t="s">
        <v>13538</v>
      </c>
      <c r="E814" s="258"/>
      <c r="F814" s="258" t="s">
        <v>13558</v>
      </c>
      <c r="G814" s="258" t="s">
        <v>13589</v>
      </c>
      <c r="H814" s="258" t="s">
        <v>2885</v>
      </c>
      <c r="I814" s="258" t="s">
        <v>13541</v>
      </c>
      <c r="J814" s="258" t="s">
        <v>2856</v>
      </c>
      <c r="K814" s="258">
        <v>5</v>
      </c>
      <c r="L814" s="271">
        <v>2023</v>
      </c>
      <c r="M814" s="256">
        <v>49648</v>
      </c>
      <c r="N814" s="258" t="s">
        <v>7485</v>
      </c>
      <c r="O814" s="331"/>
      <c r="P814" s="72"/>
      <c r="Q814" s="72"/>
      <c r="R814" s="217"/>
      <c r="S814" s="217"/>
      <c r="T814" s="217"/>
      <c r="U814" s="217"/>
      <c r="V814" s="217"/>
      <c r="W814" s="217"/>
      <c r="X814" s="217"/>
      <c r="Y814" s="217"/>
      <c r="Z814" s="217"/>
      <c r="AA814" s="217"/>
    </row>
    <row r="815" spans="1:27" ht="33.75" x14ac:dyDescent="0.2">
      <c r="A815" s="247">
        <v>824</v>
      </c>
      <c r="B815" s="258" t="s">
        <v>13590</v>
      </c>
      <c r="C815" s="258" t="s">
        <v>12334</v>
      </c>
      <c r="D815" s="258" t="s">
        <v>13538</v>
      </c>
      <c r="E815" s="258"/>
      <c r="F815" s="258" t="s">
        <v>13558</v>
      </c>
      <c r="G815" s="258" t="s">
        <v>13591</v>
      </c>
      <c r="H815" s="258" t="s">
        <v>470</v>
      </c>
      <c r="I815" s="258" t="s">
        <v>13541</v>
      </c>
      <c r="J815" s="258" t="s">
        <v>2856</v>
      </c>
      <c r="K815" s="258">
        <v>5</v>
      </c>
      <c r="L815" s="271">
        <v>2023</v>
      </c>
      <c r="M815" s="256">
        <v>49648</v>
      </c>
      <c r="N815" s="258" t="s">
        <v>5160</v>
      </c>
      <c r="O815" s="331"/>
      <c r="P815" s="72"/>
      <c r="Q815" s="72"/>
      <c r="R815" s="217"/>
      <c r="S815" s="217"/>
      <c r="T815" s="217"/>
      <c r="U815" s="217"/>
      <c r="V815" s="217"/>
      <c r="W815" s="217"/>
      <c r="X815" s="217"/>
      <c r="Y815" s="217"/>
      <c r="Z815" s="217"/>
      <c r="AA815" s="217"/>
    </row>
    <row r="816" spans="1:27" ht="33.75" x14ac:dyDescent="0.2">
      <c r="A816" s="247">
        <v>825</v>
      </c>
      <c r="B816" s="258" t="s">
        <v>13592</v>
      </c>
      <c r="C816" s="258" t="s">
        <v>12334</v>
      </c>
      <c r="D816" s="258" t="s">
        <v>13538</v>
      </c>
      <c r="E816" s="258"/>
      <c r="F816" s="258" t="s">
        <v>13558</v>
      </c>
      <c r="G816" s="258" t="s">
        <v>13593</v>
      </c>
      <c r="H816" s="258" t="s">
        <v>2885</v>
      </c>
      <c r="I816" s="258" t="s">
        <v>13541</v>
      </c>
      <c r="J816" s="258" t="s">
        <v>2856</v>
      </c>
      <c r="K816" s="258">
        <v>5</v>
      </c>
      <c r="L816" s="271">
        <v>2023</v>
      </c>
      <c r="M816" s="256">
        <v>49648</v>
      </c>
      <c r="N816" s="258" t="s">
        <v>7485</v>
      </c>
      <c r="O816" s="331"/>
      <c r="P816" s="72"/>
      <c r="Q816" s="72"/>
      <c r="R816" s="217"/>
      <c r="S816" s="217"/>
      <c r="T816" s="217"/>
      <c r="U816" s="217"/>
      <c r="V816" s="217"/>
      <c r="W816" s="217"/>
      <c r="X816" s="217"/>
      <c r="Y816" s="217"/>
      <c r="Z816" s="217"/>
      <c r="AA816" s="217"/>
    </row>
    <row r="817" spans="1:27" ht="33.75" x14ac:dyDescent="0.2">
      <c r="A817" s="247">
        <v>826</v>
      </c>
      <c r="B817" s="258" t="s">
        <v>13594</v>
      </c>
      <c r="C817" s="258" t="s">
        <v>12334</v>
      </c>
      <c r="D817" s="258" t="s">
        <v>13538</v>
      </c>
      <c r="E817" s="258"/>
      <c r="F817" s="258" t="s">
        <v>13558</v>
      </c>
      <c r="G817" s="258" t="s">
        <v>13595</v>
      </c>
      <c r="H817" s="258" t="s">
        <v>2885</v>
      </c>
      <c r="I817" s="258" t="s">
        <v>13541</v>
      </c>
      <c r="J817" s="258" t="s">
        <v>2856</v>
      </c>
      <c r="K817" s="258">
        <v>5</v>
      </c>
      <c r="L817" s="271">
        <v>2023</v>
      </c>
      <c r="M817" s="256">
        <v>49648</v>
      </c>
      <c r="N817" s="258" t="s">
        <v>5160</v>
      </c>
      <c r="O817" s="331"/>
      <c r="P817" s="72"/>
      <c r="Q817" s="72"/>
      <c r="R817" s="217"/>
      <c r="S817" s="217"/>
      <c r="T817" s="217"/>
      <c r="U817" s="217"/>
      <c r="V817" s="217"/>
      <c r="W817" s="217"/>
      <c r="X817" s="217"/>
      <c r="Y817" s="217"/>
      <c r="Z817" s="217"/>
      <c r="AA817" s="217"/>
    </row>
    <row r="818" spans="1:27" ht="33.75" x14ac:dyDescent="0.2">
      <c r="A818" s="247">
        <v>827</v>
      </c>
      <c r="B818" s="258" t="s">
        <v>13596</v>
      </c>
      <c r="C818" s="258" t="s">
        <v>12334</v>
      </c>
      <c r="D818" s="258" t="s">
        <v>13538</v>
      </c>
      <c r="E818" s="258"/>
      <c r="F818" s="258" t="s">
        <v>13558</v>
      </c>
      <c r="G818" s="258" t="s">
        <v>13597</v>
      </c>
      <c r="H818" s="258" t="s">
        <v>2885</v>
      </c>
      <c r="I818" s="258" t="s">
        <v>13541</v>
      </c>
      <c r="J818" s="258" t="s">
        <v>2856</v>
      </c>
      <c r="K818" s="258">
        <v>5</v>
      </c>
      <c r="L818" s="271">
        <v>2023</v>
      </c>
      <c r="M818" s="256">
        <v>49648</v>
      </c>
      <c r="N818" s="258" t="s">
        <v>7485</v>
      </c>
      <c r="O818" s="331"/>
      <c r="P818" s="72"/>
      <c r="Q818" s="72"/>
      <c r="R818" s="217"/>
      <c r="S818" s="217"/>
      <c r="T818" s="217"/>
      <c r="U818" s="217"/>
      <c r="V818" s="217"/>
      <c r="W818" s="217"/>
      <c r="X818" s="217"/>
      <c r="Y818" s="217"/>
      <c r="Z818" s="217"/>
      <c r="AA818" s="217"/>
    </row>
    <row r="819" spans="1:27" ht="33.75" x14ac:dyDescent="0.2">
      <c r="A819" s="247">
        <v>828</v>
      </c>
      <c r="B819" s="258" t="s">
        <v>13598</v>
      </c>
      <c r="C819" s="258" t="s">
        <v>12334</v>
      </c>
      <c r="D819" s="258" t="s">
        <v>13538</v>
      </c>
      <c r="E819" s="258"/>
      <c r="F819" s="258" t="s">
        <v>13558</v>
      </c>
      <c r="G819" s="258" t="s">
        <v>13599</v>
      </c>
      <c r="H819" s="258" t="s">
        <v>2885</v>
      </c>
      <c r="I819" s="258" t="s">
        <v>13541</v>
      </c>
      <c r="J819" s="258" t="s">
        <v>2856</v>
      </c>
      <c r="K819" s="258">
        <v>5</v>
      </c>
      <c r="L819" s="271">
        <v>2023</v>
      </c>
      <c r="M819" s="256">
        <v>49648</v>
      </c>
      <c r="N819" s="258" t="s">
        <v>7485</v>
      </c>
      <c r="O819" s="331"/>
      <c r="P819" s="72"/>
      <c r="Q819" s="72"/>
      <c r="R819" s="217"/>
      <c r="S819" s="217"/>
      <c r="T819" s="217"/>
      <c r="U819" s="217"/>
      <c r="V819" s="217"/>
      <c r="W819" s="217"/>
      <c r="X819" s="217"/>
      <c r="Y819" s="217"/>
      <c r="Z819" s="217"/>
      <c r="AA819" s="217"/>
    </row>
    <row r="820" spans="1:27" ht="33.75" x14ac:dyDescent="0.2">
      <c r="A820" s="247">
        <v>829</v>
      </c>
      <c r="B820" s="258" t="s">
        <v>13600</v>
      </c>
      <c r="C820" s="258" t="s">
        <v>12334</v>
      </c>
      <c r="D820" s="258" t="s">
        <v>13538</v>
      </c>
      <c r="E820" s="258"/>
      <c r="F820" s="258" t="s">
        <v>13558</v>
      </c>
      <c r="G820" s="258" t="s">
        <v>13601</v>
      </c>
      <c r="H820" s="258" t="s">
        <v>2885</v>
      </c>
      <c r="I820" s="258" t="s">
        <v>13541</v>
      </c>
      <c r="J820" s="258" t="s">
        <v>2856</v>
      </c>
      <c r="K820" s="258">
        <v>5</v>
      </c>
      <c r="L820" s="271">
        <v>2023</v>
      </c>
      <c r="M820" s="256">
        <v>49648</v>
      </c>
      <c r="N820" s="258" t="s">
        <v>7485</v>
      </c>
      <c r="O820" s="331"/>
      <c r="P820" s="72"/>
      <c r="Q820" s="72"/>
      <c r="R820" s="217"/>
      <c r="S820" s="217"/>
      <c r="T820" s="217"/>
      <c r="U820" s="217"/>
      <c r="V820" s="217"/>
      <c r="W820" s="217"/>
      <c r="X820" s="217"/>
      <c r="Y820" s="217"/>
      <c r="Z820" s="217"/>
      <c r="AA820" s="217"/>
    </row>
    <row r="821" spans="1:27" ht="33.75" x14ac:dyDescent="0.2">
      <c r="A821" s="247">
        <v>830</v>
      </c>
      <c r="B821" s="258" t="s">
        <v>13602</v>
      </c>
      <c r="C821" s="258" t="s">
        <v>12334</v>
      </c>
      <c r="D821" s="258" t="s">
        <v>13538</v>
      </c>
      <c r="E821" s="258"/>
      <c r="F821" s="258" t="s">
        <v>13558</v>
      </c>
      <c r="G821" s="258" t="s">
        <v>13603</v>
      </c>
      <c r="H821" s="258" t="s">
        <v>470</v>
      </c>
      <c r="I821" s="258" t="s">
        <v>13541</v>
      </c>
      <c r="J821" s="258" t="s">
        <v>2856</v>
      </c>
      <c r="K821" s="258">
        <v>5</v>
      </c>
      <c r="L821" s="271">
        <v>2023</v>
      </c>
      <c r="M821" s="256">
        <v>49648</v>
      </c>
      <c r="N821" s="258" t="s">
        <v>5160</v>
      </c>
      <c r="O821" s="331"/>
      <c r="P821" s="72"/>
      <c r="Q821" s="72"/>
      <c r="R821" s="217"/>
      <c r="S821" s="217"/>
      <c r="T821" s="217"/>
      <c r="U821" s="217"/>
      <c r="V821" s="217"/>
      <c r="W821" s="217"/>
      <c r="X821" s="217"/>
      <c r="Y821" s="217"/>
      <c r="Z821" s="217"/>
      <c r="AA821" s="217"/>
    </row>
    <row r="822" spans="1:27" ht="33.75" x14ac:dyDescent="0.2">
      <c r="A822" s="247">
        <v>831</v>
      </c>
      <c r="B822" s="258" t="s">
        <v>13604</v>
      </c>
      <c r="C822" s="258" t="s">
        <v>12334</v>
      </c>
      <c r="D822" s="258" t="s">
        <v>13605</v>
      </c>
      <c r="E822" s="258"/>
      <c r="F822" s="258" t="s">
        <v>13558</v>
      </c>
      <c r="G822" s="258" t="s">
        <v>13606</v>
      </c>
      <c r="H822" s="258" t="s">
        <v>470</v>
      </c>
      <c r="I822" s="258" t="s">
        <v>13541</v>
      </c>
      <c r="J822" s="258" t="s">
        <v>2856</v>
      </c>
      <c r="K822" s="258">
        <v>5</v>
      </c>
      <c r="L822" s="271">
        <v>2023</v>
      </c>
      <c r="M822" s="256">
        <v>49648</v>
      </c>
      <c r="N822" s="258" t="s">
        <v>7485</v>
      </c>
      <c r="O822" s="331"/>
      <c r="P822" s="72"/>
      <c r="Q822" s="72"/>
      <c r="R822" s="217"/>
      <c r="S822" s="217"/>
      <c r="T822" s="217"/>
      <c r="U822" s="217"/>
      <c r="V822" s="217"/>
      <c r="W822" s="217"/>
      <c r="X822" s="217"/>
      <c r="Y822" s="217"/>
      <c r="Z822" s="217"/>
      <c r="AA822" s="217"/>
    </row>
    <row r="823" spans="1:27" ht="33.75" x14ac:dyDescent="0.2">
      <c r="A823" s="247">
        <v>832</v>
      </c>
      <c r="B823" s="258" t="s">
        <v>13607</v>
      </c>
      <c r="C823" s="258" t="s">
        <v>12334</v>
      </c>
      <c r="D823" s="258" t="s">
        <v>13538</v>
      </c>
      <c r="E823" s="258"/>
      <c r="F823" s="258" t="s">
        <v>13558</v>
      </c>
      <c r="G823" s="258" t="s">
        <v>13608</v>
      </c>
      <c r="H823" s="258" t="s">
        <v>2885</v>
      </c>
      <c r="I823" s="258" t="s">
        <v>13541</v>
      </c>
      <c r="J823" s="258" t="s">
        <v>2856</v>
      </c>
      <c r="K823" s="258">
        <v>5</v>
      </c>
      <c r="L823" s="271">
        <v>2023</v>
      </c>
      <c r="M823" s="256">
        <v>49648</v>
      </c>
      <c r="N823" s="258" t="s">
        <v>7485</v>
      </c>
      <c r="O823" s="331"/>
      <c r="P823" s="72"/>
      <c r="Q823" s="72"/>
      <c r="R823" s="217"/>
      <c r="S823" s="217"/>
      <c r="T823" s="217"/>
      <c r="U823" s="217"/>
      <c r="V823" s="217"/>
      <c r="W823" s="217"/>
      <c r="X823" s="217"/>
      <c r="Y823" s="217"/>
      <c r="Z823" s="217"/>
      <c r="AA823" s="217"/>
    </row>
    <row r="824" spans="1:27" ht="33.75" x14ac:dyDescent="0.2">
      <c r="A824" s="247">
        <v>833</v>
      </c>
      <c r="B824" s="258" t="s">
        <v>13609</v>
      </c>
      <c r="C824" s="258" t="s">
        <v>12334</v>
      </c>
      <c r="D824" s="258" t="s">
        <v>13538</v>
      </c>
      <c r="E824" s="258"/>
      <c r="F824" s="258" t="s">
        <v>13558</v>
      </c>
      <c r="G824" s="258" t="s">
        <v>13610</v>
      </c>
      <c r="H824" s="258" t="s">
        <v>2885</v>
      </c>
      <c r="I824" s="258" t="s">
        <v>13541</v>
      </c>
      <c r="J824" s="258" t="s">
        <v>92</v>
      </c>
      <c r="K824" s="258">
        <v>5</v>
      </c>
      <c r="L824" s="271">
        <v>2023</v>
      </c>
      <c r="M824" s="256">
        <v>49648</v>
      </c>
      <c r="N824" s="258" t="s">
        <v>7485</v>
      </c>
      <c r="O824" s="331"/>
      <c r="P824" s="72"/>
      <c r="Q824" s="72"/>
      <c r="R824" s="217"/>
      <c r="S824" s="217"/>
      <c r="T824" s="217"/>
      <c r="U824" s="217"/>
      <c r="V824" s="217"/>
      <c r="W824" s="217"/>
      <c r="X824" s="217"/>
      <c r="Y824" s="217"/>
      <c r="Z824" s="217"/>
      <c r="AA824" s="217"/>
    </row>
    <row r="825" spans="1:27" ht="33.75" x14ac:dyDescent="0.2">
      <c r="A825" s="247">
        <v>834</v>
      </c>
      <c r="B825" s="258" t="s">
        <v>13611</v>
      </c>
      <c r="C825" s="258" t="s">
        <v>12334</v>
      </c>
      <c r="D825" s="258" t="s">
        <v>13538</v>
      </c>
      <c r="E825" s="258"/>
      <c r="F825" s="258" t="s">
        <v>13558</v>
      </c>
      <c r="G825" s="258" t="s">
        <v>13612</v>
      </c>
      <c r="H825" s="258" t="s">
        <v>2885</v>
      </c>
      <c r="I825" s="258" t="s">
        <v>13541</v>
      </c>
      <c r="J825" s="258" t="s">
        <v>2856</v>
      </c>
      <c r="K825" s="258">
        <v>5</v>
      </c>
      <c r="L825" s="271">
        <v>2023</v>
      </c>
      <c r="M825" s="256">
        <v>49648</v>
      </c>
      <c r="N825" s="258" t="s">
        <v>7485</v>
      </c>
      <c r="O825" s="331"/>
      <c r="P825" s="72"/>
      <c r="Q825" s="72"/>
      <c r="R825" s="217"/>
      <c r="S825" s="217"/>
      <c r="T825" s="217"/>
      <c r="U825" s="217"/>
      <c r="V825" s="217"/>
      <c r="W825" s="217"/>
      <c r="X825" s="217"/>
      <c r="Y825" s="217"/>
      <c r="Z825" s="217"/>
      <c r="AA825" s="217"/>
    </row>
    <row r="826" spans="1:27" ht="33.75" x14ac:dyDescent="0.2">
      <c r="A826" s="247">
        <v>835</v>
      </c>
      <c r="B826" s="258" t="s">
        <v>13613</v>
      </c>
      <c r="C826" s="258" t="s">
        <v>13586</v>
      </c>
      <c r="D826" s="258" t="s">
        <v>13538</v>
      </c>
      <c r="E826" s="258"/>
      <c r="F826" s="258" t="s">
        <v>13558</v>
      </c>
      <c r="G826" s="258" t="s">
        <v>13614</v>
      </c>
      <c r="H826" s="258" t="s">
        <v>2885</v>
      </c>
      <c r="I826" s="258" t="s">
        <v>13541</v>
      </c>
      <c r="J826" s="258" t="s">
        <v>2856</v>
      </c>
      <c r="K826" s="258">
        <v>5</v>
      </c>
      <c r="L826" s="271">
        <v>2023</v>
      </c>
      <c r="M826" s="256">
        <v>49648</v>
      </c>
      <c r="N826" s="258" t="s">
        <v>5160</v>
      </c>
      <c r="O826" s="331"/>
      <c r="P826" s="72"/>
      <c r="Q826" s="72"/>
      <c r="R826" s="217"/>
      <c r="S826" s="217"/>
      <c r="T826" s="217"/>
      <c r="U826" s="217"/>
      <c r="V826" s="217"/>
      <c r="W826" s="217"/>
      <c r="X826" s="217"/>
      <c r="Y826" s="217"/>
      <c r="Z826" s="217"/>
      <c r="AA826" s="217"/>
    </row>
    <row r="827" spans="1:27" ht="33.75" x14ac:dyDescent="0.2">
      <c r="A827" s="247">
        <v>836</v>
      </c>
      <c r="B827" s="258" t="s">
        <v>13615</v>
      </c>
      <c r="C827" s="258" t="s">
        <v>12334</v>
      </c>
      <c r="D827" s="258" t="s">
        <v>13538</v>
      </c>
      <c r="E827" s="258"/>
      <c r="F827" s="258" t="s">
        <v>13558</v>
      </c>
      <c r="G827" s="258" t="s">
        <v>13616</v>
      </c>
      <c r="H827" s="258" t="s">
        <v>470</v>
      </c>
      <c r="I827" s="258" t="s">
        <v>13541</v>
      </c>
      <c r="J827" s="258" t="s">
        <v>92</v>
      </c>
      <c r="K827" s="258">
        <v>5</v>
      </c>
      <c r="L827" s="271">
        <v>2023</v>
      </c>
      <c r="M827" s="256">
        <v>49648</v>
      </c>
      <c r="N827" s="258" t="s">
        <v>5160</v>
      </c>
      <c r="O827" s="331"/>
      <c r="P827" s="72"/>
      <c r="Q827" s="72"/>
      <c r="R827" s="217"/>
      <c r="S827" s="217"/>
      <c r="T827" s="217"/>
      <c r="U827" s="217"/>
      <c r="V827" s="217"/>
      <c r="W827" s="217"/>
      <c r="X827" s="217"/>
      <c r="Y827" s="217"/>
      <c r="Z827" s="217"/>
      <c r="AA827" s="217"/>
    </row>
    <row r="828" spans="1:27" ht="33.75" x14ac:dyDescent="0.2">
      <c r="A828" s="247">
        <v>837</v>
      </c>
      <c r="B828" s="258" t="s">
        <v>13617</v>
      </c>
      <c r="C828" s="258" t="s">
        <v>12334</v>
      </c>
      <c r="D828" s="258" t="s">
        <v>13538</v>
      </c>
      <c r="E828" s="258"/>
      <c r="F828" s="258" t="s">
        <v>13558</v>
      </c>
      <c r="G828" s="258" t="s">
        <v>13618</v>
      </c>
      <c r="H828" s="258" t="s">
        <v>2885</v>
      </c>
      <c r="I828" s="258" t="s">
        <v>13541</v>
      </c>
      <c r="J828" s="258" t="s">
        <v>92</v>
      </c>
      <c r="K828" s="258">
        <v>5</v>
      </c>
      <c r="L828" s="271">
        <v>2023</v>
      </c>
      <c r="M828" s="256">
        <v>49648</v>
      </c>
      <c r="N828" s="258" t="s">
        <v>7485</v>
      </c>
      <c r="O828" s="331"/>
      <c r="P828" s="72"/>
      <c r="Q828" s="72"/>
      <c r="R828" s="217"/>
      <c r="S828" s="217"/>
      <c r="T828" s="217"/>
      <c r="U828" s="217"/>
      <c r="V828" s="217"/>
      <c r="W828" s="217"/>
      <c r="X828" s="217"/>
      <c r="Y828" s="217"/>
      <c r="Z828" s="217"/>
      <c r="AA828" s="217"/>
    </row>
    <row r="829" spans="1:27" x14ac:dyDescent="0.2">
      <c r="A829" s="247">
        <v>838</v>
      </c>
      <c r="B829" s="258" t="s">
        <v>13619</v>
      </c>
      <c r="C829" s="258" t="s">
        <v>13620</v>
      </c>
      <c r="D829" s="258" t="s">
        <v>13621</v>
      </c>
      <c r="E829" s="258"/>
      <c r="F829" s="258" t="s">
        <v>13622</v>
      </c>
      <c r="G829" s="258" t="s">
        <v>13623</v>
      </c>
      <c r="H829" s="258"/>
      <c r="I829" s="258" t="s">
        <v>183</v>
      </c>
      <c r="J829" s="258" t="s">
        <v>2856</v>
      </c>
      <c r="K829" s="258">
        <v>5</v>
      </c>
      <c r="L829" s="271">
        <v>2023</v>
      </c>
      <c r="M829" s="256">
        <v>9187.2000000000007</v>
      </c>
      <c r="N829" s="258" t="s">
        <v>2950</v>
      </c>
      <c r="O829" s="331"/>
      <c r="P829" s="72"/>
      <c r="Q829" s="72"/>
      <c r="R829" s="217"/>
      <c r="S829" s="217"/>
      <c r="T829" s="217"/>
      <c r="U829" s="217"/>
      <c r="V829" s="217"/>
      <c r="W829" s="217"/>
      <c r="X829" s="217"/>
      <c r="Y829" s="217"/>
      <c r="Z829" s="217"/>
      <c r="AA829" s="217"/>
    </row>
    <row r="830" spans="1:27" x14ac:dyDescent="0.2">
      <c r="A830" s="247">
        <v>839</v>
      </c>
      <c r="B830" s="258" t="s">
        <v>13624</v>
      </c>
      <c r="C830" s="258" t="s">
        <v>13625</v>
      </c>
      <c r="D830" s="258"/>
      <c r="E830" s="258" t="s">
        <v>13626</v>
      </c>
      <c r="F830" s="258"/>
      <c r="G830" s="258"/>
      <c r="H830" s="258"/>
      <c r="I830" s="258" t="s">
        <v>211</v>
      </c>
      <c r="J830" s="258" t="s">
        <v>2856</v>
      </c>
      <c r="K830" s="258">
        <v>5</v>
      </c>
      <c r="L830" s="271">
        <v>2023</v>
      </c>
      <c r="M830" s="256">
        <v>90851.199999999997</v>
      </c>
      <c r="N830" s="258" t="s">
        <v>7113</v>
      </c>
      <c r="O830" s="331"/>
      <c r="P830" s="72"/>
      <c r="Q830" s="72"/>
      <c r="R830" s="217"/>
      <c r="S830" s="217"/>
      <c r="T830" s="217"/>
      <c r="U830" s="217"/>
      <c r="V830" s="217"/>
      <c r="W830" s="217"/>
      <c r="X830" s="217"/>
      <c r="Y830" s="217"/>
      <c r="Z830" s="217"/>
      <c r="AA830" s="217"/>
    </row>
    <row r="831" spans="1:27" x14ac:dyDescent="0.2">
      <c r="A831" s="247">
        <v>840</v>
      </c>
      <c r="B831" s="258" t="s">
        <v>13627</v>
      </c>
      <c r="C831" s="258" t="s">
        <v>13628</v>
      </c>
      <c r="D831" s="258"/>
      <c r="E831" s="258" t="s">
        <v>13629</v>
      </c>
      <c r="F831" s="258"/>
      <c r="G831" s="258"/>
      <c r="H831" s="258"/>
      <c r="I831" s="258" t="s">
        <v>1540</v>
      </c>
      <c r="J831" s="258" t="s">
        <v>2856</v>
      </c>
      <c r="K831" s="258">
        <v>5</v>
      </c>
      <c r="L831" s="271">
        <v>2023</v>
      </c>
      <c r="M831" s="256">
        <v>217500</v>
      </c>
      <c r="N831" s="258" t="s">
        <v>13630</v>
      </c>
      <c r="O831" s="331"/>
      <c r="P831" s="72"/>
      <c r="Q831" s="72"/>
      <c r="R831" s="217"/>
      <c r="S831" s="217"/>
      <c r="T831" s="217"/>
      <c r="U831" s="217"/>
      <c r="V831" s="217"/>
      <c r="W831" s="217"/>
      <c r="X831" s="217"/>
      <c r="Y831" s="217"/>
      <c r="Z831" s="217"/>
      <c r="AA831" s="217"/>
    </row>
    <row r="832" spans="1:27" ht="22.5" x14ac:dyDescent="0.2">
      <c r="A832" s="247">
        <v>841</v>
      </c>
      <c r="B832" s="258" t="s">
        <v>13631</v>
      </c>
      <c r="C832" s="258" t="s">
        <v>13632</v>
      </c>
      <c r="D832" s="258"/>
      <c r="E832" s="258" t="s">
        <v>13633</v>
      </c>
      <c r="F832" s="258" t="s">
        <v>13634</v>
      </c>
      <c r="G832" s="258"/>
      <c r="H832" s="258"/>
      <c r="I832" s="258" t="s">
        <v>211</v>
      </c>
      <c r="J832" s="258" t="s">
        <v>2856</v>
      </c>
      <c r="K832" s="258">
        <v>5</v>
      </c>
      <c r="L832" s="271">
        <v>2023</v>
      </c>
      <c r="M832" s="256">
        <v>19734</v>
      </c>
      <c r="N832" s="258" t="s">
        <v>2950</v>
      </c>
      <c r="O832" s="331"/>
      <c r="P832" s="72"/>
      <c r="Q832" s="72"/>
      <c r="R832" s="217"/>
      <c r="S832" s="217"/>
      <c r="T832" s="217"/>
      <c r="U832" s="217"/>
      <c r="V832" s="217"/>
      <c r="W832" s="217"/>
      <c r="X832" s="217"/>
      <c r="Y832" s="217"/>
      <c r="Z832" s="217"/>
      <c r="AA832" s="217"/>
    </row>
    <row r="833" spans="1:27" x14ac:dyDescent="0.2">
      <c r="A833" s="247">
        <v>842</v>
      </c>
      <c r="B833" s="258" t="s">
        <v>13635</v>
      </c>
      <c r="C833" s="258" t="s">
        <v>12875</v>
      </c>
      <c r="D833" s="258"/>
      <c r="E833" s="258"/>
      <c r="F833" s="258"/>
      <c r="G833" s="258"/>
      <c r="H833" s="258"/>
      <c r="I833" s="258" t="s">
        <v>13636</v>
      </c>
      <c r="J833" s="258" t="s">
        <v>2856</v>
      </c>
      <c r="K833" s="258">
        <v>5</v>
      </c>
      <c r="L833" s="271">
        <v>2023</v>
      </c>
      <c r="M833" s="256">
        <v>24780.94</v>
      </c>
      <c r="N833" s="258" t="s">
        <v>2950</v>
      </c>
      <c r="O833" s="331"/>
      <c r="P833" s="72"/>
      <c r="Q833" s="72"/>
      <c r="R833" s="217"/>
      <c r="S833" s="217"/>
      <c r="T833" s="217"/>
      <c r="U833" s="217"/>
      <c r="V833" s="217"/>
      <c r="W833" s="217"/>
      <c r="X833" s="217"/>
      <c r="Y833" s="217"/>
      <c r="Z833" s="217"/>
      <c r="AA833" s="217"/>
    </row>
    <row r="834" spans="1:27" x14ac:dyDescent="0.2">
      <c r="A834" s="247">
        <v>843</v>
      </c>
      <c r="B834" s="258" t="s">
        <v>13637</v>
      </c>
      <c r="C834" s="258" t="s">
        <v>12875</v>
      </c>
      <c r="D834" s="258"/>
      <c r="E834" s="258"/>
      <c r="F834" s="258"/>
      <c r="G834" s="258"/>
      <c r="H834" s="258"/>
      <c r="I834" s="258" t="s">
        <v>13636</v>
      </c>
      <c r="J834" s="258" t="s">
        <v>2856</v>
      </c>
      <c r="K834" s="258">
        <v>5</v>
      </c>
      <c r="L834" s="271">
        <v>2023</v>
      </c>
      <c r="M834" s="256">
        <v>24780.94</v>
      </c>
      <c r="N834" s="258" t="s">
        <v>2950</v>
      </c>
      <c r="O834" s="331"/>
      <c r="P834" s="72"/>
      <c r="Q834" s="72"/>
      <c r="R834" s="217"/>
      <c r="S834" s="217"/>
      <c r="T834" s="217"/>
      <c r="U834" s="217"/>
      <c r="V834" s="217"/>
      <c r="W834" s="217"/>
      <c r="X834" s="217"/>
      <c r="Y834" s="217"/>
      <c r="Z834" s="217"/>
      <c r="AA834" s="217"/>
    </row>
    <row r="835" spans="1:27" x14ac:dyDescent="0.2">
      <c r="A835" s="247">
        <v>844</v>
      </c>
      <c r="B835" s="258" t="s">
        <v>13638</v>
      </c>
      <c r="C835" s="258" t="s">
        <v>12616</v>
      </c>
      <c r="D835" s="258"/>
      <c r="E835" s="258"/>
      <c r="F835" s="258"/>
      <c r="G835" s="258"/>
      <c r="H835" s="258"/>
      <c r="I835" s="258" t="s">
        <v>13636</v>
      </c>
      <c r="J835" s="258" t="s">
        <v>2856</v>
      </c>
      <c r="K835" s="258">
        <v>5</v>
      </c>
      <c r="L835" s="271">
        <v>2023</v>
      </c>
      <c r="M835" s="256">
        <v>7427.25</v>
      </c>
      <c r="N835" s="258" t="s">
        <v>2950</v>
      </c>
      <c r="O835" s="331"/>
      <c r="P835" s="72"/>
      <c r="Q835" s="72"/>
      <c r="R835" s="217"/>
      <c r="S835" s="217"/>
      <c r="T835" s="217"/>
      <c r="U835" s="217"/>
      <c r="V835" s="217"/>
      <c r="W835" s="217"/>
      <c r="X835" s="217"/>
      <c r="Y835" s="217"/>
      <c r="Z835" s="217"/>
      <c r="AA835" s="217"/>
    </row>
    <row r="836" spans="1:27" x14ac:dyDescent="0.2">
      <c r="A836" s="247">
        <v>845</v>
      </c>
      <c r="B836" s="258" t="s">
        <v>13639</v>
      </c>
      <c r="C836" s="258" t="s">
        <v>12596</v>
      </c>
      <c r="D836" s="258"/>
      <c r="E836" s="258"/>
      <c r="F836" s="258"/>
      <c r="G836" s="258"/>
      <c r="H836" s="258"/>
      <c r="I836" s="258" t="s">
        <v>1540</v>
      </c>
      <c r="J836" s="258" t="s">
        <v>2856</v>
      </c>
      <c r="K836" s="258">
        <v>5</v>
      </c>
      <c r="L836" s="271">
        <v>2023</v>
      </c>
      <c r="M836" s="256">
        <v>24780.94</v>
      </c>
      <c r="N836" s="258" t="s">
        <v>2950</v>
      </c>
      <c r="O836" s="331"/>
      <c r="P836" s="72"/>
      <c r="Q836" s="72"/>
      <c r="R836" s="217"/>
      <c r="S836" s="217"/>
      <c r="T836" s="217"/>
      <c r="U836" s="217"/>
      <c r="V836" s="217"/>
      <c r="W836" s="217"/>
      <c r="X836" s="217"/>
      <c r="Y836" s="217"/>
      <c r="Z836" s="217"/>
      <c r="AA836" s="217"/>
    </row>
    <row r="837" spans="1:27" x14ac:dyDescent="0.2">
      <c r="A837" s="247">
        <v>846</v>
      </c>
      <c r="B837" s="258" t="s">
        <v>13640</v>
      </c>
      <c r="C837" s="258" t="s">
        <v>12596</v>
      </c>
      <c r="D837" s="258"/>
      <c r="E837" s="258"/>
      <c r="F837" s="258"/>
      <c r="G837" s="258"/>
      <c r="H837" s="258"/>
      <c r="I837" s="258" t="s">
        <v>1540</v>
      </c>
      <c r="J837" s="258" t="s">
        <v>2856</v>
      </c>
      <c r="K837" s="258">
        <v>5</v>
      </c>
      <c r="L837" s="271">
        <v>2023</v>
      </c>
      <c r="M837" s="256">
        <v>24780.94</v>
      </c>
      <c r="N837" s="258" t="s">
        <v>2950</v>
      </c>
      <c r="O837" s="331"/>
      <c r="P837" s="72"/>
      <c r="Q837" s="72"/>
      <c r="R837" s="217"/>
      <c r="S837" s="217"/>
      <c r="T837" s="217"/>
      <c r="U837" s="217"/>
      <c r="V837" s="217"/>
      <c r="W837" s="217"/>
      <c r="X837" s="217"/>
      <c r="Y837" s="217"/>
      <c r="Z837" s="217"/>
      <c r="AA837" s="217"/>
    </row>
    <row r="838" spans="1:27" x14ac:dyDescent="0.2">
      <c r="A838" s="247">
        <v>847</v>
      </c>
      <c r="B838" s="258" t="s">
        <v>13641</v>
      </c>
      <c r="C838" s="258" t="s">
        <v>12616</v>
      </c>
      <c r="D838" s="258"/>
      <c r="E838" s="258"/>
      <c r="F838" s="258"/>
      <c r="G838" s="258"/>
      <c r="H838" s="258"/>
      <c r="I838" s="258" t="s">
        <v>1540</v>
      </c>
      <c r="J838" s="258" t="s">
        <v>2856</v>
      </c>
      <c r="K838" s="258">
        <v>5</v>
      </c>
      <c r="L838" s="271">
        <v>2023</v>
      </c>
      <c r="M838" s="256">
        <v>7427.25</v>
      </c>
      <c r="N838" s="258" t="s">
        <v>2950</v>
      </c>
      <c r="O838" s="331"/>
      <c r="P838" s="72"/>
      <c r="Q838" s="72"/>
      <c r="R838" s="217"/>
      <c r="S838" s="217"/>
      <c r="T838" s="217"/>
      <c r="U838" s="217"/>
      <c r="V838" s="217"/>
      <c r="W838" s="217"/>
      <c r="X838" s="217"/>
      <c r="Y838" s="217"/>
      <c r="Z838" s="217"/>
      <c r="AA838" s="217"/>
    </row>
    <row r="839" spans="1:27" x14ac:dyDescent="0.2">
      <c r="A839" s="247">
        <v>848</v>
      </c>
      <c r="B839" s="258" t="s">
        <v>13642</v>
      </c>
      <c r="C839" s="258" t="s">
        <v>13643</v>
      </c>
      <c r="D839" s="258" t="s">
        <v>13644</v>
      </c>
      <c r="E839" s="258"/>
      <c r="F839" s="258"/>
      <c r="G839" s="258" t="s">
        <v>13645</v>
      </c>
      <c r="H839" s="258"/>
      <c r="I839" s="258" t="s">
        <v>183</v>
      </c>
      <c r="J839" s="258" t="s">
        <v>92</v>
      </c>
      <c r="K839" s="258">
        <v>5</v>
      </c>
      <c r="L839" s="271">
        <v>2023</v>
      </c>
      <c r="M839" s="256">
        <v>29578.84</v>
      </c>
      <c r="N839" s="258" t="s">
        <v>13630</v>
      </c>
      <c r="O839" s="331"/>
      <c r="P839" s="72"/>
      <c r="Q839" s="72"/>
      <c r="R839" s="217"/>
      <c r="S839" s="217"/>
      <c r="T839" s="217"/>
      <c r="U839" s="217"/>
      <c r="V839" s="217"/>
      <c r="W839" s="217"/>
      <c r="X839" s="217"/>
      <c r="Y839" s="217"/>
      <c r="Z839" s="217"/>
      <c r="AA839" s="217"/>
    </row>
    <row r="840" spans="1:27" x14ac:dyDescent="0.2">
      <c r="A840" s="247">
        <v>849</v>
      </c>
      <c r="B840" s="258" t="s">
        <v>13646</v>
      </c>
      <c r="C840" s="258" t="s">
        <v>13643</v>
      </c>
      <c r="D840" s="258" t="s">
        <v>13644</v>
      </c>
      <c r="E840" s="258"/>
      <c r="F840" s="258"/>
      <c r="G840" s="258" t="s">
        <v>13647</v>
      </c>
      <c r="H840" s="258"/>
      <c r="I840" s="258" t="s">
        <v>183</v>
      </c>
      <c r="J840" s="258" t="s">
        <v>2856</v>
      </c>
      <c r="K840" s="258">
        <v>5</v>
      </c>
      <c r="L840" s="271">
        <v>2023</v>
      </c>
      <c r="M840" s="256">
        <v>29578.84</v>
      </c>
      <c r="N840" s="258" t="s">
        <v>13630</v>
      </c>
      <c r="O840" s="331"/>
      <c r="P840" s="72"/>
      <c r="Q840" s="72"/>
      <c r="R840" s="217"/>
      <c r="S840" s="217"/>
      <c r="T840" s="217"/>
      <c r="U840" s="217"/>
      <c r="V840" s="217"/>
      <c r="W840" s="217"/>
      <c r="X840" s="217"/>
      <c r="Y840" s="217"/>
      <c r="Z840" s="217"/>
      <c r="AA840" s="217"/>
    </row>
    <row r="841" spans="1:27" x14ac:dyDescent="0.2">
      <c r="A841" s="247">
        <v>850</v>
      </c>
      <c r="B841" s="258" t="s">
        <v>13887</v>
      </c>
      <c r="C841" s="258" t="s">
        <v>12875</v>
      </c>
      <c r="D841" s="258" t="s">
        <v>12662</v>
      </c>
      <c r="E841" s="258" t="s">
        <v>13888</v>
      </c>
      <c r="F841" s="258" t="s">
        <v>13364</v>
      </c>
      <c r="G841" s="258">
        <v>193826453</v>
      </c>
      <c r="H841" s="258"/>
      <c r="I841" s="258" t="s">
        <v>183</v>
      </c>
      <c r="J841" s="258" t="s">
        <v>2856</v>
      </c>
      <c r="K841" s="258">
        <v>8</v>
      </c>
      <c r="L841" s="271">
        <v>2023</v>
      </c>
      <c r="M841" s="256">
        <v>27933.38</v>
      </c>
      <c r="N841" s="258" t="s">
        <v>2950</v>
      </c>
      <c r="O841" s="331"/>
      <c r="P841" s="72"/>
      <c r="Q841" s="72"/>
      <c r="R841" s="217"/>
      <c r="S841" s="217"/>
      <c r="T841" s="217"/>
      <c r="U841" s="217"/>
      <c r="V841" s="217"/>
      <c r="W841" s="217"/>
      <c r="X841" s="217"/>
      <c r="Y841" s="217"/>
      <c r="Z841" s="217"/>
      <c r="AA841" s="217"/>
    </row>
    <row r="842" spans="1:27" ht="22.5" x14ac:dyDescent="0.2">
      <c r="A842" s="257">
        <v>851</v>
      </c>
      <c r="B842" s="258" t="s">
        <v>14526</v>
      </c>
      <c r="C842" s="258" t="s">
        <v>14527</v>
      </c>
      <c r="D842" s="258" t="s">
        <v>12093</v>
      </c>
      <c r="E842" s="258" t="s">
        <v>14528</v>
      </c>
      <c r="F842" s="258" t="s">
        <v>14529</v>
      </c>
      <c r="G842" s="258" t="s">
        <v>14530</v>
      </c>
      <c r="H842" s="258" t="s">
        <v>515</v>
      </c>
      <c r="I842" s="258" t="s">
        <v>121</v>
      </c>
      <c r="J842" s="258" t="s">
        <v>92</v>
      </c>
      <c r="K842" s="258">
        <v>7</v>
      </c>
      <c r="L842" s="271">
        <v>2024</v>
      </c>
      <c r="M842" s="272">
        <v>125000</v>
      </c>
      <c r="N842" s="258" t="s">
        <v>3107</v>
      </c>
      <c r="O842" s="331"/>
      <c r="P842" s="69"/>
      <c r="Q842" s="69"/>
      <c r="R842" s="216"/>
      <c r="S842" s="216"/>
      <c r="W842" s="216"/>
    </row>
    <row r="843" spans="1:27" ht="22.5" x14ac:dyDescent="0.2">
      <c r="A843" s="247">
        <v>852</v>
      </c>
      <c r="B843" s="258" t="s">
        <v>14793</v>
      </c>
      <c r="C843" s="258" t="s">
        <v>12787</v>
      </c>
      <c r="D843" s="258" t="s">
        <v>12174</v>
      </c>
      <c r="E843" s="258"/>
      <c r="F843" s="258" t="s">
        <v>14794</v>
      </c>
      <c r="G843" s="258" t="s">
        <v>14795</v>
      </c>
      <c r="H843" s="258"/>
      <c r="I843" s="258" t="s">
        <v>183</v>
      </c>
      <c r="J843" s="258" t="s">
        <v>92</v>
      </c>
      <c r="K843" s="258">
        <v>10</v>
      </c>
      <c r="L843" s="271">
        <v>2024</v>
      </c>
      <c r="M843" s="256">
        <v>32527.56</v>
      </c>
      <c r="N843" s="258" t="s">
        <v>2950</v>
      </c>
      <c r="O843" s="331"/>
      <c r="P843" s="72"/>
      <c r="Q843" s="72"/>
      <c r="R843" s="217"/>
      <c r="S843" s="217"/>
      <c r="T843" s="217"/>
      <c r="U843" s="217"/>
      <c r="V843" s="217"/>
      <c r="W843" s="217"/>
      <c r="X843" s="217"/>
      <c r="Y843" s="217"/>
      <c r="Z843" s="217"/>
      <c r="AA843" s="217"/>
    </row>
    <row r="844" spans="1:27" ht="12.75" x14ac:dyDescent="0.2">
      <c r="A844" s="257">
        <v>853</v>
      </c>
      <c r="B844" s="156" t="s">
        <v>15000</v>
      </c>
      <c r="C844" s="71" t="s">
        <v>12538</v>
      </c>
      <c r="D844" s="71" t="s">
        <v>12539</v>
      </c>
      <c r="E844" s="71" t="s">
        <v>13960</v>
      </c>
      <c r="F844" s="71" t="s">
        <v>13329</v>
      </c>
      <c r="G844" s="71">
        <v>196045562</v>
      </c>
      <c r="H844" s="71"/>
      <c r="I844" s="71" t="s">
        <v>183</v>
      </c>
      <c r="J844" s="71" t="s">
        <v>92</v>
      </c>
      <c r="K844" s="71">
        <v>1</v>
      </c>
      <c r="L844" s="71">
        <v>2025</v>
      </c>
      <c r="M844" s="295">
        <v>30223.8</v>
      </c>
      <c r="N844" s="71" t="s">
        <v>2950</v>
      </c>
      <c r="O844" s="331" t="s">
        <v>15404</v>
      </c>
      <c r="P844" s="69"/>
      <c r="Q844" s="69"/>
      <c r="R844" s="216"/>
      <c r="S844" s="216"/>
      <c r="W844" s="216"/>
    </row>
    <row r="845" spans="1:27" x14ac:dyDescent="0.2">
      <c r="A845" s="257">
        <v>854</v>
      </c>
      <c r="B845" s="71" t="s">
        <v>15003</v>
      </c>
      <c r="C845" s="71" t="s">
        <v>12538</v>
      </c>
      <c r="D845" s="71" t="s">
        <v>12539</v>
      </c>
      <c r="E845" s="71" t="s">
        <v>13960</v>
      </c>
      <c r="F845" s="71" t="s">
        <v>13329</v>
      </c>
      <c r="G845" s="71"/>
      <c r="H845" s="71"/>
      <c r="I845" s="71" t="s">
        <v>121</v>
      </c>
      <c r="J845" s="71" t="s">
        <v>92</v>
      </c>
      <c r="K845" s="71">
        <v>1</v>
      </c>
      <c r="L845" s="71">
        <v>2025</v>
      </c>
      <c r="M845" s="295">
        <v>55796</v>
      </c>
      <c r="N845" s="71"/>
      <c r="O845" s="331" t="s">
        <v>15405</v>
      </c>
      <c r="P845" s="69"/>
      <c r="Q845" s="69"/>
      <c r="R845" s="216"/>
      <c r="S845" s="216"/>
      <c r="W845" s="216"/>
    </row>
    <row r="846" spans="1:27" x14ac:dyDescent="0.2">
      <c r="A846" s="257">
        <v>855</v>
      </c>
      <c r="B846" s="258" t="s">
        <v>15134</v>
      </c>
      <c r="C846" s="258" t="s">
        <v>12538</v>
      </c>
      <c r="D846" s="258" t="s">
        <v>12662</v>
      </c>
      <c r="E846" s="258" t="s">
        <v>13888</v>
      </c>
      <c r="F846" s="258" t="s">
        <v>13329</v>
      </c>
      <c r="G846" s="258">
        <v>196170652</v>
      </c>
      <c r="H846" s="258"/>
      <c r="I846" s="258" t="s">
        <v>2046</v>
      </c>
      <c r="J846" s="258" t="s">
        <v>92</v>
      </c>
      <c r="K846" s="258">
        <v>4</v>
      </c>
      <c r="L846" s="271">
        <v>2025</v>
      </c>
      <c r="M846" s="256">
        <v>30223.8</v>
      </c>
      <c r="N846" s="258"/>
      <c r="O846" s="331"/>
      <c r="P846" s="72"/>
      <c r="Q846" s="72"/>
      <c r="R846" s="217"/>
      <c r="S846" s="217"/>
      <c r="T846" s="217"/>
      <c r="U846" s="217"/>
      <c r="V846" s="217"/>
      <c r="W846" s="217"/>
      <c r="X846" s="217"/>
      <c r="Y846" s="217"/>
      <c r="Z846" s="217"/>
      <c r="AA846" s="217"/>
    </row>
    <row r="847" spans="1:27" x14ac:dyDescent="0.2">
      <c r="A847" s="257">
        <v>856</v>
      </c>
      <c r="B847" s="258" t="s">
        <v>15135</v>
      </c>
      <c r="C847" s="258" t="s">
        <v>12538</v>
      </c>
      <c r="D847" s="258" t="s">
        <v>12662</v>
      </c>
      <c r="E847" s="258" t="s">
        <v>13888</v>
      </c>
      <c r="F847" s="258" t="s">
        <v>13329</v>
      </c>
      <c r="G847" s="258">
        <v>196170676</v>
      </c>
      <c r="H847" s="258"/>
      <c r="I847" s="258" t="s">
        <v>2046</v>
      </c>
      <c r="J847" s="258" t="s">
        <v>92</v>
      </c>
      <c r="K847" s="258">
        <v>4</v>
      </c>
      <c r="L847" s="271">
        <v>2025</v>
      </c>
      <c r="M847" s="256">
        <v>30223.8</v>
      </c>
      <c r="N847" s="258"/>
      <c r="O847" s="331"/>
      <c r="P847" s="72"/>
      <c r="Q847" s="72"/>
      <c r="R847" s="217"/>
      <c r="S847" s="217"/>
      <c r="T847" s="217"/>
      <c r="U847" s="217"/>
      <c r="V847" s="217"/>
      <c r="W847" s="217"/>
      <c r="X847" s="217"/>
      <c r="Y847" s="217"/>
      <c r="Z847" s="217"/>
      <c r="AA847" s="217"/>
    </row>
    <row r="848" spans="1:27" x14ac:dyDescent="0.2">
      <c r="A848" s="257">
        <v>857</v>
      </c>
      <c r="B848" s="258" t="s">
        <v>15136</v>
      </c>
      <c r="C848" s="258" t="s">
        <v>12538</v>
      </c>
      <c r="D848" s="258" t="s">
        <v>12662</v>
      </c>
      <c r="E848" s="258" t="s">
        <v>13888</v>
      </c>
      <c r="F848" s="258" t="s">
        <v>13329</v>
      </c>
      <c r="G848" s="442" t="s">
        <v>15140</v>
      </c>
      <c r="H848" s="258"/>
      <c r="I848" s="258" t="s">
        <v>2046</v>
      </c>
      <c r="J848" s="258" t="s">
        <v>92</v>
      </c>
      <c r="K848" s="258">
        <v>4</v>
      </c>
      <c r="L848" s="271">
        <v>2025</v>
      </c>
      <c r="M848" s="256">
        <v>30223.8</v>
      </c>
      <c r="N848" s="258"/>
      <c r="O848" s="331"/>
      <c r="P848" s="72"/>
      <c r="Q848" s="72"/>
      <c r="R848" s="217"/>
      <c r="S848" s="217"/>
      <c r="T848" s="217"/>
      <c r="U848" s="217"/>
      <c r="V848" s="217"/>
      <c r="W848" s="217"/>
      <c r="X848" s="217"/>
      <c r="Y848" s="217"/>
      <c r="Z848" s="217"/>
      <c r="AA848" s="217"/>
    </row>
    <row r="849" spans="1:27" x14ac:dyDescent="0.2">
      <c r="A849" s="257">
        <v>858</v>
      </c>
      <c r="B849" s="258" t="s">
        <v>15137</v>
      </c>
      <c r="C849" s="258" t="s">
        <v>12538</v>
      </c>
      <c r="D849" s="258" t="s">
        <v>12662</v>
      </c>
      <c r="E849" s="258" t="s">
        <v>13888</v>
      </c>
      <c r="F849" s="258" t="s">
        <v>13329</v>
      </c>
      <c r="G849" s="442" t="s">
        <v>15141</v>
      </c>
      <c r="H849" s="258"/>
      <c r="I849" s="258" t="s">
        <v>2046</v>
      </c>
      <c r="J849" s="258" t="s">
        <v>92</v>
      </c>
      <c r="K849" s="258">
        <v>4</v>
      </c>
      <c r="L849" s="271">
        <v>2025</v>
      </c>
      <c r="M849" s="256">
        <v>30223.8</v>
      </c>
      <c r="N849" s="258"/>
      <c r="O849" s="331"/>
      <c r="P849" s="72"/>
      <c r="Q849" s="72"/>
      <c r="R849" s="217"/>
      <c r="S849" s="217"/>
      <c r="T849" s="217"/>
      <c r="U849" s="217"/>
      <c r="V849" s="217"/>
      <c r="W849" s="217"/>
      <c r="X849" s="217"/>
      <c r="Y849" s="217"/>
      <c r="Z849" s="217"/>
      <c r="AA849" s="217"/>
    </row>
    <row r="850" spans="1:27" x14ac:dyDescent="0.2">
      <c r="A850" s="257">
        <v>859</v>
      </c>
      <c r="B850" s="258" t="s">
        <v>15138</v>
      </c>
      <c r="C850" s="258" t="s">
        <v>12538</v>
      </c>
      <c r="D850" s="258" t="s">
        <v>12662</v>
      </c>
      <c r="E850" s="258" t="s">
        <v>13888</v>
      </c>
      <c r="F850" s="258" t="s">
        <v>13329</v>
      </c>
      <c r="G850" s="442" t="s">
        <v>15142</v>
      </c>
      <c r="H850" s="258"/>
      <c r="I850" s="258" t="s">
        <v>2046</v>
      </c>
      <c r="J850" s="258" t="s">
        <v>92</v>
      </c>
      <c r="K850" s="258">
        <v>4</v>
      </c>
      <c r="L850" s="271">
        <v>2025</v>
      </c>
      <c r="M850" s="256">
        <v>30223.8</v>
      </c>
      <c r="N850" s="258"/>
      <c r="O850" s="331"/>
      <c r="P850" s="72"/>
      <c r="Q850" s="72"/>
      <c r="R850" s="217"/>
      <c r="S850" s="217"/>
      <c r="T850" s="217"/>
      <c r="U850" s="217"/>
      <c r="V850" s="217"/>
      <c r="W850" s="217"/>
      <c r="X850" s="217"/>
      <c r="Y850" s="217"/>
      <c r="Z850" s="217"/>
      <c r="AA850" s="217"/>
    </row>
    <row r="851" spans="1:27" x14ac:dyDescent="0.2">
      <c r="A851" s="257">
        <v>860</v>
      </c>
      <c r="B851" s="258" t="s">
        <v>15139</v>
      </c>
      <c r="C851" s="258" t="s">
        <v>12538</v>
      </c>
      <c r="D851" s="258" t="s">
        <v>12662</v>
      </c>
      <c r="E851" s="258" t="s">
        <v>13888</v>
      </c>
      <c r="F851" s="258" t="s">
        <v>13329</v>
      </c>
      <c r="G851" s="442" t="s">
        <v>15143</v>
      </c>
      <c r="H851" s="258"/>
      <c r="I851" s="258" t="s">
        <v>2046</v>
      </c>
      <c r="J851" s="258" t="s">
        <v>92</v>
      </c>
      <c r="K851" s="258">
        <v>4</v>
      </c>
      <c r="L851" s="271">
        <v>2025</v>
      </c>
      <c r="M851" s="256">
        <v>30223.8</v>
      </c>
      <c r="N851" s="258"/>
      <c r="O851" s="331"/>
      <c r="P851" s="72"/>
      <c r="Q851" s="72"/>
      <c r="R851" s="217"/>
      <c r="S851" s="217"/>
      <c r="T851" s="217"/>
      <c r="U851" s="217"/>
      <c r="V851" s="217"/>
      <c r="W851" s="217"/>
      <c r="X851" s="217"/>
      <c r="Y851" s="217"/>
      <c r="Z851" s="217"/>
      <c r="AA851" s="217"/>
    </row>
    <row r="852" spans="1:27" ht="22.5" x14ac:dyDescent="0.2">
      <c r="A852" s="257">
        <v>861</v>
      </c>
      <c r="B852" s="455" t="s">
        <v>15374</v>
      </c>
      <c r="C852" s="455" t="s">
        <v>15375</v>
      </c>
      <c r="D852" s="455" t="s">
        <v>15376</v>
      </c>
      <c r="E852" s="455" t="s">
        <v>15377</v>
      </c>
      <c r="F852" s="455"/>
      <c r="G852" s="456" t="s">
        <v>15378</v>
      </c>
      <c r="H852" s="455" t="s">
        <v>15379</v>
      </c>
      <c r="I852" s="455" t="s">
        <v>2606</v>
      </c>
      <c r="J852" s="455" t="s">
        <v>92</v>
      </c>
      <c r="K852" s="455">
        <v>8</v>
      </c>
      <c r="L852" s="457">
        <v>2025</v>
      </c>
      <c r="M852" s="250">
        <v>35000</v>
      </c>
      <c r="N852" s="455" t="s">
        <v>3107</v>
      </c>
      <c r="O852" s="458" t="s">
        <v>15380</v>
      </c>
      <c r="P852" s="72"/>
      <c r="Q852" s="72"/>
      <c r="R852" s="217"/>
      <c r="S852" s="217"/>
      <c r="T852" s="217"/>
      <c r="U852" s="217"/>
      <c r="V852" s="217"/>
      <c r="W852" s="217"/>
      <c r="X852" s="217"/>
      <c r="Y852" s="217"/>
      <c r="Z852" s="217"/>
      <c r="AA852" s="217"/>
    </row>
    <row r="853" spans="1:27" x14ac:dyDescent="0.2">
      <c r="A853" s="257">
        <v>862</v>
      </c>
      <c r="B853" s="455" t="s">
        <v>15381</v>
      </c>
      <c r="C853" s="455" t="s">
        <v>15382</v>
      </c>
      <c r="D853" s="455" t="s">
        <v>15383</v>
      </c>
      <c r="E853" s="455" t="s">
        <v>15377</v>
      </c>
      <c r="F853" s="455"/>
      <c r="G853" s="455" t="s">
        <v>15384</v>
      </c>
      <c r="H853" s="455" t="s">
        <v>12737</v>
      </c>
      <c r="I853" s="455" t="s">
        <v>2606</v>
      </c>
      <c r="J853" s="455" t="s">
        <v>92</v>
      </c>
      <c r="K853" s="455">
        <v>8</v>
      </c>
      <c r="L853" s="457">
        <v>2025</v>
      </c>
      <c r="M853" s="250">
        <v>35000</v>
      </c>
      <c r="N853" s="455" t="s">
        <v>3107</v>
      </c>
      <c r="O853" s="458" t="s">
        <v>15380</v>
      </c>
      <c r="P853" s="72"/>
      <c r="Q853" s="72"/>
      <c r="R853" s="217"/>
      <c r="S853" s="217"/>
      <c r="T853" s="217"/>
      <c r="U853" s="217"/>
      <c r="V853" s="217"/>
      <c r="W853" s="217"/>
      <c r="X853" s="217"/>
      <c r="Y853" s="217"/>
      <c r="Z853" s="217"/>
      <c r="AA853" s="217"/>
    </row>
    <row r="854" spans="1:27" x14ac:dyDescent="0.2">
      <c r="A854" s="257">
        <v>863</v>
      </c>
      <c r="B854" s="71" t="s">
        <v>15828</v>
      </c>
      <c r="C854" s="71" t="s">
        <v>2509</v>
      </c>
      <c r="D854" s="71" t="s">
        <v>12662</v>
      </c>
      <c r="E854" s="71" t="s">
        <v>15830</v>
      </c>
      <c r="F854" s="71" t="s">
        <v>15637</v>
      </c>
      <c r="G854" s="71">
        <v>374780657</v>
      </c>
      <c r="H854" s="71"/>
      <c r="I854" s="71" t="s">
        <v>121</v>
      </c>
      <c r="J854" s="71" t="s">
        <v>92</v>
      </c>
      <c r="K854" s="71">
        <v>5</v>
      </c>
      <c r="L854" s="71">
        <v>2026</v>
      </c>
      <c r="M854" s="237">
        <v>30223.8</v>
      </c>
      <c r="N854" s="71" t="s">
        <v>2950</v>
      </c>
      <c r="O854" s="331" t="s">
        <v>15829</v>
      </c>
      <c r="P854" s="72"/>
      <c r="Q854" s="72"/>
      <c r="R854" s="217"/>
      <c r="S854" s="217"/>
      <c r="T854" s="217"/>
      <c r="U854" s="217"/>
      <c r="V854" s="217"/>
      <c r="W854" s="217"/>
      <c r="X854" s="217"/>
      <c r="Y854" s="217"/>
      <c r="Z854" s="217"/>
      <c r="AA854" s="217"/>
    </row>
    <row r="855" spans="1:27" x14ac:dyDescent="0.2">
      <c r="A855" s="257">
        <v>864</v>
      </c>
      <c r="B855" s="455"/>
      <c r="C855" s="455"/>
      <c r="D855" s="455"/>
      <c r="E855" s="455"/>
      <c r="F855" s="455"/>
      <c r="G855" s="455"/>
      <c r="H855" s="455"/>
      <c r="I855" s="455"/>
      <c r="J855" s="455"/>
      <c r="K855" s="455"/>
      <c r="L855" s="457"/>
      <c r="M855" s="250"/>
      <c r="N855" s="455"/>
      <c r="O855" s="458"/>
      <c r="P855" s="72"/>
      <c r="Q855" s="72"/>
      <c r="R855" s="217"/>
      <c r="S855" s="217"/>
      <c r="T855" s="217"/>
      <c r="U855" s="217"/>
      <c r="V855" s="217"/>
      <c r="W855" s="217"/>
      <c r="X855" s="217"/>
      <c r="Y855" s="217"/>
      <c r="Z855" s="217"/>
      <c r="AA855" s="217"/>
    </row>
    <row r="856" spans="1:27" x14ac:dyDescent="0.2">
      <c r="A856" s="257">
        <v>865</v>
      </c>
      <c r="B856" s="455"/>
      <c r="C856" s="455"/>
      <c r="D856" s="455"/>
      <c r="E856" s="455"/>
      <c r="F856" s="455"/>
      <c r="G856" s="455"/>
      <c r="H856" s="455"/>
      <c r="I856" s="455"/>
      <c r="J856" s="455"/>
      <c r="K856" s="455"/>
      <c r="L856" s="457"/>
      <c r="M856" s="250"/>
      <c r="N856" s="455"/>
      <c r="O856" s="458"/>
      <c r="P856" s="72"/>
      <c r="Q856" s="72"/>
      <c r="R856" s="217"/>
      <c r="S856" s="217"/>
      <c r="T856" s="217"/>
      <c r="U856" s="217"/>
      <c r="V856" s="217"/>
      <c r="W856" s="217"/>
      <c r="X856" s="217"/>
      <c r="Y856" s="217"/>
      <c r="Z856" s="217"/>
      <c r="AA856" s="217"/>
    </row>
    <row r="857" spans="1:27" x14ac:dyDescent="0.2">
      <c r="A857" s="257">
        <v>866</v>
      </c>
      <c r="B857" s="455"/>
      <c r="C857" s="455"/>
      <c r="D857" s="455"/>
      <c r="E857" s="455"/>
      <c r="F857" s="455"/>
      <c r="G857" s="455"/>
      <c r="H857" s="455"/>
      <c r="I857" s="455"/>
      <c r="J857" s="455"/>
      <c r="K857" s="455"/>
      <c r="L857" s="457"/>
      <c r="M857" s="250"/>
      <c r="N857" s="455"/>
      <c r="O857" s="458"/>
      <c r="P857" s="72"/>
      <c r="Q857" s="72"/>
      <c r="R857" s="217"/>
      <c r="S857" s="217"/>
      <c r="T857" s="217"/>
      <c r="U857" s="217"/>
      <c r="V857" s="217"/>
      <c r="W857" s="217"/>
      <c r="X857" s="217"/>
      <c r="Y857" s="217"/>
      <c r="Z857" s="217"/>
      <c r="AA857" s="217"/>
    </row>
    <row r="858" spans="1:27" x14ac:dyDescent="0.2">
      <c r="A858" s="257">
        <v>867</v>
      </c>
      <c r="B858" s="455"/>
      <c r="C858" s="455"/>
      <c r="D858" s="455"/>
      <c r="E858" s="455"/>
      <c r="F858" s="455"/>
      <c r="G858" s="455"/>
      <c r="H858" s="455"/>
      <c r="I858" s="455"/>
      <c r="J858" s="455"/>
      <c r="K858" s="455"/>
      <c r="L858" s="457"/>
      <c r="M858" s="250"/>
      <c r="N858" s="455"/>
      <c r="O858" s="458"/>
      <c r="P858" s="72"/>
      <c r="Q858" s="72"/>
      <c r="R858" s="217"/>
      <c r="S858" s="217"/>
      <c r="T858" s="217"/>
      <c r="U858" s="217"/>
      <c r="V858" s="217"/>
      <c r="W858" s="217"/>
      <c r="X858" s="217"/>
      <c r="Y858" s="217"/>
      <c r="Z858" s="217"/>
      <c r="AA858" s="217"/>
    </row>
    <row r="859" spans="1:27" x14ac:dyDescent="0.2">
      <c r="A859" s="257">
        <v>868</v>
      </c>
      <c r="B859" s="455"/>
      <c r="C859" s="455"/>
      <c r="D859" s="455"/>
      <c r="E859" s="455"/>
      <c r="F859" s="455"/>
      <c r="G859" s="455"/>
      <c r="H859" s="455"/>
      <c r="I859" s="455"/>
      <c r="J859" s="455"/>
      <c r="K859" s="455"/>
      <c r="L859" s="457"/>
      <c r="M859" s="250"/>
      <c r="N859" s="455"/>
      <c r="O859" s="458"/>
      <c r="P859" s="72"/>
      <c r="Q859" s="72"/>
      <c r="R859" s="217"/>
      <c r="S859" s="217"/>
      <c r="T859" s="217"/>
      <c r="U859" s="217"/>
      <c r="V859" s="217"/>
      <c r="W859" s="217"/>
      <c r="X859" s="217"/>
      <c r="Y859" s="217"/>
      <c r="Z859" s="217"/>
      <c r="AA859" s="217"/>
    </row>
    <row r="860" spans="1:27" x14ac:dyDescent="0.2">
      <c r="A860" s="69"/>
      <c r="B860" s="69"/>
      <c r="C860" s="69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331"/>
      <c r="P860" s="72"/>
      <c r="Q860" s="72"/>
      <c r="R860" s="217"/>
      <c r="S860" s="217"/>
      <c r="T860" s="217"/>
      <c r="U860" s="217"/>
      <c r="V860" s="217"/>
      <c r="W860" s="217"/>
      <c r="X860" s="217"/>
      <c r="Y860" s="217"/>
      <c r="Z860" s="217"/>
      <c r="AA860" s="217"/>
    </row>
    <row r="861" spans="1:27" x14ac:dyDescent="0.2">
      <c r="A861" s="69"/>
      <c r="B861" s="69"/>
      <c r="C861" s="69"/>
      <c r="D861" s="69"/>
      <c r="E861" s="69"/>
      <c r="F861" s="69"/>
      <c r="G861" s="69"/>
      <c r="H861" s="69"/>
      <c r="I861" s="69"/>
      <c r="J861" s="69"/>
      <c r="K861" s="69"/>
      <c r="L861" s="377" t="s">
        <v>24</v>
      </c>
      <c r="M861" s="379">
        <f>SUM(M8:M860)</f>
        <v>24414913.991000082</v>
      </c>
      <c r="N861" s="69"/>
      <c r="O861" s="338"/>
      <c r="P861" s="69"/>
      <c r="Q861" s="69"/>
      <c r="R861" s="216"/>
      <c r="S861" s="216"/>
      <c r="W861" s="216"/>
    </row>
    <row r="862" spans="1:27" ht="18.75" customHeight="1" x14ac:dyDescent="0.2">
      <c r="A862" s="572" t="s">
        <v>63</v>
      </c>
      <c r="B862" s="572"/>
      <c r="C862" s="572"/>
      <c r="D862" s="572"/>
      <c r="E862" s="572"/>
      <c r="F862" s="572"/>
      <c r="G862" s="572"/>
      <c r="H862" s="572"/>
      <c r="I862" s="572"/>
      <c r="J862" s="572"/>
      <c r="K862" s="572"/>
      <c r="L862" s="572"/>
      <c r="M862" s="572"/>
      <c r="N862" s="572"/>
      <c r="O862" s="331"/>
      <c r="P862" s="216"/>
      <c r="Q862" s="216"/>
      <c r="R862" s="216"/>
      <c r="S862" s="216"/>
      <c r="W862" s="216"/>
    </row>
    <row r="863" spans="1:27" x14ac:dyDescent="0.2">
      <c r="A863" s="69"/>
      <c r="B863" s="69"/>
      <c r="C863" s="69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338"/>
      <c r="P863" s="69"/>
      <c r="Q863" s="69"/>
      <c r="R863" s="216"/>
      <c r="S863" s="216"/>
      <c r="W863" s="216"/>
    </row>
    <row r="864" spans="1:27" ht="11.25" customHeight="1" x14ac:dyDescent="0.2">
      <c r="A864" s="565" t="s">
        <v>14275</v>
      </c>
      <c r="B864" s="565"/>
      <c r="C864" s="565"/>
      <c r="D864" s="565"/>
      <c r="E864" s="565"/>
      <c r="F864" s="565"/>
      <c r="G864" s="565"/>
      <c r="H864" s="565"/>
      <c r="I864" s="565"/>
      <c r="J864" s="565"/>
      <c r="K864" s="565"/>
      <c r="L864" s="565"/>
      <c r="M864" s="565"/>
      <c r="N864" s="565"/>
      <c r="O864" s="84"/>
      <c r="P864" s="69"/>
      <c r="Q864" s="69"/>
      <c r="R864" s="216"/>
      <c r="S864" s="216"/>
      <c r="W864" s="216"/>
    </row>
    <row r="865" spans="1:27" x14ac:dyDescent="0.2">
      <c r="P865" s="69"/>
      <c r="Q865" s="69"/>
      <c r="R865" s="216"/>
      <c r="S865" s="216"/>
      <c r="W865" s="216"/>
    </row>
    <row r="866" spans="1:27" ht="22.5" x14ac:dyDescent="0.2">
      <c r="A866" s="70" t="s">
        <v>12</v>
      </c>
      <c r="B866" s="70" t="s">
        <v>8</v>
      </c>
      <c r="C866" s="70" t="s">
        <v>7</v>
      </c>
      <c r="D866" s="70" t="s">
        <v>0</v>
      </c>
      <c r="E866" s="70" t="s">
        <v>1</v>
      </c>
      <c r="F866" s="70" t="s">
        <v>2</v>
      </c>
      <c r="G866" s="70" t="s">
        <v>9</v>
      </c>
      <c r="H866" s="70" t="s">
        <v>3</v>
      </c>
      <c r="I866" s="70" t="s">
        <v>10</v>
      </c>
      <c r="J866" s="70" t="s">
        <v>4</v>
      </c>
      <c r="K866" s="571" t="s">
        <v>33</v>
      </c>
      <c r="L866" s="571" t="s">
        <v>6</v>
      </c>
      <c r="M866" s="70" t="s">
        <v>29</v>
      </c>
      <c r="N866" s="70" t="s">
        <v>11</v>
      </c>
      <c r="O866" s="331"/>
      <c r="P866" s="69"/>
      <c r="Q866" s="69"/>
      <c r="R866" s="216"/>
      <c r="S866" s="216"/>
      <c r="W866" s="216"/>
    </row>
    <row r="867" spans="1:27" ht="22.5" x14ac:dyDescent="0.2">
      <c r="A867" s="71">
        <v>1</v>
      </c>
      <c r="B867" s="71" t="s">
        <v>14277</v>
      </c>
      <c r="C867" s="71" t="s">
        <v>14278</v>
      </c>
      <c r="D867" s="71" t="s">
        <v>14279</v>
      </c>
      <c r="E867" s="71" t="s">
        <v>14280</v>
      </c>
      <c r="F867" s="71"/>
      <c r="G867" s="71">
        <v>359041</v>
      </c>
      <c r="H867" s="71"/>
      <c r="I867" s="71" t="s">
        <v>866</v>
      </c>
      <c r="J867" s="71" t="s">
        <v>92</v>
      </c>
      <c r="K867" s="71">
        <v>3</v>
      </c>
      <c r="L867" s="71">
        <v>2024</v>
      </c>
      <c r="M867" s="323">
        <v>125033.5</v>
      </c>
      <c r="N867" s="71" t="s">
        <v>5160</v>
      </c>
      <c r="O867" s="331"/>
      <c r="P867" s="69"/>
      <c r="Q867" s="69"/>
      <c r="R867" s="216"/>
      <c r="S867" s="216"/>
      <c r="W867" s="216"/>
    </row>
    <row r="868" spans="1:27" x14ac:dyDescent="0.2">
      <c r="A868" s="71">
        <v>2</v>
      </c>
      <c r="B868" s="71"/>
      <c r="C868" s="71" t="s">
        <v>15061</v>
      </c>
      <c r="D868" s="71" t="s">
        <v>15062</v>
      </c>
      <c r="E868" s="71"/>
      <c r="F868" s="71"/>
      <c r="G868" s="71"/>
      <c r="H868" s="71"/>
      <c r="I868" s="71"/>
      <c r="J868" s="71"/>
      <c r="K868" s="71"/>
      <c r="L868" s="71"/>
      <c r="M868" s="237">
        <v>8694.49</v>
      </c>
      <c r="N868" s="71" t="s">
        <v>7373</v>
      </c>
      <c r="O868" s="331"/>
      <c r="P868" s="69"/>
      <c r="Q868" s="69"/>
      <c r="R868" s="216"/>
      <c r="S868" s="216"/>
      <c r="W868" s="216"/>
    </row>
    <row r="869" spans="1:27" ht="22.5" x14ac:dyDescent="0.2">
      <c r="A869" s="455">
        <v>3</v>
      </c>
      <c r="B869" s="455" t="s">
        <v>15385</v>
      </c>
      <c r="C869" s="455" t="s">
        <v>15386</v>
      </c>
      <c r="D869" s="455"/>
      <c r="E869" s="455"/>
      <c r="F869" s="455" t="s">
        <v>15387</v>
      </c>
      <c r="G869" s="455" t="s">
        <v>15388</v>
      </c>
      <c r="H869" s="455"/>
      <c r="I869" s="455" t="s">
        <v>183</v>
      </c>
      <c r="J869" s="455" t="s">
        <v>92</v>
      </c>
      <c r="K869" s="455">
        <v>8</v>
      </c>
      <c r="L869" s="455">
        <v>2025</v>
      </c>
      <c r="M869" s="459">
        <v>13387</v>
      </c>
      <c r="N869" s="455" t="s">
        <v>7488</v>
      </c>
      <c r="O869" s="454" t="s">
        <v>15389</v>
      </c>
      <c r="P869" s="69"/>
      <c r="Q869" s="69"/>
      <c r="R869" s="216"/>
      <c r="S869" s="216"/>
      <c r="W869" s="216"/>
    </row>
    <row r="870" spans="1:27" s="246" customFormat="1" x14ac:dyDescent="0.2">
      <c r="A870" s="461">
        <v>4</v>
      </c>
      <c r="B870" s="461" t="s">
        <v>15454</v>
      </c>
      <c r="C870" s="461" t="s">
        <v>15450</v>
      </c>
      <c r="D870" s="461" t="s">
        <v>1403</v>
      </c>
      <c r="E870" s="461"/>
      <c r="F870" s="461" t="s">
        <v>15451</v>
      </c>
      <c r="G870" s="461" t="s">
        <v>15452</v>
      </c>
      <c r="H870" s="461" t="s">
        <v>144</v>
      </c>
      <c r="I870" s="461" t="s">
        <v>2046</v>
      </c>
      <c r="J870" s="461" t="s">
        <v>92</v>
      </c>
      <c r="K870" s="461">
        <v>10</v>
      </c>
      <c r="L870" s="461">
        <v>2025</v>
      </c>
      <c r="M870" s="463">
        <v>12950</v>
      </c>
      <c r="N870" s="461" t="s">
        <v>2950</v>
      </c>
      <c r="O870" s="464" t="s">
        <v>15453</v>
      </c>
      <c r="P870" s="465"/>
      <c r="Q870" s="465"/>
    </row>
    <row r="871" spans="1:27" x14ac:dyDescent="0.2">
      <c r="A871" s="72"/>
      <c r="B871" s="72"/>
      <c r="C871" s="72"/>
      <c r="D871" s="72"/>
      <c r="E871" s="72"/>
      <c r="F871" s="72"/>
      <c r="G871" s="72"/>
      <c r="H871" s="72"/>
      <c r="I871" s="72"/>
      <c r="J871" s="72"/>
      <c r="K871" s="72"/>
      <c r="L871" s="72"/>
      <c r="M871" s="462"/>
      <c r="N871" s="72"/>
      <c r="O871" s="454"/>
      <c r="P871" s="69"/>
      <c r="Q871" s="69"/>
      <c r="R871" s="216"/>
      <c r="S871" s="216"/>
      <c r="W871" s="216"/>
    </row>
    <row r="872" spans="1:27" x14ac:dyDescent="0.2">
      <c r="A872" s="69"/>
      <c r="B872" s="69"/>
      <c r="C872" s="69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338"/>
      <c r="P872" s="69"/>
      <c r="Q872" s="69"/>
      <c r="R872" s="216"/>
      <c r="S872" s="216"/>
      <c r="W872" s="216"/>
    </row>
    <row r="873" spans="1:27" x14ac:dyDescent="0.2">
      <c r="A873" s="69"/>
      <c r="B873" s="69"/>
      <c r="C873" s="69"/>
      <c r="D873" s="69"/>
      <c r="E873" s="69"/>
      <c r="F873" s="69"/>
      <c r="G873" s="69"/>
      <c r="H873" s="69"/>
      <c r="I873" s="69"/>
      <c r="J873" s="69"/>
      <c r="K873" s="69"/>
      <c r="L873" s="377" t="s">
        <v>24</v>
      </c>
      <c r="M873" s="379">
        <f>SUM(M867:M872)</f>
        <v>160064.99</v>
      </c>
      <c r="N873" s="69"/>
      <c r="O873" s="338"/>
      <c r="P873" s="69"/>
      <c r="Q873" s="69"/>
      <c r="R873" s="216"/>
      <c r="S873" s="216"/>
      <c r="W873" s="216"/>
    </row>
    <row r="874" spans="1:27" x14ac:dyDescent="0.2">
      <c r="A874" s="572" t="s">
        <v>14276</v>
      </c>
      <c r="B874" s="572"/>
      <c r="C874" s="572"/>
      <c r="D874" s="572"/>
      <c r="E874" s="572"/>
      <c r="F874" s="572"/>
      <c r="G874" s="572"/>
      <c r="H874" s="572"/>
      <c r="I874" s="572"/>
      <c r="J874" s="572"/>
      <c r="K874" s="572"/>
      <c r="L874" s="572"/>
      <c r="M874" s="572"/>
      <c r="N874" s="572"/>
      <c r="O874" s="331"/>
      <c r="P874" s="69"/>
      <c r="Q874" s="69"/>
      <c r="R874" s="216"/>
      <c r="S874" s="216"/>
      <c r="W874" s="216"/>
    </row>
    <row r="875" spans="1:27" x14ac:dyDescent="0.2">
      <c r="A875" s="69"/>
      <c r="B875" s="69"/>
      <c r="C875" s="69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338"/>
      <c r="P875" s="69"/>
      <c r="Q875" s="69"/>
      <c r="R875" s="216"/>
      <c r="S875" s="216"/>
      <c r="W875" s="216"/>
    </row>
    <row r="876" spans="1:27" x14ac:dyDescent="0.2">
      <c r="A876" s="69"/>
      <c r="B876" s="69"/>
      <c r="C876" s="69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338"/>
      <c r="P876" s="69"/>
      <c r="Q876" s="69"/>
      <c r="R876" s="216"/>
      <c r="S876" s="216"/>
      <c r="W876" s="216"/>
    </row>
    <row r="877" spans="1:27" x14ac:dyDescent="0.2">
      <c r="A877" s="69"/>
      <c r="B877" s="69"/>
      <c r="C877" s="69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338"/>
      <c r="P877" s="69"/>
      <c r="Q877" s="69"/>
      <c r="R877" s="216"/>
      <c r="S877" s="216"/>
      <c r="W877" s="216"/>
    </row>
    <row r="878" spans="1:27" ht="15" customHeight="1" x14ac:dyDescent="0.2">
      <c r="A878" s="565" t="s">
        <v>64</v>
      </c>
      <c r="B878" s="565"/>
      <c r="C878" s="565"/>
      <c r="D878" s="565"/>
      <c r="E878" s="565"/>
      <c r="F878" s="565"/>
      <c r="G878" s="565"/>
      <c r="H878" s="565"/>
      <c r="I878" s="565"/>
      <c r="J878" s="565"/>
      <c r="K878" s="565"/>
      <c r="L878" s="565"/>
      <c r="M878" s="565"/>
      <c r="N878" s="565"/>
      <c r="O878" s="84"/>
      <c r="P878" s="232"/>
      <c r="Q878" s="232"/>
      <c r="R878" s="232"/>
      <c r="S878" s="232"/>
      <c r="T878" s="217"/>
      <c r="U878" s="217"/>
      <c r="V878" s="217"/>
      <c r="W878" s="217"/>
      <c r="X878" s="217"/>
      <c r="Y878" s="217"/>
      <c r="Z878" s="217"/>
      <c r="AA878" s="217"/>
    </row>
    <row r="879" spans="1:27" x14ac:dyDescent="0.2">
      <c r="P879" s="235"/>
      <c r="Q879" s="235"/>
      <c r="R879" s="570"/>
      <c r="S879" s="570"/>
      <c r="T879" s="217"/>
      <c r="U879" s="217"/>
      <c r="V879" s="217"/>
      <c r="W879" s="217"/>
      <c r="X879" s="217"/>
      <c r="Y879" s="217"/>
      <c r="Z879" s="217"/>
      <c r="AA879" s="217"/>
    </row>
    <row r="880" spans="1:27" s="218" customFormat="1" ht="22.5" x14ac:dyDescent="0.2">
      <c r="A880" s="70" t="s">
        <v>12</v>
      </c>
      <c r="B880" s="70" t="s">
        <v>8</v>
      </c>
      <c r="C880" s="70" t="s">
        <v>7</v>
      </c>
      <c r="D880" s="70" t="s">
        <v>0</v>
      </c>
      <c r="E880" s="70" t="s">
        <v>1</v>
      </c>
      <c r="F880" s="70" t="s">
        <v>2</v>
      </c>
      <c r="G880" s="70" t="s">
        <v>9</v>
      </c>
      <c r="H880" s="70" t="s">
        <v>3</v>
      </c>
      <c r="I880" s="70" t="s">
        <v>10</v>
      </c>
      <c r="J880" s="70" t="s">
        <v>4</v>
      </c>
      <c r="K880" s="571" t="s">
        <v>33</v>
      </c>
      <c r="L880" s="571" t="s">
        <v>6</v>
      </c>
      <c r="M880" s="70" t="s">
        <v>29</v>
      </c>
      <c r="N880" s="70" t="s">
        <v>11</v>
      </c>
      <c r="O880" s="331"/>
      <c r="P880" s="79"/>
      <c r="Q880" s="79"/>
      <c r="R880" s="79"/>
      <c r="S880" s="79"/>
      <c r="T880" s="82"/>
      <c r="U880" s="82"/>
      <c r="V880" s="82"/>
      <c r="W880" s="82"/>
      <c r="X880" s="82"/>
      <c r="Y880" s="82"/>
      <c r="Z880" s="82"/>
      <c r="AA880" s="236"/>
    </row>
    <row r="881" spans="1:27" x14ac:dyDescent="0.2">
      <c r="A881" s="71">
        <v>1</v>
      </c>
      <c r="B881" s="71" t="s">
        <v>14143</v>
      </c>
      <c r="C881" s="71" t="s">
        <v>14144</v>
      </c>
      <c r="D881" s="71" t="s">
        <v>12174</v>
      </c>
      <c r="E881" s="71" t="s">
        <v>14146</v>
      </c>
      <c r="F881" s="71" t="s">
        <v>14145</v>
      </c>
      <c r="G881" s="71">
        <v>34588</v>
      </c>
      <c r="H881" s="71"/>
      <c r="I881" s="71" t="s">
        <v>183</v>
      </c>
      <c r="J881" s="71" t="s">
        <v>92</v>
      </c>
      <c r="K881" s="71">
        <v>1</v>
      </c>
      <c r="L881" s="71">
        <v>2024</v>
      </c>
      <c r="M881" s="237">
        <v>37415.800000000003</v>
      </c>
      <c r="N881" s="71" t="s">
        <v>2416</v>
      </c>
      <c r="O881" s="331"/>
      <c r="P881" s="72"/>
      <c r="Q881" s="72"/>
      <c r="R881" s="217"/>
      <c r="S881" s="217"/>
      <c r="T881" s="217"/>
      <c r="U881" s="217"/>
      <c r="V881" s="217"/>
      <c r="W881" s="217"/>
      <c r="X881" s="217"/>
      <c r="Y881" s="217"/>
      <c r="Z881" s="217"/>
      <c r="AA881" s="217"/>
    </row>
    <row r="882" spans="1:27" x14ac:dyDescent="0.2">
      <c r="A882" s="71">
        <v>2</v>
      </c>
      <c r="B882" s="71" t="s">
        <v>14147</v>
      </c>
      <c r="C882" s="71" t="s">
        <v>14144</v>
      </c>
      <c r="D882" s="71" t="s">
        <v>12174</v>
      </c>
      <c r="E882" s="71" t="s">
        <v>14146</v>
      </c>
      <c r="F882" s="71" t="s">
        <v>14145</v>
      </c>
      <c r="G882" s="71">
        <v>34476</v>
      </c>
      <c r="H882" s="71"/>
      <c r="I882" s="71" t="s">
        <v>183</v>
      </c>
      <c r="J882" s="71" t="s">
        <v>92</v>
      </c>
      <c r="K882" s="71">
        <v>1</v>
      </c>
      <c r="L882" s="71">
        <v>2024</v>
      </c>
      <c r="M882" s="237">
        <v>37415.800000000003</v>
      </c>
      <c r="N882" s="71" t="s">
        <v>2416</v>
      </c>
      <c r="O882" s="331"/>
      <c r="P882" s="72"/>
      <c r="Q882" s="72"/>
      <c r="R882" s="217"/>
      <c r="S882" s="217"/>
      <c r="T882" s="217"/>
      <c r="U882" s="217"/>
      <c r="V882" s="217"/>
      <c r="W882" s="217"/>
      <c r="X882" s="217"/>
      <c r="Y882" s="217"/>
      <c r="Z882" s="217"/>
      <c r="AA882" s="217"/>
    </row>
    <row r="883" spans="1:27" ht="22.5" x14ac:dyDescent="0.2">
      <c r="A883" s="71">
        <v>3</v>
      </c>
      <c r="B883" s="71" t="s">
        <v>15144</v>
      </c>
      <c r="C883" s="71" t="s">
        <v>15145</v>
      </c>
      <c r="D883" s="71" t="s">
        <v>15234</v>
      </c>
      <c r="E883" s="71"/>
      <c r="F883" s="71" t="s">
        <v>15235</v>
      </c>
      <c r="G883" s="71" t="s">
        <v>15146</v>
      </c>
      <c r="H883" s="71"/>
      <c r="I883" s="71" t="s">
        <v>183</v>
      </c>
      <c r="J883" s="71" t="s">
        <v>92</v>
      </c>
      <c r="K883" s="71">
        <v>4</v>
      </c>
      <c r="L883" s="71">
        <v>2025</v>
      </c>
      <c r="M883" s="237">
        <v>41693</v>
      </c>
      <c r="N883" s="71"/>
      <c r="O883" s="331"/>
      <c r="P883" s="72"/>
      <c r="Q883" s="72"/>
      <c r="R883" s="217"/>
      <c r="S883" s="217"/>
      <c r="T883" s="217"/>
      <c r="U883" s="217"/>
      <c r="V883" s="217"/>
      <c r="W883" s="217"/>
      <c r="X883" s="217"/>
      <c r="Y883" s="217"/>
      <c r="Z883" s="217"/>
      <c r="AA883" s="217"/>
    </row>
    <row r="884" spans="1:27" ht="22.5" x14ac:dyDescent="0.2">
      <c r="A884" s="71">
        <v>4</v>
      </c>
      <c r="B884" s="71" t="s">
        <v>15498</v>
      </c>
      <c r="C884" s="71" t="s">
        <v>15145</v>
      </c>
      <c r="D884" s="71" t="s">
        <v>15497</v>
      </c>
      <c r="E884" s="71"/>
      <c r="F884" s="71" t="s">
        <v>15235</v>
      </c>
      <c r="G884" s="71">
        <v>202529100386</v>
      </c>
      <c r="H884" s="71" t="s">
        <v>7674</v>
      </c>
      <c r="I884" s="71" t="s">
        <v>2046</v>
      </c>
      <c r="J884" s="71" t="s">
        <v>92</v>
      </c>
      <c r="K884" s="71">
        <v>11</v>
      </c>
      <c r="L884" s="71">
        <v>2025</v>
      </c>
      <c r="M884" s="237">
        <v>48256</v>
      </c>
      <c r="N884" s="71"/>
      <c r="O884" s="331"/>
      <c r="P884" s="72"/>
      <c r="Q884" s="72"/>
      <c r="R884" s="217"/>
      <c r="S884" s="217"/>
      <c r="T884" s="217"/>
      <c r="U884" s="217"/>
      <c r="V884" s="217"/>
      <c r="W884" s="217"/>
      <c r="X884" s="217"/>
      <c r="Y884" s="217"/>
      <c r="Z884" s="217"/>
      <c r="AA884" s="217"/>
    </row>
    <row r="885" spans="1:27" x14ac:dyDescent="0.2">
      <c r="A885" s="71">
        <v>5</v>
      </c>
      <c r="B885" s="71"/>
      <c r="C885" s="71"/>
      <c r="D885" s="71"/>
      <c r="E885" s="71"/>
      <c r="F885" s="71"/>
      <c r="G885" s="71"/>
      <c r="H885" s="71"/>
      <c r="I885" s="71"/>
      <c r="J885" s="71"/>
      <c r="K885" s="71"/>
      <c r="L885" s="71"/>
      <c r="M885" s="237"/>
      <c r="N885" s="71"/>
      <c r="O885" s="331"/>
      <c r="P885" s="72"/>
      <c r="Q885" s="72"/>
      <c r="R885" s="217"/>
      <c r="S885" s="217"/>
      <c r="T885" s="217"/>
      <c r="U885" s="217"/>
      <c r="V885" s="217"/>
      <c r="W885" s="217"/>
      <c r="X885" s="217"/>
      <c r="Y885" s="217"/>
      <c r="Z885" s="217"/>
      <c r="AA885" s="217"/>
    </row>
    <row r="886" spans="1:27" x14ac:dyDescent="0.2">
      <c r="A886" s="71">
        <v>6</v>
      </c>
      <c r="B886" s="71"/>
      <c r="C886" s="71"/>
      <c r="D886" s="71"/>
      <c r="E886" s="71"/>
      <c r="F886" s="71"/>
      <c r="G886" s="71"/>
      <c r="H886" s="71"/>
      <c r="I886" s="71"/>
      <c r="J886" s="71"/>
      <c r="K886" s="71"/>
      <c r="L886" s="71"/>
      <c r="M886" s="71"/>
      <c r="N886" s="71"/>
      <c r="O886" s="331"/>
      <c r="P886" s="72"/>
      <c r="Q886" s="72"/>
      <c r="R886" s="217"/>
      <c r="S886" s="217"/>
      <c r="T886" s="217"/>
      <c r="U886" s="217"/>
      <c r="V886" s="217"/>
      <c r="W886" s="217"/>
      <c r="X886" s="217"/>
      <c r="Y886" s="217"/>
      <c r="Z886" s="217"/>
      <c r="AA886" s="217"/>
    </row>
    <row r="887" spans="1:27" x14ac:dyDescent="0.2">
      <c r="A887" s="69"/>
      <c r="B887" s="69"/>
      <c r="C887" s="69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338"/>
      <c r="P887" s="69"/>
      <c r="Q887" s="69"/>
      <c r="R887" s="216"/>
      <c r="S887" s="216"/>
      <c r="W887" s="216"/>
    </row>
    <row r="888" spans="1:27" x14ac:dyDescent="0.2">
      <c r="A888" s="69"/>
      <c r="B888" s="69"/>
      <c r="C888" s="69"/>
      <c r="D888" s="69"/>
      <c r="E888" s="69"/>
      <c r="F888" s="69"/>
      <c r="G888" s="69"/>
      <c r="H888" s="69"/>
      <c r="I888" s="69"/>
      <c r="J888" s="69"/>
      <c r="K888" s="69"/>
      <c r="L888" s="377" t="s">
        <v>24</v>
      </c>
      <c r="M888" s="379">
        <f>SUM(M881:M887)</f>
        <v>164780.6</v>
      </c>
      <c r="N888" s="69"/>
      <c r="O888" s="338"/>
      <c r="P888" s="69"/>
      <c r="Q888" s="69"/>
      <c r="R888" s="216"/>
      <c r="S888" s="216"/>
      <c r="W888" s="216"/>
    </row>
    <row r="889" spans="1:27" ht="18.75" customHeight="1" x14ac:dyDescent="0.2">
      <c r="A889" s="572" t="s">
        <v>65</v>
      </c>
      <c r="B889" s="572"/>
      <c r="C889" s="572"/>
      <c r="D889" s="572"/>
      <c r="E889" s="572"/>
      <c r="F889" s="572"/>
      <c r="G889" s="572"/>
      <c r="H889" s="572"/>
      <c r="I889" s="572"/>
      <c r="J889" s="572"/>
      <c r="K889" s="572"/>
      <c r="L889" s="572"/>
      <c r="M889" s="572"/>
      <c r="N889" s="572"/>
      <c r="O889" s="331"/>
      <c r="P889" s="216"/>
      <c r="Q889" s="216"/>
      <c r="R889" s="216"/>
      <c r="S889" s="216"/>
      <c r="W889" s="216"/>
    </row>
    <row r="890" spans="1:27" x14ac:dyDescent="0.2">
      <c r="A890" s="69"/>
      <c r="B890" s="69"/>
      <c r="C890" s="69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338"/>
      <c r="P890" s="69"/>
      <c r="Q890" s="69"/>
      <c r="R890" s="216"/>
      <c r="S890" s="216"/>
      <c r="W890" s="216"/>
    </row>
    <row r="891" spans="1:27" x14ac:dyDescent="0.2">
      <c r="A891" s="69"/>
      <c r="B891" s="69"/>
      <c r="C891" s="69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338"/>
      <c r="P891" s="69"/>
      <c r="Q891" s="69"/>
      <c r="R891" s="216"/>
      <c r="S891" s="216"/>
      <c r="W891" s="216"/>
    </row>
    <row r="892" spans="1:27" ht="15" customHeight="1" x14ac:dyDescent="0.2">
      <c r="A892" s="565" t="s">
        <v>66</v>
      </c>
      <c r="B892" s="565"/>
      <c r="C892" s="565"/>
      <c r="D892" s="565"/>
      <c r="E892" s="565"/>
      <c r="F892" s="565"/>
      <c r="G892" s="565"/>
      <c r="H892" s="565"/>
      <c r="I892" s="565"/>
      <c r="J892" s="565"/>
      <c r="K892" s="565"/>
      <c r="L892" s="565"/>
      <c r="M892" s="565"/>
      <c r="N892" s="565"/>
      <c r="O892" s="330"/>
      <c r="P892" s="232"/>
      <c r="Q892" s="232"/>
      <c r="R892" s="232"/>
      <c r="S892" s="232"/>
      <c r="T892" s="217"/>
      <c r="U892" s="217"/>
      <c r="V892" s="217"/>
      <c r="W892" s="217"/>
      <c r="X892" s="217"/>
      <c r="Y892" s="217"/>
      <c r="Z892" s="217"/>
      <c r="AA892" s="217"/>
    </row>
    <row r="893" spans="1:27" x14ac:dyDescent="0.2">
      <c r="P893" s="235"/>
      <c r="Q893" s="235"/>
      <c r="R893" s="570"/>
      <c r="S893" s="570"/>
      <c r="T893" s="217"/>
      <c r="U893" s="217"/>
      <c r="V893" s="217"/>
      <c r="W893" s="217"/>
      <c r="X893" s="217"/>
      <c r="Y893" s="217"/>
      <c r="Z893" s="217"/>
      <c r="AA893" s="217"/>
    </row>
    <row r="894" spans="1:27" s="218" customFormat="1" ht="22.5" x14ac:dyDescent="0.2">
      <c r="A894" s="70" t="s">
        <v>12</v>
      </c>
      <c r="B894" s="70" t="s">
        <v>8</v>
      </c>
      <c r="C894" s="70" t="s">
        <v>7</v>
      </c>
      <c r="D894" s="70" t="s">
        <v>0</v>
      </c>
      <c r="E894" s="70" t="s">
        <v>1</v>
      </c>
      <c r="F894" s="70" t="s">
        <v>2</v>
      </c>
      <c r="G894" s="70" t="s">
        <v>9</v>
      </c>
      <c r="H894" s="70" t="s">
        <v>3</v>
      </c>
      <c r="I894" s="70" t="s">
        <v>10</v>
      </c>
      <c r="J894" s="70" t="s">
        <v>4</v>
      </c>
      <c r="K894" s="571" t="s">
        <v>33</v>
      </c>
      <c r="L894" s="571" t="s">
        <v>6</v>
      </c>
      <c r="M894" s="70" t="s">
        <v>29</v>
      </c>
      <c r="N894" s="70" t="s">
        <v>11</v>
      </c>
      <c r="O894" s="331"/>
      <c r="P894" s="79"/>
      <c r="Q894" s="79"/>
      <c r="R894" s="79"/>
      <c r="S894" s="82"/>
      <c r="T894" s="82"/>
      <c r="U894" s="82"/>
      <c r="V894" s="82"/>
      <c r="W894" s="82"/>
      <c r="X894" s="82"/>
      <c r="Y894" s="82"/>
      <c r="Z894" s="236"/>
    </row>
    <row r="895" spans="1:27" ht="45" x14ac:dyDescent="0.2">
      <c r="A895" s="71">
        <v>1</v>
      </c>
      <c r="B895" s="71" t="s">
        <v>13654</v>
      </c>
      <c r="C895" s="71" t="s">
        <v>13648</v>
      </c>
      <c r="D895" s="71" t="s">
        <v>1001</v>
      </c>
      <c r="E895" s="71" t="s">
        <v>1096</v>
      </c>
      <c r="F895" s="71" t="s">
        <v>2880</v>
      </c>
      <c r="G895" s="71" t="s">
        <v>13649</v>
      </c>
      <c r="H895" s="71"/>
      <c r="I895" s="71" t="s">
        <v>13651</v>
      </c>
      <c r="J895" s="71" t="s">
        <v>12072</v>
      </c>
      <c r="K895" s="71">
        <v>6</v>
      </c>
      <c r="L895" s="71">
        <v>2023</v>
      </c>
      <c r="M895" s="237">
        <v>10329.799999999999</v>
      </c>
      <c r="N895" s="71" t="s">
        <v>2950</v>
      </c>
      <c r="O895" s="331"/>
      <c r="P895" s="72"/>
      <c r="Q895" s="72"/>
      <c r="R895" s="217"/>
      <c r="S895" s="217"/>
      <c r="T895" s="217"/>
      <c r="U895" s="217"/>
      <c r="V895" s="217"/>
      <c r="W895" s="217"/>
      <c r="X895" s="217"/>
      <c r="Y895" s="217"/>
      <c r="Z895" s="217"/>
      <c r="AA895" s="217"/>
    </row>
    <row r="896" spans="1:27" ht="33.75" x14ac:dyDescent="0.2">
      <c r="A896" s="71">
        <v>2</v>
      </c>
      <c r="B896" s="71" t="s">
        <v>13653</v>
      </c>
      <c r="C896" s="71" t="s">
        <v>13648</v>
      </c>
      <c r="D896" s="71" t="s">
        <v>1001</v>
      </c>
      <c r="E896" s="71" t="s">
        <v>1096</v>
      </c>
      <c r="F896" s="71" t="s">
        <v>2880</v>
      </c>
      <c r="G896" s="71" t="s">
        <v>13650</v>
      </c>
      <c r="H896" s="71"/>
      <c r="I896" s="71" t="s">
        <v>13652</v>
      </c>
      <c r="J896" s="71" t="s">
        <v>92</v>
      </c>
      <c r="K896" s="71">
        <v>6</v>
      </c>
      <c r="L896" s="71">
        <v>2023</v>
      </c>
      <c r="M896" s="237">
        <v>10329.799999999999</v>
      </c>
      <c r="N896" s="71" t="s">
        <v>2950</v>
      </c>
      <c r="O896" s="331"/>
      <c r="P896" s="72"/>
      <c r="Q896" s="72"/>
      <c r="R896" s="217"/>
      <c r="S896" s="217"/>
      <c r="T896" s="217"/>
      <c r="U896" s="217"/>
      <c r="V896" s="217"/>
      <c r="W896" s="217"/>
      <c r="X896" s="217"/>
      <c r="Y896" s="217"/>
      <c r="Z896" s="217"/>
      <c r="AA896" s="217"/>
    </row>
    <row r="897" spans="1:27" ht="33.75" x14ac:dyDescent="0.2">
      <c r="A897" s="71">
        <v>3</v>
      </c>
      <c r="B897" s="71" t="s">
        <v>13655</v>
      </c>
      <c r="C897" s="71" t="s">
        <v>13648</v>
      </c>
      <c r="D897" s="71" t="s">
        <v>1001</v>
      </c>
      <c r="E897" s="71" t="s">
        <v>1096</v>
      </c>
      <c r="F897" s="71" t="s">
        <v>2880</v>
      </c>
      <c r="G897" s="71" t="s">
        <v>13656</v>
      </c>
      <c r="H897" s="238"/>
      <c r="I897" s="238" t="s">
        <v>13657</v>
      </c>
      <c r="J897" s="71" t="s">
        <v>92</v>
      </c>
      <c r="K897" s="71">
        <v>6</v>
      </c>
      <c r="L897" s="71">
        <v>2023</v>
      </c>
      <c r="M897" s="237">
        <v>10329.799999999999</v>
      </c>
      <c r="N897" s="71" t="s">
        <v>2950</v>
      </c>
      <c r="O897" s="331"/>
      <c r="P897" s="72"/>
      <c r="Q897" s="72"/>
      <c r="R897" s="217"/>
      <c r="S897" s="217"/>
      <c r="T897" s="217"/>
      <c r="U897" s="217"/>
      <c r="V897" s="217"/>
      <c r="W897" s="217"/>
      <c r="X897" s="217"/>
      <c r="Y897" s="217"/>
      <c r="Z897" s="217"/>
      <c r="AA897" s="217"/>
    </row>
    <row r="898" spans="1:27" ht="45" x14ac:dyDescent="0.2">
      <c r="A898" s="71">
        <v>4</v>
      </c>
      <c r="B898" s="71" t="s">
        <v>13658</v>
      </c>
      <c r="C898" s="71" t="s">
        <v>13648</v>
      </c>
      <c r="D898" s="71" t="s">
        <v>1001</v>
      </c>
      <c r="E898" s="71" t="s">
        <v>1096</v>
      </c>
      <c r="F898" s="71" t="s">
        <v>2880</v>
      </c>
      <c r="G898" s="71" t="s">
        <v>13659</v>
      </c>
      <c r="H898" s="71"/>
      <c r="I898" s="71" t="s">
        <v>13660</v>
      </c>
      <c r="J898" s="71" t="s">
        <v>92</v>
      </c>
      <c r="K898" s="71">
        <v>6</v>
      </c>
      <c r="L898" s="71">
        <v>2023</v>
      </c>
      <c r="M898" s="237">
        <v>10329.799999999999</v>
      </c>
      <c r="N898" s="71" t="s">
        <v>2950</v>
      </c>
      <c r="O898" s="331"/>
      <c r="P898" s="72"/>
      <c r="Q898" s="72"/>
      <c r="R898" s="217"/>
      <c r="S898" s="217"/>
      <c r="T898" s="217"/>
      <c r="U898" s="217"/>
      <c r="V898" s="217"/>
      <c r="W898" s="217"/>
      <c r="X898" s="217"/>
      <c r="Y898" s="217"/>
      <c r="Z898" s="217"/>
      <c r="AA898" s="217"/>
    </row>
    <row r="899" spans="1:27" ht="22.5" x14ac:dyDescent="0.2">
      <c r="A899" s="71">
        <v>5</v>
      </c>
      <c r="B899" s="71" t="s">
        <v>13661</v>
      </c>
      <c r="C899" s="71" t="s">
        <v>13648</v>
      </c>
      <c r="D899" s="71" t="s">
        <v>1001</v>
      </c>
      <c r="E899" s="71" t="s">
        <v>1096</v>
      </c>
      <c r="F899" s="71" t="s">
        <v>2880</v>
      </c>
      <c r="G899" s="71" t="s">
        <v>13662</v>
      </c>
      <c r="H899" s="71"/>
      <c r="I899" s="71" t="s">
        <v>2046</v>
      </c>
      <c r="J899" s="71" t="s">
        <v>2856</v>
      </c>
      <c r="K899" s="71">
        <v>6</v>
      </c>
      <c r="L899" s="71">
        <v>2023</v>
      </c>
      <c r="M899" s="237">
        <v>10329.799999999999</v>
      </c>
      <c r="N899" s="71" t="s">
        <v>2950</v>
      </c>
      <c r="O899" s="331"/>
      <c r="P899" s="72"/>
      <c r="Q899" s="72"/>
      <c r="R899" s="217"/>
      <c r="S899" s="217"/>
      <c r="T899" s="217"/>
      <c r="U899" s="217"/>
      <c r="V899" s="217"/>
      <c r="W899" s="217"/>
      <c r="X899" s="217"/>
      <c r="Y899" s="217"/>
      <c r="Z899" s="217"/>
      <c r="AA899" s="217"/>
    </row>
    <row r="900" spans="1:27" ht="22.5" x14ac:dyDescent="0.2">
      <c r="A900" s="71">
        <v>6</v>
      </c>
      <c r="B900" s="71" t="s">
        <v>13663</v>
      </c>
      <c r="C900" s="71" t="s">
        <v>13664</v>
      </c>
      <c r="D900" s="71" t="s">
        <v>1001</v>
      </c>
      <c r="E900" s="71" t="s">
        <v>1092</v>
      </c>
      <c r="F900" s="71" t="s">
        <v>2880</v>
      </c>
      <c r="G900" s="71" t="s">
        <v>13665</v>
      </c>
      <c r="H900" s="71"/>
      <c r="I900" s="71" t="s">
        <v>12083</v>
      </c>
      <c r="J900" s="71" t="s">
        <v>2856</v>
      </c>
      <c r="K900" s="71">
        <v>6</v>
      </c>
      <c r="L900" s="71">
        <v>2023</v>
      </c>
      <c r="M900" s="237">
        <v>19604</v>
      </c>
      <c r="N900" s="71" t="s">
        <v>7373</v>
      </c>
      <c r="O900" s="331"/>
      <c r="P900" s="72"/>
      <c r="Q900" s="72"/>
      <c r="R900" s="217"/>
      <c r="S900" s="217"/>
      <c r="T900" s="217"/>
      <c r="U900" s="217"/>
      <c r="V900" s="217"/>
      <c r="W900" s="217"/>
      <c r="X900" s="217"/>
      <c r="Y900" s="217"/>
      <c r="Z900" s="217"/>
      <c r="AA900" s="217"/>
    </row>
    <row r="901" spans="1:27" ht="22.5" x14ac:dyDescent="0.2">
      <c r="A901" s="71">
        <v>7</v>
      </c>
      <c r="B901" s="71" t="s">
        <v>13667</v>
      </c>
      <c r="C901" s="71" t="s">
        <v>13664</v>
      </c>
      <c r="D901" s="71" t="s">
        <v>1001</v>
      </c>
      <c r="E901" s="71" t="s">
        <v>1092</v>
      </c>
      <c r="F901" s="71" t="s">
        <v>2880</v>
      </c>
      <c r="G901" s="71" t="s">
        <v>13666</v>
      </c>
      <c r="H901" s="71"/>
      <c r="I901" s="71" t="s">
        <v>571</v>
      </c>
      <c r="J901" s="71" t="s">
        <v>12072</v>
      </c>
      <c r="K901" s="71">
        <v>6</v>
      </c>
      <c r="L901" s="71">
        <v>2023</v>
      </c>
      <c r="M901" s="237">
        <v>19604</v>
      </c>
      <c r="N901" s="71" t="s">
        <v>2950</v>
      </c>
      <c r="O901" s="331"/>
      <c r="P901" s="72"/>
      <c r="Q901" s="72"/>
      <c r="R901" s="217"/>
      <c r="S901" s="217"/>
      <c r="T901" s="217"/>
      <c r="U901" s="217"/>
      <c r="V901" s="217"/>
      <c r="W901" s="217"/>
      <c r="X901" s="217"/>
      <c r="Y901" s="217"/>
      <c r="Z901" s="217"/>
      <c r="AA901" s="217"/>
    </row>
    <row r="902" spans="1:27" ht="22.5" x14ac:dyDescent="0.2">
      <c r="A902" s="71">
        <v>8</v>
      </c>
      <c r="B902" s="71" t="s">
        <v>13668</v>
      </c>
      <c r="C902" s="71" t="s">
        <v>1801</v>
      </c>
      <c r="D902" s="71" t="s">
        <v>13529</v>
      </c>
      <c r="E902" s="71" t="s">
        <v>1092</v>
      </c>
      <c r="F902" s="71" t="s">
        <v>2880</v>
      </c>
      <c r="G902" s="71" t="s">
        <v>13669</v>
      </c>
      <c r="H902" s="71" t="s">
        <v>90</v>
      </c>
      <c r="I902" s="71" t="s">
        <v>1088</v>
      </c>
      <c r="J902" s="71" t="s">
        <v>92</v>
      </c>
      <c r="K902" s="71">
        <v>6</v>
      </c>
      <c r="L902" s="71">
        <v>2023</v>
      </c>
      <c r="M902" s="237">
        <v>19604</v>
      </c>
      <c r="N902" s="71" t="s">
        <v>2950</v>
      </c>
      <c r="O902" s="331"/>
      <c r="P902" s="72"/>
      <c r="Q902" s="72"/>
      <c r="R902" s="217"/>
      <c r="S902" s="217"/>
      <c r="T902" s="217"/>
      <c r="U902" s="217"/>
      <c r="V902" s="217"/>
      <c r="W902" s="217"/>
      <c r="X902" s="217"/>
      <c r="Y902" s="217"/>
      <c r="Z902" s="217"/>
      <c r="AA902" s="217"/>
    </row>
    <row r="903" spans="1:27" ht="22.5" x14ac:dyDescent="0.2">
      <c r="A903" s="71">
        <v>9</v>
      </c>
      <c r="B903" s="71" t="s">
        <v>13670</v>
      </c>
      <c r="C903" s="71" t="s">
        <v>13664</v>
      </c>
      <c r="D903" s="71" t="s">
        <v>1001</v>
      </c>
      <c r="E903" s="71" t="s">
        <v>1092</v>
      </c>
      <c r="F903" s="71" t="s">
        <v>2880</v>
      </c>
      <c r="G903" s="71" t="s">
        <v>13671</v>
      </c>
      <c r="H903" s="71"/>
      <c r="I903" s="71" t="s">
        <v>91</v>
      </c>
      <c r="J903" s="71" t="s">
        <v>92</v>
      </c>
      <c r="K903" s="71">
        <v>6</v>
      </c>
      <c r="L903" s="71">
        <v>2023</v>
      </c>
      <c r="M903" s="323">
        <v>19604</v>
      </c>
      <c r="N903" s="71" t="s">
        <v>7488</v>
      </c>
      <c r="O903" s="331"/>
      <c r="P903" s="69"/>
      <c r="Q903" s="69"/>
      <c r="R903" s="216"/>
      <c r="S903" s="216"/>
      <c r="W903" s="216"/>
    </row>
    <row r="904" spans="1:27" ht="22.5" x14ac:dyDescent="0.2">
      <c r="A904" s="71">
        <v>10</v>
      </c>
      <c r="B904" s="71" t="s">
        <v>13672</v>
      </c>
      <c r="C904" s="71" t="s">
        <v>13648</v>
      </c>
      <c r="D904" s="71" t="s">
        <v>1001</v>
      </c>
      <c r="E904" s="71" t="s">
        <v>1096</v>
      </c>
      <c r="F904" s="71" t="s">
        <v>13673</v>
      </c>
      <c r="G904" s="71" t="s">
        <v>13674</v>
      </c>
      <c r="H904" s="71"/>
      <c r="I904" s="71" t="s">
        <v>891</v>
      </c>
      <c r="J904" s="71" t="s">
        <v>2856</v>
      </c>
      <c r="K904" s="71">
        <v>6</v>
      </c>
      <c r="L904" s="71">
        <v>2023</v>
      </c>
      <c r="M904" s="237">
        <v>10329.799999999999</v>
      </c>
      <c r="N904" s="71" t="s">
        <v>2950</v>
      </c>
      <c r="O904" s="331"/>
      <c r="P904" s="72"/>
      <c r="Q904" s="72"/>
      <c r="R904" s="217"/>
      <c r="S904" s="217"/>
      <c r="T904" s="217"/>
      <c r="U904" s="217"/>
      <c r="V904" s="217"/>
      <c r="W904" s="217"/>
      <c r="X904" s="217"/>
      <c r="Y904" s="217"/>
      <c r="Z904" s="217"/>
      <c r="AA904" s="217"/>
    </row>
    <row r="905" spans="1:27" ht="22.5" x14ac:dyDescent="0.2">
      <c r="A905" s="71">
        <v>11</v>
      </c>
      <c r="B905" s="71" t="s">
        <v>13675</v>
      </c>
      <c r="C905" s="71" t="s">
        <v>1801</v>
      </c>
      <c r="D905" s="71" t="s">
        <v>1001</v>
      </c>
      <c r="E905" s="71" t="s">
        <v>1096</v>
      </c>
      <c r="F905" s="71" t="s">
        <v>2880</v>
      </c>
      <c r="G905" s="71" t="s">
        <v>13676</v>
      </c>
      <c r="H905" s="71"/>
      <c r="I905" s="71" t="s">
        <v>131</v>
      </c>
      <c r="J905" s="71" t="s">
        <v>2856</v>
      </c>
      <c r="K905" s="71">
        <v>6</v>
      </c>
      <c r="L905" s="71">
        <v>2023</v>
      </c>
      <c r="M905" s="237">
        <v>20659.599999999999</v>
      </c>
      <c r="N905" s="71" t="s">
        <v>13630</v>
      </c>
      <c r="O905" s="331"/>
      <c r="P905" s="72"/>
      <c r="Q905" s="72"/>
      <c r="R905" s="217"/>
      <c r="S905" s="217"/>
      <c r="T905" s="217"/>
      <c r="U905" s="217"/>
      <c r="V905" s="217"/>
      <c r="W905" s="217"/>
      <c r="X905" s="217"/>
      <c r="Y905" s="217"/>
      <c r="Z905" s="217"/>
      <c r="AA905" s="217"/>
    </row>
    <row r="906" spans="1:27" ht="22.5" x14ac:dyDescent="0.2">
      <c r="A906" s="71">
        <v>12</v>
      </c>
      <c r="B906" s="71" t="s">
        <v>13679</v>
      </c>
      <c r="C906" s="71" t="s">
        <v>1801</v>
      </c>
      <c r="D906" s="71" t="s">
        <v>13529</v>
      </c>
      <c r="E906" s="71" t="s">
        <v>1092</v>
      </c>
      <c r="F906" s="71" t="s">
        <v>2880</v>
      </c>
      <c r="G906" s="71" t="s">
        <v>13677</v>
      </c>
      <c r="H906" s="71"/>
      <c r="I906" s="71" t="s">
        <v>2834</v>
      </c>
      <c r="J906" s="71" t="s">
        <v>2856</v>
      </c>
      <c r="K906" s="71">
        <v>6</v>
      </c>
      <c r="L906" s="71">
        <v>2023</v>
      </c>
      <c r="M906" s="237">
        <v>19604</v>
      </c>
      <c r="N906" s="71" t="s">
        <v>2950</v>
      </c>
      <c r="O906" s="331"/>
      <c r="P906" s="72"/>
      <c r="Q906" s="72"/>
      <c r="R906" s="217"/>
      <c r="S906" s="217"/>
      <c r="T906" s="217"/>
      <c r="U906" s="217"/>
      <c r="V906" s="217"/>
      <c r="W906" s="217"/>
      <c r="X906" s="217"/>
      <c r="Y906" s="217"/>
      <c r="Z906" s="217"/>
      <c r="AA906" s="217"/>
    </row>
    <row r="907" spans="1:27" ht="22.5" x14ac:dyDescent="0.2">
      <c r="A907" s="71">
        <v>13</v>
      </c>
      <c r="B907" s="71" t="s">
        <v>13680</v>
      </c>
      <c r="C907" s="71" t="s">
        <v>1801</v>
      </c>
      <c r="D907" s="71" t="s">
        <v>1001</v>
      </c>
      <c r="E907" s="71" t="s">
        <v>1092</v>
      </c>
      <c r="F907" s="71" t="s">
        <v>2880</v>
      </c>
      <c r="G907" s="71" t="s">
        <v>13678</v>
      </c>
      <c r="H907" s="71"/>
      <c r="I907" s="71" t="s">
        <v>2834</v>
      </c>
      <c r="J907" s="71" t="s">
        <v>92</v>
      </c>
      <c r="K907" s="71">
        <v>6</v>
      </c>
      <c r="L907" s="71">
        <v>2023</v>
      </c>
      <c r="M907" s="237">
        <v>19604</v>
      </c>
      <c r="N907" s="71" t="s">
        <v>2950</v>
      </c>
      <c r="O907" s="331"/>
      <c r="P907" s="72"/>
      <c r="Q907" s="72"/>
      <c r="R907" s="217"/>
      <c r="S907" s="217"/>
      <c r="T907" s="217"/>
      <c r="U907" s="217"/>
      <c r="V907" s="217"/>
      <c r="W907" s="217"/>
      <c r="X907" s="217"/>
      <c r="Y907" s="217"/>
      <c r="Z907" s="217"/>
      <c r="AA907" s="217"/>
    </row>
    <row r="908" spans="1:27" ht="22.5" x14ac:dyDescent="0.2">
      <c r="A908" s="71">
        <v>14</v>
      </c>
      <c r="B908" s="71" t="s">
        <v>13681</v>
      </c>
      <c r="C908" s="71" t="s">
        <v>1801</v>
      </c>
      <c r="D908" s="71" t="s">
        <v>13529</v>
      </c>
      <c r="E908" s="71" t="s">
        <v>1092</v>
      </c>
      <c r="F908" s="71" t="s">
        <v>2880</v>
      </c>
      <c r="G908" s="71" t="s">
        <v>13682</v>
      </c>
      <c r="H908" s="71"/>
      <c r="I908" s="71" t="s">
        <v>7470</v>
      </c>
      <c r="J908" s="71" t="s">
        <v>2856</v>
      </c>
      <c r="K908" s="71">
        <v>6</v>
      </c>
      <c r="L908" s="71">
        <v>2023</v>
      </c>
      <c r="M908" s="237">
        <v>19604</v>
      </c>
      <c r="N908" s="71" t="s">
        <v>2950</v>
      </c>
      <c r="O908" s="331"/>
      <c r="P908" s="72"/>
      <c r="Q908" s="72"/>
      <c r="R908" s="217"/>
      <c r="S908" s="217"/>
      <c r="T908" s="217"/>
      <c r="U908" s="217"/>
      <c r="V908" s="217"/>
      <c r="W908" s="217"/>
      <c r="X908" s="217"/>
      <c r="Y908" s="217"/>
      <c r="Z908" s="217"/>
      <c r="AA908" s="217"/>
    </row>
    <row r="909" spans="1:27" ht="22.5" x14ac:dyDescent="0.2">
      <c r="A909" s="71">
        <v>15</v>
      </c>
      <c r="B909" s="71" t="s">
        <v>13683</v>
      </c>
      <c r="C909" s="71" t="s">
        <v>1801</v>
      </c>
      <c r="D909" s="71" t="s">
        <v>1001</v>
      </c>
      <c r="E909" s="71" t="s">
        <v>1096</v>
      </c>
      <c r="F909" s="71" t="s">
        <v>13673</v>
      </c>
      <c r="G909" s="71" t="s">
        <v>13684</v>
      </c>
      <c r="H909" s="71"/>
      <c r="I909" s="71" t="s">
        <v>7179</v>
      </c>
      <c r="J909" s="71" t="s">
        <v>92</v>
      </c>
      <c r="K909" s="71">
        <v>6</v>
      </c>
      <c r="L909" s="71">
        <v>2023</v>
      </c>
      <c r="M909" s="237">
        <v>10329.799999999999</v>
      </c>
      <c r="N909" s="71" t="s">
        <v>7488</v>
      </c>
      <c r="O909" s="331"/>
      <c r="P909" s="72"/>
      <c r="Q909" s="72"/>
      <c r="R909" s="217"/>
      <c r="S909" s="217"/>
      <c r="T909" s="217"/>
      <c r="U909" s="217"/>
      <c r="V909" s="217"/>
      <c r="W909" s="217"/>
      <c r="X909" s="217"/>
      <c r="Y909" s="217"/>
      <c r="Z909" s="217"/>
      <c r="AA909" s="217"/>
    </row>
    <row r="910" spans="1:27" ht="22.5" x14ac:dyDescent="0.2">
      <c r="A910" s="71">
        <v>16</v>
      </c>
      <c r="B910" s="71" t="s">
        <v>13751</v>
      </c>
      <c r="C910" s="71" t="s">
        <v>2475</v>
      </c>
      <c r="D910" s="71" t="s">
        <v>1091</v>
      </c>
      <c r="E910" s="71"/>
      <c r="F910" s="71"/>
      <c r="G910" s="71"/>
      <c r="H910" s="71"/>
      <c r="I910" s="71" t="s">
        <v>7184</v>
      </c>
      <c r="J910" s="71" t="s">
        <v>2856</v>
      </c>
      <c r="K910" s="71">
        <v>7</v>
      </c>
      <c r="L910" s="71">
        <v>2023</v>
      </c>
      <c r="M910" s="237">
        <v>13317.26</v>
      </c>
      <c r="N910" s="71" t="s">
        <v>7488</v>
      </c>
      <c r="O910" s="331"/>
      <c r="P910" s="72"/>
      <c r="Q910" s="72"/>
      <c r="R910" s="217"/>
      <c r="S910" s="217"/>
      <c r="T910" s="217"/>
      <c r="U910" s="217"/>
      <c r="V910" s="217"/>
      <c r="W910" s="217"/>
      <c r="X910" s="217"/>
      <c r="Y910" s="217"/>
      <c r="Z910" s="217"/>
      <c r="AA910" s="217"/>
    </row>
    <row r="911" spans="1:27" ht="22.5" x14ac:dyDescent="0.2">
      <c r="A911" s="71">
        <v>17</v>
      </c>
      <c r="B911" s="71" t="s">
        <v>13743</v>
      </c>
      <c r="C911" s="71" t="s">
        <v>1801</v>
      </c>
      <c r="D911" s="71" t="s">
        <v>1001</v>
      </c>
      <c r="E911" s="71" t="s">
        <v>1092</v>
      </c>
      <c r="F911" s="71" t="s">
        <v>13745</v>
      </c>
      <c r="G911" s="71" t="s">
        <v>13744</v>
      </c>
      <c r="H911" s="71" t="s">
        <v>13746</v>
      </c>
      <c r="I911" s="71" t="s">
        <v>13747</v>
      </c>
      <c r="J911" s="71" t="s">
        <v>2856</v>
      </c>
      <c r="K911" s="71">
        <v>7</v>
      </c>
      <c r="L911" s="71">
        <v>2023</v>
      </c>
      <c r="M911" s="237">
        <v>19604</v>
      </c>
      <c r="N911" s="71" t="s">
        <v>13524</v>
      </c>
      <c r="O911" s="331"/>
      <c r="P911" s="72"/>
      <c r="Q911" s="72"/>
      <c r="R911" s="217"/>
      <c r="S911" s="217"/>
      <c r="T911" s="217"/>
      <c r="U911" s="217"/>
      <c r="V911" s="217"/>
      <c r="W911" s="217"/>
      <c r="X911" s="217"/>
      <c r="Y911" s="217"/>
      <c r="Z911" s="217"/>
      <c r="AA911" s="217"/>
    </row>
    <row r="912" spans="1:27" ht="22.5" x14ac:dyDescent="0.2">
      <c r="A912" s="71">
        <v>18</v>
      </c>
      <c r="B912" s="71" t="s">
        <v>13748</v>
      </c>
      <c r="C912" s="71" t="s">
        <v>1801</v>
      </c>
      <c r="D912" s="71" t="s">
        <v>1001</v>
      </c>
      <c r="E912" s="71" t="s">
        <v>1092</v>
      </c>
      <c r="F912" s="71" t="s">
        <v>13673</v>
      </c>
      <c r="G912" s="71" t="s">
        <v>13749</v>
      </c>
      <c r="H912" s="71" t="s">
        <v>2637</v>
      </c>
      <c r="I912" s="71" t="s">
        <v>13750</v>
      </c>
      <c r="J912" s="71" t="s">
        <v>92</v>
      </c>
      <c r="K912" s="71">
        <v>7</v>
      </c>
      <c r="L912" s="71">
        <v>2023</v>
      </c>
      <c r="M912" s="237">
        <v>19604</v>
      </c>
      <c r="N912" s="71" t="s">
        <v>7113</v>
      </c>
      <c r="O912" s="331"/>
      <c r="P912" s="72"/>
      <c r="Q912" s="72"/>
      <c r="R912" s="217"/>
      <c r="S912" s="217"/>
      <c r="T912" s="217"/>
      <c r="U912" s="217"/>
      <c r="V912" s="217"/>
      <c r="W912" s="217"/>
      <c r="X912" s="217"/>
      <c r="Y912" s="217"/>
      <c r="Z912" s="217"/>
      <c r="AA912" s="217"/>
    </row>
    <row r="913" spans="1:27" ht="22.5" x14ac:dyDescent="0.2">
      <c r="A913" s="71">
        <v>19</v>
      </c>
      <c r="B913" s="71" t="s">
        <v>13739</v>
      </c>
      <c r="C913" s="71" t="s">
        <v>1801</v>
      </c>
      <c r="D913" s="71" t="s">
        <v>13742</v>
      </c>
      <c r="E913" s="71" t="s">
        <v>13532</v>
      </c>
      <c r="F913" s="71" t="s">
        <v>13741</v>
      </c>
      <c r="G913" s="71" t="s">
        <v>13740</v>
      </c>
      <c r="H913" s="71" t="s">
        <v>2637</v>
      </c>
      <c r="I913" s="71" t="s">
        <v>12083</v>
      </c>
      <c r="J913" s="71" t="s">
        <v>2856</v>
      </c>
      <c r="K913" s="71">
        <v>7</v>
      </c>
      <c r="L913" s="71">
        <v>2023</v>
      </c>
      <c r="M913" s="237">
        <v>13688</v>
      </c>
      <c r="N913" s="71" t="s">
        <v>13630</v>
      </c>
      <c r="O913" s="331"/>
      <c r="P913" s="72"/>
      <c r="Q913" s="72"/>
      <c r="R913" s="217"/>
      <c r="S913" s="217"/>
      <c r="T913" s="217"/>
      <c r="U913" s="217"/>
      <c r="V913" s="217"/>
      <c r="W913" s="217"/>
      <c r="X913" s="217"/>
      <c r="Y913" s="217"/>
      <c r="Z913" s="217"/>
      <c r="AA913" s="217"/>
    </row>
    <row r="914" spans="1:27" ht="23.25" customHeight="1" x14ac:dyDescent="0.2">
      <c r="A914" s="71">
        <v>20</v>
      </c>
      <c r="B914" s="71" t="s">
        <v>13734</v>
      </c>
      <c r="C914" s="71" t="s">
        <v>1801</v>
      </c>
      <c r="D914" s="71" t="s">
        <v>13735</v>
      </c>
      <c r="E914" s="71" t="s">
        <v>1092</v>
      </c>
      <c r="F914" s="71" t="s">
        <v>13736</v>
      </c>
      <c r="G914" s="71" t="s">
        <v>13737</v>
      </c>
      <c r="H914" s="71"/>
      <c r="I914" s="71" t="s">
        <v>13738</v>
      </c>
      <c r="J914" s="71" t="s">
        <v>12072</v>
      </c>
      <c r="K914" s="71">
        <v>7</v>
      </c>
      <c r="L914" s="71">
        <v>2023</v>
      </c>
      <c r="M914" s="237">
        <v>21078.36</v>
      </c>
      <c r="N914" s="71" t="s">
        <v>13630</v>
      </c>
      <c r="O914" s="331"/>
      <c r="P914" s="72"/>
      <c r="Q914" s="72"/>
      <c r="R914" s="217"/>
      <c r="S914" s="217"/>
      <c r="T914" s="217"/>
      <c r="U914" s="217"/>
      <c r="V914" s="217"/>
      <c r="W914" s="217"/>
      <c r="X914" s="217"/>
      <c r="Y914" s="217"/>
      <c r="Z914" s="217"/>
      <c r="AA914" s="217"/>
    </row>
    <row r="915" spans="1:27" ht="22.5" x14ac:dyDescent="0.2">
      <c r="A915" s="71">
        <v>21</v>
      </c>
      <c r="B915" s="71" t="s">
        <v>13836</v>
      </c>
      <c r="C915" s="71" t="s">
        <v>1801</v>
      </c>
      <c r="D915" s="71" t="s">
        <v>13735</v>
      </c>
      <c r="E915" s="71" t="s">
        <v>13532</v>
      </c>
      <c r="F915" s="71" t="s">
        <v>13837</v>
      </c>
      <c r="G915" s="71" t="s">
        <v>14464</v>
      </c>
      <c r="H915" s="71" t="s">
        <v>2637</v>
      </c>
      <c r="I915" s="71" t="s">
        <v>124</v>
      </c>
      <c r="J915" s="71" t="s">
        <v>2856</v>
      </c>
      <c r="K915" s="71">
        <v>8</v>
      </c>
      <c r="L915" s="71">
        <v>2023</v>
      </c>
      <c r="M915" s="237">
        <v>10322.84</v>
      </c>
      <c r="N915" s="71" t="s">
        <v>13630</v>
      </c>
      <c r="O915" s="331"/>
      <c r="P915" s="72"/>
      <c r="Q915" s="72"/>
      <c r="R915" s="217"/>
      <c r="S915" s="217"/>
      <c r="T915" s="217"/>
      <c r="U915" s="217"/>
      <c r="V915" s="217"/>
      <c r="W915" s="217"/>
      <c r="X915" s="217"/>
      <c r="Y915" s="217"/>
      <c r="Z915" s="217"/>
      <c r="AA915" s="217"/>
    </row>
    <row r="916" spans="1:27" ht="22.5" x14ac:dyDescent="0.2">
      <c r="A916" s="71">
        <v>22</v>
      </c>
      <c r="B916" s="71" t="s">
        <v>13838</v>
      </c>
      <c r="C916" s="71" t="s">
        <v>1801</v>
      </c>
      <c r="D916" s="71" t="s">
        <v>13735</v>
      </c>
      <c r="E916" s="71" t="s">
        <v>13532</v>
      </c>
      <c r="F916" s="71" t="s">
        <v>13837</v>
      </c>
      <c r="G916" s="71" t="s">
        <v>14465</v>
      </c>
      <c r="H916" s="71" t="s">
        <v>2637</v>
      </c>
      <c r="I916" s="71" t="s">
        <v>124</v>
      </c>
      <c r="J916" s="71" t="s">
        <v>2856</v>
      </c>
      <c r="K916" s="71">
        <v>8</v>
      </c>
      <c r="L916" s="71">
        <v>2023</v>
      </c>
      <c r="M916" s="237">
        <v>10322.84</v>
      </c>
      <c r="N916" s="71" t="s">
        <v>13630</v>
      </c>
      <c r="O916" s="331"/>
      <c r="P916" s="72"/>
      <c r="Q916" s="72"/>
      <c r="R916" s="217"/>
      <c r="S916" s="217"/>
      <c r="T916" s="217"/>
      <c r="U916" s="217"/>
      <c r="V916" s="217"/>
      <c r="W916" s="217"/>
      <c r="X916" s="217"/>
      <c r="Y916" s="217"/>
      <c r="Z916" s="217"/>
      <c r="AA916" s="217"/>
    </row>
    <row r="917" spans="1:27" ht="22.5" x14ac:dyDescent="0.2">
      <c r="A917" s="71">
        <v>23</v>
      </c>
      <c r="B917" s="71" t="s">
        <v>13839</v>
      </c>
      <c r="C917" s="71" t="s">
        <v>1801</v>
      </c>
      <c r="D917" s="71" t="s">
        <v>13735</v>
      </c>
      <c r="E917" s="71" t="s">
        <v>13532</v>
      </c>
      <c r="F917" s="71" t="s">
        <v>13837</v>
      </c>
      <c r="G917" s="71" t="s">
        <v>14466</v>
      </c>
      <c r="H917" s="71" t="s">
        <v>2637</v>
      </c>
      <c r="I917" s="71" t="s">
        <v>124</v>
      </c>
      <c r="J917" s="71" t="s">
        <v>2856</v>
      </c>
      <c r="K917" s="71">
        <v>8</v>
      </c>
      <c r="L917" s="71">
        <v>2023</v>
      </c>
      <c r="M917" s="237">
        <v>10322.84</v>
      </c>
      <c r="N917" s="71" t="s">
        <v>13630</v>
      </c>
      <c r="O917" s="331"/>
      <c r="P917" s="72"/>
      <c r="Q917" s="72"/>
      <c r="R917" s="217"/>
      <c r="S917" s="217"/>
      <c r="T917" s="217"/>
      <c r="U917" s="217"/>
      <c r="V917" s="217"/>
      <c r="W917" s="217"/>
      <c r="X917" s="217"/>
      <c r="Y917" s="217"/>
      <c r="Z917" s="217"/>
      <c r="AA917" s="217"/>
    </row>
    <row r="918" spans="1:27" ht="22.5" x14ac:dyDescent="0.2">
      <c r="A918" s="71">
        <v>24</v>
      </c>
      <c r="B918" s="71" t="s">
        <v>13844</v>
      </c>
      <c r="C918" s="71" t="s">
        <v>1801</v>
      </c>
      <c r="D918" s="71" t="s">
        <v>13742</v>
      </c>
      <c r="E918" s="71" t="s">
        <v>13532</v>
      </c>
      <c r="F918" s="71" t="s">
        <v>13741</v>
      </c>
      <c r="G918" s="71" t="s">
        <v>13845</v>
      </c>
      <c r="H918" s="71" t="s">
        <v>2637</v>
      </c>
      <c r="I918" s="71" t="s">
        <v>13846</v>
      </c>
      <c r="J918" s="71" t="s">
        <v>2856</v>
      </c>
      <c r="K918" s="71">
        <v>8</v>
      </c>
      <c r="L918" s="71">
        <v>2023</v>
      </c>
      <c r="M918" s="237">
        <v>10329.799999999999</v>
      </c>
      <c r="N918" s="71" t="s">
        <v>2950</v>
      </c>
      <c r="O918" s="331"/>
      <c r="P918" s="72"/>
      <c r="Q918" s="72"/>
      <c r="R918" s="217"/>
      <c r="S918" s="217"/>
      <c r="T918" s="217"/>
      <c r="U918" s="217"/>
      <c r="V918" s="217"/>
      <c r="W918" s="217"/>
      <c r="X918" s="217"/>
      <c r="Y918" s="217"/>
      <c r="Z918" s="217"/>
      <c r="AA918" s="217"/>
    </row>
    <row r="919" spans="1:27" ht="22.5" x14ac:dyDescent="0.2">
      <c r="A919" s="71">
        <v>25</v>
      </c>
      <c r="B919" s="71" t="s">
        <v>13847</v>
      </c>
      <c r="C919" s="71" t="s">
        <v>1801</v>
      </c>
      <c r="D919" s="71" t="s">
        <v>1001</v>
      </c>
      <c r="E919" s="71" t="s">
        <v>13532</v>
      </c>
      <c r="F919" s="71" t="s">
        <v>13848</v>
      </c>
      <c r="G919" s="71" t="s">
        <v>14164</v>
      </c>
      <c r="H919" s="71" t="s">
        <v>2637</v>
      </c>
      <c r="I919" s="71" t="s">
        <v>13846</v>
      </c>
      <c r="J919" s="71" t="s">
        <v>2856</v>
      </c>
      <c r="K919" s="71">
        <v>8</v>
      </c>
      <c r="L919" s="71">
        <v>2023</v>
      </c>
      <c r="M919" s="237">
        <v>10329.799999999999</v>
      </c>
      <c r="N919" s="71" t="s">
        <v>13524</v>
      </c>
      <c r="O919" s="331"/>
      <c r="P919" s="72"/>
      <c r="Q919" s="72"/>
      <c r="R919" s="217"/>
      <c r="S919" s="217"/>
      <c r="T919" s="217"/>
      <c r="U919" s="217"/>
      <c r="V919" s="217"/>
      <c r="W919" s="217"/>
      <c r="X919" s="217"/>
      <c r="Y919" s="217"/>
      <c r="Z919" s="217"/>
      <c r="AA919" s="217"/>
    </row>
    <row r="920" spans="1:27" ht="22.5" x14ac:dyDescent="0.2">
      <c r="A920" s="71">
        <v>26</v>
      </c>
      <c r="B920" s="71" t="s">
        <v>13843</v>
      </c>
      <c r="C920" s="71" t="s">
        <v>1801</v>
      </c>
      <c r="D920" s="71" t="s">
        <v>13735</v>
      </c>
      <c r="E920" s="71" t="s">
        <v>1092</v>
      </c>
      <c r="F920" s="71" t="s">
        <v>13842</v>
      </c>
      <c r="G920" s="71" t="s">
        <v>13849</v>
      </c>
      <c r="H920" s="71" t="s">
        <v>2637</v>
      </c>
      <c r="I920" s="71" t="s">
        <v>306</v>
      </c>
      <c r="J920" s="71" t="s">
        <v>2856</v>
      </c>
      <c r="K920" s="71">
        <v>8</v>
      </c>
      <c r="L920" s="71">
        <v>2023</v>
      </c>
      <c r="M920" s="237">
        <v>23050.36</v>
      </c>
      <c r="N920" s="71" t="s">
        <v>13630</v>
      </c>
      <c r="O920" s="331"/>
      <c r="P920" s="72"/>
      <c r="Q920" s="72"/>
      <c r="R920" s="217"/>
      <c r="S920" s="217"/>
      <c r="T920" s="217"/>
      <c r="U920" s="217"/>
      <c r="V920" s="217"/>
      <c r="W920" s="217"/>
      <c r="X920" s="217"/>
      <c r="Y920" s="217"/>
      <c r="Z920" s="217"/>
      <c r="AA920" s="217"/>
    </row>
    <row r="921" spans="1:27" ht="22.5" x14ac:dyDescent="0.2">
      <c r="A921" s="71">
        <v>27</v>
      </c>
      <c r="B921" s="71" t="s">
        <v>13853</v>
      </c>
      <c r="C921" s="71" t="s">
        <v>1801</v>
      </c>
      <c r="D921" s="71" t="s">
        <v>13851</v>
      </c>
      <c r="E921" s="71" t="s">
        <v>13532</v>
      </c>
      <c r="F921" s="71"/>
      <c r="G921" s="71" t="s">
        <v>13852</v>
      </c>
      <c r="H921" s="71" t="s">
        <v>2637</v>
      </c>
      <c r="I921" s="71" t="s">
        <v>13854</v>
      </c>
      <c r="J921" s="71" t="s">
        <v>2856</v>
      </c>
      <c r="K921" s="71">
        <v>8</v>
      </c>
      <c r="L921" s="71">
        <v>2023</v>
      </c>
      <c r="M921" s="237">
        <v>10438.84</v>
      </c>
      <c r="N921" s="71" t="s">
        <v>2950</v>
      </c>
      <c r="O921" s="331"/>
      <c r="P921" s="72"/>
      <c r="Q921" s="72"/>
      <c r="R921" s="217"/>
      <c r="S921" s="217"/>
      <c r="T921" s="217"/>
      <c r="U921" s="217"/>
      <c r="V921" s="217"/>
      <c r="W921" s="217"/>
      <c r="X921" s="217"/>
      <c r="Y921" s="217"/>
      <c r="Z921" s="217"/>
      <c r="AA921" s="217"/>
    </row>
    <row r="922" spans="1:27" ht="22.5" x14ac:dyDescent="0.2">
      <c r="A922" s="71">
        <v>28</v>
      </c>
      <c r="B922" s="71" t="s">
        <v>13882</v>
      </c>
      <c r="C922" s="71" t="s">
        <v>13648</v>
      </c>
      <c r="D922" s="71" t="s">
        <v>13735</v>
      </c>
      <c r="E922" s="71" t="s">
        <v>13532</v>
      </c>
      <c r="F922" s="71" t="s">
        <v>13883</v>
      </c>
      <c r="G922" s="71" t="s">
        <v>13884</v>
      </c>
      <c r="H922" s="71" t="s">
        <v>2637</v>
      </c>
      <c r="I922" s="71" t="s">
        <v>202</v>
      </c>
      <c r="J922" s="71" t="s">
        <v>2856</v>
      </c>
      <c r="K922" s="71">
        <v>8</v>
      </c>
      <c r="L922" s="71">
        <v>2023</v>
      </c>
      <c r="M922" s="237">
        <v>10322.84</v>
      </c>
      <c r="N922" s="71" t="s">
        <v>2950</v>
      </c>
      <c r="O922" s="331"/>
      <c r="P922" s="72"/>
      <c r="Q922" s="72"/>
      <c r="R922" s="217"/>
      <c r="S922" s="217"/>
      <c r="T922" s="217"/>
      <c r="U922" s="217"/>
      <c r="V922" s="217"/>
      <c r="W922" s="217"/>
      <c r="X922" s="217"/>
      <c r="Y922" s="217"/>
      <c r="Z922" s="217"/>
      <c r="AA922" s="217"/>
    </row>
    <row r="923" spans="1:27" ht="22.5" x14ac:dyDescent="0.2">
      <c r="A923" s="71">
        <v>29</v>
      </c>
      <c r="B923" s="71" t="s">
        <v>13885</v>
      </c>
      <c r="C923" s="71" t="s">
        <v>13648</v>
      </c>
      <c r="D923" s="71" t="s">
        <v>13735</v>
      </c>
      <c r="E923" s="71" t="s">
        <v>13532</v>
      </c>
      <c r="F923" s="71" t="s">
        <v>13883</v>
      </c>
      <c r="G923" s="71" t="s">
        <v>13886</v>
      </c>
      <c r="H923" s="71" t="s">
        <v>2637</v>
      </c>
      <c r="I923" s="71" t="s">
        <v>202</v>
      </c>
      <c r="J923" s="71" t="s">
        <v>2856</v>
      </c>
      <c r="K923" s="71">
        <v>8</v>
      </c>
      <c r="L923" s="71">
        <v>2023</v>
      </c>
      <c r="M923" s="237">
        <v>10322.84</v>
      </c>
      <c r="N923" s="71" t="s">
        <v>2950</v>
      </c>
      <c r="O923" s="331"/>
      <c r="P923" s="72"/>
      <c r="Q923" s="72"/>
      <c r="R923" s="217"/>
      <c r="S923" s="217"/>
      <c r="T923" s="217"/>
      <c r="U923" s="217"/>
      <c r="V923" s="217"/>
      <c r="W923" s="217"/>
      <c r="X923" s="217"/>
      <c r="Y923" s="217"/>
      <c r="Z923" s="217"/>
      <c r="AA923" s="217"/>
    </row>
    <row r="924" spans="1:27" ht="22.5" x14ac:dyDescent="0.2">
      <c r="A924" s="71">
        <v>30</v>
      </c>
      <c r="B924" s="71" t="s">
        <v>13869</v>
      </c>
      <c r="C924" s="71" t="s">
        <v>13664</v>
      </c>
      <c r="D924" s="71" t="s">
        <v>13735</v>
      </c>
      <c r="E924" s="71" t="s">
        <v>1092</v>
      </c>
      <c r="F924" s="71" t="s">
        <v>13842</v>
      </c>
      <c r="G924" s="71" t="s">
        <v>13870</v>
      </c>
      <c r="H924" s="71" t="s">
        <v>2637</v>
      </c>
      <c r="I924" s="71" t="s">
        <v>13871</v>
      </c>
      <c r="J924" s="71" t="s">
        <v>2856</v>
      </c>
      <c r="K924" s="71">
        <v>8</v>
      </c>
      <c r="L924" s="71">
        <v>2023</v>
      </c>
      <c r="M924" s="237">
        <v>19604</v>
      </c>
      <c r="N924" s="71" t="s">
        <v>13630</v>
      </c>
      <c r="O924" s="331"/>
      <c r="P924" s="72"/>
      <c r="Q924" s="72"/>
      <c r="R924" s="217"/>
      <c r="S924" s="217"/>
      <c r="T924" s="217"/>
      <c r="U924" s="217"/>
      <c r="V924" s="217"/>
      <c r="W924" s="217"/>
      <c r="X924" s="217"/>
      <c r="Y924" s="217"/>
      <c r="Z924" s="217"/>
      <c r="AA924" s="217"/>
    </row>
    <row r="925" spans="1:27" ht="22.5" x14ac:dyDescent="0.2">
      <c r="A925" s="71">
        <v>21</v>
      </c>
      <c r="B925" s="71" t="s">
        <v>13840</v>
      </c>
      <c r="C925" s="71" t="s">
        <v>13664</v>
      </c>
      <c r="D925" s="71" t="s">
        <v>13735</v>
      </c>
      <c r="E925" s="71" t="s">
        <v>1092</v>
      </c>
      <c r="F925" s="71" t="s">
        <v>13841</v>
      </c>
      <c r="G925" s="71" t="s">
        <v>14463</v>
      </c>
      <c r="H925" s="71" t="s">
        <v>2637</v>
      </c>
      <c r="I925" s="71" t="s">
        <v>124</v>
      </c>
      <c r="J925" s="71" t="s">
        <v>2856</v>
      </c>
      <c r="K925" s="71">
        <v>8</v>
      </c>
      <c r="L925" s="71">
        <v>2023</v>
      </c>
      <c r="M925" s="237">
        <v>19918.36</v>
      </c>
      <c r="N925" s="71" t="s">
        <v>2950</v>
      </c>
      <c r="O925" s="331"/>
      <c r="P925" s="72"/>
      <c r="Q925" s="72"/>
      <c r="R925" s="217"/>
      <c r="S925" s="217"/>
      <c r="T925" s="217"/>
      <c r="U925" s="217"/>
      <c r="V925" s="217"/>
      <c r="W925" s="217"/>
      <c r="X925" s="217"/>
      <c r="Y925" s="217"/>
      <c r="Z925" s="217"/>
      <c r="AA925" s="217"/>
    </row>
    <row r="926" spans="1:27" ht="22.5" x14ac:dyDescent="0.2">
      <c r="A926" s="71">
        <v>32</v>
      </c>
      <c r="B926" s="71" t="s">
        <v>13893</v>
      </c>
      <c r="C926" s="71" t="s">
        <v>13664</v>
      </c>
      <c r="D926" s="71" t="s">
        <v>13735</v>
      </c>
      <c r="E926" s="71" t="s">
        <v>1092</v>
      </c>
      <c r="F926" s="71" t="s">
        <v>13842</v>
      </c>
      <c r="G926" s="71" t="s">
        <v>13894</v>
      </c>
      <c r="H926" s="71" t="s">
        <v>2637</v>
      </c>
      <c r="I926" s="71" t="s">
        <v>13895</v>
      </c>
      <c r="J926" s="71" t="s">
        <v>2856</v>
      </c>
      <c r="K926" s="71">
        <v>8</v>
      </c>
      <c r="L926" s="71">
        <v>2023</v>
      </c>
      <c r="M926" s="237">
        <v>21078.36</v>
      </c>
      <c r="N926" s="71" t="s">
        <v>13630</v>
      </c>
      <c r="O926" s="331"/>
      <c r="P926" s="72"/>
      <c r="Q926" s="72"/>
      <c r="R926" s="217"/>
      <c r="S926" s="217"/>
      <c r="T926" s="217"/>
      <c r="U926" s="217"/>
      <c r="V926" s="217"/>
      <c r="W926" s="217"/>
      <c r="X926" s="217"/>
      <c r="Y926" s="217"/>
      <c r="Z926" s="217"/>
      <c r="AA926" s="217"/>
    </row>
    <row r="927" spans="1:27" ht="22.5" x14ac:dyDescent="0.2">
      <c r="A927" s="71">
        <v>33</v>
      </c>
      <c r="B927" s="71" t="s">
        <v>13872</v>
      </c>
      <c r="C927" s="71" t="s">
        <v>13664</v>
      </c>
      <c r="D927" s="71" t="s">
        <v>13735</v>
      </c>
      <c r="E927" s="71" t="s">
        <v>1092</v>
      </c>
      <c r="F927" s="71" t="s">
        <v>13841</v>
      </c>
      <c r="G927" s="71" t="s">
        <v>13873</v>
      </c>
      <c r="H927" s="71" t="s">
        <v>2637</v>
      </c>
      <c r="I927" s="71" t="s">
        <v>202</v>
      </c>
      <c r="J927" s="71" t="s">
        <v>2856</v>
      </c>
      <c r="K927" s="71">
        <v>8</v>
      </c>
      <c r="L927" s="71">
        <v>2023</v>
      </c>
      <c r="M927" s="237">
        <v>21544.68</v>
      </c>
      <c r="N927" s="71" t="s">
        <v>2950</v>
      </c>
      <c r="O927" s="331"/>
      <c r="P927" s="72"/>
      <c r="Q927" s="72"/>
      <c r="R927" s="217"/>
      <c r="S927" s="217"/>
      <c r="T927" s="217"/>
      <c r="U927" s="217"/>
      <c r="V927" s="217"/>
      <c r="W927" s="217"/>
      <c r="X927" s="217"/>
      <c r="Y927" s="217"/>
      <c r="Z927" s="217"/>
      <c r="AA927" s="217"/>
    </row>
    <row r="928" spans="1:27" ht="22.5" x14ac:dyDescent="0.2">
      <c r="A928" s="71">
        <v>34</v>
      </c>
      <c r="B928" s="71" t="s">
        <v>13874</v>
      </c>
      <c r="C928" s="71" t="s">
        <v>13664</v>
      </c>
      <c r="D928" s="71" t="s">
        <v>13735</v>
      </c>
      <c r="E928" s="71" t="s">
        <v>1092</v>
      </c>
      <c r="F928" s="71" t="s">
        <v>13841</v>
      </c>
      <c r="G928" s="71" t="s">
        <v>13875</v>
      </c>
      <c r="H928" s="71" t="s">
        <v>2637</v>
      </c>
      <c r="I928" s="71" t="s">
        <v>202</v>
      </c>
      <c r="J928" s="71" t="s">
        <v>2856</v>
      </c>
      <c r="K928" s="71">
        <v>8</v>
      </c>
      <c r="L928" s="71">
        <v>2023</v>
      </c>
      <c r="M928" s="237">
        <v>21544.68</v>
      </c>
      <c r="N928" s="71" t="s">
        <v>2950</v>
      </c>
      <c r="O928" s="331"/>
      <c r="P928" s="72"/>
      <c r="Q928" s="72"/>
      <c r="R928" s="217"/>
      <c r="S928" s="217"/>
      <c r="T928" s="217"/>
      <c r="U928" s="217"/>
      <c r="V928" s="217"/>
      <c r="W928" s="217"/>
      <c r="X928" s="217"/>
      <c r="Y928" s="217"/>
      <c r="Z928" s="217"/>
      <c r="AA928" s="217"/>
    </row>
    <row r="929" spans="1:27" ht="22.5" x14ac:dyDescent="0.2">
      <c r="A929" s="71">
        <v>35</v>
      </c>
      <c r="B929" s="71" t="s">
        <v>13876</v>
      </c>
      <c r="C929" s="71" t="s">
        <v>13664</v>
      </c>
      <c r="D929" s="71" t="s">
        <v>13735</v>
      </c>
      <c r="E929" s="71" t="s">
        <v>1092</v>
      </c>
      <c r="F929" s="71" t="s">
        <v>13841</v>
      </c>
      <c r="G929" s="71" t="s">
        <v>13877</v>
      </c>
      <c r="H929" s="71" t="s">
        <v>2637</v>
      </c>
      <c r="I929" s="71" t="s">
        <v>202</v>
      </c>
      <c r="J929" s="71" t="s">
        <v>2856</v>
      </c>
      <c r="K929" s="71">
        <v>8</v>
      </c>
      <c r="L929" s="71">
        <v>2023</v>
      </c>
      <c r="M929" s="237">
        <v>21544.68</v>
      </c>
      <c r="N929" s="71" t="s">
        <v>2950</v>
      </c>
      <c r="O929" s="331"/>
      <c r="P929" s="72"/>
      <c r="Q929" s="72"/>
      <c r="R929" s="217"/>
      <c r="S929" s="217"/>
      <c r="T929" s="217"/>
      <c r="U929" s="217"/>
      <c r="V929" s="217"/>
      <c r="W929" s="217"/>
      <c r="X929" s="217"/>
      <c r="Y929" s="217"/>
      <c r="Z929" s="217"/>
      <c r="AA929" s="217"/>
    </row>
    <row r="930" spans="1:27" ht="22.5" x14ac:dyDescent="0.2">
      <c r="A930" s="71">
        <v>36</v>
      </c>
      <c r="B930" s="71" t="s">
        <v>13878</v>
      </c>
      <c r="C930" s="71" t="s">
        <v>13664</v>
      </c>
      <c r="D930" s="71" t="s">
        <v>13735</v>
      </c>
      <c r="E930" s="71" t="s">
        <v>1092</v>
      </c>
      <c r="F930" s="71" t="s">
        <v>13841</v>
      </c>
      <c r="G930" s="71" t="s">
        <v>13879</v>
      </c>
      <c r="H930" s="71" t="s">
        <v>2637</v>
      </c>
      <c r="I930" s="71" t="s">
        <v>202</v>
      </c>
      <c r="J930" s="71" t="s">
        <v>2856</v>
      </c>
      <c r="K930" s="71">
        <v>8</v>
      </c>
      <c r="L930" s="71">
        <v>2023</v>
      </c>
      <c r="M930" s="237">
        <v>21544.68</v>
      </c>
      <c r="N930" s="71" t="s">
        <v>2950</v>
      </c>
      <c r="O930" s="331"/>
      <c r="P930" s="72"/>
      <c r="Q930" s="72"/>
      <c r="R930" s="217"/>
      <c r="S930" s="217"/>
      <c r="T930" s="217"/>
      <c r="U930" s="217"/>
      <c r="V930" s="217"/>
      <c r="W930" s="217"/>
      <c r="X930" s="217"/>
      <c r="Y930" s="217"/>
      <c r="Z930" s="217"/>
      <c r="AA930" s="217"/>
    </row>
    <row r="931" spans="1:27" ht="22.5" x14ac:dyDescent="0.2">
      <c r="A931" s="71">
        <v>37</v>
      </c>
      <c r="B931" s="71" t="s">
        <v>13880</v>
      </c>
      <c r="C931" s="71" t="s">
        <v>13664</v>
      </c>
      <c r="D931" s="71" t="s">
        <v>13735</v>
      </c>
      <c r="E931" s="71" t="s">
        <v>1092</v>
      </c>
      <c r="F931" s="71" t="s">
        <v>13841</v>
      </c>
      <c r="G931" s="71" t="s">
        <v>13881</v>
      </c>
      <c r="H931" s="71" t="s">
        <v>2637</v>
      </c>
      <c r="I931" s="71" t="s">
        <v>202</v>
      </c>
      <c r="J931" s="71" t="s">
        <v>2856</v>
      </c>
      <c r="K931" s="71">
        <v>8</v>
      </c>
      <c r="L931" s="71">
        <v>2023</v>
      </c>
      <c r="M931" s="237">
        <v>21544.68</v>
      </c>
      <c r="N931" s="71" t="s">
        <v>2950</v>
      </c>
      <c r="O931" s="331"/>
      <c r="P931" s="72"/>
      <c r="Q931" s="72"/>
      <c r="R931" s="217"/>
      <c r="S931" s="217"/>
      <c r="T931" s="217"/>
      <c r="U931" s="217"/>
      <c r="V931" s="217"/>
      <c r="W931" s="217"/>
      <c r="X931" s="217"/>
      <c r="Y931" s="217"/>
      <c r="Z931" s="217"/>
      <c r="AA931" s="217"/>
    </row>
    <row r="932" spans="1:27" ht="22.5" x14ac:dyDescent="0.2">
      <c r="A932" s="71">
        <v>38</v>
      </c>
      <c r="B932" s="71" t="s">
        <v>13925</v>
      </c>
      <c r="C932" s="71" t="s">
        <v>1801</v>
      </c>
      <c r="D932" s="71" t="s">
        <v>1802</v>
      </c>
      <c r="E932" s="71" t="s">
        <v>13926</v>
      </c>
      <c r="F932" s="71" t="s">
        <v>13927</v>
      </c>
      <c r="G932" s="71" t="s">
        <v>13928</v>
      </c>
      <c r="H932" s="71" t="s">
        <v>2637</v>
      </c>
      <c r="I932" s="71" t="s">
        <v>306</v>
      </c>
      <c r="J932" s="71" t="s">
        <v>2856</v>
      </c>
      <c r="K932" s="71">
        <v>9</v>
      </c>
      <c r="L932" s="71">
        <v>2023</v>
      </c>
      <c r="M932" s="237">
        <v>23050.36</v>
      </c>
      <c r="N932" s="71" t="s">
        <v>13630</v>
      </c>
      <c r="O932" s="331"/>
      <c r="P932" s="72"/>
      <c r="Q932" s="72"/>
      <c r="R932" s="217"/>
      <c r="S932" s="217"/>
      <c r="T932" s="217"/>
      <c r="U932" s="217"/>
      <c r="V932" s="217"/>
      <c r="W932" s="217"/>
      <c r="X932" s="217"/>
      <c r="Y932" s="217"/>
      <c r="Z932" s="217"/>
      <c r="AA932" s="217"/>
    </row>
    <row r="933" spans="1:27" ht="22.5" x14ac:dyDescent="0.2">
      <c r="A933" s="71">
        <v>39</v>
      </c>
      <c r="B933" s="71" t="s">
        <v>13929</v>
      </c>
      <c r="C933" s="71" t="s">
        <v>1801</v>
      </c>
      <c r="D933" s="71" t="s">
        <v>13735</v>
      </c>
      <c r="E933" s="71" t="s">
        <v>1768</v>
      </c>
      <c r="F933" s="71" t="s">
        <v>13930</v>
      </c>
      <c r="G933" s="71" t="s">
        <v>13931</v>
      </c>
      <c r="H933" s="71" t="s">
        <v>2637</v>
      </c>
      <c r="I933" s="71" t="s">
        <v>2699</v>
      </c>
      <c r="J933" s="71" t="s">
        <v>92</v>
      </c>
      <c r="K933" s="71">
        <v>9</v>
      </c>
      <c r="L933" s="71">
        <v>2023</v>
      </c>
      <c r="M933" s="237">
        <v>18410.36</v>
      </c>
      <c r="N933" s="71" t="s">
        <v>2950</v>
      </c>
      <c r="O933" s="331"/>
      <c r="P933" s="72"/>
      <c r="Q933" s="72"/>
      <c r="R933" s="217"/>
      <c r="S933" s="217"/>
      <c r="T933" s="217"/>
      <c r="U933" s="217"/>
      <c r="V933" s="217"/>
      <c r="W933" s="217"/>
      <c r="X933" s="217"/>
      <c r="Y933" s="217"/>
      <c r="Z933" s="217"/>
      <c r="AA933" s="217"/>
    </row>
    <row r="934" spans="1:27" ht="22.5" x14ac:dyDescent="0.2">
      <c r="A934" s="71">
        <v>40</v>
      </c>
      <c r="B934" s="71" t="s">
        <v>13932</v>
      </c>
      <c r="C934" s="71" t="s">
        <v>1801</v>
      </c>
      <c r="D934" s="71" t="s">
        <v>1530</v>
      </c>
      <c r="E934" s="71" t="s">
        <v>1768</v>
      </c>
      <c r="F934" s="71" t="s">
        <v>13930</v>
      </c>
      <c r="G934" s="71" t="s">
        <v>13933</v>
      </c>
      <c r="H934" s="71" t="s">
        <v>2637</v>
      </c>
      <c r="I934" s="71" t="s">
        <v>2699</v>
      </c>
      <c r="J934" s="71" t="s">
        <v>92</v>
      </c>
      <c r="K934" s="71">
        <v>9</v>
      </c>
      <c r="L934" s="71">
        <v>2023</v>
      </c>
      <c r="M934" s="237">
        <v>18410.36</v>
      </c>
      <c r="N934" s="71" t="s">
        <v>2950</v>
      </c>
      <c r="O934" s="331"/>
      <c r="P934" s="72"/>
      <c r="Q934" s="72"/>
      <c r="R934" s="217"/>
      <c r="S934" s="217"/>
      <c r="T934" s="217"/>
      <c r="U934" s="217"/>
      <c r="V934" s="217"/>
      <c r="W934" s="217"/>
      <c r="X934" s="217"/>
      <c r="Y934" s="217"/>
      <c r="Z934" s="217"/>
      <c r="AA934" s="217"/>
    </row>
    <row r="935" spans="1:27" ht="22.5" x14ac:dyDescent="0.2">
      <c r="A935" s="71">
        <v>41</v>
      </c>
      <c r="B935" s="71" t="s">
        <v>13934</v>
      </c>
      <c r="C935" s="71" t="s">
        <v>1801</v>
      </c>
      <c r="D935" s="71" t="s">
        <v>1802</v>
      </c>
      <c r="E935" s="71" t="s">
        <v>1096</v>
      </c>
      <c r="F935" s="71"/>
      <c r="G935" s="71" t="s">
        <v>13935</v>
      </c>
      <c r="H935" s="71" t="s">
        <v>2637</v>
      </c>
      <c r="I935" s="71" t="s">
        <v>13936</v>
      </c>
      <c r="J935" s="71" t="s">
        <v>92</v>
      </c>
      <c r="K935" s="71">
        <v>9</v>
      </c>
      <c r="L935" s="71">
        <v>2023</v>
      </c>
      <c r="M935" s="237">
        <v>15080</v>
      </c>
      <c r="N935" s="71" t="s">
        <v>13630</v>
      </c>
      <c r="O935" s="331"/>
      <c r="P935" s="72"/>
      <c r="Q935" s="72"/>
      <c r="R935" s="217"/>
      <c r="S935" s="217"/>
      <c r="T935" s="217"/>
      <c r="U935" s="217"/>
      <c r="V935" s="217"/>
      <c r="W935" s="217"/>
      <c r="X935" s="217"/>
      <c r="Y935" s="217"/>
      <c r="Z935" s="217"/>
      <c r="AA935" s="217"/>
    </row>
    <row r="936" spans="1:27" ht="22.5" x14ac:dyDescent="0.2">
      <c r="A936" s="71">
        <v>42</v>
      </c>
      <c r="B936" s="71" t="s">
        <v>13937</v>
      </c>
      <c r="C936" s="71" t="s">
        <v>1801</v>
      </c>
      <c r="D936" s="71" t="s">
        <v>1802</v>
      </c>
      <c r="E936" s="71" t="s">
        <v>1092</v>
      </c>
      <c r="F936" s="71" t="s">
        <v>13927</v>
      </c>
      <c r="G936" s="71" t="s">
        <v>13940</v>
      </c>
      <c r="H936" s="71" t="s">
        <v>2637</v>
      </c>
      <c r="I936" s="71" t="s">
        <v>13939</v>
      </c>
      <c r="J936" s="71" t="s">
        <v>2856</v>
      </c>
      <c r="K936" s="71">
        <v>9</v>
      </c>
      <c r="L936" s="71">
        <v>2023</v>
      </c>
      <c r="M936" s="237">
        <v>21078.36</v>
      </c>
      <c r="N936" s="71" t="s">
        <v>13630</v>
      </c>
      <c r="O936" s="331"/>
      <c r="P936" s="72"/>
      <c r="Q936" s="72"/>
      <c r="R936" s="217"/>
      <c r="S936" s="217"/>
      <c r="T936" s="217"/>
      <c r="U936" s="217"/>
      <c r="V936" s="217"/>
      <c r="W936" s="217"/>
      <c r="X936" s="217"/>
      <c r="Y936" s="217"/>
      <c r="Z936" s="217"/>
      <c r="AA936" s="217"/>
    </row>
    <row r="937" spans="1:27" ht="22.5" x14ac:dyDescent="0.2">
      <c r="A937" s="71">
        <v>43</v>
      </c>
      <c r="B937" s="71" t="s">
        <v>13941</v>
      </c>
      <c r="C937" s="71" t="s">
        <v>1801</v>
      </c>
      <c r="D937" s="71" t="s">
        <v>1530</v>
      </c>
      <c r="E937" s="71" t="s">
        <v>1092</v>
      </c>
      <c r="F937" s="71" t="s">
        <v>13842</v>
      </c>
      <c r="G937" s="71" t="s">
        <v>13942</v>
      </c>
      <c r="H937" s="71" t="s">
        <v>2637</v>
      </c>
      <c r="I937" s="71" t="s">
        <v>91</v>
      </c>
      <c r="J937" s="71" t="s">
        <v>92</v>
      </c>
      <c r="K937" s="71">
        <v>9</v>
      </c>
      <c r="L937" s="71">
        <v>2023</v>
      </c>
      <c r="M937" s="237">
        <v>23050.36</v>
      </c>
      <c r="N937" s="71" t="s">
        <v>13630</v>
      </c>
      <c r="O937" s="331"/>
      <c r="P937" s="72"/>
      <c r="Q937" s="72"/>
      <c r="R937" s="217"/>
      <c r="S937" s="217"/>
      <c r="T937" s="217"/>
      <c r="U937" s="217"/>
      <c r="V937" s="217"/>
      <c r="W937" s="217"/>
      <c r="X937" s="217"/>
      <c r="Y937" s="217"/>
      <c r="Z937" s="217"/>
      <c r="AA937" s="217"/>
    </row>
    <row r="938" spans="1:27" ht="33.75" x14ac:dyDescent="0.2">
      <c r="A938" s="71">
        <v>44</v>
      </c>
      <c r="B938" s="71" t="s">
        <v>13943</v>
      </c>
      <c r="C938" s="71" t="s">
        <v>1801</v>
      </c>
      <c r="D938" s="71" t="s">
        <v>1530</v>
      </c>
      <c r="E938" s="71" t="s">
        <v>1092</v>
      </c>
      <c r="F938" s="71" t="s">
        <v>13842</v>
      </c>
      <c r="G938" s="71" t="s">
        <v>13938</v>
      </c>
      <c r="H938" s="71" t="s">
        <v>90</v>
      </c>
      <c r="I938" s="71" t="s">
        <v>337</v>
      </c>
      <c r="J938" s="71" t="s">
        <v>12070</v>
      </c>
      <c r="K938" s="71">
        <v>9</v>
      </c>
      <c r="L938" s="71">
        <v>2023</v>
      </c>
      <c r="M938" s="237">
        <v>21078.36</v>
      </c>
      <c r="N938" s="71" t="s">
        <v>13630</v>
      </c>
      <c r="O938" s="331"/>
      <c r="P938" s="72"/>
      <c r="Q938" s="72"/>
      <c r="R938" s="217"/>
      <c r="S938" s="217"/>
      <c r="T938" s="217"/>
      <c r="U938" s="217"/>
      <c r="V938" s="217"/>
      <c r="W938" s="217"/>
      <c r="X938" s="217"/>
      <c r="Y938" s="217"/>
      <c r="Z938" s="217"/>
      <c r="AA938" s="217"/>
    </row>
    <row r="939" spans="1:27" ht="33.75" x14ac:dyDescent="0.2">
      <c r="A939" s="71">
        <v>45</v>
      </c>
      <c r="B939" s="71" t="s">
        <v>13944</v>
      </c>
      <c r="C939" s="71" t="s">
        <v>1801</v>
      </c>
      <c r="D939" s="71" t="s">
        <v>1530</v>
      </c>
      <c r="E939" s="71" t="s">
        <v>1092</v>
      </c>
      <c r="F939" s="71" t="s">
        <v>13842</v>
      </c>
      <c r="G939" s="71" t="s">
        <v>13945</v>
      </c>
      <c r="H939" s="71" t="s">
        <v>90</v>
      </c>
      <c r="I939" s="71" t="s">
        <v>337</v>
      </c>
      <c r="J939" s="71" t="s">
        <v>92</v>
      </c>
      <c r="K939" s="71">
        <v>9</v>
      </c>
      <c r="L939" s="71">
        <v>2023</v>
      </c>
      <c r="M939" s="237">
        <v>21078.36</v>
      </c>
      <c r="N939" s="71" t="s">
        <v>13630</v>
      </c>
      <c r="O939" s="331"/>
      <c r="P939" s="72"/>
      <c r="Q939" s="72"/>
      <c r="R939" s="217"/>
      <c r="S939" s="217"/>
      <c r="T939" s="217"/>
      <c r="U939" s="217"/>
      <c r="V939" s="217"/>
      <c r="W939" s="217"/>
      <c r="X939" s="217"/>
      <c r="Y939" s="217"/>
      <c r="Z939" s="217"/>
      <c r="AA939" s="217"/>
    </row>
    <row r="940" spans="1:27" ht="22.5" x14ac:dyDescent="0.2">
      <c r="A940" s="71">
        <v>46</v>
      </c>
      <c r="B940" s="71" t="s">
        <v>13946</v>
      </c>
      <c r="C940" s="71" t="s">
        <v>1801</v>
      </c>
      <c r="D940" s="71" t="s">
        <v>1802</v>
      </c>
      <c r="E940" s="71" t="s">
        <v>1096</v>
      </c>
      <c r="F940" s="71"/>
      <c r="G940" s="71" t="s">
        <v>13947</v>
      </c>
      <c r="H940" s="71" t="s">
        <v>90</v>
      </c>
      <c r="I940" s="71" t="s">
        <v>13948</v>
      </c>
      <c r="J940" s="71" t="s">
        <v>2856</v>
      </c>
      <c r="K940" s="71">
        <v>9</v>
      </c>
      <c r="L940" s="71">
        <v>2023</v>
      </c>
      <c r="M940" s="237">
        <v>15080</v>
      </c>
      <c r="N940" s="71" t="s">
        <v>13630</v>
      </c>
      <c r="O940" s="331"/>
      <c r="P940" s="72"/>
      <c r="Q940" s="72"/>
      <c r="R940" s="217"/>
      <c r="S940" s="217"/>
      <c r="T940" s="217"/>
      <c r="U940" s="217"/>
      <c r="V940" s="217"/>
      <c r="W940" s="217"/>
      <c r="X940" s="217"/>
      <c r="Y940" s="217"/>
      <c r="Z940" s="217"/>
      <c r="AA940" s="217"/>
    </row>
    <row r="941" spans="1:27" ht="22.5" x14ac:dyDescent="0.2">
      <c r="A941" s="71">
        <v>47</v>
      </c>
      <c r="B941" s="71" t="s">
        <v>13949</v>
      </c>
      <c r="C941" s="71" t="s">
        <v>1801</v>
      </c>
      <c r="D941" s="71" t="s">
        <v>1802</v>
      </c>
      <c r="E941" s="71" t="s">
        <v>1096</v>
      </c>
      <c r="F941" s="71"/>
      <c r="G941" s="71" t="s">
        <v>13950</v>
      </c>
      <c r="H941" s="71" t="s">
        <v>90</v>
      </c>
      <c r="I941" s="71" t="s">
        <v>1908</v>
      </c>
      <c r="J941" s="71" t="s">
        <v>92</v>
      </c>
      <c r="K941" s="71">
        <v>9</v>
      </c>
      <c r="L941" s="71">
        <v>2023</v>
      </c>
      <c r="M941" s="237">
        <v>16472</v>
      </c>
      <c r="N941" s="71" t="s">
        <v>2950</v>
      </c>
      <c r="O941" s="331"/>
      <c r="P941" s="72"/>
      <c r="Q941" s="72"/>
      <c r="R941" s="217"/>
      <c r="S941" s="217"/>
      <c r="T941" s="217"/>
      <c r="U941" s="217"/>
      <c r="V941" s="217"/>
      <c r="W941" s="217"/>
      <c r="X941" s="217"/>
      <c r="Y941" s="217"/>
      <c r="Z941" s="217"/>
      <c r="AA941" s="217"/>
    </row>
    <row r="942" spans="1:27" ht="22.5" x14ac:dyDescent="0.2">
      <c r="A942" s="71">
        <v>48</v>
      </c>
      <c r="B942" s="71" t="s">
        <v>14026</v>
      </c>
      <c r="C942" s="71" t="s">
        <v>1801</v>
      </c>
      <c r="D942" s="71" t="s">
        <v>1802</v>
      </c>
      <c r="E942" s="71" t="s">
        <v>1092</v>
      </c>
      <c r="F942" s="71" t="s">
        <v>14028</v>
      </c>
      <c r="G942" s="71" t="s">
        <v>14027</v>
      </c>
      <c r="H942" s="71" t="s">
        <v>90</v>
      </c>
      <c r="I942" s="71" t="s">
        <v>1006</v>
      </c>
      <c r="J942" s="71" t="s">
        <v>92</v>
      </c>
      <c r="K942" s="71">
        <v>10</v>
      </c>
      <c r="L942" s="71">
        <v>2023</v>
      </c>
      <c r="M942" s="237">
        <v>23050.36</v>
      </c>
      <c r="N942" s="71" t="s">
        <v>2950</v>
      </c>
      <c r="O942" s="331"/>
      <c r="P942" s="72"/>
      <c r="Q942" s="72"/>
      <c r="R942" s="217"/>
      <c r="S942" s="217"/>
      <c r="T942" s="217"/>
      <c r="U942" s="217"/>
      <c r="V942" s="217"/>
      <c r="W942" s="217"/>
      <c r="X942" s="217"/>
      <c r="Y942" s="217"/>
      <c r="Z942" s="217"/>
      <c r="AA942" s="217"/>
    </row>
    <row r="943" spans="1:27" ht="22.5" x14ac:dyDescent="0.2">
      <c r="A943" s="71">
        <v>49</v>
      </c>
      <c r="B943" s="71" t="s">
        <v>14029</v>
      </c>
      <c r="C943" s="71" t="s">
        <v>1801</v>
      </c>
      <c r="D943" s="71" t="s">
        <v>1530</v>
      </c>
      <c r="E943" s="71" t="s">
        <v>1092</v>
      </c>
      <c r="F943" s="71" t="s">
        <v>13842</v>
      </c>
      <c r="G943" s="71" t="s">
        <v>14030</v>
      </c>
      <c r="H943" s="71" t="s">
        <v>90</v>
      </c>
      <c r="I943" s="71" t="s">
        <v>7277</v>
      </c>
      <c r="J943" s="71" t="s">
        <v>2856</v>
      </c>
      <c r="K943" s="71">
        <v>10</v>
      </c>
      <c r="L943" s="71">
        <v>2023</v>
      </c>
      <c r="M943" s="237">
        <v>26611.56</v>
      </c>
      <c r="N943" s="71" t="s">
        <v>2950</v>
      </c>
      <c r="O943" s="331"/>
      <c r="P943" s="72"/>
      <c r="Q943" s="72"/>
      <c r="R943" s="217"/>
      <c r="S943" s="217"/>
      <c r="T943" s="217"/>
      <c r="U943" s="217"/>
      <c r="V943" s="217"/>
      <c r="W943" s="217"/>
      <c r="X943" s="217"/>
      <c r="Y943" s="217"/>
      <c r="Z943" s="217"/>
      <c r="AA943" s="217"/>
    </row>
    <row r="944" spans="1:27" ht="22.5" x14ac:dyDescent="0.2">
      <c r="A944" s="71">
        <v>50</v>
      </c>
      <c r="B944" s="71" t="s">
        <v>14031</v>
      </c>
      <c r="C944" s="71" t="s">
        <v>1801</v>
      </c>
      <c r="D944" s="71" t="s">
        <v>1530</v>
      </c>
      <c r="E944" s="71" t="s">
        <v>1092</v>
      </c>
      <c r="F944" s="71" t="s">
        <v>14032</v>
      </c>
      <c r="G944" s="71" t="s">
        <v>14033</v>
      </c>
      <c r="H944" s="71" t="s">
        <v>90</v>
      </c>
      <c r="I944" s="71" t="s">
        <v>13976</v>
      </c>
      <c r="J944" s="71" t="s">
        <v>2856</v>
      </c>
      <c r="K944" s="71">
        <v>10</v>
      </c>
      <c r="L944" s="71">
        <v>2023</v>
      </c>
      <c r="M944" s="237">
        <v>23050.36</v>
      </c>
      <c r="N944" s="71" t="s">
        <v>5160</v>
      </c>
      <c r="O944" s="331"/>
      <c r="P944" s="72"/>
      <c r="Q944" s="72"/>
      <c r="R944" s="217"/>
      <c r="S944" s="217"/>
      <c r="T944" s="217"/>
      <c r="U944" s="217"/>
      <c r="V944" s="217"/>
      <c r="W944" s="217"/>
      <c r="X944" s="217"/>
      <c r="Y944" s="217"/>
      <c r="Z944" s="217"/>
      <c r="AA944" s="217"/>
    </row>
    <row r="945" spans="1:23" x14ac:dyDescent="0.2">
      <c r="A945" s="71">
        <v>51</v>
      </c>
      <c r="B945" s="71" t="s">
        <v>14113</v>
      </c>
      <c r="C945" s="71" t="s">
        <v>2475</v>
      </c>
      <c r="D945" s="71" t="s">
        <v>14114</v>
      </c>
      <c r="E945" s="71"/>
      <c r="F945" s="71" t="s">
        <v>14115</v>
      </c>
      <c r="G945" s="71" t="s">
        <v>14116</v>
      </c>
      <c r="H945" s="71" t="s">
        <v>14117</v>
      </c>
      <c r="I945" s="71" t="s">
        <v>2431</v>
      </c>
      <c r="J945" s="71" t="s">
        <v>92</v>
      </c>
      <c r="K945" s="71">
        <v>12</v>
      </c>
      <c r="L945" s="71">
        <v>2023</v>
      </c>
      <c r="M945" s="323">
        <v>7399</v>
      </c>
      <c r="N945" s="71" t="s">
        <v>7373</v>
      </c>
      <c r="O945" s="331"/>
      <c r="P945" s="69"/>
      <c r="Q945" s="69"/>
      <c r="R945" s="216"/>
      <c r="S945" s="216"/>
      <c r="W945" s="216"/>
    </row>
    <row r="946" spans="1:23" ht="22.5" x14ac:dyDescent="0.2">
      <c r="A946" s="71">
        <v>52</v>
      </c>
      <c r="B946" s="71" t="s">
        <v>14118</v>
      </c>
      <c r="C946" s="71" t="s">
        <v>1801</v>
      </c>
      <c r="D946" s="71" t="s">
        <v>1398</v>
      </c>
      <c r="E946" s="71" t="s">
        <v>1096</v>
      </c>
      <c r="F946" s="71" t="s">
        <v>14119</v>
      </c>
      <c r="G946" s="71" t="s">
        <v>14120</v>
      </c>
      <c r="H946" s="71" t="s">
        <v>90</v>
      </c>
      <c r="I946" s="71" t="s">
        <v>14121</v>
      </c>
      <c r="J946" s="71" t="s">
        <v>92</v>
      </c>
      <c r="K946" s="71">
        <v>12</v>
      </c>
      <c r="L946" s="71">
        <v>2023</v>
      </c>
      <c r="M946" s="323">
        <v>14986.3</v>
      </c>
      <c r="N946" s="71" t="s">
        <v>7373</v>
      </c>
      <c r="O946" s="331"/>
      <c r="P946" s="69"/>
      <c r="Q946" s="69"/>
      <c r="R946" s="216"/>
      <c r="S946" s="216"/>
      <c r="W946" s="216"/>
    </row>
    <row r="947" spans="1:23" ht="33.75" x14ac:dyDescent="0.2">
      <c r="A947" s="71">
        <v>53</v>
      </c>
      <c r="B947" s="71" t="s">
        <v>14281</v>
      </c>
      <c r="C947" s="71" t="s">
        <v>14282</v>
      </c>
      <c r="D947" s="71" t="s">
        <v>1398</v>
      </c>
      <c r="E947" s="71" t="s">
        <v>1092</v>
      </c>
      <c r="F947" s="71" t="s">
        <v>14283</v>
      </c>
      <c r="G947" s="71" t="s">
        <v>14284</v>
      </c>
      <c r="H947" s="71" t="s">
        <v>90</v>
      </c>
      <c r="I947" s="71" t="s">
        <v>14285</v>
      </c>
      <c r="J947" s="71" t="s">
        <v>92</v>
      </c>
      <c r="K947" s="71">
        <v>3</v>
      </c>
      <c r="L947" s="71">
        <v>2024</v>
      </c>
      <c r="M947" s="323">
        <v>19488</v>
      </c>
      <c r="N947" s="71" t="s">
        <v>7373</v>
      </c>
      <c r="O947" s="331"/>
      <c r="P947" s="69"/>
      <c r="Q947" s="69"/>
      <c r="R947" s="216"/>
      <c r="S947" s="216"/>
      <c r="W947" s="216"/>
    </row>
    <row r="948" spans="1:23" ht="22.5" x14ac:dyDescent="0.2">
      <c r="A948" s="71">
        <v>54</v>
      </c>
      <c r="B948" s="71" t="s">
        <v>14358</v>
      </c>
      <c r="C948" s="71" t="s">
        <v>14359</v>
      </c>
      <c r="D948" s="71" t="s">
        <v>1091</v>
      </c>
      <c r="E948" s="71" t="s">
        <v>1092</v>
      </c>
      <c r="F948" s="71" t="s">
        <v>14360</v>
      </c>
      <c r="G948" s="71" t="s">
        <v>14361</v>
      </c>
      <c r="H948" s="71" t="s">
        <v>90</v>
      </c>
      <c r="I948" s="71" t="s">
        <v>14362</v>
      </c>
      <c r="J948" s="71" t="s">
        <v>92</v>
      </c>
      <c r="K948" s="71">
        <v>4</v>
      </c>
      <c r="L948" s="71">
        <v>2024</v>
      </c>
      <c r="M948" s="323">
        <v>19488</v>
      </c>
      <c r="N948" s="71" t="s">
        <v>2950</v>
      </c>
      <c r="O948" s="331"/>
      <c r="P948" s="69"/>
      <c r="Q948" s="69"/>
      <c r="R948" s="216"/>
      <c r="S948" s="216"/>
      <c r="W948" s="216"/>
    </row>
    <row r="949" spans="1:23" ht="22.5" customHeight="1" x14ac:dyDescent="0.2">
      <c r="A949" s="71">
        <v>55</v>
      </c>
      <c r="B949" s="71" t="s">
        <v>14363</v>
      </c>
      <c r="C949" s="71" t="s">
        <v>14364</v>
      </c>
      <c r="D949" s="71" t="s">
        <v>1091</v>
      </c>
      <c r="E949" s="71" t="s">
        <v>1096</v>
      </c>
      <c r="F949" s="71"/>
      <c r="G949" s="71" t="s">
        <v>14365</v>
      </c>
      <c r="H949" s="71" t="s">
        <v>90</v>
      </c>
      <c r="I949" s="71" t="s">
        <v>309</v>
      </c>
      <c r="J949" s="71" t="s">
        <v>92</v>
      </c>
      <c r="K949" s="71">
        <v>4</v>
      </c>
      <c r="L949" s="71">
        <v>2024</v>
      </c>
      <c r="M949" s="323">
        <v>10556</v>
      </c>
      <c r="N949" s="71" t="s">
        <v>2950</v>
      </c>
      <c r="O949" s="331"/>
      <c r="P949" s="69"/>
      <c r="Q949" s="69"/>
      <c r="R949" s="216"/>
      <c r="S949" s="216"/>
      <c r="W949" s="216"/>
    </row>
    <row r="950" spans="1:23" ht="22.5" customHeight="1" x14ac:dyDescent="0.2">
      <c r="A950" s="71">
        <v>56</v>
      </c>
      <c r="B950" s="71" t="s">
        <v>14366</v>
      </c>
      <c r="C950" s="71" t="s">
        <v>14364</v>
      </c>
      <c r="D950" s="71" t="s">
        <v>1091</v>
      </c>
      <c r="E950" s="71" t="s">
        <v>1096</v>
      </c>
      <c r="F950" s="71"/>
      <c r="G950" s="71" t="s">
        <v>14367</v>
      </c>
      <c r="H950" s="71" t="s">
        <v>90</v>
      </c>
      <c r="I950" s="71" t="s">
        <v>309</v>
      </c>
      <c r="J950" s="71" t="s">
        <v>92</v>
      </c>
      <c r="K950" s="71">
        <v>4</v>
      </c>
      <c r="L950" s="71">
        <v>2024</v>
      </c>
      <c r="M950" s="323">
        <v>10556</v>
      </c>
      <c r="N950" s="71" t="s">
        <v>2950</v>
      </c>
      <c r="O950" s="331"/>
      <c r="P950" s="69"/>
      <c r="Q950" s="69"/>
      <c r="R950" s="216"/>
      <c r="S950" s="216"/>
      <c r="W950" s="216"/>
    </row>
    <row r="951" spans="1:23" ht="22.5" customHeight="1" x14ac:dyDescent="0.2">
      <c r="A951" s="71">
        <v>57</v>
      </c>
      <c r="B951" s="71" t="s">
        <v>14368</v>
      </c>
      <c r="C951" s="71" t="s">
        <v>14364</v>
      </c>
      <c r="D951" s="71" t="s">
        <v>1091</v>
      </c>
      <c r="E951" s="71" t="s">
        <v>1096</v>
      </c>
      <c r="F951" s="71"/>
      <c r="G951" s="71" t="s">
        <v>14369</v>
      </c>
      <c r="H951" s="71" t="s">
        <v>90</v>
      </c>
      <c r="I951" s="71" t="s">
        <v>309</v>
      </c>
      <c r="J951" s="71" t="s">
        <v>92</v>
      </c>
      <c r="K951" s="71">
        <v>4</v>
      </c>
      <c r="L951" s="71">
        <v>2024</v>
      </c>
      <c r="M951" s="323">
        <v>10556</v>
      </c>
      <c r="N951" s="71" t="s">
        <v>2950</v>
      </c>
      <c r="O951" s="331"/>
      <c r="P951" s="69"/>
      <c r="Q951" s="69"/>
      <c r="R951" s="216"/>
      <c r="S951" s="216"/>
      <c r="W951" s="216"/>
    </row>
    <row r="952" spans="1:23" ht="22.5" customHeight="1" x14ac:dyDescent="0.2">
      <c r="A952" s="71">
        <v>58</v>
      </c>
      <c r="B952" s="71" t="s">
        <v>14548</v>
      </c>
      <c r="C952" s="71" t="s">
        <v>14364</v>
      </c>
      <c r="D952" s="71" t="s">
        <v>1091</v>
      </c>
      <c r="E952" s="71" t="s">
        <v>1096</v>
      </c>
      <c r="F952" s="71"/>
      <c r="G952" s="71" t="s">
        <v>14547</v>
      </c>
      <c r="H952" s="71" t="s">
        <v>90</v>
      </c>
      <c r="I952" s="71" t="s">
        <v>14086</v>
      </c>
      <c r="J952" s="71" t="s">
        <v>92</v>
      </c>
      <c r="K952" s="71">
        <v>4</v>
      </c>
      <c r="L952" s="71">
        <v>2024</v>
      </c>
      <c r="M952" s="323">
        <v>10556</v>
      </c>
      <c r="N952" s="71" t="s">
        <v>2950</v>
      </c>
      <c r="O952" s="331"/>
      <c r="P952" s="69"/>
      <c r="Q952" s="69"/>
      <c r="R952" s="216"/>
      <c r="S952" s="216"/>
      <c r="W952" s="216"/>
    </row>
    <row r="953" spans="1:23" ht="22.5" customHeight="1" x14ac:dyDescent="0.2">
      <c r="A953" s="71">
        <v>59</v>
      </c>
      <c r="B953" s="71" t="s">
        <v>14370</v>
      </c>
      <c r="C953" s="71" t="s">
        <v>14364</v>
      </c>
      <c r="D953" s="71" t="s">
        <v>1091</v>
      </c>
      <c r="E953" s="71" t="s">
        <v>1096</v>
      </c>
      <c r="F953" s="71"/>
      <c r="G953" s="71" t="s">
        <v>14371</v>
      </c>
      <c r="H953" s="71" t="s">
        <v>90</v>
      </c>
      <c r="I953" s="71" t="s">
        <v>309</v>
      </c>
      <c r="J953" s="71" t="s">
        <v>92</v>
      </c>
      <c r="K953" s="71">
        <v>4</v>
      </c>
      <c r="L953" s="71">
        <v>2024</v>
      </c>
      <c r="M953" s="323">
        <v>10556</v>
      </c>
      <c r="N953" s="71" t="s">
        <v>2950</v>
      </c>
      <c r="O953" s="331"/>
      <c r="P953" s="69"/>
      <c r="Q953" s="69"/>
      <c r="R953" s="216"/>
      <c r="S953" s="216"/>
      <c r="W953" s="216"/>
    </row>
    <row r="954" spans="1:23" ht="22.5" customHeight="1" x14ac:dyDescent="0.2">
      <c r="A954" s="71">
        <v>60</v>
      </c>
      <c r="B954" s="71" t="s">
        <v>14546</v>
      </c>
      <c r="C954" s="71" t="s">
        <v>14364</v>
      </c>
      <c r="D954" s="71" t="s">
        <v>1091</v>
      </c>
      <c r="E954" s="71" t="s">
        <v>1096</v>
      </c>
      <c r="F954" s="71"/>
      <c r="G954" s="71" t="s">
        <v>14372</v>
      </c>
      <c r="H954" s="71" t="s">
        <v>90</v>
      </c>
      <c r="I954" s="71" t="s">
        <v>14086</v>
      </c>
      <c r="J954" s="71" t="s">
        <v>92</v>
      </c>
      <c r="K954" s="71">
        <v>4</v>
      </c>
      <c r="L954" s="71">
        <v>2024</v>
      </c>
      <c r="M954" s="323">
        <v>10556</v>
      </c>
      <c r="N954" s="71" t="s">
        <v>2950</v>
      </c>
      <c r="O954" s="331"/>
      <c r="P954" s="69"/>
      <c r="Q954" s="69"/>
      <c r="R954" s="216"/>
      <c r="S954" s="216"/>
      <c r="W954" s="216"/>
    </row>
    <row r="955" spans="1:23" ht="22.5" customHeight="1" x14ac:dyDescent="0.2">
      <c r="A955" s="71">
        <v>61</v>
      </c>
      <c r="B955" s="71" t="s">
        <v>14373</v>
      </c>
      <c r="C955" s="71" t="s">
        <v>14374</v>
      </c>
      <c r="D955" s="71" t="s">
        <v>1091</v>
      </c>
      <c r="E955" s="71" t="s">
        <v>1092</v>
      </c>
      <c r="F955" s="71"/>
      <c r="G955" s="71" t="s">
        <v>14375</v>
      </c>
      <c r="H955" s="71" t="s">
        <v>2637</v>
      </c>
      <c r="I955" s="71" t="s">
        <v>309</v>
      </c>
      <c r="J955" s="71" t="s">
        <v>92</v>
      </c>
      <c r="K955" s="71">
        <v>4</v>
      </c>
      <c r="L955" s="71">
        <v>2024</v>
      </c>
      <c r="M955" s="323">
        <v>19488</v>
      </c>
      <c r="N955" s="71" t="s">
        <v>2950</v>
      </c>
      <c r="O955" s="331"/>
      <c r="P955" s="69"/>
      <c r="Q955" s="69"/>
      <c r="R955" s="216"/>
      <c r="S955" s="216"/>
      <c r="W955" s="216"/>
    </row>
    <row r="956" spans="1:23" ht="22.5" customHeight="1" x14ac:dyDescent="0.2">
      <c r="A956" s="71">
        <v>62</v>
      </c>
      <c r="B956" s="71" t="s">
        <v>14376</v>
      </c>
      <c r="C956" s="71" t="s">
        <v>14374</v>
      </c>
      <c r="D956" s="71" t="s">
        <v>1091</v>
      </c>
      <c r="E956" s="71" t="s">
        <v>1092</v>
      </c>
      <c r="F956" s="71"/>
      <c r="G956" s="71" t="s">
        <v>14367</v>
      </c>
      <c r="H956" s="71" t="s">
        <v>90</v>
      </c>
      <c r="I956" s="71" t="s">
        <v>309</v>
      </c>
      <c r="J956" s="71" t="s">
        <v>92</v>
      </c>
      <c r="K956" s="71">
        <v>4</v>
      </c>
      <c r="L956" s="71">
        <v>2024</v>
      </c>
      <c r="M956" s="323">
        <v>19488</v>
      </c>
      <c r="N956" s="71" t="s">
        <v>2950</v>
      </c>
      <c r="O956" s="331"/>
      <c r="P956" s="69"/>
      <c r="Q956" s="69"/>
      <c r="R956" s="216"/>
      <c r="S956" s="216"/>
      <c r="W956" s="216"/>
    </row>
    <row r="957" spans="1:23" ht="22.5" customHeight="1" x14ac:dyDescent="0.2">
      <c r="A957" s="71">
        <v>63</v>
      </c>
      <c r="B957" s="71" t="s">
        <v>14377</v>
      </c>
      <c r="C957" s="71" t="s">
        <v>14374</v>
      </c>
      <c r="D957" s="71" t="s">
        <v>1091</v>
      </c>
      <c r="E957" s="71" t="s">
        <v>1092</v>
      </c>
      <c r="F957" s="71"/>
      <c r="G957" s="71" t="s">
        <v>14378</v>
      </c>
      <c r="H957" s="71" t="s">
        <v>90</v>
      </c>
      <c r="I957" s="71" t="s">
        <v>309</v>
      </c>
      <c r="J957" s="71" t="s">
        <v>92</v>
      </c>
      <c r="K957" s="71">
        <v>4</v>
      </c>
      <c r="L957" s="71">
        <v>2024</v>
      </c>
      <c r="M957" s="323">
        <v>19488</v>
      </c>
      <c r="N957" s="71" t="s">
        <v>2950</v>
      </c>
      <c r="O957" s="331"/>
      <c r="P957" s="69"/>
      <c r="Q957" s="69"/>
      <c r="R957" s="216"/>
      <c r="S957" s="216"/>
      <c r="W957" s="216"/>
    </row>
    <row r="958" spans="1:23" ht="22.5" customHeight="1" x14ac:dyDescent="0.2">
      <c r="A958" s="71">
        <v>64</v>
      </c>
      <c r="B958" s="71" t="s">
        <v>14549</v>
      </c>
      <c r="C958" s="71" t="s">
        <v>14374</v>
      </c>
      <c r="D958" s="71" t="s">
        <v>1091</v>
      </c>
      <c r="E958" s="71" t="s">
        <v>1092</v>
      </c>
      <c r="F958" s="71"/>
      <c r="G958" s="71" t="s">
        <v>14379</v>
      </c>
      <c r="H958" s="71" t="s">
        <v>90</v>
      </c>
      <c r="I958" s="71" t="s">
        <v>309</v>
      </c>
      <c r="J958" s="71" t="s">
        <v>92</v>
      </c>
      <c r="K958" s="71">
        <v>4</v>
      </c>
      <c r="L958" s="71">
        <v>2024</v>
      </c>
      <c r="M958" s="323">
        <v>19488</v>
      </c>
      <c r="N958" s="71" t="s">
        <v>5160</v>
      </c>
      <c r="O958" s="331"/>
      <c r="P958" s="69"/>
      <c r="Q958" s="69"/>
      <c r="R958" s="216"/>
      <c r="S958" s="216"/>
      <c r="W958" s="216"/>
    </row>
    <row r="959" spans="1:23" ht="22.5" customHeight="1" x14ac:dyDescent="0.2">
      <c r="A959" s="71">
        <v>65</v>
      </c>
      <c r="B959" s="71" t="s">
        <v>14380</v>
      </c>
      <c r="C959" s="71" t="s">
        <v>14374</v>
      </c>
      <c r="D959" s="71" t="s">
        <v>1091</v>
      </c>
      <c r="E959" s="71" t="s">
        <v>1092</v>
      </c>
      <c r="F959" s="71"/>
      <c r="G959" s="71" t="s">
        <v>14381</v>
      </c>
      <c r="H959" s="71" t="s">
        <v>90</v>
      </c>
      <c r="I959" s="71" t="s">
        <v>14086</v>
      </c>
      <c r="J959" s="71" t="s">
        <v>92</v>
      </c>
      <c r="K959" s="71">
        <v>4</v>
      </c>
      <c r="L959" s="71">
        <v>2024</v>
      </c>
      <c r="M959" s="323">
        <v>19488</v>
      </c>
      <c r="N959" s="71" t="s">
        <v>5160</v>
      </c>
      <c r="O959" s="331"/>
      <c r="P959" s="69"/>
      <c r="Q959" s="69"/>
      <c r="R959" s="216"/>
      <c r="S959" s="216"/>
      <c r="W959" s="216"/>
    </row>
    <row r="960" spans="1:23" ht="22.5" customHeight="1" x14ac:dyDescent="0.2">
      <c r="A960" s="71">
        <v>66</v>
      </c>
      <c r="B960" s="71" t="s">
        <v>14545</v>
      </c>
      <c r="C960" s="71" t="s">
        <v>14364</v>
      </c>
      <c r="D960" s="71" t="s">
        <v>1091</v>
      </c>
      <c r="E960" s="71" t="s">
        <v>1096</v>
      </c>
      <c r="F960" s="71"/>
      <c r="G960" s="71" t="s">
        <v>14382</v>
      </c>
      <c r="H960" s="71" t="s">
        <v>90</v>
      </c>
      <c r="I960" s="71" t="s">
        <v>309</v>
      </c>
      <c r="J960" s="71" t="s">
        <v>92</v>
      </c>
      <c r="K960" s="71">
        <v>4</v>
      </c>
      <c r="L960" s="71">
        <v>2024</v>
      </c>
      <c r="M960" s="323">
        <v>10556</v>
      </c>
      <c r="N960" s="71" t="s">
        <v>5160</v>
      </c>
      <c r="O960" s="331"/>
      <c r="P960" s="69"/>
      <c r="Q960" s="69"/>
      <c r="R960" s="216"/>
      <c r="S960" s="216"/>
      <c r="W960" s="216"/>
    </row>
    <row r="961" spans="1:23" ht="22.5" customHeight="1" x14ac:dyDescent="0.2">
      <c r="A961" s="71">
        <v>67</v>
      </c>
      <c r="B961" s="71" t="s">
        <v>14384</v>
      </c>
      <c r="C961" s="71" t="s">
        <v>14374</v>
      </c>
      <c r="D961" s="71" t="s">
        <v>1091</v>
      </c>
      <c r="E961" s="71" t="s">
        <v>1092</v>
      </c>
      <c r="F961" s="71"/>
      <c r="G961" s="71" t="s">
        <v>14383</v>
      </c>
      <c r="H961" s="71" t="s">
        <v>90</v>
      </c>
      <c r="I961" s="71" t="s">
        <v>7470</v>
      </c>
      <c r="J961" s="71" t="s">
        <v>92</v>
      </c>
      <c r="K961" s="71">
        <v>4</v>
      </c>
      <c r="L961" s="71">
        <v>2024</v>
      </c>
      <c r="M961" s="323">
        <v>19488</v>
      </c>
      <c r="N961" s="71" t="s">
        <v>2950</v>
      </c>
      <c r="O961" s="331"/>
      <c r="P961" s="69"/>
      <c r="Q961" s="69"/>
      <c r="R961" s="216"/>
      <c r="S961" s="216"/>
      <c r="W961" s="216"/>
    </row>
    <row r="962" spans="1:23" ht="22.5" customHeight="1" x14ac:dyDescent="0.2">
      <c r="A962" s="71">
        <v>68</v>
      </c>
      <c r="B962" s="71" t="s">
        <v>14385</v>
      </c>
      <c r="C962" s="71" t="s">
        <v>14374</v>
      </c>
      <c r="D962" s="71" t="s">
        <v>1091</v>
      </c>
      <c r="E962" s="71" t="s">
        <v>1092</v>
      </c>
      <c r="F962" s="71"/>
      <c r="G962" s="71" t="s">
        <v>14386</v>
      </c>
      <c r="H962" s="71" t="s">
        <v>90</v>
      </c>
      <c r="I962" s="71" t="s">
        <v>7470</v>
      </c>
      <c r="J962" s="71" t="s">
        <v>92</v>
      </c>
      <c r="K962" s="71">
        <v>4</v>
      </c>
      <c r="L962" s="71">
        <v>2024</v>
      </c>
      <c r="M962" s="323">
        <v>19488</v>
      </c>
      <c r="N962" s="71" t="s">
        <v>2950</v>
      </c>
      <c r="O962" s="331"/>
      <c r="P962" s="69"/>
      <c r="Q962" s="69"/>
      <c r="R962" s="216"/>
      <c r="S962" s="216"/>
      <c r="W962" s="216"/>
    </row>
    <row r="963" spans="1:23" ht="22.5" customHeight="1" x14ac:dyDescent="0.2">
      <c r="A963" s="71">
        <v>69</v>
      </c>
      <c r="B963" s="71" t="s">
        <v>14387</v>
      </c>
      <c r="C963" s="71" t="s">
        <v>14364</v>
      </c>
      <c r="D963" s="71" t="s">
        <v>1091</v>
      </c>
      <c r="E963" s="71" t="s">
        <v>1096</v>
      </c>
      <c r="F963" s="71"/>
      <c r="G963" s="71" t="s">
        <v>14388</v>
      </c>
      <c r="H963" s="71" t="s">
        <v>90</v>
      </c>
      <c r="I963" s="71" t="s">
        <v>7470</v>
      </c>
      <c r="J963" s="71" t="s">
        <v>92</v>
      </c>
      <c r="K963" s="71">
        <v>4</v>
      </c>
      <c r="L963" s="71">
        <v>2024</v>
      </c>
      <c r="M963" s="323">
        <v>10556</v>
      </c>
      <c r="N963" s="71" t="s">
        <v>2950</v>
      </c>
      <c r="O963" s="331"/>
      <c r="P963" s="69"/>
      <c r="Q963" s="69"/>
      <c r="R963" s="216"/>
      <c r="S963" s="216"/>
      <c r="W963" s="216"/>
    </row>
    <row r="964" spans="1:23" ht="22.5" customHeight="1" x14ac:dyDescent="0.2">
      <c r="A964" s="71">
        <v>70</v>
      </c>
      <c r="B964" s="71" t="s">
        <v>14414</v>
      </c>
      <c r="C964" s="71" t="s">
        <v>14364</v>
      </c>
      <c r="D964" s="71" t="s">
        <v>1091</v>
      </c>
      <c r="E964" s="71" t="s">
        <v>1096</v>
      </c>
      <c r="F964" s="71"/>
      <c r="G964" s="71" t="s">
        <v>14415</v>
      </c>
      <c r="H964" s="71" t="s">
        <v>90</v>
      </c>
      <c r="I964" s="71" t="s">
        <v>7120</v>
      </c>
      <c r="J964" s="71" t="s">
        <v>92</v>
      </c>
      <c r="K964" s="71">
        <v>5</v>
      </c>
      <c r="L964" s="71">
        <v>2024</v>
      </c>
      <c r="M964" s="323">
        <v>10556</v>
      </c>
      <c r="N964" s="71" t="s">
        <v>7373</v>
      </c>
      <c r="O964" s="331"/>
      <c r="P964" s="69"/>
      <c r="Q964" s="69"/>
      <c r="R964" s="216"/>
      <c r="S964" s="216"/>
      <c r="W964" s="216"/>
    </row>
    <row r="965" spans="1:23" ht="22.5" x14ac:dyDescent="0.2">
      <c r="A965" s="71">
        <v>71</v>
      </c>
      <c r="B965" s="71" t="s">
        <v>14416</v>
      </c>
      <c r="C965" s="71" t="s">
        <v>14364</v>
      </c>
      <c r="D965" s="71" t="s">
        <v>1091</v>
      </c>
      <c r="E965" s="71" t="s">
        <v>1096</v>
      </c>
      <c r="F965" s="71"/>
      <c r="G965" s="71" t="s">
        <v>14417</v>
      </c>
      <c r="H965" s="71" t="s">
        <v>90</v>
      </c>
      <c r="I965" s="71" t="s">
        <v>14418</v>
      </c>
      <c r="J965" s="71" t="s">
        <v>92</v>
      </c>
      <c r="K965" s="71">
        <v>5</v>
      </c>
      <c r="L965" s="71">
        <v>2024</v>
      </c>
      <c r="M965" s="323">
        <v>10556</v>
      </c>
      <c r="N965" s="71" t="s">
        <v>2950</v>
      </c>
      <c r="O965" s="331"/>
      <c r="P965" s="69"/>
      <c r="Q965" s="69"/>
      <c r="R965" s="216"/>
      <c r="S965" s="216"/>
      <c r="W965" s="216"/>
    </row>
    <row r="966" spans="1:23" ht="22.5" x14ac:dyDescent="0.2">
      <c r="A966" s="71">
        <v>72</v>
      </c>
      <c r="B966" s="71" t="s">
        <v>14419</v>
      </c>
      <c r="C966" s="71" t="s">
        <v>14364</v>
      </c>
      <c r="D966" s="71" t="s">
        <v>1091</v>
      </c>
      <c r="E966" s="71" t="s">
        <v>1096</v>
      </c>
      <c r="F966" s="71"/>
      <c r="G966" s="71" t="s">
        <v>14420</v>
      </c>
      <c r="H966" s="71" t="s">
        <v>90</v>
      </c>
      <c r="I966" s="71" t="s">
        <v>1540</v>
      </c>
      <c r="J966" s="71" t="s">
        <v>92</v>
      </c>
      <c r="K966" s="71">
        <v>5</v>
      </c>
      <c r="L966" s="71">
        <v>2024</v>
      </c>
      <c r="M966" s="323">
        <v>10556</v>
      </c>
      <c r="N966" s="71" t="s">
        <v>2950</v>
      </c>
      <c r="O966" s="331"/>
      <c r="P966" s="69"/>
      <c r="Q966" s="69"/>
      <c r="R966" s="216"/>
      <c r="S966" s="216"/>
      <c r="W966" s="216"/>
    </row>
    <row r="967" spans="1:23" ht="22.5" x14ac:dyDescent="0.2">
      <c r="A967" s="71">
        <v>73</v>
      </c>
      <c r="B967" s="71" t="s">
        <v>14421</v>
      </c>
      <c r="C967" s="71" t="s">
        <v>14374</v>
      </c>
      <c r="D967" s="71" t="s">
        <v>1091</v>
      </c>
      <c r="E967" s="71" t="s">
        <v>1092</v>
      </c>
      <c r="F967" s="71" t="s">
        <v>14360</v>
      </c>
      <c r="G967" s="71" t="s">
        <v>14422</v>
      </c>
      <c r="H967" s="71" t="s">
        <v>90</v>
      </c>
      <c r="I967" s="71" t="s">
        <v>2046</v>
      </c>
      <c r="J967" s="71" t="s">
        <v>92</v>
      </c>
      <c r="K967" s="71">
        <v>5</v>
      </c>
      <c r="L967" s="71">
        <v>2024</v>
      </c>
      <c r="M967" s="323">
        <v>19488</v>
      </c>
      <c r="N967" s="71" t="s">
        <v>2950</v>
      </c>
      <c r="O967" s="331"/>
      <c r="P967" s="69"/>
      <c r="Q967" s="69"/>
      <c r="R967" s="216"/>
      <c r="S967" s="216"/>
      <c r="W967" s="216"/>
    </row>
    <row r="968" spans="1:23" ht="22.5" customHeight="1" x14ac:dyDescent="0.2">
      <c r="A968" s="71">
        <v>74</v>
      </c>
      <c r="B968" s="71" t="s">
        <v>14423</v>
      </c>
      <c r="C968" s="71" t="s">
        <v>14374</v>
      </c>
      <c r="D968" s="71" t="s">
        <v>1091</v>
      </c>
      <c r="E968" s="71" t="s">
        <v>1092</v>
      </c>
      <c r="F968" s="71" t="s">
        <v>14360</v>
      </c>
      <c r="G968" s="71" t="s">
        <v>14424</v>
      </c>
      <c r="H968" s="71" t="s">
        <v>90</v>
      </c>
      <c r="I968" s="71" t="s">
        <v>306</v>
      </c>
      <c r="J968" s="71" t="s">
        <v>92</v>
      </c>
      <c r="K968" s="71">
        <v>5</v>
      </c>
      <c r="L968" s="71">
        <v>2024</v>
      </c>
      <c r="M968" s="323">
        <v>19488</v>
      </c>
      <c r="N968" s="71" t="s">
        <v>7373</v>
      </c>
      <c r="O968" s="331"/>
      <c r="P968" s="69"/>
      <c r="Q968" s="69"/>
      <c r="R968" s="216"/>
      <c r="S968" s="216"/>
      <c r="W968" s="216"/>
    </row>
    <row r="969" spans="1:23" ht="22.5" customHeight="1" x14ac:dyDescent="0.2">
      <c r="A969" s="71">
        <v>75</v>
      </c>
      <c r="B969" s="71" t="s">
        <v>14425</v>
      </c>
      <c r="C969" s="71" t="s">
        <v>14374</v>
      </c>
      <c r="D969" s="71" t="s">
        <v>1001</v>
      </c>
      <c r="E969" s="71" t="s">
        <v>1092</v>
      </c>
      <c r="F969" s="71" t="s">
        <v>14426</v>
      </c>
      <c r="G969" s="71" t="s">
        <v>14427</v>
      </c>
      <c r="H969" s="71" t="s">
        <v>90</v>
      </c>
      <c r="I969" s="71" t="s">
        <v>306</v>
      </c>
      <c r="J969" s="71" t="s">
        <v>92</v>
      </c>
      <c r="K969" s="71">
        <v>5</v>
      </c>
      <c r="L969" s="71">
        <v>2024</v>
      </c>
      <c r="M969" s="323">
        <v>19488</v>
      </c>
      <c r="N969" s="71" t="s">
        <v>7373</v>
      </c>
      <c r="O969" s="331"/>
      <c r="P969" s="69"/>
      <c r="Q969" s="69"/>
      <c r="R969" s="216"/>
      <c r="S969" s="216"/>
      <c r="W969" s="216"/>
    </row>
    <row r="970" spans="1:23" ht="22.5" customHeight="1" x14ac:dyDescent="0.2">
      <c r="A970" s="71">
        <v>76</v>
      </c>
      <c r="B970" s="71" t="s">
        <v>14428</v>
      </c>
      <c r="C970" s="71" t="s">
        <v>14429</v>
      </c>
      <c r="D970" s="71"/>
      <c r="E970" s="71"/>
      <c r="F970" s="71"/>
      <c r="G970" s="71" t="s">
        <v>14430</v>
      </c>
      <c r="H970" s="71"/>
      <c r="I970" s="71" t="s">
        <v>306</v>
      </c>
      <c r="J970" s="71" t="s">
        <v>92</v>
      </c>
      <c r="K970" s="71">
        <v>5</v>
      </c>
      <c r="L970" s="71">
        <v>2024</v>
      </c>
      <c r="M970" s="323">
        <v>223300</v>
      </c>
      <c r="N970" s="71" t="s">
        <v>7373</v>
      </c>
      <c r="O970" s="331"/>
      <c r="P970" s="69"/>
      <c r="Q970" s="69"/>
      <c r="R970" s="216"/>
      <c r="S970" s="216"/>
      <c r="W970" s="216"/>
    </row>
    <row r="971" spans="1:23" ht="11.25" customHeight="1" x14ac:dyDescent="0.2">
      <c r="A971" s="71">
        <v>77</v>
      </c>
      <c r="B971" s="71" t="s">
        <v>14431</v>
      </c>
      <c r="C971" s="71" t="s">
        <v>14429</v>
      </c>
      <c r="D971" s="71"/>
      <c r="E971" s="71"/>
      <c r="F971" s="71"/>
      <c r="G971" s="71" t="s">
        <v>14799</v>
      </c>
      <c r="H971" s="71"/>
      <c r="I971" s="71" t="s">
        <v>306</v>
      </c>
      <c r="J971" s="71" t="s">
        <v>92</v>
      </c>
      <c r="K971" s="71">
        <v>5</v>
      </c>
      <c r="L971" s="71">
        <v>2024</v>
      </c>
      <c r="M971" s="323">
        <v>223300</v>
      </c>
      <c r="N971" s="71" t="s">
        <v>7373</v>
      </c>
      <c r="O971" s="331"/>
      <c r="P971" s="69"/>
      <c r="Q971" s="69"/>
      <c r="R971" s="216"/>
      <c r="S971" s="216"/>
      <c r="W971" s="216"/>
    </row>
    <row r="972" spans="1:23" ht="22.5" customHeight="1" x14ac:dyDescent="0.2">
      <c r="A972" s="71">
        <v>78</v>
      </c>
      <c r="B972" s="71" t="s">
        <v>14432</v>
      </c>
      <c r="C972" s="71" t="s">
        <v>14374</v>
      </c>
      <c r="D972" s="71" t="s">
        <v>1091</v>
      </c>
      <c r="E972" s="71" t="s">
        <v>1092</v>
      </c>
      <c r="F972" s="71"/>
      <c r="G972" s="71" t="s">
        <v>14433</v>
      </c>
      <c r="H972" s="71" t="s">
        <v>90</v>
      </c>
      <c r="I972" s="71" t="s">
        <v>7277</v>
      </c>
      <c r="J972" s="71" t="s">
        <v>92</v>
      </c>
      <c r="K972" s="71">
        <v>5</v>
      </c>
      <c r="L972" s="71">
        <v>2024</v>
      </c>
      <c r="M972" s="323">
        <v>19488</v>
      </c>
      <c r="N972" s="71" t="s">
        <v>2950</v>
      </c>
      <c r="O972" s="331"/>
      <c r="P972" s="69"/>
      <c r="Q972" s="69"/>
      <c r="R972" s="216"/>
      <c r="S972" s="216"/>
      <c r="W972" s="216"/>
    </row>
    <row r="973" spans="1:23" ht="22.5" customHeight="1" x14ac:dyDescent="0.2">
      <c r="A973" s="71">
        <v>79</v>
      </c>
      <c r="B973" s="71" t="s">
        <v>14436</v>
      </c>
      <c r="C973" s="71" t="s">
        <v>14434</v>
      </c>
      <c r="D973" s="71" t="s">
        <v>1091</v>
      </c>
      <c r="E973" s="71" t="s">
        <v>1096</v>
      </c>
      <c r="F973" s="71"/>
      <c r="G973" s="71" t="s">
        <v>14435</v>
      </c>
      <c r="H973" s="71" t="s">
        <v>90</v>
      </c>
      <c r="I973" s="71" t="s">
        <v>13846</v>
      </c>
      <c r="J973" s="71" t="s">
        <v>92</v>
      </c>
      <c r="K973" s="71">
        <v>5</v>
      </c>
      <c r="L973" s="71">
        <v>2024</v>
      </c>
      <c r="M973" s="323">
        <v>10556</v>
      </c>
      <c r="N973" s="71" t="s">
        <v>2950</v>
      </c>
      <c r="O973" s="331"/>
      <c r="P973" s="69"/>
      <c r="Q973" s="69"/>
      <c r="R973" s="216"/>
      <c r="S973" s="216"/>
      <c r="W973" s="216"/>
    </row>
    <row r="974" spans="1:23" ht="22.5" customHeight="1" x14ac:dyDescent="0.2">
      <c r="A974" s="71">
        <v>80</v>
      </c>
      <c r="B974" s="71" t="s">
        <v>14437</v>
      </c>
      <c r="C974" s="71" t="s">
        <v>14434</v>
      </c>
      <c r="D974" s="71" t="s">
        <v>1091</v>
      </c>
      <c r="E974" s="71" t="s">
        <v>1096</v>
      </c>
      <c r="F974" s="71"/>
      <c r="G974" s="71" t="s">
        <v>14438</v>
      </c>
      <c r="H974" s="71" t="s">
        <v>90</v>
      </c>
      <c r="I974" s="71" t="s">
        <v>13846</v>
      </c>
      <c r="J974" s="71" t="s">
        <v>92</v>
      </c>
      <c r="K974" s="71">
        <v>5</v>
      </c>
      <c r="L974" s="71">
        <v>2024</v>
      </c>
      <c r="M974" s="323">
        <v>10556</v>
      </c>
      <c r="N974" s="71" t="s">
        <v>2950</v>
      </c>
      <c r="O974" s="331"/>
      <c r="P974" s="69"/>
      <c r="Q974" s="69"/>
      <c r="R974" s="216"/>
      <c r="S974" s="216"/>
      <c r="W974" s="216"/>
    </row>
    <row r="975" spans="1:23" ht="22.5" customHeight="1" x14ac:dyDescent="0.2">
      <c r="A975" s="71">
        <v>81</v>
      </c>
      <c r="B975" s="71" t="s">
        <v>14439</v>
      </c>
      <c r="C975" s="71" t="s">
        <v>14434</v>
      </c>
      <c r="D975" s="71" t="s">
        <v>1091</v>
      </c>
      <c r="E975" s="71" t="s">
        <v>1096</v>
      </c>
      <c r="F975" s="71"/>
      <c r="G975" s="71" t="s">
        <v>14440</v>
      </c>
      <c r="H975" s="71" t="s">
        <v>90</v>
      </c>
      <c r="I975" s="71" t="s">
        <v>13846</v>
      </c>
      <c r="J975" s="71" t="s">
        <v>92</v>
      </c>
      <c r="K975" s="71">
        <v>5</v>
      </c>
      <c r="L975" s="71">
        <v>2024</v>
      </c>
      <c r="M975" s="323">
        <v>10556</v>
      </c>
      <c r="N975" s="71" t="s">
        <v>2950</v>
      </c>
      <c r="O975" s="331"/>
      <c r="P975" s="69"/>
      <c r="Q975" s="69"/>
      <c r="R975" s="216"/>
      <c r="S975" s="216"/>
      <c r="W975" s="216"/>
    </row>
    <row r="976" spans="1:23" ht="22.5" customHeight="1" x14ac:dyDescent="0.2">
      <c r="A976" s="71">
        <v>82</v>
      </c>
      <c r="B976" s="71" t="s">
        <v>14442</v>
      </c>
      <c r="C976" s="71" t="s">
        <v>14434</v>
      </c>
      <c r="D976" s="71" t="s">
        <v>1091</v>
      </c>
      <c r="E976" s="71" t="s">
        <v>1096</v>
      </c>
      <c r="F976" s="71"/>
      <c r="G976" s="71" t="s">
        <v>14441</v>
      </c>
      <c r="H976" s="71" t="s">
        <v>90</v>
      </c>
      <c r="I976" s="71" t="s">
        <v>13846</v>
      </c>
      <c r="J976" s="71" t="s">
        <v>92</v>
      </c>
      <c r="K976" s="71">
        <v>5</v>
      </c>
      <c r="L976" s="71">
        <v>2024</v>
      </c>
      <c r="M976" s="323">
        <v>10556</v>
      </c>
      <c r="N976" s="71" t="s">
        <v>2950</v>
      </c>
      <c r="O976" s="331"/>
      <c r="P976" s="69"/>
      <c r="Q976" s="69"/>
      <c r="R976" s="216"/>
      <c r="S976" s="216"/>
      <c r="W976" s="216"/>
    </row>
    <row r="977" spans="1:23" ht="22.5" customHeight="1" x14ac:dyDescent="0.2">
      <c r="A977" s="71">
        <v>83</v>
      </c>
      <c r="B977" s="71" t="s">
        <v>14443</v>
      </c>
      <c r="C977" s="71" t="s">
        <v>14434</v>
      </c>
      <c r="D977" s="71" t="s">
        <v>1091</v>
      </c>
      <c r="E977" s="71" t="s">
        <v>1096</v>
      </c>
      <c r="F977" s="71"/>
      <c r="G977" s="71" t="s">
        <v>14444</v>
      </c>
      <c r="H977" s="71" t="s">
        <v>90</v>
      </c>
      <c r="I977" s="71" t="s">
        <v>13846</v>
      </c>
      <c r="J977" s="71" t="s">
        <v>92</v>
      </c>
      <c r="K977" s="71">
        <v>5</v>
      </c>
      <c r="L977" s="71">
        <v>2024</v>
      </c>
      <c r="M977" s="323">
        <v>10556</v>
      </c>
      <c r="N977" s="71" t="s">
        <v>2950</v>
      </c>
      <c r="O977" s="331"/>
      <c r="P977" s="69"/>
      <c r="Q977" s="69"/>
      <c r="R977" s="216"/>
      <c r="S977" s="216"/>
      <c r="W977" s="216"/>
    </row>
    <row r="978" spans="1:23" ht="22.5" customHeight="1" x14ac:dyDescent="0.2">
      <c r="A978" s="71">
        <v>84</v>
      </c>
      <c r="B978" s="71" t="s">
        <v>14445</v>
      </c>
      <c r="C978" s="71" t="s">
        <v>14434</v>
      </c>
      <c r="D978" s="71" t="s">
        <v>1091</v>
      </c>
      <c r="E978" s="71" t="s">
        <v>1096</v>
      </c>
      <c r="F978" s="71"/>
      <c r="G978" s="71" t="s">
        <v>14446</v>
      </c>
      <c r="H978" s="71" t="s">
        <v>90</v>
      </c>
      <c r="I978" s="71" t="s">
        <v>13846</v>
      </c>
      <c r="J978" s="71" t="s">
        <v>92</v>
      </c>
      <c r="K978" s="71">
        <v>5</v>
      </c>
      <c r="L978" s="71">
        <v>2024</v>
      </c>
      <c r="M978" s="323">
        <v>10556</v>
      </c>
      <c r="N978" s="71" t="s">
        <v>2950</v>
      </c>
      <c r="O978" s="331"/>
      <c r="P978" s="69"/>
      <c r="Q978" s="69"/>
      <c r="R978" s="216"/>
      <c r="S978" s="216"/>
      <c r="W978" s="216"/>
    </row>
    <row r="979" spans="1:23" ht="22.5" customHeight="1" x14ac:dyDescent="0.2">
      <c r="A979" s="71">
        <v>85</v>
      </c>
      <c r="B979" s="71" t="s">
        <v>14447</v>
      </c>
      <c r="C979" s="71" t="s">
        <v>14434</v>
      </c>
      <c r="D979" s="71" t="s">
        <v>14560</v>
      </c>
      <c r="E979" s="71" t="s">
        <v>1096</v>
      </c>
      <c r="F979" s="71" t="s">
        <v>14897</v>
      </c>
      <c r="G979" s="71" t="s">
        <v>14896</v>
      </c>
      <c r="H979" s="71" t="s">
        <v>90</v>
      </c>
      <c r="I979" s="71" t="s">
        <v>13846</v>
      </c>
      <c r="J979" s="71" t="s">
        <v>92</v>
      </c>
      <c r="K979" s="71">
        <v>5</v>
      </c>
      <c r="L979" s="71">
        <v>2024</v>
      </c>
      <c r="M979" s="323">
        <v>10556</v>
      </c>
      <c r="N979" s="71" t="s">
        <v>2950</v>
      </c>
      <c r="O979" s="331"/>
      <c r="P979" s="69"/>
      <c r="Q979" s="69"/>
      <c r="R979" s="216"/>
      <c r="S979" s="216"/>
      <c r="W979" s="216"/>
    </row>
    <row r="980" spans="1:23" ht="22.5" customHeight="1" x14ac:dyDescent="0.2">
      <c r="A980" s="71">
        <v>86</v>
      </c>
      <c r="B980" s="71" t="s">
        <v>14492</v>
      </c>
      <c r="C980" s="71" t="s">
        <v>2475</v>
      </c>
      <c r="D980" s="71" t="s">
        <v>14493</v>
      </c>
      <c r="E980" s="71" t="s">
        <v>7612</v>
      </c>
      <c r="F980" s="71">
        <v>3400</v>
      </c>
      <c r="G980" s="71" t="s">
        <v>14494</v>
      </c>
      <c r="H980" s="71" t="s">
        <v>292</v>
      </c>
      <c r="I980" s="71" t="s">
        <v>91</v>
      </c>
      <c r="J980" s="71" t="s">
        <v>92</v>
      </c>
      <c r="K980" s="71">
        <v>6</v>
      </c>
      <c r="L980" s="71">
        <v>2024</v>
      </c>
      <c r="M980" s="323">
        <v>19952</v>
      </c>
      <c r="N980" s="71" t="s">
        <v>7373</v>
      </c>
      <c r="O980" s="331"/>
      <c r="P980" s="69"/>
      <c r="Q980" s="69"/>
      <c r="R980" s="216"/>
      <c r="S980" s="216"/>
      <c r="W980" s="216"/>
    </row>
    <row r="981" spans="1:23" ht="11.25" customHeight="1" x14ac:dyDescent="0.2">
      <c r="A981" s="71">
        <v>87</v>
      </c>
      <c r="B981" s="71" t="s">
        <v>14533</v>
      </c>
      <c r="C981" s="71" t="s">
        <v>14374</v>
      </c>
      <c r="D981" s="71" t="s">
        <v>1001</v>
      </c>
      <c r="E981" s="71" t="s">
        <v>1092</v>
      </c>
      <c r="F981" s="71" t="s">
        <v>14531</v>
      </c>
      <c r="G981" s="71" t="s">
        <v>14532</v>
      </c>
      <c r="H981" s="71" t="s">
        <v>13746</v>
      </c>
      <c r="I981" s="71" t="s">
        <v>13747</v>
      </c>
      <c r="J981" s="71" t="s">
        <v>92</v>
      </c>
      <c r="K981" s="71">
        <v>7</v>
      </c>
      <c r="L981" s="71">
        <v>2024</v>
      </c>
      <c r="M981" s="323">
        <v>19488</v>
      </c>
      <c r="N981" s="71" t="s">
        <v>7488</v>
      </c>
      <c r="O981" s="331"/>
      <c r="P981" s="69"/>
      <c r="Q981" s="69"/>
      <c r="R981" s="216"/>
      <c r="S981" s="216"/>
      <c r="W981" s="216"/>
    </row>
    <row r="982" spans="1:23" ht="11.25" customHeight="1" x14ac:dyDescent="0.2">
      <c r="A982" s="71">
        <v>88</v>
      </c>
      <c r="B982" s="71" t="s">
        <v>14534</v>
      </c>
      <c r="C982" s="71" t="s">
        <v>14374</v>
      </c>
      <c r="D982" s="71" t="s">
        <v>1001</v>
      </c>
      <c r="E982" s="71" t="s">
        <v>1092</v>
      </c>
      <c r="F982" s="71" t="s">
        <v>14531</v>
      </c>
      <c r="G982" s="71" t="s">
        <v>14535</v>
      </c>
      <c r="H982" s="71" t="s">
        <v>13746</v>
      </c>
      <c r="I982" s="71" t="s">
        <v>13747</v>
      </c>
      <c r="J982" s="71" t="s">
        <v>92</v>
      </c>
      <c r="K982" s="71">
        <v>7</v>
      </c>
      <c r="L982" s="71">
        <v>2024</v>
      </c>
      <c r="M982" s="323">
        <v>19488</v>
      </c>
      <c r="N982" s="71" t="s">
        <v>7488</v>
      </c>
      <c r="O982" s="331"/>
      <c r="P982" s="69"/>
      <c r="Q982" s="69"/>
      <c r="R982" s="216"/>
      <c r="S982" s="216"/>
      <c r="W982" s="216"/>
    </row>
    <row r="983" spans="1:23" ht="11.25" customHeight="1" x14ac:dyDescent="0.2">
      <c r="A983" s="71">
        <v>89</v>
      </c>
      <c r="B983" s="71" t="s">
        <v>14559</v>
      </c>
      <c r="C983" s="71" t="s">
        <v>14364</v>
      </c>
      <c r="D983" s="71" t="s">
        <v>14560</v>
      </c>
      <c r="E983" s="71" t="s">
        <v>1096</v>
      </c>
      <c r="F983" s="71" t="s">
        <v>14561</v>
      </c>
      <c r="G983" s="71" t="s">
        <v>14562</v>
      </c>
      <c r="H983" s="71" t="s">
        <v>90</v>
      </c>
      <c r="I983" s="71" t="s">
        <v>14563</v>
      </c>
      <c r="J983" s="71" t="s">
        <v>92</v>
      </c>
      <c r="K983" s="71">
        <v>8</v>
      </c>
      <c r="L983" s="71">
        <v>2024</v>
      </c>
      <c r="M983" s="323">
        <v>10556</v>
      </c>
      <c r="N983" s="71"/>
      <c r="O983" s="331"/>
      <c r="P983" s="69"/>
      <c r="Q983" s="69"/>
      <c r="R983" s="216"/>
      <c r="S983" s="216"/>
      <c r="W983" s="216"/>
    </row>
    <row r="984" spans="1:23" ht="11.25" customHeight="1" x14ac:dyDescent="0.2">
      <c r="A984" s="71">
        <v>90</v>
      </c>
      <c r="B984" s="71" t="s">
        <v>14564</v>
      </c>
      <c r="C984" s="71" t="s">
        <v>14565</v>
      </c>
      <c r="D984" s="71" t="s">
        <v>1091</v>
      </c>
      <c r="E984" s="71" t="s">
        <v>1096</v>
      </c>
      <c r="F984" s="71" t="s">
        <v>14566</v>
      </c>
      <c r="G984" s="71" t="s">
        <v>14567</v>
      </c>
      <c r="H984" s="71" t="s">
        <v>90</v>
      </c>
      <c r="I984" s="71" t="s">
        <v>7184</v>
      </c>
      <c r="J984" s="71" t="s">
        <v>92</v>
      </c>
      <c r="K984" s="71">
        <v>8</v>
      </c>
      <c r="L984" s="71">
        <v>2024</v>
      </c>
      <c r="M984" s="323">
        <v>10556</v>
      </c>
      <c r="N984" s="71"/>
      <c r="O984" s="331"/>
      <c r="P984" s="69"/>
      <c r="Q984" s="69"/>
      <c r="R984" s="216"/>
      <c r="S984" s="216"/>
      <c r="W984" s="216"/>
    </row>
    <row r="985" spans="1:23" ht="11.25" customHeight="1" x14ac:dyDescent="0.2">
      <c r="A985" s="71">
        <v>91</v>
      </c>
      <c r="B985" s="71" t="s">
        <v>14568</v>
      </c>
      <c r="C985" s="71" t="s">
        <v>14569</v>
      </c>
      <c r="D985" s="71" t="s">
        <v>1091</v>
      </c>
      <c r="E985" s="71" t="s">
        <v>1092</v>
      </c>
      <c r="F985" s="71" t="s">
        <v>14360</v>
      </c>
      <c r="G985" s="71" t="s">
        <v>14570</v>
      </c>
      <c r="H985" s="71" t="s">
        <v>90</v>
      </c>
      <c r="I985" s="71" t="s">
        <v>7184</v>
      </c>
      <c r="J985" s="71" t="s">
        <v>92</v>
      </c>
      <c r="K985" s="71">
        <v>8</v>
      </c>
      <c r="L985" s="71">
        <v>2024</v>
      </c>
      <c r="M985" s="323">
        <v>19488</v>
      </c>
      <c r="N985" s="71"/>
      <c r="O985" s="331"/>
      <c r="P985" s="69"/>
      <c r="Q985" s="69"/>
      <c r="R985" s="216"/>
      <c r="S985" s="216"/>
      <c r="W985" s="216"/>
    </row>
    <row r="986" spans="1:23" ht="11.25" customHeight="1" x14ac:dyDescent="0.2">
      <c r="A986" s="71">
        <v>92</v>
      </c>
      <c r="B986" s="71" t="s">
        <v>14587</v>
      </c>
      <c r="C986" s="71" t="s">
        <v>14588</v>
      </c>
      <c r="D986" s="71" t="s">
        <v>14589</v>
      </c>
      <c r="E986" s="71" t="s">
        <v>14590</v>
      </c>
      <c r="F986" s="71"/>
      <c r="G986" s="71"/>
      <c r="H986" s="71" t="s">
        <v>470</v>
      </c>
      <c r="I986" s="71" t="s">
        <v>866</v>
      </c>
      <c r="J986" s="71" t="s">
        <v>92</v>
      </c>
      <c r="K986" s="71">
        <v>8</v>
      </c>
      <c r="L986" s="71">
        <v>2024</v>
      </c>
      <c r="M986" s="323">
        <v>43500</v>
      </c>
      <c r="N986" s="71" t="s">
        <v>13524</v>
      </c>
      <c r="O986" s="331" t="s">
        <v>14591</v>
      </c>
      <c r="P986" s="69"/>
      <c r="Q986" s="69"/>
      <c r="R986" s="216"/>
      <c r="S986" s="216"/>
      <c r="W986" s="216"/>
    </row>
    <row r="987" spans="1:23" ht="11.25" customHeight="1" x14ac:dyDescent="0.2">
      <c r="A987" s="71">
        <v>93</v>
      </c>
      <c r="B987" s="71" t="s">
        <v>14623</v>
      </c>
      <c r="C987" s="71" t="s">
        <v>14624</v>
      </c>
      <c r="D987" s="71" t="s">
        <v>1091</v>
      </c>
      <c r="E987" s="71" t="s">
        <v>1092</v>
      </c>
      <c r="F987" s="71" t="s">
        <v>14360</v>
      </c>
      <c r="G987" s="71" t="s">
        <v>14625</v>
      </c>
      <c r="H987" s="71" t="s">
        <v>90</v>
      </c>
      <c r="I987" s="71" t="s">
        <v>13948</v>
      </c>
      <c r="J987" s="71" t="s">
        <v>92</v>
      </c>
      <c r="K987" s="71">
        <v>9</v>
      </c>
      <c r="L987" s="71">
        <v>2024</v>
      </c>
      <c r="M987" s="323">
        <v>19488</v>
      </c>
      <c r="N987" s="71"/>
      <c r="O987" s="331"/>
      <c r="P987" s="69"/>
      <c r="Q987" s="69"/>
      <c r="R987" s="216"/>
      <c r="S987" s="216"/>
      <c r="W987" s="216"/>
    </row>
    <row r="988" spans="1:23" ht="11.25" customHeight="1" x14ac:dyDescent="0.2">
      <c r="A988" s="71">
        <v>94</v>
      </c>
      <c r="B988" s="71" t="s">
        <v>14626</v>
      </c>
      <c r="C988" s="71" t="s">
        <v>14624</v>
      </c>
      <c r="D988" s="71" t="s">
        <v>1091</v>
      </c>
      <c r="E988" s="71" t="s">
        <v>1092</v>
      </c>
      <c r="F988" s="71" t="s">
        <v>14360</v>
      </c>
      <c r="G988" s="71" t="s">
        <v>14627</v>
      </c>
      <c r="H988" s="71" t="s">
        <v>90</v>
      </c>
      <c r="I988" s="71" t="s">
        <v>13948</v>
      </c>
      <c r="J988" s="71" t="s">
        <v>92</v>
      </c>
      <c r="K988" s="71">
        <v>9</v>
      </c>
      <c r="L988" s="71">
        <v>2024</v>
      </c>
      <c r="M988" s="323">
        <v>19488</v>
      </c>
      <c r="N988" s="71"/>
      <c r="O988" s="331"/>
      <c r="P988" s="69"/>
      <c r="Q988" s="69"/>
      <c r="R988" s="216"/>
      <c r="S988" s="216"/>
      <c r="W988" s="216"/>
    </row>
    <row r="989" spans="1:23" ht="11.25" customHeight="1" x14ac:dyDescent="0.2">
      <c r="A989" s="71">
        <v>95</v>
      </c>
      <c r="B989" s="71" t="s">
        <v>15124</v>
      </c>
      <c r="C989" s="71" t="s">
        <v>13664</v>
      </c>
      <c r="D989" s="71" t="s">
        <v>14560</v>
      </c>
      <c r="E989" s="71" t="s">
        <v>1092</v>
      </c>
      <c r="F989" s="71" t="s">
        <v>15125</v>
      </c>
      <c r="G989" s="71" t="s">
        <v>15126</v>
      </c>
      <c r="H989" s="71" t="s">
        <v>90</v>
      </c>
      <c r="I989" s="71" t="s">
        <v>14920</v>
      </c>
      <c r="J989" s="71" t="s">
        <v>92</v>
      </c>
      <c r="K989" s="71">
        <v>4</v>
      </c>
      <c r="L989" s="71">
        <v>2025</v>
      </c>
      <c r="M989" s="323">
        <v>19952</v>
      </c>
      <c r="N989" s="71"/>
      <c r="O989" s="331"/>
      <c r="P989" s="69"/>
      <c r="Q989" s="69"/>
      <c r="R989" s="216"/>
      <c r="S989" s="216"/>
      <c r="W989" s="216"/>
    </row>
    <row r="990" spans="1:23" ht="11.25" customHeight="1" x14ac:dyDescent="0.2">
      <c r="A990" s="71">
        <v>96</v>
      </c>
      <c r="B990" s="71" t="s">
        <v>15127</v>
      </c>
      <c r="C990" s="71" t="s">
        <v>13664</v>
      </c>
      <c r="D990" s="71" t="s">
        <v>14560</v>
      </c>
      <c r="E990" s="71" t="s">
        <v>1092</v>
      </c>
      <c r="F990" s="71" t="s">
        <v>15125</v>
      </c>
      <c r="G990" s="71" t="s">
        <v>15128</v>
      </c>
      <c r="H990" s="71" t="s">
        <v>90</v>
      </c>
      <c r="I990" s="71" t="s">
        <v>14920</v>
      </c>
      <c r="J990" s="71" t="s">
        <v>92</v>
      </c>
      <c r="K990" s="71">
        <v>4</v>
      </c>
      <c r="L990" s="71">
        <v>2025</v>
      </c>
      <c r="M990" s="323">
        <v>19952</v>
      </c>
      <c r="N990" s="71"/>
      <c r="O990" s="331"/>
      <c r="P990" s="69"/>
      <c r="Q990" s="69"/>
      <c r="R990" s="216"/>
      <c r="S990" s="216"/>
      <c r="W990" s="216"/>
    </row>
    <row r="991" spans="1:23" ht="11.25" customHeight="1" x14ac:dyDescent="0.2">
      <c r="A991" s="71">
        <v>97</v>
      </c>
      <c r="B991" s="71" t="s">
        <v>15129</v>
      </c>
      <c r="C991" s="71" t="s">
        <v>13648</v>
      </c>
      <c r="D991" s="71" t="s">
        <v>14560</v>
      </c>
      <c r="E991" s="71" t="s">
        <v>1096</v>
      </c>
      <c r="F991" s="71" t="s">
        <v>15130</v>
      </c>
      <c r="G991" s="71" t="s">
        <v>15131</v>
      </c>
      <c r="H991" s="71" t="s">
        <v>90</v>
      </c>
      <c r="I991" s="71" t="s">
        <v>183</v>
      </c>
      <c r="J991" s="71" t="s">
        <v>92</v>
      </c>
      <c r="K991" s="71">
        <v>4</v>
      </c>
      <c r="L991" s="71">
        <v>2025</v>
      </c>
      <c r="M991" s="323">
        <v>11582.6</v>
      </c>
      <c r="N991" s="71"/>
      <c r="O991" s="331"/>
      <c r="P991" s="69"/>
      <c r="Q991" s="69"/>
      <c r="R991" s="216"/>
      <c r="S991" s="216"/>
      <c r="W991" s="216"/>
    </row>
    <row r="992" spans="1:23" ht="11.25" customHeight="1" x14ac:dyDescent="0.2">
      <c r="A992" s="71">
        <v>98</v>
      </c>
      <c r="B992" s="71" t="s">
        <v>15132</v>
      </c>
      <c r="C992" s="71" t="s">
        <v>13648</v>
      </c>
      <c r="D992" s="71" t="s">
        <v>14560</v>
      </c>
      <c r="E992" s="71" t="s">
        <v>1096</v>
      </c>
      <c r="F992" s="71" t="s">
        <v>15130</v>
      </c>
      <c r="G992" s="71" t="s">
        <v>15133</v>
      </c>
      <c r="H992" s="71" t="s">
        <v>90</v>
      </c>
      <c r="I992" s="71" t="s">
        <v>183</v>
      </c>
      <c r="J992" s="71" t="s">
        <v>92</v>
      </c>
      <c r="K992" s="71">
        <v>4</v>
      </c>
      <c r="L992" s="71">
        <v>2025</v>
      </c>
      <c r="M992" s="323">
        <v>11582.6</v>
      </c>
      <c r="N992" s="71"/>
      <c r="O992" s="331"/>
      <c r="P992" s="69"/>
      <c r="Q992" s="69"/>
      <c r="R992" s="216"/>
      <c r="S992" s="216"/>
      <c r="W992" s="216"/>
    </row>
    <row r="993" spans="1:23" ht="11.25" customHeight="1" x14ac:dyDescent="0.2">
      <c r="A993" s="71">
        <v>99</v>
      </c>
      <c r="B993" s="71" t="s">
        <v>15155</v>
      </c>
      <c r="C993" s="71" t="s">
        <v>15156</v>
      </c>
      <c r="D993" s="71" t="s">
        <v>14560</v>
      </c>
      <c r="E993" s="71" t="s">
        <v>1002</v>
      </c>
      <c r="F993" s="71"/>
      <c r="G993" s="71" t="s">
        <v>15166</v>
      </c>
      <c r="H993" s="71" t="s">
        <v>2637</v>
      </c>
      <c r="I993" s="71" t="s">
        <v>342</v>
      </c>
      <c r="J993" s="71" t="s">
        <v>92</v>
      </c>
      <c r="K993" s="71">
        <v>4</v>
      </c>
      <c r="L993" s="71">
        <v>2025</v>
      </c>
      <c r="M993" s="323">
        <v>19488</v>
      </c>
      <c r="N993" s="71"/>
      <c r="O993" s="331"/>
      <c r="P993" s="69"/>
      <c r="Q993" s="69"/>
      <c r="R993" s="216"/>
      <c r="S993" s="216"/>
      <c r="W993" s="216"/>
    </row>
    <row r="994" spans="1:23" ht="11.25" customHeight="1" x14ac:dyDescent="0.2">
      <c r="A994" s="71">
        <v>100</v>
      </c>
      <c r="B994" s="71" t="s">
        <v>15157</v>
      </c>
      <c r="C994" s="71" t="s">
        <v>15156</v>
      </c>
      <c r="D994" s="71" t="s">
        <v>14560</v>
      </c>
      <c r="E994" s="71" t="s">
        <v>1002</v>
      </c>
      <c r="F994" s="71"/>
      <c r="G994" s="71" t="s">
        <v>15167</v>
      </c>
      <c r="H994" s="71" t="s">
        <v>2637</v>
      </c>
      <c r="I994" s="71" t="s">
        <v>342</v>
      </c>
      <c r="J994" s="71" t="s">
        <v>92</v>
      </c>
      <c r="K994" s="71">
        <v>4</v>
      </c>
      <c r="L994" s="71">
        <v>2025</v>
      </c>
      <c r="M994" s="323">
        <v>19488</v>
      </c>
      <c r="N994" s="71"/>
      <c r="O994" s="331"/>
      <c r="P994" s="69"/>
      <c r="Q994" s="69"/>
      <c r="R994" s="216"/>
      <c r="S994" s="216"/>
      <c r="W994" s="216"/>
    </row>
    <row r="995" spans="1:23" ht="11.25" customHeight="1" x14ac:dyDescent="0.2">
      <c r="A995" s="71">
        <v>101</v>
      </c>
      <c r="B995" s="71" t="s">
        <v>15158</v>
      </c>
      <c r="C995" s="71" t="s">
        <v>15156</v>
      </c>
      <c r="D995" s="71" t="s">
        <v>14560</v>
      </c>
      <c r="E995" s="71" t="s">
        <v>1002</v>
      </c>
      <c r="F995" s="71"/>
      <c r="G995" s="71" t="s">
        <v>15168</v>
      </c>
      <c r="H995" s="71" t="s">
        <v>2637</v>
      </c>
      <c r="I995" s="71" t="s">
        <v>342</v>
      </c>
      <c r="J995" s="71" t="s">
        <v>92</v>
      </c>
      <c r="K995" s="71">
        <v>4</v>
      </c>
      <c r="L995" s="71">
        <v>2025</v>
      </c>
      <c r="M995" s="323">
        <v>19488</v>
      </c>
      <c r="N995" s="71"/>
      <c r="O995" s="331"/>
      <c r="P995" s="69"/>
      <c r="Q995" s="69"/>
      <c r="R995" s="216"/>
      <c r="S995" s="216"/>
      <c r="W995" s="216"/>
    </row>
    <row r="996" spans="1:23" ht="11.25" customHeight="1" x14ac:dyDescent="0.2">
      <c r="A996" s="71">
        <v>102</v>
      </c>
      <c r="B996" s="71" t="s">
        <v>15159</v>
      </c>
      <c r="C996" s="71" t="s">
        <v>15156</v>
      </c>
      <c r="D996" s="71" t="s">
        <v>14560</v>
      </c>
      <c r="E996" s="71" t="s">
        <v>1002</v>
      </c>
      <c r="F996" s="71"/>
      <c r="G996" s="71" t="s">
        <v>15169</v>
      </c>
      <c r="H996" s="71" t="s">
        <v>2637</v>
      </c>
      <c r="I996" s="71" t="s">
        <v>342</v>
      </c>
      <c r="J996" s="71" t="s">
        <v>92</v>
      </c>
      <c r="K996" s="71">
        <v>4</v>
      </c>
      <c r="L996" s="71">
        <v>2025</v>
      </c>
      <c r="M996" s="323">
        <v>19488</v>
      </c>
      <c r="N996" s="71"/>
      <c r="O996" s="331"/>
      <c r="P996" s="69"/>
      <c r="Q996" s="69"/>
      <c r="R996" s="216"/>
      <c r="S996" s="216"/>
      <c r="W996" s="216"/>
    </row>
    <row r="997" spans="1:23" ht="11.25" customHeight="1" x14ac:dyDescent="0.2">
      <c r="A997" s="71">
        <v>103</v>
      </c>
      <c r="B997" s="71" t="s">
        <v>15160</v>
      </c>
      <c r="C997" s="71" t="s">
        <v>15156</v>
      </c>
      <c r="D997" s="71" t="s">
        <v>14560</v>
      </c>
      <c r="E997" s="71" t="s">
        <v>1002</v>
      </c>
      <c r="F997" s="71"/>
      <c r="G997" s="71" t="s">
        <v>15170</v>
      </c>
      <c r="H997" s="71" t="s">
        <v>2637</v>
      </c>
      <c r="I997" s="71" t="s">
        <v>342</v>
      </c>
      <c r="J997" s="71" t="s">
        <v>92</v>
      </c>
      <c r="K997" s="71">
        <v>4</v>
      </c>
      <c r="L997" s="71">
        <v>2025</v>
      </c>
      <c r="M997" s="323">
        <v>19488</v>
      </c>
      <c r="N997" s="71"/>
      <c r="O997" s="331"/>
      <c r="P997" s="69"/>
      <c r="Q997" s="69"/>
      <c r="R997" s="216"/>
      <c r="S997" s="216"/>
      <c r="W997" s="216"/>
    </row>
    <row r="998" spans="1:23" ht="11.25" customHeight="1" x14ac:dyDescent="0.2">
      <c r="A998" s="71">
        <v>104</v>
      </c>
      <c r="B998" s="71" t="s">
        <v>15161</v>
      </c>
      <c r="C998" s="71" t="s">
        <v>15156</v>
      </c>
      <c r="D998" s="71" t="s">
        <v>14560</v>
      </c>
      <c r="E998" s="71" t="s">
        <v>1002</v>
      </c>
      <c r="F998" s="71"/>
      <c r="G998" s="71" t="s">
        <v>15171</v>
      </c>
      <c r="H998" s="71" t="s">
        <v>2637</v>
      </c>
      <c r="I998" s="71" t="s">
        <v>342</v>
      </c>
      <c r="J998" s="71" t="s">
        <v>92</v>
      </c>
      <c r="K998" s="71">
        <v>4</v>
      </c>
      <c r="L998" s="71">
        <v>2025</v>
      </c>
      <c r="M998" s="323">
        <v>19488</v>
      </c>
      <c r="N998" s="71"/>
      <c r="O998" s="331"/>
      <c r="P998" s="69"/>
      <c r="Q998" s="69"/>
      <c r="R998" s="216"/>
      <c r="S998" s="216"/>
      <c r="W998" s="216"/>
    </row>
    <row r="999" spans="1:23" ht="11.25" customHeight="1" x14ac:dyDescent="0.2">
      <c r="A999" s="71">
        <v>105</v>
      </c>
      <c r="B999" s="71" t="s">
        <v>15162</v>
      </c>
      <c r="C999" s="71" t="s">
        <v>15156</v>
      </c>
      <c r="D999" s="71" t="s">
        <v>14560</v>
      </c>
      <c r="E999" s="71" t="s">
        <v>1002</v>
      </c>
      <c r="F999" s="71"/>
      <c r="G999" s="71" t="s">
        <v>15172</v>
      </c>
      <c r="H999" s="71" t="s">
        <v>2637</v>
      </c>
      <c r="I999" s="71" t="s">
        <v>342</v>
      </c>
      <c r="J999" s="71" t="s">
        <v>92</v>
      </c>
      <c r="K999" s="71">
        <v>4</v>
      </c>
      <c r="L999" s="71">
        <v>2025</v>
      </c>
      <c r="M999" s="323">
        <v>19488</v>
      </c>
      <c r="N999" s="71"/>
      <c r="O999" s="331"/>
      <c r="P999" s="69"/>
      <c r="Q999" s="69"/>
      <c r="R999" s="216"/>
      <c r="S999" s="216"/>
      <c r="W999" s="216"/>
    </row>
    <row r="1000" spans="1:23" ht="11.25" customHeight="1" x14ac:dyDescent="0.2">
      <c r="A1000" s="71">
        <v>106</v>
      </c>
      <c r="B1000" s="71" t="s">
        <v>15163</v>
      </c>
      <c r="C1000" s="71" t="s">
        <v>15156</v>
      </c>
      <c r="D1000" s="71" t="s">
        <v>14560</v>
      </c>
      <c r="E1000" s="71" t="s">
        <v>1002</v>
      </c>
      <c r="F1000" s="71"/>
      <c r="G1000" s="71" t="s">
        <v>15173</v>
      </c>
      <c r="H1000" s="71" t="s">
        <v>2637</v>
      </c>
      <c r="I1000" s="71" t="s">
        <v>342</v>
      </c>
      <c r="J1000" s="71" t="s">
        <v>92</v>
      </c>
      <c r="K1000" s="71">
        <v>4</v>
      </c>
      <c r="L1000" s="71">
        <v>2025</v>
      </c>
      <c r="M1000" s="323">
        <v>19488</v>
      </c>
      <c r="N1000" s="71"/>
      <c r="O1000" s="331"/>
      <c r="P1000" s="69"/>
      <c r="Q1000" s="69"/>
      <c r="R1000" s="216"/>
      <c r="S1000" s="216"/>
      <c r="W1000" s="216"/>
    </row>
    <row r="1001" spans="1:23" ht="11.25" customHeight="1" x14ac:dyDescent="0.2">
      <c r="A1001" s="71">
        <v>107</v>
      </c>
      <c r="B1001" s="71" t="s">
        <v>15164</v>
      </c>
      <c r="C1001" s="71" t="s">
        <v>15156</v>
      </c>
      <c r="D1001" s="71" t="s">
        <v>14560</v>
      </c>
      <c r="E1001" s="71" t="s">
        <v>1002</v>
      </c>
      <c r="F1001" s="71"/>
      <c r="G1001" s="71" t="s">
        <v>15174</v>
      </c>
      <c r="H1001" s="71" t="s">
        <v>2637</v>
      </c>
      <c r="I1001" s="71" t="s">
        <v>342</v>
      </c>
      <c r="J1001" s="71" t="s">
        <v>92</v>
      </c>
      <c r="K1001" s="71">
        <v>4</v>
      </c>
      <c r="L1001" s="71">
        <v>2025</v>
      </c>
      <c r="M1001" s="323">
        <v>19488</v>
      </c>
      <c r="N1001" s="71"/>
      <c r="O1001" s="331"/>
      <c r="P1001" s="69"/>
      <c r="Q1001" s="69"/>
      <c r="R1001" s="216"/>
      <c r="S1001" s="216"/>
      <c r="W1001" s="216"/>
    </row>
    <row r="1002" spans="1:23" ht="11.25" customHeight="1" x14ac:dyDescent="0.2">
      <c r="A1002" s="71">
        <v>108</v>
      </c>
      <c r="B1002" s="71" t="s">
        <v>15165</v>
      </c>
      <c r="C1002" s="71" t="s">
        <v>15156</v>
      </c>
      <c r="D1002" s="71" t="s">
        <v>14560</v>
      </c>
      <c r="E1002" s="71" t="s">
        <v>1002</v>
      </c>
      <c r="F1002" s="71"/>
      <c r="G1002" s="71" t="s">
        <v>15175</v>
      </c>
      <c r="H1002" s="71" t="s">
        <v>2637</v>
      </c>
      <c r="I1002" s="71" t="s">
        <v>342</v>
      </c>
      <c r="J1002" s="71" t="s">
        <v>92</v>
      </c>
      <c r="K1002" s="71">
        <v>4</v>
      </c>
      <c r="L1002" s="71">
        <v>2025</v>
      </c>
      <c r="M1002" s="323">
        <v>19488</v>
      </c>
      <c r="N1002" s="71"/>
      <c r="O1002" s="331"/>
      <c r="P1002" s="69"/>
      <c r="Q1002" s="69"/>
      <c r="R1002" s="216"/>
      <c r="S1002" s="216"/>
      <c r="W1002" s="216"/>
    </row>
    <row r="1003" spans="1:23" ht="42" customHeight="1" x14ac:dyDescent="0.2">
      <c r="A1003" s="71">
        <v>109</v>
      </c>
      <c r="B1003" s="71" t="s">
        <v>15176</v>
      </c>
      <c r="C1003" s="71" t="s">
        <v>13648</v>
      </c>
      <c r="D1003" s="71" t="s">
        <v>14560</v>
      </c>
      <c r="E1003" s="71" t="s">
        <v>15177</v>
      </c>
      <c r="F1003" s="71" t="s">
        <v>15130</v>
      </c>
      <c r="G1003" s="71" t="s">
        <v>15182</v>
      </c>
      <c r="H1003" s="71" t="s">
        <v>90</v>
      </c>
      <c r="I1003" s="71" t="s">
        <v>448</v>
      </c>
      <c r="J1003" s="71" t="s">
        <v>92</v>
      </c>
      <c r="K1003" s="71">
        <v>4</v>
      </c>
      <c r="L1003" s="71">
        <v>2025</v>
      </c>
      <c r="M1003" s="323">
        <v>11582.6</v>
      </c>
      <c r="N1003" s="71" t="s">
        <v>5160</v>
      </c>
      <c r="O1003" s="331"/>
      <c r="P1003" s="69"/>
      <c r="Q1003" s="69"/>
      <c r="R1003" s="216"/>
      <c r="S1003" s="216"/>
      <c r="W1003" s="216"/>
    </row>
    <row r="1004" spans="1:23" ht="42" customHeight="1" x14ac:dyDescent="0.2">
      <c r="A1004" s="71">
        <v>110</v>
      </c>
      <c r="B1004" s="71" t="s">
        <v>15178</v>
      </c>
      <c r="C1004" s="71" t="s">
        <v>13648</v>
      </c>
      <c r="D1004" s="71" t="s">
        <v>14560</v>
      </c>
      <c r="E1004" s="71" t="s">
        <v>15177</v>
      </c>
      <c r="F1004" s="71" t="s">
        <v>15130</v>
      </c>
      <c r="G1004" s="71" t="s">
        <v>15183</v>
      </c>
      <c r="H1004" s="71" t="s">
        <v>90</v>
      </c>
      <c r="I1004" s="71" t="s">
        <v>448</v>
      </c>
      <c r="J1004" s="71" t="s">
        <v>92</v>
      </c>
      <c r="K1004" s="71">
        <v>4</v>
      </c>
      <c r="L1004" s="71">
        <v>2025</v>
      </c>
      <c r="M1004" s="323">
        <v>11582.6</v>
      </c>
      <c r="N1004" s="71" t="s">
        <v>5160</v>
      </c>
      <c r="O1004" s="331"/>
      <c r="P1004" s="69"/>
      <c r="Q1004" s="69"/>
      <c r="R1004" s="216"/>
      <c r="S1004" s="216"/>
      <c r="W1004" s="216"/>
    </row>
    <row r="1005" spans="1:23" ht="42" customHeight="1" x14ac:dyDescent="0.2">
      <c r="A1005" s="71">
        <v>111</v>
      </c>
      <c r="B1005" s="71" t="s">
        <v>15179</v>
      </c>
      <c r="C1005" s="71" t="s">
        <v>13648</v>
      </c>
      <c r="D1005" s="71" t="s">
        <v>14560</v>
      </c>
      <c r="E1005" s="71" t="s">
        <v>15177</v>
      </c>
      <c r="F1005" s="71" t="s">
        <v>15130</v>
      </c>
      <c r="G1005" s="71" t="s">
        <v>15184</v>
      </c>
      <c r="H1005" s="71" t="s">
        <v>90</v>
      </c>
      <c r="I1005" s="71" t="s">
        <v>448</v>
      </c>
      <c r="J1005" s="71" t="s">
        <v>92</v>
      </c>
      <c r="K1005" s="71">
        <v>4</v>
      </c>
      <c r="L1005" s="71">
        <v>2025</v>
      </c>
      <c r="M1005" s="323">
        <v>11582.6</v>
      </c>
      <c r="N1005" s="71" t="s">
        <v>5160</v>
      </c>
      <c r="O1005" s="331"/>
      <c r="P1005" s="69"/>
      <c r="Q1005" s="69"/>
      <c r="R1005" s="216"/>
      <c r="S1005" s="216"/>
      <c r="W1005" s="216"/>
    </row>
    <row r="1006" spans="1:23" ht="42" customHeight="1" x14ac:dyDescent="0.2">
      <c r="A1006" s="71">
        <v>112</v>
      </c>
      <c r="B1006" s="71" t="s">
        <v>15180</v>
      </c>
      <c r="C1006" s="71" t="s">
        <v>13648</v>
      </c>
      <c r="D1006" s="71" t="s">
        <v>14560</v>
      </c>
      <c r="E1006" s="71" t="s">
        <v>15177</v>
      </c>
      <c r="F1006" s="71" t="s">
        <v>15130</v>
      </c>
      <c r="G1006" s="71" t="s">
        <v>15185</v>
      </c>
      <c r="H1006" s="71" t="s">
        <v>90</v>
      </c>
      <c r="I1006" s="71" t="s">
        <v>448</v>
      </c>
      <c r="J1006" s="71" t="s">
        <v>92</v>
      </c>
      <c r="K1006" s="71">
        <v>4</v>
      </c>
      <c r="L1006" s="71">
        <v>2025</v>
      </c>
      <c r="M1006" s="323">
        <v>11582.6</v>
      </c>
      <c r="N1006" s="71" t="s">
        <v>5160</v>
      </c>
      <c r="O1006" s="331"/>
      <c r="P1006" s="69"/>
      <c r="Q1006" s="69"/>
      <c r="R1006" s="216"/>
      <c r="S1006" s="216"/>
      <c r="W1006" s="216"/>
    </row>
    <row r="1007" spans="1:23" ht="42" customHeight="1" x14ac:dyDescent="0.2">
      <c r="A1007" s="71">
        <v>113</v>
      </c>
      <c r="B1007" s="71" t="s">
        <v>15181</v>
      </c>
      <c r="C1007" s="71" t="s">
        <v>13648</v>
      </c>
      <c r="D1007" s="71" t="s">
        <v>14560</v>
      </c>
      <c r="E1007" s="71" t="s">
        <v>15177</v>
      </c>
      <c r="F1007" s="71" t="s">
        <v>15130</v>
      </c>
      <c r="G1007" s="71" t="s">
        <v>15186</v>
      </c>
      <c r="H1007" s="71" t="s">
        <v>90</v>
      </c>
      <c r="I1007" s="71" t="s">
        <v>448</v>
      </c>
      <c r="J1007" s="71" t="s">
        <v>92</v>
      </c>
      <c r="K1007" s="71">
        <v>4</v>
      </c>
      <c r="L1007" s="71">
        <v>2025</v>
      </c>
      <c r="M1007" s="323">
        <v>11582.6</v>
      </c>
      <c r="N1007" s="71" t="s">
        <v>5160</v>
      </c>
      <c r="O1007" s="331"/>
      <c r="P1007" s="69"/>
      <c r="Q1007" s="69"/>
      <c r="R1007" s="216"/>
      <c r="S1007" s="216"/>
      <c r="W1007" s="216"/>
    </row>
    <row r="1008" spans="1:23" ht="36.75" customHeight="1" x14ac:dyDescent="0.2">
      <c r="A1008" s="71">
        <v>114</v>
      </c>
      <c r="B1008" s="71" t="s">
        <v>15266</v>
      </c>
      <c r="C1008" s="71" t="s">
        <v>13664</v>
      </c>
      <c r="D1008" s="71" t="s">
        <v>14560</v>
      </c>
      <c r="E1008" s="71" t="s">
        <v>1092</v>
      </c>
      <c r="F1008" s="71"/>
      <c r="G1008" s="71"/>
      <c r="H1008" s="71" t="s">
        <v>90</v>
      </c>
      <c r="I1008" s="71" t="s">
        <v>13854</v>
      </c>
      <c r="J1008" s="71" t="s">
        <v>92</v>
      </c>
      <c r="K1008" s="71">
        <v>6</v>
      </c>
      <c r="L1008" s="71">
        <v>2025</v>
      </c>
      <c r="M1008" s="323">
        <v>19488</v>
      </c>
      <c r="N1008" s="71" t="s">
        <v>2950</v>
      </c>
      <c r="O1008" s="331"/>
      <c r="P1008" s="69"/>
      <c r="Q1008" s="69"/>
      <c r="R1008" s="216"/>
      <c r="S1008" s="216"/>
      <c r="W1008" s="216"/>
    </row>
    <row r="1009" spans="1:23" ht="36.75" customHeight="1" x14ac:dyDescent="0.2">
      <c r="A1009" s="71">
        <v>115</v>
      </c>
      <c r="B1009" s="71" t="s">
        <v>15267</v>
      </c>
      <c r="C1009" s="71" t="s">
        <v>13664</v>
      </c>
      <c r="D1009" s="71" t="s">
        <v>14560</v>
      </c>
      <c r="E1009" s="71" t="s">
        <v>1092</v>
      </c>
      <c r="F1009" s="71" t="s">
        <v>15268</v>
      </c>
      <c r="G1009" s="71" t="s">
        <v>15269</v>
      </c>
      <c r="H1009" s="71" t="s">
        <v>90</v>
      </c>
      <c r="I1009" s="71" t="s">
        <v>277</v>
      </c>
      <c r="J1009" s="71" t="s">
        <v>92</v>
      </c>
      <c r="K1009" s="71">
        <v>6</v>
      </c>
      <c r="L1009" s="71">
        <v>2025</v>
      </c>
      <c r="M1009" s="323">
        <v>19488</v>
      </c>
      <c r="N1009" s="71" t="s">
        <v>5160</v>
      </c>
      <c r="O1009" s="331"/>
      <c r="P1009" s="69"/>
      <c r="Q1009" s="69"/>
      <c r="R1009" s="216"/>
      <c r="S1009" s="216"/>
      <c r="W1009" s="216"/>
    </row>
    <row r="1010" spans="1:23" ht="36.75" customHeight="1" x14ac:dyDescent="0.2">
      <c r="A1010" s="71">
        <v>116</v>
      </c>
      <c r="B1010" s="71" t="s">
        <v>15270</v>
      </c>
      <c r="C1010" s="71" t="s">
        <v>13648</v>
      </c>
      <c r="D1010" s="71" t="s">
        <v>14560</v>
      </c>
      <c r="E1010" s="71" t="s">
        <v>1096</v>
      </c>
      <c r="F1010" s="71" t="s">
        <v>14561</v>
      </c>
      <c r="G1010" s="71" t="s">
        <v>15271</v>
      </c>
      <c r="H1010" s="71" t="s">
        <v>90</v>
      </c>
      <c r="I1010" s="71" t="s">
        <v>277</v>
      </c>
      <c r="J1010" s="71" t="s">
        <v>92</v>
      </c>
      <c r="K1010" s="71">
        <v>6</v>
      </c>
      <c r="L1010" s="71">
        <v>2025</v>
      </c>
      <c r="M1010" s="323">
        <v>11582.6</v>
      </c>
      <c r="N1010" s="71" t="s">
        <v>5160</v>
      </c>
      <c r="O1010" s="331"/>
      <c r="P1010" s="69"/>
      <c r="Q1010" s="69"/>
      <c r="R1010" s="216"/>
      <c r="S1010" s="216"/>
      <c r="W1010" s="216"/>
    </row>
    <row r="1011" spans="1:23" ht="36.75" customHeight="1" x14ac:dyDescent="0.2">
      <c r="A1011" s="71">
        <v>117</v>
      </c>
      <c r="B1011" s="71" t="s">
        <v>15272</v>
      </c>
      <c r="C1011" s="71" t="s">
        <v>13664</v>
      </c>
      <c r="D1011" s="71" t="s">
        <v>14560</v>
      </c>
      <c r="E1011" s="71" t="s">
        <v>1092</v>
      </c>
      <c r="F1011" s="71" t="s">
        <v>15268</v>
      </c>
      <c r="G1011" s="71" t="s">
        <v>15283</v>
      </c>
      <c r="H1011" s="71" t="s">
        <v>90</v>
      </c>
      <c r="I1011" s="71" t="s">
        <v>277</v>
      </c>
      <c r="J1011" s="71" t="s">
        <v>92</v>
      </c>
      <c r="K1011" s="71">
        <v>6</v>
      </c>
      <c r="L1011" s="71">
        <v>2025</v>
      </c>
      <c r="M1011" s="323">
        <v>19488</v>
      </c>
      <c r="N1011" s="71" t="s">
        <v>5160</v>
      </c>
      <c r="O1011" s="331"/>
      <c r="P1011" s="69"/>
      <c r="Q1011" s="69"/>
      <c r="R1011" s="216"/>
      <c r="S1011" s="216"/>
      <c r="W1011" s="216"/>
    </row>
    <row r="1012" spans="1:23" ht="36.75" customHeight="1" x14ac:dyDescent="0.2">
      <c r="A1012" s="71">
        <v>118</v>
      </c>
      <c r="B1012" s="71" t="s">
        <v>15273</v>
      </c>
      <c r="C1012" s="71" t="s">
        <v>13664</v>
      </c>
      <c r="D1012" s="71" t="s">
        <v>14560</v>
      </c>
      <c r="E1012" s="71" t="s">
        <v>1092</v>
      </c>
      <c r="F1012" s="71" t="s">
        <v>15268</v>
      </c>
      <c r="G1012" s="71" t="s">
        <v>15278</v>
      </c>
      <c r="H1012" s="71" t="s">
        <v>90</v>
      </c>
      <c r="I1012" s="71" t="s">
        <v>277</v>
      </c>
      <c r="J1012" s="71" t="s">
        <v>92</v>
      </c>
      <c r="K1012" s="71">
        <v>6</v>
      </c>
      <c r="L1012" s="71">
        <v>2025</v>
      </c>
      <c r="M1012" s="323">
        <v>19488</v>
      </c>
      <c r="N1012" s="71" t="s">
        <v>5160</v>
      </c>
      <c r="O1012" s="331"/>
      <c r="P1012" s="69"/>
      <c r="Q1012" s="69"/>
      <c r="R1012" s="216"/>
      <c r="S1012" s="216"/>
      <c r="W1012" s="216"/>
    </row>
    <row r="1013" spans="1:23" ht="36.75" customHeight="1" x14ac:dyDescent="0.2">
      <c r="A1013" s="71">
        <v>119</v>
      </c>
      <c r="B1013" s="71" t="s">
        <v>15274</v>
      </c>
      <c r="C1013" s="71" t="s">
        <v>13664</v>
      </c>
      <c r="D1013" s="71" t="s">
        <v>14560</v>
      </c>
      <c r="E1013" s="71" t="s">
        <v>1092</v>
      </c>
      <c r="F1013" s="71" t="s">
        <v>15268</v>
      </c>
      <c r="G1013" s="71" t="s">
        <v>15279</v>
      </c>
      <c r="H1013" s="71" t="s">
        <v>90</v>
      </c>
      <c r="I1013" s="71" t="s">
        <v>277</v>
      </c>
      <c r="J1013" s="71" t="s">
        <v>92</v>
      </c>
      <c r="K1013" s="71">
        <v>6</v>
      </c>
      <c r="L1013" s="71">
        <v>2025</v>
      </c>
      <c r="M1013" s="323">
        <v>19488</v>
      </c>
      <c r="N1013" s="71" t="s">
        <v>5160</v>
      </c>
      <c r="O1013" s="331"/>
      <c r="P1013" s="69"/>
      <c r="Q1013" s="69"/>
      <c r="R1013" s="216"/>
      <c r="S1013" s="216"/>
      <c r="W1013" s="216"/>
    </row>
    <row r="1014" spans="1:23" ht="36.75" customHeight="1" x14ac:dyDescent="0.2">
      <c r="A1014" s="71">
        <v>120</v>
      </c>
      <c r="B1014" s="71" t="s">
        <v>15275</v>
      </c>
      <c r="C1014" s="71" t="s">
        <v>13664</v>
      </c>
      <c r="D1014" s="71" t="s">
        <v>14560</v>
      </c>
      <c r="E1014" s="71" t="s">
        <v>1092</v>
      </c>
      <c r="F1014" s="71" t="s">
        <v>15268</v>
      </c>
      <c r="G1014" s="71" t="s">
        <v>15280</v>
      </c>
      <c r="H1014" s="71" t="s">
        <v>90</v>
      </c>
      <c r="I1014" s="71" t="s">
        <v>277</v>
      </c>
      <c r="J1014" s="71" t="s">
        <v>92</v>
      </c>
      <c r="K1014" s="71">
        <v>6</v>
      </c>
      <c r="L1014" s="71">
        <v>2025</v>
      </c>
      <c r="M1014" s="323">
        <v>19488</v>
      </c>
      <c r="N1014" s="71" t="s">
        <v>5160</v>
      </c>
      <c r="O1014" s="331"/>
      <c r="P1014" s="69"/>
      <c r="Q1014" s="69"/>
      <c r="R1014" s="216"/>
      <c r="S1014" s="216"/>
      <c r="W1014" s="216"/>
    </row>
    <row r="1015" spans="1:23" ht="36.75" customHeight="1" x14ac:dyDescent="0.2">
      <c r="A1015" s="71">
        <v>121</v>
      </c>
      <c r="B1015" s="71" t="s">
        <v>15276</v>
      </c>
      <c r="C1015" s="71" t="s">
        <v>13664</v>
      </c>
      <c r="D1015" s="71" t="s">
        <v>14560</v>
      </c>
      <c r="E1015" s="71" t="s">
        <v>1092</v>
      </c>
      <c r="F1015" s="71" t="s">
        <v>15268</v>
      </c>
      <c r="G1015" s="71" t="s">
        <v>15281</v>
      </c>
      <c r="H1015" s="71" t="s">
        <v>90</v>
      </c>
      <c r="I1015" s="71" t="s">
        <v>277</v>
      </c>
      <c r="J1015" s="71" t="s">
        <v>92</v>
      </c>
      <c r="K1015" s="71">
        <v>6</v>
      </c>
      <c r="L1015" s="71">
        <v>2025</v>
      </c>
      <c r="M1015" s="323">
        <v>19488</v>
      </c>
      <c r="N1015" s="71" t="s">
        <v>5160</v>
      </c>
      <c r="O1015" s="331"/>
      <c r="P1015" s="69"/>
      <c r="Q1015" s="69"/>
      <c r="R1015" s="216"/>
      <c r="S1015" s="216"/>
      <c r="W1015" s="216"/>
    </row>
    <row r="1016" spans="1:23" ht="36.75" customHeight="1" x14ac:dyDescent="0.2">
      <c r="A1016" s="71">
        <v>122</v>
      </c>
      <c r="B1016" s="71" t="s">
        <v>15277</v>
      </c>
      <c r="C1016" s="71" t="s">
        <v>13664</v>
      </c>
      <c r="D1016" s="71" t="s">
        <v>14560</v>
      </c>
      <c r="E1016" s="71" t="s">
        <v>1092</v>
      </c>
      <c r="F1016" s="71" t="s">
        <v>15268</v>
      </c>
      <c r="G1016" s="71" t="s">
        <v>15282</v>
      </c>
      <c r="H1016" s="71" t="s">
        <v>90</v>
      </c>
      <c r="I1016" s="71" t="s">
        <v>277</v>
      </c>
      <c r="J1016" s="71" t="s">
        <v>92</v>
      </c>
      <c r="K1016" s="71">
        <v>6</v>
      </c>
      <c r="L1016" s="71">
        <v>2025</v>
      </c>
      <c r="M1016" s="323">
        <v>19488</v>
      </c>
      <c r="N1016" s="71" t="s">
        <v>5160</v>
      </c>
      <c r="O1016" s="331"/>
      <c r="P1016" s="69"/>
      <c r="Q1016" s="69"/>
      <c r="R1016" s="216"/>
      <c r="S1016" s="216"/>
      <c r="W1016" s="216"/>
    </row>
    <row r="1017" spans="1:23" ht="36.75" customHeight="1" x14ac:dyDescent="0.2">
      <c r="A1017" s="71">
        <v>123</v>
      </c>
      <c r="B1017" s="71" t="s">
        <v>15284</v>
      </c>
      <c r="C1017" s="71" t="s">
        <v>13648</v>
      </c>
      <c r="D1017" s="71" t="s">
        <v>14560</v>
      </c>
      <c r="E1017" s="71" t="s">
        <v>1096</v>
      </c>
      <c r="F1017" s="71" t="s">
        <v>15130</v>
      </c>
      <c r="G1017" s="71" t="s">
        <v>15285</v>
      </c>
      <c r="H1017" s="71" t="s">
        <v>2637</v>
      </c>
      <c r="I1017" s="71" t="s">
        <v>14773</v>
      </c>
      <c r="J1017" s="71" t="s">
        <v>92</v>
      </c>
      <c r="K1017" s="71">
        <v>6</v>
      </c>
      <c r="L1017" s="71">
        <v>2025</v>
      </c>
      <c r="M1017" s="323">
        <v>11582.6</v>
      </c>
      <c r="N1017" s="71" t="s">
        <v>7488</v>
      </c>
      <c r="O1017" s="331"/>
      <c r="P1017" s="69"/>
      <c r="Q1017" s="69"/>
      <c r="R1017" s="216"/>
      <c r="S1017" s="216"/>
      <c r="W1017" s="216"/>
    </row>
    <row r="1018" spans="1:23" ht="36.75" customHeight="1" x14ac:dyDescent="0.2">
      <c r="A1018" s="71">
        <v>124</v>
      </c>
      <c r="B1018" s="71" t="s">
        <v>15288</v>
      </c>
      <c r="C1018" s="71" t="s">
        <v>13648</v>
      </c>
      <c r="D1018" s="71" t="s">
        <v>14560</v>
      </c>
      <c r="E1018" s="71" t="s">
        <v>1096</v>
      </c>
      <c r="F1018" s="71" t="s">
        <v>15130</v>
      </c>
      <c r="G1018" s="71" t="s">
        <v>15286</v>
      </c>
      <c r="H1018" s="71" t="s">
        <v>2637</v>
      </c>
      <c r="I1018" s="71" t="s">
        <v>14773</v>
      </c>
      <c r="J1018" s="71" t="s">
        <v>92</v>
      </c>
      <c r="K1018" s="71">
        <v>6</v>
      </c>
      <c r="L1018" s="71">
        <v>2025</v>
      </c>
      <c r="M1018" s="323">
        <v>11582.6</v>
      </c>
      <c r="N1018" s="71" t="s">
        <v>7488</v>
      </c>
      <c r="O1018" s="331"/>
      <c r="P1018" s="69"/>
      <c r="Q1018" s="69"/>
      <c r="R1018" s="216"/>
      <c r="S1018" s="216"/>
      <c r="W1018" s="216"/>
    </row>
    <row r="1019" spans="1:23" ht="36.75" customHeight="1" x14ac:dyDescent="0.2">
      <c r="A1019" s="71">
        <v>125</v>
      </c>
      <c r="B1019" s="71" t="s">
        <v>15289</v>
      </c>
      <c r="C1019" s="71" t="s">
        <v>13648</v>
      </c>
      <c r="D1019" s="71" t="s">
        <v>14560</v>
      </c>
      <c r="E1019" s="71" t="s">
        <v>1096</v>
      </c>
      <c r="F1019" s="71" t="s">
        <v>15130</v>
      </c>
      <c r="G1019" s="71" t="s">
        <v>15287</v>
      </c>
      <c r="H1019" s="71" t="s">
        <v>2637</v>
      </c>
      <c r="I1019" s="71" t="s">
        <v>14773</v>
      </c>
      <c r="J1019" s="71" t="s">
        <v>92</v>
      </c>
      <c r="K1019" s="71">
        <v>6</v>
      </c>
      <c r="L1019" s="71">
        <v>2025</v>
      </c>
      <c r="M1019" s="323">
        <v>11582.6</v>
      </c>
      <c r="N1019" s="71" t="s">
        <v>7488</v>
      </c>
      <c r="O1019" s="331"/>
      <c r="P1019" s="69"/>
      <c r="Q1019" s="69"/>
      <c r="R1019" s="216"/>
      <c r="S1019" s="216"/>
      <c r="W1019" s="216"/>
    </row>
    <row r="1020" spans="1:23" ht="36.75" customHeight="1" x14ac:dyDescent="0.2">
      <c r="A1020" s="71">
        <v>126</v>
      </c>
      <c r="B1020" s="71" t="s">
        <v>15258</v>
      </c>
      <c r="C1020" s="71" t="s">
        <v>15249</v>
      </c>
      <c r="D1020" s="71" t="s">
        <v>14560</v>
      </c>
      <c r="E1020" s="71" t="s">
        <v>1096</v>
      </c>
      <c r="F1020" s="71" t="s">
        <v>15250</v>
      </c>
      <c r="G1020" s="71" t="s">
        <v>15259</v>
      </c>
      <c r="H1020" s="71" t="s">
        <v>90</v>
      </c>
      <c r="I1020" s="71" t="s">
        <v>1325</v>
      </c>
      <c r="J1020" s="71" t="s">
        <v>92</v>
      </c>
      <c r="K1020" s="71">
        <v>6</v>
      </c>
      <c r="L1020" s="71">
        <v>2025</v>
      </c>
      <c r="M1020" s="323">
        <v>11582.6</v>
      </c>
      <c r="N1020" s="71"/>
      <c r="O1020" s="331"/>
      <c r="P1020" s="69"/>
      <c r="Q1020" s="69"/>
      <c r="R1020" s="216"/>
      <c r="S1020" s="216"/>
      <c r="W1020" s="216"/>
    </row>
    <row r="1021" spans="1:23" ht="36.75" customHeight="1" x14ac:dyDescent="0.2">
      <c r="A1021" s="71">
        <v>127</v>
      </c>
      <c r="B1021" s="71" t="s">
        <v>15256</v>
      </c>
      <c r="C1021" s="71" t="s">
        <v>15249</v>
      </c>
      <c r="D1021" s="71" t="s">
        <v>14560</v>
      </c>
      <c r="E1021" s="71" t="s">
        <v>1096</v>
      </c>
      <c r="F1021" s="71" t="s">
        <v>15250</v>
      </c>
      <c r="G1021" s="71" t="s">
        <v>15257</v>
      </c>
      <c r="H1021" s="71" t="s">
        <v>90</v>
      </c>
      <c r="I1021" s="71" t="s">
        <v>1325</v>
      </c>
      <c r="J1021" s="71" t="s">
        <v>92</v>
      </c>
      <c r="K1021" s="71">
        <v>6</v>
      </c>
      <c r="L1021" s="71">
        <v>2025</v>
      </c>
      <c r="M1021" s="323">
        <v>11582.6</v>
      </c>
      <c r="N1021" s="71"/>
      <c r="O1021" s="331"/>
      <c r="P1021" s="69"/>
      <c r="Q1021" s="69"/>
      <c r="R1021" s="216"/>
      <c r="S1021" s="216"/>
      <c r="W1021" s="216"/>
    </row>
    <row r="1022" spans="1:23" ht="36.75" customHeight="1" x14ac:dyDescent="0.2">
      <c r="A1022" s="71">
        <v>128</v>
      </c>
      <c r="B1022" s="71" t="s">
        <v>15254</v>
      </c>
      <c r="C1022" s="71" t="s">
        <v>15249</v>
      </c>
      <c r="D1022" s="71" t="s">
        <v>14560</v>
      </c>
      <c r="E1022" s="71" t="s">
        <v>1096</v>
      </c>
      <c r="F1022" s="71" t="s">
        <v>15250</v>
      </c>
      <c r="G1022" s="71" t="s">
        <v>15255</v>
      </c>
      <c r="H1022" s="71" t="s">
        <v>90</v>
      </c>
      <c r="I1022" s="71" t="s">
        <v>1325</v>
      </c>
      <c r="J1022" s="71" t="s">
        <v>92</v>
      </c>
      <c r="K1022" s="71">
        <v>6</v>
      </c>
      <c r="L1022" s="71">
        <v>2025</v>
      </c>
      <c r="M1022" s="323">
        <v>11582.6</v>
      </c>
      <c r="N1022" s="71"/>
      <c r="O1022" s="331"/>
      <c r="P1022" s="69"/>
      <c r="Q1022" s="69"/>
      <c r="R1022" s="216"/>
      <c r="S1022" s="216"/>
      <c r="W1022" s="216"/>
    </row>
    <row r="1023" spans="1:23" ht="36.75" customHeight="1" x14ac:dyDescent="0.2">
      <c r="A1023" s="71">
        <v>129</v>
      </c>
      <c r="B1023" s="71" t="s">
        <v>15252</v>
      </c>
      <c r="C1023" s="71" t="s">
        <v>15249</v>
      </c>
      <c r="D1023" s="71" t="s">
        <v>14560</v>
      </c>
      <c r="E1023" s="71" t="s">
        <v>1096</v>
      </c>
      <c r="F1023" s="71" t="s">
        <v>15250</v>
      </c>
      <c r="G1023" s="71" t="s">
        <v>15253</v>
      </c>
      <c r="H1023" s="71" t="s">
        <v>90</v>
      </c>
      <c r="I1023" s="71" t="s">
        <v>1325</v>
      </c>
      <c r="J1023" s="71" t="s">
        <v>92</v>
      </c>
      <c r="K1023" s="71">
        <v>6</v>
      </c>
      <c r="L1023" s="71">
        <v>2025</v>
      </c>
      <c r="M1023" s="323">
        <v>11582.6</v>
      </c>
      <c r="N1023" s="71"/>
      <c r="O1023" s="331"/>
      <c r="P1023" s="69"/>
      <c r="Q1023" s="69"/>
      <c r="R1023" s="216"/>
      <c r="S1023" s="216"/>
      <c r="W1023" s="216"/>
    </row>
    <row r="1024" spans="1:23" ht="36.75" customHeight="1" x14ac:dyDescent="0.2">
      <c r="A1024" s="71">
        <v>130</v>
      </c>
      <c r="B1024" s="71" t="s">
        <v>15248</v>
      </c>
      <c r="C1024" s="71" t="s">
        <v>15249</v>
      </c>
      <c r="D1024" s="71" t="s">
        <v>14560</v>
      </c>
      <c r="E1024" s="71" t="s">
        <v>1096</v>
      </c>
      <c r="F1024" s="71" t="s">
        <v>15250</v>
      </c>
      <c r="G1024" s="71" t="s">
        <v>15251</v>
      </c>
      <c r="H1024" s="71" t="s">
        <v>90</v>
      </c>
      <c r="I1024" s="71" t="s">
        <v>1325</v>
      </c>
      <c r="J1024" s="71" t="s">
        <v>92</v>
      </c>
      <c r="K1024" s="71">
        <v>6</v>
      </c>
      <c r="L1024" s="71">
        <v>2025</v>
      </c>
      <c r="M1024" s="323">
        <v>11582.6</v>
      </c>
      <c r="N1024" s="71"/>
      <c r="O1024" s="331"/>
      <c r="P1024" s="69"/>
      <c r="Q1024" s="69"/>
      <c r="R1024" s="216"/>
      <c r="S1024" s="216"/>
      <c r="W1024" s="216"/>
    </row>
    <row r="1025" spans="1:23" ht="33" customHeight="1" x14ac:dyDescent="0.2">
      <c r="A1025" s="71">
        <v>131</v>
      </c>
      <c r="B1025" s="71" t="s">
        <v>15246</v>
      </c>
      <c r="C1025" s="71" t="s">
        <v>15243</v>
      </c>
      <c r="D1025" s="71" t="s">
        <v>14560</v>
      </c>
      <c r="E1025" s="71" t="s">
        <v>1754</v>
      </c>
      <c r="F1025" s="71" t="s">
        <v>15244</v>
      </c>
      <c r="G1025" s="71" t="s">
        <v>15245</v>
      </c>
      <c r="H1025" s="71" t="s">
        <v>90</v>
      </c>
      <c r="I1025" s="71" t="s">
        <v>1325</v>
      </c>
      <c r="J1025" s="71" t="s">
        <v>92</v>
      </c>
      <c r="K1025" s="71">
        <v>6</v>
      </c>
      <c r="L1025" s="71">
        <v>2025</v>
      </c>
      <c r="M1025" s="323">
        <v>26912</v>
      </c>
      <c r="N1025" s="71" t="s">
        <v>2950</v>
      </c>
      <c r="O1025" s="331"/>
      <c r="P1025" s="69"/>
      <c r="Q1025" s="69"/>
      <c r="R1025" s="216"/>
      <c r="S1025" s="216"/>
      <c r="W1025" s="216"/>
    </row>
    <row r="1026" spans="1:23" ht="33" customHeight="1" x14ac:dyDescent="0.2">
      <c r="A1026" s="71">
        <v>132</v>
      </c>
      <c r="B1026" s="71" t="s">
        <v>15242</v>
      </c>
      <c r="C1026" s="71" t="s">
        <v>15243</v>
      </c>
      <c r="D1026" s="71" t="s">
        <v>14560</v>
      </c>
      <c r="E1026" s="71" t="s">
        <v>1754</v>
      </c>
      <c r="F1026" s="71" t="s">
        <v>15244</v>
      </c>
      <c r="G1026" s="71" t="s">
        <v>15247</v>
      </c>
      <c r="H1026" s="71" t="s">
        <v>90</v>
      </c>
      <c r="I1026" s="71" t="s">
        <v>1325</v>
      </c>
      <c r="J1026" s="71" t="s">
        <v>92</v>
      </c>
      <c r="K1026" s="71">
        <v>6</v>
      </c>
      <c r="L1026" s="71">
        <v>2025</v>
      </c>
      <c r="M1026" s="323">
        <v>26912</v>
      </c>
      <c r="N1026" s="71" t="s">
        <v>2950</v>
      </c>
      <c r="O1026" s="331"/>
      <c r="P1026" s="69"/>
      <c r="Q1026" s="69"/>
      <c r="R1026" s="216"/>
      <c r="S1026" s="216"/>
      <c r="W1026" s="216"/>
    </row>
    <row r="1027" spans="1:23" ht="30.75" customHeight="1" x14ac:dyDescent="0.2">
      <c r="A1027" s="71">
        <v>133</v>
      </c>
      <c r="B1027" s="71" t="s">
        <v>15290</v>
      </c>
      <c r="C1027" s="71" t="s">
        <v>14569</v>
      </c>
      <c r="D1027" s="71" t="s">
        <v>14560</v>
      </c>
      <c r="E1027" s="71" t="s">
        <v>1092</v>
      </c>
      <c r="F1027" s="71" t="s">
        <v>15268</v>
      </c>
      <c r="G1027" s="71" t="s">
        <v>15294</v>
      </c>
      <c r="H1027" s="71" t="s">
        <v>90</v>
      </c>
      <c r="I1027" s="71" t="s">
        <v>15291</v>
      </c>
      <c r="J1027" s="71" t="s">
        <v>92</v>
      </c>
      <c r="K1027" s="71">
        <v>6</v>
      </c>
      <c r="L1027" s="71">
        <v>2025</v>
      </c>
      <c r="M1027" s="323">
        <v>19488</v>
      </c>
      <c r="N1027" s="71" t="s">
        <v>7488</v>
      </c>
      <c r="O1027" s="331"/>
      <c r="P1027" s="69"/>
      <c r="Q1027" s="69"/>
      <c r="R1027" s="216"/>
      <c r="S1027" s="216"/>
      <c r="W1027" s="216"/>
    </row>
    <row r="1028" spans="1:23" ht="30.75" customHeight="1" x14ac:dyDescent="0.2">
      <c r="A1028" s="71">
        <v>134</v>
      </c>
      <c r="B1028" s="71" t="s">
        <v>15292</v>
      </c>
      <c r="C1028" s="71" t="s">
        <v>14569</v>
      </c>
      <c r="D1028" s="71" t="s">
        <v>14560</v>
      </c>
      <c r="E1028" s="71" t="s">
        <v>1092</v>
      </c>
      <c r="F1028" s="71" t="s">
        <v>15268</v>
      </c>
      <c r="G1028" s="71" t="s">
        <v>15295</v>
      </c>
      <c r="H1028" s="71" t="s">
        <v>90</v>
      </c>
      <c r="I1028" s="71" t="s">
        <v>15291</v>
      </c>
      <c r="J1028" s="71" t="s">
        <v>92</v>
      </c>
      <c r="K1028" s="71">
        <v>6</v>
      </c>
      <c r="L1028" s="71">
        <v>2025</v>
      </c>
      <c r="M1028" s="323">
        <v>19488</v>
      </c>
      <c r="N1028" s="71" t="s">
        <v>7488</v>
      </c>
      <c r="O1028" s="331"/>
      <c r="P1028" s="69"/>
      <c r="Q1028" s="69"/>
      <c r="R1028" s="216"/>
      <c r="S1028" s="216"/>
      <c r="W1028" s="216"/>
    </row>
    <row r="1029" spans="1:23" ht="30.75" customHeight="1" x14ac:dyDescent="0.2">
      <c r="A1029" s="71">
        <v>135</v>
      </c>
      <c r="B1029" s="71" t="s">
        <v>15293</v>
      </c>
      <c r="C1029" s="71" t="s">
        <v>14569</v>
      </c>
      <c r="D1029" s="71" t="s">
        <v>14560</v>
      </c>
      <c r="E1029" s="71" t="s">
        <v>1092</v>
      </c>
      <c r="F1029" s="71" t="s">
        <v>15268</v>
      </c>
      <c r="G1029" s="71" t="s">
        <v>15296</v>
      </c>
      <c r="H1029" s="71" t="s">
        <v>90</v>
      </c>
      <c r="I1029" s="71" t="s">
        <v>15291</v>
      </c>
      <c r="J1029" s="71" t="s">
        <v>92</v>
      </c>
      <c r="K1029" s="71">
        <v>6</v>
      </c>
      <c r="L1029" s="71">
        <v>2025</v>
      </c>
      <c r="M1029" s="323">
        <v>19488</v>
      </c>
      <c r="N1029" s="71" t="s">
        <v>7488</v>
      </c>
      <c r="O1029" s="331"/>
      <c r="P1029" s="69"/>
      <c r="Q1029" s="69"/>
      <c r="R1029" s="216"/>
      <c r="S1029" s="216"/>
      <c r="W1029" s="216"/>
    </row>
    <row r="1030" spans="1:23" ht="30.75" customHeight="1" x14ac:dyDescent="0.2">
      <c r="A1030" s="71">
        <v>136</v>
      </c>
      <c r="B1030" s="71" t="s">
        <v>15297</v>
      </c>
      <c r="C1030" s="71" t="s">
        <v>15249</v>
      </c>
      <c r="D1030" s="71" t="s">
        <v>14560</v>
      </c>
      <c r="E1030" s="71" t="s">
        <v>1096</v>
      </c>
      <c r="F1030" s="71" t="s">
        <v>14561</v>
      </c>
      <c r="G1030" s="71" t="s">
        <v>15300</v>
      </c>
      <c r="H1030" s="71" t="s">
        <v>90</v>
      </c>
      <c r="I1030" s="71" t="s">
        <v>15291</v>
      </c>
      <c r="J1030" s="71" t="s">
        <v>92</v>
      </c>
      <c r="K1030" s="71">
        <v>6</v>
      </c>
      <c r="L1030" s="71">
        <v>2025</v>
      </c>
      <c r="M1030" s="323">
        <v>11582.6</v>
      </c>
      <c r="N1030" s="71" t="s">
        <v>7488</v>
      </c>
      <c r="O1030" s="331"/>
      <c r="P1030" s="69"/>
      <c r="Q1030" s="69"/>
      <c r="R1030" s="216"/>
      <c r="S1030" s="216"/>
      <c r="W1030" s="216"/>
    </row>
    <row r="1031" spans="1:23" ht="30.75" customHeight="1" x14ac:dyDescent="0.2">
      <c r="A1031" s="71">
        <v>137</v>
      </c>
      <c r="B1031" s="71" t="s">
        <v>15298</v>
      </c>
      <c r="C1031" s="71" t="s">
        <v>15249</v>
      </c>
      <c r="D1031" s="71" t="s">
        <v>14560</v>
      </c>
      <c r="E1031" s="71" t="s">
        <v>1096</v>
      </c>
      <c r="F1031" s="71" t="s">
        <v>14561</v>
      </c>
      <c r="G1031" s="71" t="s">
        <v>15301</v>
      </c>
      <c r="H1031" s="71" t="s">
        <v>90</v>
      </c>
      <c r="I1031" s="71" t="s">
        <v>15291</v>
      </c>
      <c r="J1031" s="71" t="s">
        <v>92</v>
      </c>
      <c r="K1031" s="71">
        <v>6</v>
      </c>
      <c r="L1031" s="71">
        <v>2025</v>
      </c>
      <c r="M1031" s="323">
        <v>11582.6</v>
      </c>
      <c r="N1031" s="71" t="s">
        <v>7488</v>
      </c>
      <c r="O1031" s="331"/>
      <c r="P1031" s="69"/>
      <c r="Q1031" s="69"/>
      <c r="R1031" s="216"/>
      <c r="S1031" s="216"/>
      <c r="W1031" s="216"/>
    </row>
    <row r="1032" spans="1:23" ht="30.75" customHeight="1" x14ac:dyDescent="0.2">
      <c r="A1032" s="71">
        <v>138</v>
      </c>
      <c r="B1032" s="71" t="s">
        <v>15299</v>
      </c>
      <c r="C1032" s="71" t="s">
        <v>15249</v>
      </c>
      <c r="D1032" s="71" t="s">
        <v>14560</v>
      </c>
      <c r="E1032" s="71" t="s">
        <v>1096</v>
      </c>
      <c r="F1032" s="71" t="s">
        <v>14561</v>
      </c>
      <c r="G1032" s="71" t="s">
        <v>15302</v>
      </c>
      <c r="H1032" s="71" t="s">
        <v>90</v>
      </c>
      <c r="I1032" s="71" t="s">
        <v>15291</v>
      </c>
      <c r="J1032" s="71" t="s">
        <v>92</v>
      </c>
      <c r="K1032" s="71">
        <v>6</v>
      </c>
      <c r="L1032" s="71">
        <v>2025</v>
      </c>
      <c r="M1032" s="323">
        <v>11582.6</v>
      </c>
      <c r="N1032" s="71" t="s">
        <v>7488</v>
      </c>
      <c r="O1032" s="331"/>
      <c r="P1032" s="69"/>
      <c r="Q1032" s="69"/>
      <c r="R1032" s="216"/>
      <c r="S1032" s="216"/>
      <c r="W1032" s="216"/>
    </row>
    <row r="1033" spans="1:23" ht="30.75" customHeight="1" x14ac:dyDescent="0.2">
      <c r="A1033" s="71">
        <v>139</v>
      </c>
      <c r="B1033" s="71" t="s">
        <v>15305</v>
      </c>
      <c r="C1033" s="71" t="s">
        <v>15249</v>
      </c>
      <c r="D1033" s="71" t="s">
        <v>14560</v>
      </c>
      <c r="E1033" s="71" t="s">
        <v>1096</v>
      </c>
      <c r="F1033" s="71" t="s">
        <v>14561</v>
      </c>
      <c r="G1033" s="71" t="s">
        <v>15306</v>
      </c>
      <c r="H1033" s="71" t="s">
        <v>90</v>
      </c>
      <c r="I1033" s="71" t="s">
        <v>2507</v>
      </c>
      <c r="J1033" s="71" t="s">
        <v>92</v>
      </c>
      <c r="K1033" s="71">
        <v>6</v>
      </c>
      <c r="L1033" s="71">
        <v>2025</v>
      </c>
      <c r="M1033" s="323">
        <v>11582.6</v>
      </c>
      <c r="N1033" s="71" t="s">
        <v>7488</v>
      </c>
      <c r="O1033" s="331"/>
      <c r="P1033" s="69"/>
      <c r="Q1033" s="69"/>
      <c r="R1033" s="216"/>
      <c r="S1033" s="216"/>
      <c r="W1033" s="216"/>
    </row>
    <row r="1034" spans="1:23" ht="30.75" customHeight="1" x14ac:dyDescent="0.2">
      <c r="A1034" s="71">
        <v>140</v>
      </c>
      <c r="B1034" s="71" t="s">
        <v>15303</v>
      </c>
      <c r="C1034" s="71" t="s">
        <v>15249</v>
      </c>
      <c r="D1034" s="71" t="s">
        <v>14560</v>
      </c>
      <c r="E1034" s="71" t="s">
        <v>1096</v>
      </c>
      <c r="F1034" s="71" t="s">
        <v>14561</v>
      </c>
      <c r="G1034" s="71" t="s">
        <v>15307</v>
      </c>
      <c r="H1034" s="71" t="s">
        <v>90</v>
      </c>
      <c r="I1034" s="71" t="s">
        <v>2507</v>
      </c>
      <c r="J1034" s="71" t="s">
        <v>92</v>
      </c>
      <c r="K1034" s="71">
        <v>6</v>
      </c>
      <c r="L1034" s="71">
        <v>2025</v>
      </c>
      <c r="M1034" s="323">
        <v>11582.6</v>
      </c>
      <c r="N1034" s="71" t="s">
        <v>7488</v>
      </c>
      <c r="O1034" s="331"/>
      <c r="P1034" s="69"/>
      <c r="Q1034" s="69"/>
      <c r="R1034" s="216"/>
      <c r="S1034" s="216"/>
      <c r="W1034" s="216"/>
    </row>
    <row r="1035" spans="1:23" ht="30.75" customHeight="1" x14ac:dyDescent="0.2">
      <c r="A1035" s="71">
        <v>141</v>
      </c>
      <c r="B1035" s="71" t="s">
        <v>15304</v>
      </c>
      <c r="C1035" s="71" t="s">
        <v>15249</v>
      </c>
      <c r="D1035" s="71" t="s">
        <v>14560</v>
      </c>
      <c r="E1035" s="71" t="s">
        <v>1096</v>
      </c>
      <c r="F1035" s="71" t="s">
        <v>14561</v>
      </c>
      <c r="G1035" s="71" t="s">
        <v>15308</v>
      </c>
      <c r="H1035" s="71" t="s">
        <v>90</v>
      </c>
      <c r="I1035" s="71" t="s">
        <v>2507</v>
      </c>
      <c r="J1035" s="71" t="s">
        <v>92</v>
      </c>
      <c r="K1035" s="71">
        <v>6</v>
      </c>
      <c r="L1035" s="71">
        <v>2025</v>
      </c>
      <c r="M1035" s="323">
        <v>11582.6</v>
      </c>
      <c r="N1035" s="71" t="s">
        <v>7488</v>
      </c>
      <c r="O1035" s="331"/>
      <c r="P1035" s="69"/>
      <c r="Q1035" s="69"/>
      <c r="R1035" s="216"/>
      <c r="S1035" s="216"/>
      <c r="W1035" s="216"/>
    </row>
    <row r="1036" spans="1:23" ht="30.75" customHeight="1" x14ac:dyDescent="0.2">
      <c r="A1036" s="71">
        <v>142</v>
      </c>
      <c r="B1036" s="71" t="s">
        <v>15309</v>
      </c>
      <c r="C1036" s="71" t="s">
        <v>14569</v>
      </c>
      <c r="D1036" s="71" t="s">
        <v>14560</v>
      </c>
      <c r="E1036" s="71" t="s">
        <v>1092</v>
      </c>
      <c r="F1036" s="71" t="s">
        <v>15268</v>
      </c>
      <c r="G1036" s="71" t="s">
        <v>15320</v>
      </c>
      <c r="H1036" s="71" t="s">
        <v>90</v>
      </c>
      <c r="I1036" s="71" t="s">
        <v>2507</v>
      </c>
      <c r="J1036" s="71" t="s">
        <v>92</v>
      </c>
      <c r="K1036" s="71">
        <v>6</v>
      </c>
      <c r="L1036" s="71">
        <v>2025</v>
      </c>
      <c r="M1036" s="323">
        <v>19488</v>
      </c>
      <c r="N1036" s="71" t="s">
        <v>7488</v>
      </c>
      <c r="O1036" s="331"/>
      <c r="P1036" s="69"/>
      <c r="Q1036" s="69"/>
      <c r="R1036" s="216"/>
      <c r="S1036" s="216"/>
      <c r="W1036" s="216"/>
    </row>
    <row r="1037" spans="1:23" ht="30.75" customHeight="1" x14ac:dyDescent="0.2">
      <c r="A1037" s="71">
        <v>143</v>
      </c>
      <c r="B1037" s="71" t="s">
        <v>15310</v>
      </c>
      <c r="C1037" s="71" t="s">
        <v>14569</v>
      </c>
      <c r="D1037" s="71" t="s">
        <v>14560</v>
      </c>
      <c r="E1037" s="71" t="s">
        <v>1092</v>
      </c>
      <c r="F1037" s="71" t="s">
        <v>15268</v>
      </c>
      <c r="G1037" s="71" t="s">
        <v>15321</v>
      </c>
      <c r="H1037" s="71" t="s">
        <v>90</v>
      </c>
      <c r="I1037" s="71" t="s">
        <v>2507</v>
      </c>
      <c r="J1037" s="71" t="s">
        <v>92</v>
      </c>
      <c r="K1037" s="71">
        <v>6</v>
      </c>
      <c r="L1037" s="71">
        <v>2025</v>
      </c>
      <c r="M1037" s="323">
        <v>19488</v>
      </c>
      <c r="N1037" s="71" t="s">
        <v>7488</v>
      </c>
      <c r="O1037" s="331"/>
      <c r="P1037" s="69"/>
      <c r="Q1037" s="69"/>
      <c r="R1037" s="216"/>
      <c r="S1037" s="216"/>
      <c r="W1037" s="216"/>
    </row>
    <row r="1038" spans="1:23" ht="30.75" customHeight="1" x14ac:dyDescent="0.2">
      <c r="A1038" s="71">
        <v>144</v>
      </c>
      <c r="B1038" s="71" t="s">
        <v>15311</v>
      </c>
      <c r="C1038" s="71" t="s">
        <v>14569</v>
      </c>
      <c r="D1038" s="71" t="s">
        <v>14560</v>
      </c>
      <c r="E1038" s="71" t="s">
        <v>1092</v>
      </c>
      <c r="F1038" s="71" t="s">
        <v>15268</v>
      </c>
      <c r="G1038" s="71" t="s">
        <v>15322</v>
      </c>
      <c r="H1038" s="71" t="s">
        <v>90</v>
      </c>
      <c r="I1038" s="71" t="s">
        <v>2507</v>
      </c>
      <c r="J1038" s="71" t="s">
        <v>92</v>
      </c>
      <c r="K1038" s="71">
        <v>6</v>
      </c>
      <c r="L1038" s="71">
        <v>2025</v>
      </c>
      <c r="M1038" s="323">
        <v>19488</v>
      </c>
      <c r="N1038" s="71" t="s">
        <v>7488</v>
      </c>
      <c r="O1038" s="331"/>
      <c r="P1038" s="69"/>
      <c r="Q1038" s="69"/>
      <c r="R1038" s="216"/>
      <c r="S1038" s="216"/>
      <c r="W1038" s="216"/>
    </row>
    <row r="1039" spans="1:23" ht="30.75" customHeight="1" x14ac:dyDescent="0.2">
      <c r="A1039" s="71">
        <v>145</v>
      </c>
      <c r="B1039" s="71" t="s">
        <v>15319</v>
      </c>
      <c r="C1039" s="71" t="s">
        <v>14569</v>
      </c>
      <c r="D1039" s="71" t="s">
        <v>14560</v>
      </c>
      <c r="E1039" s="71" t="s">
        <v>1092</v>
      </c>
      <c r="F1039" s="71" t="s">
        <v>15268</v>
      </c>
      <c r="G1039" s="71" t="s">
        <v>15323</v>
      </c>
      <c r="H1039" s="71" t="s">
        <v>90</v>
      </c>
      <c r="I1039" s="71" t="s">
        <v>2507</v>
      </c>
      <c r="J1039" s="71" t="s">
        <v>92</v>
      </c>
      <c r="K1039" s="71">
        <v>6</v>
      </c>
      <c r="L1039" s="71">
        <v>2025</v>
      </c>
      <c r="M1039" s="323">
        <v>19488</v>
      </c>
      <c r="N1039" s="71" t="s">
        <v>7488</v>
      </c>
      <c r="O1039" s="331"/>
      <c r="P1039" s="69"/>
      <c r="Q1039" s="69"/>
      <c r="R1039" s="216"/>
      <c r="S1039" s="216"/>
      <c r="W1039" s="216"/>
    </row>
    <row r="1040" spans="1:23" ht="30.75" customHeight="1" x14ac:dyDescent="0.2">
      <c r="A1040" s="71">
        <v>146</v>
      </c>
      <c r="B1040" s="71" t="s">
        <v>15324</v>
      </c>
      <c r="C1040" s="71" t="s">
        <v>13664</v>
      </c>
      <c r="D1040" s="71" t="s">
        <v>14560</v>
      </c>
      <c r="E1040" s="71" t="s">
        <v>1092</v>
      </c>
      <c r="F1040" s="71" t="s">
        <v>15268</v>
      </c>
      <c r="G1040" s="71" t="s">
        <v>15325</v>
      </c>
      <c r="H1040" s="71" t="s">
        <v>90</v>
      </c>
      <c r="I1040" s="71" t="s">
        <v>277</v>
      </c>
      <c r="J1040" s="71" t="s">
        <v>92</v>
      </c>
      <c r="K1040" s="71">
        <v>6</v>
      </c>
      <c r="L1040" s="71">
        <v>2025</v>
      </c>
      <c r="M1040" s="323">
        <v>19488</v>
      </c>
      <c r="N1040" s="71" t="s">
        <v>7488</v>
      </c>
      <c r="O1040" s="331"/>
      <c r="P1040" s="69"/>
      <c r="Q1040" s="69"/>
      <c r="R1040" s="216"/>
      <c r="S1040" s="216"/>
      <c r="W1040" s="216"/>
    </row>
    <row r="1041" spans="1:23" ht="30.75" customHeight="1" x14ac:dyDescent="0.2">
      <c r="A1041" s="71">
        <v>147</v>
      </c>
      <c r="B1041" s="71" t="s">
        <v>15326</v>
      </c>
      <c r="C1041" s="71" t="s">
        <v>13664</v>
      </c>
      <c r="D1041" s="71" t="s">
        <v>14560</v>
      </c>
      <c r="E1041" s="71" t="s">
        <v>1092</v>
      </c>
      <c r="F1041" s="71" t="s">
        <v>15268</v>
      </c>
      <c r="G1041" s="71" t="s">
        <v>15327</v>
      </c>
      <c r="H1041" s="71" t="s">
        <v>90</v>
      </c>
      <c r="I1041" s="71" t="s">
        <v>277</v>
      </c>
      <c r="J1041" s="71" t="s">
        <v>92</v>
      </c>
      <c r="K1041" s="71">
        <v>6</v>
      </c>
      <c r="L1041" s="71">
        <v>2025</v>
      </c>
      <c r="M1041" s="323">
        <v>19488</v>
      </c>
      <c r="N1041" s="71" t="s">
        <v>7488</v>
      </c>
      <c r="O1041" s="331"/>
      <c r="P1041" s="69"/>
      <c r="Q1041" s="69"/>
      <c r="R1041" s="216"/>
      <c r="S1041" s="216"/>
      <c r="W1041" s="216"/>
    </row>
    <row r="1042" spans="1:23" ht="11.25" customHeight="1" x14ac:dyDescent="0.2">
      <c r="A1042" s="455">
        <v>148</v>
      </c>
      <c r="B1042" s="455" t="s">
        <v>15365</v>
      </c>
      <c r="C1042" s="455" t="s">
        <v>13664</v>
      </c>
      <c r="D1042" s="455" t="s">
        <v>1091</v>
      </c>
      <c r="E1042" s="455" t="s">
        <v>1092</v>
      </c>
      <c r="F1042" s="455"/>
      <c r="G1042" s="455" t="s">
        <v>15366</v>
      </c>
      <c r="H1042" s="455" t="s">
        <v>90</v>
      </c>
      <c r="I1042" s="455" t="s">
        <v>2834</v>
      </c>
      <c r="J1042" s="455" t="s">
        <v>92</v>
      </c>
      <c r="K1042" s="455">
        <v>8</v>
      </c>
      <c r="L1042" s="455">
        <v>2025</v>
      </c>
      <c r="M1042" s="459">
        <v>19488</v>
      </c>
      <c r="N1042" s="455" t="s">
        <v>7488</v>
      </c>
      <c r="O1042" s="454" t="s">
        <v>15398</v>
      </c>
      <c r="P1042" s="69"/>
      <c r="Q1042" s="69"/>
      <c r="R1042" s="216"/>
      <c r="S1042" s="216"/>
      <c r="W1042" s="216"/>
    </row>
    <row r="1043" spans="1:23" ht="11.25" customHeight="1" x14ac:dyDescent="0.2">
      <c r="A1043" s="455">
        <v>149</v>
      </c>
      <c r="B1043" s="455" t="s">
        <v>15390</v>
      </c>
      <c r="C1043" s="455" t="s">
        <v>2879</v>
      </c>
      <c r="D1043" s="455" t="s">
        <v>1001</v>
      </c>
      <c r="E1043" s="455" t="s">
        <v>1092</v>
      </c>
      <c r="F1043" s="455" t="s">
        <v>15391</v>
      </c>
      <c r="G1043" s="455" t="s">
        <v>15392</v>
      </c>
      <c r="H1043" s="455" t="s">
        <v>90</v>
      </c>
      <c r="I1043" s="455" t="s">
        <v>342</v>
      </c>
      <c r="J1043" s="455" t="s">
        <v>92</v>
      </c>
      <c r="K1043" s="455">
        <v>8</v>
      </c>
      <c r="L1043" s="455">
        <v>2025</v>
      </c>
      <c r="M1043" s="459">
        <v>19488</v>
      </c>
      <c r="N1043" s="455" t="s">
        <v>5160</v>
      </c>
      <c r="O1043" s="454" t="s">
        <v>15399</v>
      </c>
      <c r="P1043" s="69"/>
      <c r="Q1043" s="69"/>
      <c r="R1043" s="216"/>
      <c r="S1043" s="216"/>
      <c r="W1043" s="216"/>
    </row>
    <row r="1044" spans="1:23" ht="22.5" x14ac:dyDescent="0.2">
      <c r="A1044" s="455">
        <v>150</v>
      </c>
      <c r="B1044" s="455" t="s">
        <v>15393</v>
      </c>
      <c r="C1044" s="455" t="s">
        <v>2879</v>
      </c>
      <c r="D1044" s="455" t="s">
        <v>1001</v>
      </c>
      <c r="E1044" s="455" t="s">
        <v>1092</v>
      </c>
      <c r="F1044" s="455" t="s">
        <v>15391</v>
      </c>
      <c r="G1044" s="455" t="s">
        <v>15394</v>
      </c>
      <c r="H1044" s="455" t="s">
        <v>90</v>
      </c>
      <c r="I1044" s="455" t="s">
        <v>342</v>
      </c>
      <c r="J1044" s="455" t="s">
        <v>92</v>
      </c>
      <c r="K1044" s="455">
        <v>8</v>
      </c>
      <c r="L1044" s="455">
        <v>2025</v>
      </c>
      <c r="M1044" s="459">
        <v>19488</v>
      </c>
      <c r="N1044" s="455" t="s">
        <v>5160</v>
      </c>
      <c r="O1044" s="454" t="s">
        <v>15399</v>
      </c>
      <c r="P1044" s="69"/>
      <c r="Q1044" s="69"/>
      <c r="R1044" s="216"/>
      <c r="S1044" s="216"/>
      <c r="W1044" s="216"/>
    </row>
    <row r="1045" spans="1:23" ht="11.25" customHeight="1" x14ac:dyDescent="0.2">
      <c r="A1045" s="455">
        <v>151</v>
      </c>
      <c r="B1045" s="455" t="s">
        <v>15395</v>
      </c>
      <c r="C1045" s="455" t="s">
        <v>2873</v>
      </c>
      <c r="D1045" s="455" t="s">
        <v>1091</v>
      </c>
      <c r="E1045" s="455" t="s">
        <v>1096</v>
      </c>
      <c r="F1045" s="455" t="s">
        <v>15396</v>
      </c>
      <c r="G1045" s="455" t="s">
        <v>15397</v>
      </c>
      <c r="H1045" s="455" t="s">
        <v>90</v>
      </c>
      <c r="I1045" s="455" t="s">
        <v>342</v>
      </c>
      <c r="J1045" s="455" t="s">
        <v>92</v>
      </c>
      <c r="K1045" s="455">
        <v>8</v>
      </c>
      <c r="L1045" s="455">
        <v>2025</v>
      </c>
      <c r="M1045" s="459">
        <v>11582.6</v>
      </c>
      <c r="N1045" s="455" t="s">
        <v>5160</v>
      </c>
      <c r="O1045" s="454" t="s">
        <v>15399</v>
      </c>
      <c r="P1045" s="69"/>
      <c r="Q1045" s="69"/>
      <c r="R1045" s="216"/>
      <c r="S1045" s="216"/>
      <c r="W1045" s="216"/>
    </row>
    <row r="1046" spans="1:23" ht="22.5" x14ac:dyDescent="0.2">
      <c r="A1046" s="455">
        <v>152</v>
      </c>
      <c r="B1046" s="455" t="s">
        <v>15917</v>
      </c>
      <c r="C1046" s="455" t="s">
        <v>13664</v>
      </c>
      <c r="D1046" s="455" t="s">
        <v>15915</v>
      </c>
      <c r="E1046" s="455" t="s">
        <v>1092</v>
      </c>
      <c r="F1046" s="455"/>
      <c r="G1046" s="455"/>
      <c r="H1046" s="455"/>
      <c r="I1046" s="455" t="s">
        <v>14121</v>
      </c>
      <c r="J1046" s="455" t="s">
        <v>92</v>
      </c>
      <c r="K1046" s="455">
        <v>6</v>
      </c>
      <c r="L1046" s="455">
        <v>2026</v>
      </c>
      <c r="M1046" s="459">
        <v>13920</v>
      </c>
      <c r="N1046" s="455" t="s">
        <v>7373</v>
      </c>
      <c r="O1046" s="454" t="s">
        <v>15916</v>
      </c>
      <c r="P1046" s="69"/>
      <c r="Q1046" s="69"/>
      <c r="R1046" s="216"/>
      <c r="S1046" s="216"/>
      <c r="W1046" s="216"/>
    </row>
    <row r="1047" spans="1:23" ht="45" x14ac:dyDescent="0.2">
      <c r="A1047" s="455">
        <v>153</v>
      </c>
      <c r="B1047" s="455" t="s">
        <v>15919</v>
      </c>
      <c r="C1047" s="455" t="s">
        <v>15918</v>
      </c>
      <c r="D1047" s="455" t="s">
        <v>1001</v>
      </c>
      <c r="E1047" s="455" t="s">
        <v>1096</v>
      </c>
      <c r="F1047" s="455"/>
      <c r="G1047" s="455"/>
      <c r="H1047" s="455"/>
      <c r="I1047" s="455" t="s">
        <v>15920</v>
      </c>
      <c r="J1047" s="455" t="s">
        <v>92</v>
      </c>
      <c r="K1047" s="455">
        <v>6</v>
      </c>
      <c r="L1047" s="455">
        <v>2026</v>
      </c>
      <c r="M1047" s="459">
        <v>9048</v>
      </c>
      <c r="N1047" s="455" t="s">
        <v>7373</v>
      </c>
      <c r="O1047" s="454" t="s">
        <v>15924</v>
      </c>
      <c r="P1047" s="69"/>
      <c r="Q1047" s="69"/>
      <c r="R1047" s="216"/>
      <c r="S1047" s="216"/>
      <c r="W1047" s="216"/>
    </row>
    <row r="1048" spans="1:23" ht="11.25" customHeight="1" x14ac:dyDescent="0.2">
      <c r="A1048" s="455">
        <v>154</v>
      </c>
      <c r="B1048" s="455" t="s">
        <v>15921</v>
      </c>
      <c r="C1048" s="455" t="s">
        <v>13664</v>
      </c>
      <c r="D1048" s="455" t="s">
        <v>1001</v>
      </c>
      <c r="E1048" s="455" t="s">
        <v>1092</v>
      </c>
      <c r="F1048" s="455"/>
      <c r="G1048" s="455"/>
      <c r="H1048" s="455"/>
      <c r="I1048" s="455" t="s">
        <v>131</v>
      </c>
      <c r="J1048" s="455" t="s">
        <v>92</v>
      </c>
      <c r="K1048" s="455">
        <v>6</v>
      </c>
      <c r="L1048" s="455">
        <v>2026</v>
      </c>
      <c r="M1048" s="459">
        <v>13920</v>
      </c>
      <c r="N1048" s="455" t="s">
        <v>7373</v>
      </c>
      <c r="O1048" s="454" t="s">
        <v>15925</v>
      </c>
      <c r="P1048" s="69"/>
      <c r="Q1048" s="69"/>
      <c r="R1048" s="216"/>
      <c r="S1048" s="216"/>
      <c r="W1048" s="216"/>
    </row>
    <row r="1049" spans="1:23" ht="33.75" x14ac:dyDescent="0.2">
      <c r="A1049" s="455">
        <v>155</v>
      </c>
      <c r="B1049" s="455" t="s">
        <v>15923</v>
      </c>
      <c r="C1049" s="455" t="s">
        <v>13664</v>
      </c>
      <c r="D1049" s="455" t="s">
        <v>1001</v>
      </c>
      <c r="E1049" s="455" t="s">
        <v>1092</v>
      </c>
      <c r="F1049" s="455"/>
      <c r="G1049" s="455"/>
      <c r="H1049" s="455"/>
      <c r="I1049" s="455" t="s">
        <v>15922</v>
      </c>
      <c r="J1049" s="455" t="s">
        <v>92</v>
      </c>
      <c r="K1049" s="455">
        <v>6</v>
      </c>
      <c r="L1049" s="455">
        <v>2026</v>
      </c>
      <c r="M1049" s="459">
        <v>13920</v>
      </c>
      <c r="N1049" s="455" t="s">
        <v>7373</v>
      </c>
      <c r="O1049" s="454" t="s">
        <v>15926</v>
      </c>
      <c r="P1049" s="69"/>
      <c r="Q1049" s="69"/>
      <c r="R1049" s="216"/>
      <c r="S1049" s="216"/>
      <c r="W1049" s="216"/>
    </row>
    <row r="1050" spans="1:23" ht="11.25" customHeight="1" x14ac:dyDescent="0.2">
      <c r="A1050" s="455">
        <v>156</v>
      </c>
      <c r="B1050" s="455"/>
      <c r="C1050" s="455"/>
      <c r="D1050" s="455"/>
      <c r="E1050" s="455"/>
      <c r="F1050" s="455"/>
      <c r="G1050" s="455"/>
      <c r="H1050" s="455"/>
      <c r="I1050" s="455"/>
      <c r="J1050" s="455"/>
      <c r="K1050" s="455"/>
      <c r="L1050" s="455"/>
      <c r="M1050" s="459"/>
      <c r="N1050" s="455"/>
      <c r="O1050" s="454"/>
      <c r="P1050" s="69"/>
      <c r="Q1050" s="69"/>
      <c r="R1050" s="216"/>
      <c r="S1050" s="216"/>
      <c r="W1050" s="216"/>
    </row>
    <row r="1051" spans="1:23" ht="11.25" customHeight="1" x14ac:dyDescent="0.2">
      <c r="A1051" s="455">
        <v>157</v>
      </c>
      <c r="B1051" s="455"/>
      <c r="C1051" s="455"/>
      <c r="D1051" s="455"/>
      <c r="E1051" s="455"/>
      <c r="F1051" s="455"/>
      <c r="G1051" s="455"/>
      <c r="H1051" s="455"/>
      <c r="I1051" s="455"/>
      <c r="J1051" s="455"/>
      <c r="K1051" s="455"/>
      <c r="L1051" s="455"/>
      <c r="M1051" s="459"/>
      <c r="N1051" s="455"/>
      <c r="O1051" s="454"/>
      <c r="P1051" s="69"/>
      <c r="Q1051" s="69"/>
      <c r="R1051" s="216"/>
      <c r="S1051" s="216"/>
      <c r="W1051" s="216"/>
    </row>
    <row r="1052" spans="1:23" ht="11.25" customHeight="1" x14ac:dyDescent="0.2">
      <c r="A1052" s="455">
        <v>158</v>
      </c>
      <c r="B1052" s="455"/>
      <c r="C1052" s="455"/>
      <c r="D1052" s="455"/>
      <c r="E1052" s="455"/>
      <c r="F1052" s="455"/>
      <c r="G1052" s="455"/>
      <c r="H1052" s="455"/>
      <c r="I1052" s="455"/>
      <c r="J1052" s="455"/>
      <c r="K1052" s="455"/>
      <c r="L1052" s="455"/>
      <c r="M1052" s="459"/>
      <c r="N1052" s="455"/>
      <c r="O1052" s="454"/>
      <c r="P1052" s="69"/>
      <c r="Q1052" s="69"/>
      <c r="R1052" s="216"/>
      <c r="S1052" s="216"/>
      <c r="W1052" s="216"/>
    </row>
    <row r="1053" spans="1:23" ht="11.25" customHeight="1" x14ac:dyDescent="0.2">
      <c r="A1053" s="455">
        <v>159</v>
      </c>
      <c r="B1053" s="455"/>
      <c r="C1053" s="455"/>
      <c r="D1053" s="455"/>
      <c r="E1053" s="455"/>
      <c r="F1053" s="455"/>
      <c r="G1053" s="455"/>
      <c r="H1053" s="455"/>
      <c r="I1053" s="455"/>
      <c r="J1053" s="455"/>
      <c r="K1053" s="455"/>
      <c r="L1053" s="455"/>
      <c r="M1053" s="459"/>
      <c r="N1053" s="455"/>
      <c r="O1053" s="454"/>
      <c r="P1053" s="69"/>
      <c r="Q1053" s="69"/>
      <c r="R1053" s="216"/>
      <c r="S1053" s="216"/>
      <c r="W1053" s="216"/>
    </row>
    <row r="1054" spans="1:23" ht="11.25" customHeight="1" x14ac:dyDescent="0.2">
      <c r="A1054" s="455">
        <v>160</v>
      </c>
      <c r="B1054" s="455"/>
      <c r="C1054" s="455"/>
      <c r="D1054" s="455"/>
      <c r="E1054" s="455"/>
      <c r="F1054" s="455"/>
      <c r="G1054" s="455"/>
      <c r="H1054" s="455"/>
      <c r="I1054" s="455"/>
      <c r="J1054" s="455"/>
      <c r="K1054" s="455"/>
      <c r="L1054" s="455"/>
      <c r="M1054" s="459"/>
      <c r="N1054" s="455"/>
      <c r="O1054" s="454"/>
      <c r="P1054" s="69"/>
      <c r="Q1054" s="69"/>
      <c r="R1054" s="216"/>
      <c r="S1054" s="216"/>
      <c r="W1054" s="216"/>
    </row>
    <row r="1055" spans="1:23" ht="11.25" customHeight="1" x14ac:dyDescent="0.2">
      <c r="A1055" s="455">
        <v>161</v>
      </c>
      <c r="B1055" s="455"/>
      <c r="C1055" s="455"/>
      <c r="D1055" s="455"/>
      <c r="E1055" s="455"/>
      <c r="F1055" s="455"/>
      <c r="G1055" s="455"/>
      <c r="H1055" s="455"/>
      <c r="I1055" s="455"/>
      <c r="J1055" s="455"/>
      <c r="K1055" s="455"/>
      <c r="L1055" s="455"/>
      <c r="M1055" s="459"/>
      <c r="N1055" s="455"/>
      <c r="O1055" s="454"/>
      <c r="P1055" s="69"/>
      <c r="Q1055" s="69"/>
      <c r="R1055" s="216"/>
      <c r="S1055" s="216"/>
      <c r="W1055" s="216"/>
    </row>
    <row r="1056" spans="1:23" ht="11.25" customHeight="1" x14ac:dyDescent="0.2">
      <c r="A1056" s="455">
        <v>162</v>
      </c>
      <c r="B1056" s="71"/>
      <c r="C1056" s="71"/>
      <c r="D1056" s="71"/>
      <c r="E1056" s="71"/>
      <c r="F1056" s="71"/>
      <c r="G1056" s="71"/>
      <c r="H1056" s="71"/>
      <c r="I1056" s="71"/>
      <c r="J1056" s="71"/>
      <c r="K1056" s="71"/>
      <c r="L1056" s="71"/>
      <c r="M1056" s="323"/>
      <c r="N1056" s="71"/>
      <c r="O1056" s="331"/>
      <c r="P1056" s="69"/>
      <c r="Q1056" s="69"/>
      <c r="R1056" s="216"/>
      <c r="S1056" s="216"/>
      <c r="W1056" s="216"/>
    </row>
    <row r="1057" spans="1:27" ht="11.25" customHeight="1" x14ac:dyDescent="0.2">
      <c r="A1057" s="455">
        <v>163</v>
      </c>
      <c r="B1057" s="71"/>
      <c r="C1057" s="71"/>
      <c r="D1057" s="71"/>
      <c r="E1057" s="71"/>
      <c r="F1057" s="71"/>
      <c r="G1057" s="71"/>
      <c r="H1057" s="71"/>
      <c r="I1057" s="71"/>
      <c r="J1057" s="71"/>
      <c r="K1057" s="71"/>
      <c r="L1057" s="71"/>
      <c r="M1057" s="237"/>
      <c r="N1057" s="71"/>
      <c r="O1057" s="331"/>
      <c r="P1057" s="72"/>
      <c r="Q1057" s="72"/>
      <c r="R1057" s="217"/>
      <c r="S1057" s="217"/>
      <c r="T1057" s="217"/>
      <c r="U1057" s="217"/>
      <c r="V1057" s="217"/>
      <c r="W1057" s="217"/>
      <c r="X1057" s="217"/>
      <c r="Y1057" s="217"/>
      <c r="Z1057" s="217"/>
      <c r="AA1057" s="217"/>
    </row>
    <row r="1058" spans="1:27" ht="11.25" customHeight="1" x14ac:dyDescent="0.2">
      <c r="A1058" s="69"/>
      <c r="B1058" s="69"/>
      <c r="C1058" s="69"/>
      <c r="D1058" s="69"/>
      <c r="E1058" s="69"/>
      <c r="F1058" s="69"/>
      <c r="G1058" s="69"/>
      <c r="H1058" s="69"/>
      <c r="I1058" s="69"/>
      <c r="J1058" s="69"/>
      <c r="K1058" s="69"/>
      <c r="L1058" s="69"/>
      <c r="M1058" s="284"/>
      <c r="N1058" s="69"/>
      <c r="O1058" s="331"/>
      <c r="P1058" s="72"/>
      <c r="Q1058" s="72"/>
      <c r="R1058" s="217"/>
      <c r="S1058" s="217"/>
      <c r="T1058" s="217"/>
      <c r="U1058" s="217"/>
      <c r="V1058" s="217"/>
      <c r="W1058" s="217"/>
      <c r="X1058" s="217"/>
      <c r="Y1058" s="217"/>
      <c r="Z1058" s="217"/>
      <c r="AA1058" s="217"/>
    </row>
    <row r="1059" spans="1:27" ht="11.25" customHeight="1" x14ac:dyDescent="0.2">
      <c r="A1059" s="69"/>
      <c r="B1059" s="69"/>
      <c r="C1059" s="69"/>
      <c r="D1059" s="69"/>
      <c r="E1059" s="69"/>
      <c r="F1059" s="69"/>
      <c r="G1059" s="69"/>
      <c r="H1059" s="69"/>
      <c r="I1059" s="69"/>
      <c r="J1059" s="69"/>
      <c r="K1059" s="69"/>
      <c r="L1059" s="377" t="s">
        <v>24</v>
      </c>
      <c r="M1059" s="379">
        <f>SUM(M895:M1058)</f>
        <v>2946992.8400000022</v>
      </c>
      <c r="N1059" s="69"/>
      <c r="O1059" s="331"/>
      <c r="P1059" s="69"/>
      <c r="Q1059" s="69"/>
      <c r="R1059" s="216"/>
      <c r="S1059" s="216"/>
      <c r="W1059" s="216"/>
    </row>
    <row r="1060" spans="1:27" ht="18.75" customHeight="1" x14ac:dyDescent="0.2">
      <c r="A1060" s="572" t="s">
        <v>67</v>
      </c>
      <c r="B1060" s="572"/>
      <c r="C1060" s="572"/>
      <c r="D1060" s="572"/>
      <c r="E1060" s="572"/>
      <c r="F1060" s="572"/>
      <c r="G1060" s="572"/>
      <c r="H1060" s="572"/>
      <c r="I1060" s="572"/>
      <c r="J1060" s="572"/>
      <c r="K1060" s="572"/>
      <c r="L1060" s="572"/>
      <c r="M1060" s="572"/>
      <c r="N1060" s="572"/>
      <c r="O1060" s="331"/>
      <c r="P1060" s="216"/>
      <c r="Q1060" s="216"/>
      <c r="R1060" s="216"/>
      <c r="S1060" s="216"/>
      <c r="W1060" s="216"/>
    </row>
    <row r="1061" spans="1:27" ht="11.25" customHeight="1" x14ac:dyDescent="0.2">
      <c r="A1061" s="69"/>
      <c r="B1061" s="69"/>
      <c r="C1061" s="69"/>
      <c r="D1061" s="69"/>
      <c r="E1061" s="69"/>
      <c r="F1061" s="69"/>
      <c r="G1061" s="69"/>
      <c r="H1061" s="69"/>
      <c r="I1061" s="69"/>
      <c r="J1061" s="69"/>
      <c r="K1061" s="69"/>
      <c r="L1061" s="69"/>
      <c r="M1061" s="69"/>
      <c r="N1061" s="69"/>
      <c r="O1061" s="338"/>
      <c r="P1061" s="69"/>
      <c r="Q1061" s="69"/>
      <c r="R1061" s="216"/>
      <c r="S1061" s="216"/>
      <c r="W1061" s="216"/>
    </row>
    <row r="1062" spans="1:27" ht="15" customHeight="1" x14ac:dyDescent="0.2">
      <c r="A1062" s="565" t="s">
        <v>68</v>
      </c>
      <c r="B1062" s="565"/>
      <c r="C1062" s="565"/>
      <c r="D1062" s="565"/>
      <c r="E1062" s="565"/>
      <c r="F1062" s="565"/>
      <c r="G1062" s="565"/>
      <c r="H1062" s="565"/>
      <c r="I1062" s="565"/>
      <c r="J1062" s="565"/>
      <c r="K1062" s="565"/>
      <c r="L1062" s="565"/>
      <c r="M1062" s="565"/>
      <c r="N1062" s="565"/>
      <c r="O1062" s="330"/>
      <c r="P1062" s="232"/>
      <c r="Q1062" s="232"/>
      <c r="R1062" s="232"/>
      <c r="S1062" s="232"/>
      <c r="T1062" s="217"/>
      <c r="U1062" s="217"/>
      <c r="V1062" s="217"/>
      <c r="W1062" s="217"/>
      <c r="X1062" s="217"/>
      <c r="Y1062" s="217"/>
      <c r="Z1062" s="217"/>
      <c r="AA1062" s="217"/>
    </row>
    <row r="1063" spans="1:27" ht="11.25" customHeight="1" x14ac:dyDescent="0.2">
      <c r="P1063" s="235"/>
      <c r="Q1063" s="235"/>
      <c r="R1063" s="570"/>
      <c r="S1063" s="570"/>
      <c r="T1063" s="217"/>
      <c r="U1063" s="217"/>
      <c r="V1063" s="217"/>
      <c r="W1063" s="217"/>
      <c r="X1063" s="217"/>
      <c r="Y1063" s="217"/>
      <c r="Z1063" s="217"/>
      <c r="AA1063" s="217"/>
    </row>
    <row r="1064" spans="1:27" s="218" customFormat="1" ht="22.5" customHeight="1" x14ac:dyDescent="0.2">
      <c r="A1064" s="70" t="s">
        <v>12</v>
      </c>
      <c r="B1064" s="70" t="s">
        <v>8</v>
      </c>
      <c r="C1064" s="70" t="s">
        <v>7</v>
      </c>
      <c r="D1064" s="70" t="s">
        <v>0</v>
      </c>
      <c r="E1064" s="70" t="s">
        <v>1</v>
      </c>
      <c r="F1064" s="70" t="s">
        <v>2</v>
      </c>
      <c r="G1064" s="70" t="s">
        <v>9</v>
      </c>
      <c r="H1064" s="70" t="s">
        <v>3</v>
      </c>
      <c r="I1064" s="70" t="s">
        <v>10</v>
      </c>
      <c r="J1064" s="70" t="s">
        <v>4</v>
      </c>
      <c r="K1064" s="343" t="s">
        <v>33</v>
      </c>
      <c r="L1064" s="343" t="s">
        <v>6</v>
      </c>
      <c r="M1064" s="70" t="s">
        <v>29</v>
      </c>
      <c r="N1064" s="70" t="s">
        <v>11</v>
      </c>
      <c r="O1064" s="331"/>
      <c r="P1064" s="79"/>
      <c r="Q1064" s="79"/>
      <c r="R1064" s="79"/>
      <c r="S1064" s="79"/>
      <c r="T1064" s="82"/>
      <c r="U1064" s="82"/>
      <c r="V1064" s="82"/>
      <c r="W1064" s="82"/>
      <c r="X1064" s="82"/>
      <c r="Y1064" s="82"/>
      <c r="Z1064" s="82"/>
      <c r="AA1064" s="236"/>
    </row>
    <row r="1065" spans="1:27" ht="22.5" customHeight="1" x14ac:dyDescent="0.2">
      <c r="A1065" s="71">
        <v>1</v>
      </c>
      <c r="B1065" s="71" t="s">
        <v>13685</v>
      </c>
      <c r="C1065" s="71" t="s">
        <v>13685</v>
      </c>
      <c r="D1065" s="71"/>
      <c r="E1065" s="71"/>
      <c r="F1065" s="71"/>
      <c r="G1065" s="71"/>
      <c r="H1065" s="71"/>
      <c r="I1065" s="71" t="s">
        <v>429</v>
      </c>
      <c r="J1065" s="71" t="s">
        <v>92</v>
      </c>
      <c r="K1065" s="71">
        <v>6</v>
      </c>
      <c r="L1065" s="71">
        <v>2023</v>
      </c>
      <c r="M1065" s="237">
        <v>3243.36</v>
      </c>
      <c r="N1065" s="71" t="s">
        <v>2416</v>
      </c>
      <c r="O1065" s="331"/>
      <c r="P1065" s="72"/>
      <c r="Q1065" s="72"/>
      <c r="R1065" s="217"/>
      <c r="S1065" s="217"/>
      <c r="T1065" s="217"/>
      <c r="U1065" s="217"/>
      <c r="V1065" s="217"/>
      <c r="W1065" s="217"/>
      <c r="X1065" s="217"/>
      <c r="Y1065" s="217"/>
      <c r="Z1065" s="217"/>
      <c r="AA1065" s="217"/>
    </row>
    <row r="1066" spans="1:27" ht="22.5" customHeight="1" x14ac:dyDescent="0.2">
      <c r="A1066" s="71">
        <v>2</v>
      </c>
      <c r="B1066" s="71" t="s">
        <v>13855</v>
      </c>
      <c r="C1066" s="71" t="s">
        <v>14506</v>
      </c>
      <c r="D1066" s="71" t="s">
        <v>5939</v>
      </c>
      <c r="E1066" s="71" t="s">
        <v>13857</v>
      </c>
      <c r="F1066" s="71" t="s">
        <v>13856</v>
      </c>
      <c r="G1066" s="278" t="s">
        <v>13859</v>
      </c>
      <c r="H1066" s="71" t="s">
        <v>1449</v>
      </c>
      <c r="I1066" s="71" t="s">
        <v>7120</v>
      </c>
      <c r="J1066" s="71" t="s">
        <v>2856</v>
      </c>
      <c r="K1066" s="71">
        <v>8</v>
      </c>
      <c r="L1066" s="71">
        <v>2023</v>
      </c>
      <c r="M1066" s="237">
        <v>9164</v>
      </c>
      <c r="N1066" s="71" t="s">
        <v>2416</v>
      </c>
      <c r="O1066" s="331"/>
      <c r="P1066" s="72"/>
      <c r="Q1066" s="72"/>
      <c r="R1066" s="217"/>
      <c r="S1066" s="217"/>
      <c r="T1066" s="217"/>
      <c r="U1066" s="217"/>
      <c r="V1066" s="217"/>
      <c r="W1066" s="217"/>
      <c r="X1066" s="217"/>
      <c r="Y1066" s="217"/>
      <c r="Z1066" s="217"/>
      <c r="AA1066" s="217"/>
    </row>
    <row r="1067" spans="1:27" ht="22.5" customHeight="1" x14ac:dyDescent="0.2">
      <c r="A1067" s="71">
        <v>3</v>
      </c>
      <c r="B1067" s="71" t="s">
        <v>13858</v>
      </c>
      <c r="C1067" s="71" t="s">
        <v>14506</v>
      </c>
      <c r="D1067" s="71" t="s">
        <v>5939</v>
      </c>
      <c r="E1067" s="71" t="s">
        <v>13857</v>
      </c>
      <c r="F1067" s="71" t="s">
        <v>13856</v>
      </c>
      <c r="G1067" s="278" t="s">
        <v>13860</v>
      </c>
      <c r="H1067" s="71" t="s">
        <v>1449</v>
      </c>
      <c r="I1067" s="71" t="s">
        <v>7120</v>
      </c>
      <c r="J1067" s="71" t="s">
        <v>92</v>
      </c>
      <c r="K1067" s="71">
        <v>8</v>
      </c>
      <c r="L1067" s="71">
        <v>2023</v>
      </c>
      <c r="M1067" s="237">
        <v>9164</v>
      </c>
      <c r="N1067" s="71" t="s">
        <v>2416</v>
      </c>
      <c r="O1067" s="331"/>
      <c r="P1067" s="72"/>
      <c r="Q1067" s="72"/>
      <c r="R1067" s="217"/>
      <c r="S1067" s="217"/>
      <c r="T1067" s="217"/>
      <c r="U1067" s="217"/>
      <c r="V1067" s="217"/>
      <c r="W1067" s="217"/>
      <c r="X1067" s="217"/>
      <c r="Y1067" s="217"/>
      <c r="Z1067" s="217"/>
      <c r="AA1067" s="217"/>
    </row>
    <row r="1068" spans="1:27" ht="22.5" customHeight="1" x14ac:dyDescent="0.2">
      <c r="A1068" s="71">
        <v>4</v>
      </c>
      <c r="B1068" s="71" t="s">
        <v>13861</v>
      </c>
      <c r="C1068" s="71" t="s">
        <v>14506</v>
      </c>
      <c r="D1068" s="71" t="s">
        <v>5939</v>
      </c>
      <c r="E1068" s="71" t="s">
        <v>13857</v>
      </c>
      <c r="F1068" s="71" t="s">
        <v>13856</v>
      </c>
      <c r="G1068" s="278" t="s">
        <v>13862</v>
      </c>
      <c r="H1068" s="71" t="s">
        <v>1449</v>
      </c>
      <c r="I1068" s="71" t="s">
        <v>7120</v>
      </c>
      <c r="J1068" s="71" t="s">
        <v>92</v>
      </c>
      <c r="K1068" s="71">
        <v>8</v>
      </c>
      <c r="L1068" s="71">
        <v>2023</v>
      </c>
      <c r="M1068" s="237">
        <v>9164</v>
      </c>
      <c r="N1068" s="71" t="s">
        <v>2416</v>
      </c>
      <c r="O1068" s="331"/>
      <c r="P1068" s="72"/>
      <c r="Q1068" s="72"/>
      <c r="R1068" s="217"/>
      <c r="S1068" s="217"/>
      <c r="T1068" s="217"/>
      <c r="U1068" s="217"/>
      <c r="V1068" s="217"/>
      <c r="W1068" s="217"/>
      <c r="X1068" s="217"/>
      <c r="Y1068" s="217"/>
      <c r="Z1068" s="217"/>
      <c r="AA1068" s="217"/>
    </row>
    <row r="1069" spans="1:27" ht="22.5" customHeight="1" x14ac:dyDescent="0.2">
      <c r="A1069" s="71">
        <v>5</v>
      </c>
      <c r="B1069" s="71" t="s">
        <v>13863</v>
      </c>
      <c r="C1069" s="71" t="s">
        <v>14506</v>
      </c>
      <c r="D1069" s="71" t="s">
        <v>5939</v>
      </c>
      <c r="E1069" s="71" t="s">
        <v>13857</v>
      </c>
      <c r="F1069" s="71" t="s">
        <v>13856</v>
      </c>
      <c r="G1069" s="278" t="s">
        <v>13864</v>
      </c>
      <c r="H1069" s="71" t="s">
        <v>1449</v>
      </c>
      <c r="I1069" s="71" t="s">
        <v>7120</v>
      </c>
      <c r="J1069" s="71" t="s">
        <v>92</v>
      </c>
      <c r="K1069" s="71">
        <v>8</v>
      </c>
      <c r="L1069" s="71">
        <v>2023</v>
      </c>
      <c r="M1069" s="237">
        <v>9164</v>
      </c>
      <c r="N1069" s="71" t="s">
        <v>2416</v>
      </c>
      <c r="O1069" s="331"/>
      <c r="P1069" s="72"/>
      <c r="Q1069" s="72"/>
      <c r="R1069" s="217"/>
      <c r="S1069" s="217"/>
      <c r="T1069" s="217"/>
      <c r="U1069" s="217"/>
      <c r="V1069" s="217"/>
      <c r="W1069" s="217"/>
      <c r="X1069" s="217"/>
      <c r="Y1069" s="217"/>
      <c r="Z1069" s="217"/>
      <c r="AA1069" s="217"/>
    </row>
    <row r="1070" spans="1:27" ht="22.5" customHeight="1" x14ac:dyDescent="0.2">
      <c r="A1070" s="71">
        <v>6</v>
      </c>
      <c r="B1070" s="71" t="s">
        <v>13865</v>
      </c>
      <c r="C1070" s="71" t="s">
        <v>14506</v>
      </c>
      <c r="D1070" s="71" t="s">
        <v>5939</v>
      </c>
      <c r="E1070" s="71" t="s">
        <v>13857</v>
      </c>
      <c r="F1070" s="71" t="s">
        <v>13856</v>
      </c>
      <c r="G1070" s="278" t="s">
        <v>13866</v>
      </c>
      <c r="H1070" s="71" t="s">
        <v>1449</v>
      </c>
      <c r="I1070" s="71" t="s">
        <v>7120</v>
      </c>
      <c r="J1070" s="71" t="s">
        <v>92</v>
      </c>
      <c r="K1070" s="71">
        <v>8</v>
      </c>
      <c r="L1070" s="71">
        <v>2023</v>
      </c>
      <c r="M1070" s="237">
        <v>9164</v>
      </c>
      <c r="N1070" s="71" t="s">
        <v>2416</v>
      </c>
      <c r="O1070" s="331"/>
      <c r="P1070" s="72"/>
      <c r="Q1070" s="72"/>
      <c r="R1070" s="217"/>
      <c r="S1070" s="217"/>
      <c r="T1070" s="217"/>
      <c r="U1070" s="217"/>
      <c r="V1070" s="217"/>
      <c r="W1070" s="217"/>
      <c r="X1070" s="217"/>
      <c r="Y1070" s="217"/>
      <c r="Z1070" s="217"/>
      <c r="AA1070" s="217"/>
    </row>
    <row r="1071" spans="1:27" ht="22.5" customHeight="1" x14ac:dyDescent="0.2">
      <c r="A1071" s="71">
        <v>7</v>
      </c>
      <c r="B1071" s="71" t="s">
        <v>13867</v>
      </c>
      <c r="C1071" s="71" t="s">
        <v>14506</v>
      </c>
      <c r="D1071" s="71" t="s">
        <v>5939</v>
      </c>
      <c r="E1071" s="71" t="s">
        <v>13857</v>
      </c>
      <c r="F1071" s="71" t="s">
        <v>13856</v>
      </c>
      <c r="G1071" s="278" t="s">
        <v>13868</v>
      </c>
      <c r="H1071" s="71" t="s">
        <v>515</v>
      </c>
      <c r="I1071" s="71" t="s">
        <v>7120</v>
      </c>
      <c r="J1071" s="71" t="s">
        <v>92</v>
      </c>
      <c r="K1071" s="71">
        <v>8</v>
      </c>
      <c r="L1071" s="71">
        <v>2023</v>
      </c>
      <c r="M1071" s="237">
        <v>9164</v>
      </c>
      <c r="N1071" s="71" t="s">
        <v>2416</v>
      </c>
      <c r="O1071" s="331"/>
      <c r="P1071" s="72"/>
      <c r="Q1071" s="72"/>
      <c r="R1071" s="217"/>
      <c r="S1071" s="217"/>
      <c r="T1071" s="217"/>
      <c r="U1071" s="217"/>
      <c r="V1071" s="217"/>
      <c r="W1071" s="217"/>
      <c r="X1071" s="217"/>
      <c r="Y1071" s="217"/>
      <c r="Z1071" s="217"/>
      <c r="AA1071" s="217"/>
    </row>
    <row r="1072" spans="1:27" ht="22.5" customHeight="1" x14ac:dyDescent="0.2">
      <c r="A1072" s="71">
        <v>8</v>
      </c>
      <c r="B1072" s="71" t="s">
        <v>14210</v>
      </c>
      <c r="C1072" s="71" t="s">
        <v>14211</v>
      </c>
      <c r="D1072" s="71" t="s">
        <v>14212</v>
      </c>
      <c r="E1072" s="71"/>
      <c r="F1072" s="71" t="s">
        <v>14213</v>
      </c>
      <c r="G1072" s="71" t="s">
        <v>14214</v>
      </c>
      <c r="H1072" s="71" t="s">
        <v>90</v>
      </c>
      <c r="I1072" s="71" t="s">
        <v>448</v>
      </c>
      <c r="J1072" s="71" t="s">
        <v>92</v>
      </c>
      <c r="K1072" s="71">
        <v>2</v>
      </c>
      <c r="L1072" s="71">
        <v>2024</v>
      </c>
      <c r="M1072" s="237">
        <v>13804</v>
      </c>
      <c r="N1072" s="71" t="s">
        <v>5160</v>
      </c>
      <c r="O1072" s="331"/>
      <c r="P1072" s="72"/>
      <c r="Q1072" s="72"/>
      <c r="R1072" s="217"/>
      <c r="S1072" s="217"/>
      <c r="T1072" s="217"/>
      <c r="U1072" s="217"/>
      <c r="V1072" s="217"/>
      <c r="W1072" s="217"/>
      <c r="X1072" s="217"/>
      <c r="Y1072" s="217"/>
      <c r="Z1072" s="217"/>
      <c r="AA1072" s="217"/>
    </row>
    <row r="1073" spans="1:27" ht="22.5" customHeight="1" x14ac:dyDescent="0.2">
      <c r="A1073" s="71">
        <v>9</v>
      </c>
      <c r="B1073" s="71" t="s">
        <v>14215</v>
      </c>
      <c r="C1073" s="71" t="s">
        <v>14211</v>
      </c>
      <c r="D1073" s="71" t="s">
        <v>14212</v>
      </c>
      <c r="E1073" s="71"/>
      <c r="F1073" s="71" t="s">
        <v>14213</v>
      </c>
      <c r="G1073" s="71" t="s">
        <v>14216</v>
      </c>
      <c r="H1073" s="71" t="s">
        <v>90</v>
      </c>
      <c r="I1073" s="71" t="s">
        <v>448</v>
      </c>
      <c r="J1073" s="71" t="s">
        <v>92</v>
      </c>
      <c r="K1073" s="71">
        <v>2</v>
      </c>
      <c r="L1073" s="71">
        <v>2024</v>
      </c>
      <c r="M1073" s="237">
        <v>13804</v>
      </c>
      <c r="N1073" s="71" t="s">
        <v>5160</v>
      </c>
      <c r="O1073" s="331"/>
      <c r="P1073" s="72"/>
      <c r="Q1073" s="72"/>
      <c r="R1073" s="217"/>
      <c r="S1073" s="217"/>
      <c r="T1073" s="217"/>
      <c r="U1073" s="217"/>
      <c r="V1073" s="217"/>
      <c r="W1073" s="217"/>
      <c r="X1073" s="217"/>
      <c r="Y1073" s="217"/>
      <c r="Z1073" s="217"/>
      <c r="AA1073" s="217"/>
    </row>
    <row r="1074" spans="1:27" ht="11.25" customHeight="1" x14ac:dyDescent="0.2">
      <c r="A1074" s="71">
        <v>10</v>
      </c>
      <c r="B1074" s="71" t="s">
        <v>14713</v>
      </c>
      <c r="C1074" s="71" t="s">
        <v>14714</v>
      </c>
      <c r="D1074" s="71" t="s">
        <v>13538</v>
      </c>
      <c r="E1074" s="71"/>
      <c r="F1074" s="71" t="s">
        <v>14715</v>
      </c>
      <c r="G1074" s="71" t="s">
        <v>14716</v>
      </c>
      <c r="H1074" s="71" t="s">
        <v>470</v>
      </c>
      <c r="I1074" s="71" t="s">
        <v>277</v>
      </c>
      <c r="J1074" s="71" t="s">
        <v>92</v>
      </c>
      <c r="K1074" s="71">
        <v>9</v>
      </c>
      <c r="L1074" s="71">
        <v>2024</v>
      </c>
      <c r="M1074" s="237">
        <v>20300</v>
      </c>
      <c r="N1074" s="71" t="s">
        <v>5160</v>
      </c>
      <c r="O1074" s="331"/>
      <c r="P1074" s="72"/>
      <c r="Q1074" s="72"/>
      <c r="R1074" s="217"/>
      <c r="S1074" s="217"/>
      <c r="T1074" s="217"/>
      <c r="U1074" s="217"/>
      <c r="V1074" s="217"/>
      <c r="W1074" s="217"/>
      <c r="X1074" s="217"/>
      <c r="Y1074" s="217"/>
      <c r="Z1074" s="217"/>
      <c r="AA1074" s="217"/>
    </row>
    <row r="1075" spans="1:27" ht="11.25" customHeight="1" x14ac:dyDescent="0.2">
      <c r="A1075" s="71">
        <v>11</v>
      </c>
      <c r="B1075" s="71" t="s">
        <v>14717</v>
      </c>
      <c r="C1075" s="71" t="s">
        <v>14714</v>
      </c>
      <c r="D1075" s="71" t="s">
        <v>13538</v>
      </c>
      <c r="E1075" s="71"/>
      <c r="F1075" s="71" t="s">
        <v>14715</v>
      </c>
      <c r="G1075" s="71" t="s">
        <v>14724</v>
      </c>
      <c r="H1075" s="71" t="s">
        <v>470</v>
      </c>
      <c r="I1075" s="71" t="s">
        <v>277</v>
      </c>
      <c r="J1075" s="71" t="s">
        <v>92</v>
      </c>
      <c r="K1075" s="71">
        <v>9</v>
      </c>
      <c r="L1075" s="71">
        <v>2024</v>
      </c>
      <c r="M1075" s="237">
        <v>20300</v>
      </c>
      <c r="N1075" s="71" t="s">
        <v>5160</v>
      </c>
      <c r="O1075" s="331"/>
      <c r="P1075" s="72"/>
      <c r="Q1075" s="72"/>
      <c r="R1075" s="217"/>
      <c r="S1075" s="217"/>
      <c r="T1075" s="217"/>
      <c r="U1075" s="217"/>
      <c r="V1075" s="217"/>
      <c r="W1075" s="217"/>
      <c r="X1075" s="217"/>
      <c r="Y1075" s="217"/>
      <c r="Z1075" s="217"/>
      <c r="AA1075" s="217"/>
    </row>
    <row r="1076" spans="1:27" ht="11.25" customHeight="1" x14ac:dyDescent="0.2">
      <c r="A1076" s="71">
        <v>12</v>
      </c>
      <c r="B1076" s="71" t="s">
        <v>14718</v>
      </c>
      <c r="C1076" s="71" t="s">
        <v>14714</v>
      </c>
      <c r="D1076" s="71" t="s">
        <v>13538</v>
      </c>
      <c r="E1076" s="71"/>
      <c r="F1076" s="71" t="s">
        <v>14715</v>
      </c>
      <c r="G1076" s="71" t="s">
        <v>14725</v>
      </c>
      <c r="H1076" s="71" t="s">
        <v>470</v>
      </c>
      <c r="I1076" s="71" t="s">
        <v>277</v>
      </c>
      <c r="J1076" s="71" t="s">
        <v>92</v>
      </c>
      <c r="K1076" s="71">
        <v>9</v>
      </c>
      <c r="L1076" s="71">
        <v>2024</v>
      </c>
      <c r="M1076" s="237">
        <v>20300</v>
      </c>
      <c r="N1076" s="71" t="s">
        <v>5160</v>
      </c>
      <c r="O1076" s="331"/>
      <c r="P1076" s="72"/>
      <c r="Q1076" s="72"/>
      <c r="R1076" s="217"/>
      <c r="S1076" s="217"/>
      <c r="T1076" s="217"/>
      <c r="U1076" s="217"/>
      <c r="V1076" s="217"/>
      <c r="W1076" s="217"/>
      <c r="X1076" s="217"/>
      <c r="Y1076" s="217"/>
      <c r="Z1076" s="217"/>
      <c r="AA1076" s="217"/>
    </row>
    <row r="1077" spans="1:27" ht="11.25" customHeight="1" x14ac:dyDescent="0.2">
      <c r="A1077" s="71">
        <v>13</v>
      </c>
      <c r="B1077" s="71" t="s">
        <v>14719</v>
      </c>
      <c r="C1077" s="71" t="s">
        <v>14714</v>
      </c>
      <c r="D1077" s="71" t="s">
        <v>13538</v>
      </c>
      <c r="E1077" s="71"/>
      <c r="F1077" s="71" t="s">
        <v>14715</v>
      </c>
      <c r="G1077" s="71" t="s">
        <v>14726</v>
      </c>
      <c r="H1077" s="71" t="s">
        <v>470</v>
      </c>
      <c r="I1077" s="71" t="s">
        <v>277</v>
      </c>
      <c r="J1077" s="71" t="s">
        <v>92</v>
      </c>
      <c r="K1077" s="71">
        <v>9</v>
      </c>
      <c r="L1077" s="71">
        <v>2024</v>
      </c>
      <c r="M1077" s="237">
        <v>20300</v>
      </c>
      <c r="N1077" s="71" t="s">
        <v>5160</v>
      </c>
      <c r="O1077" s="331"/>
      <c r="P1077" s="72"/>
      <c r="Q1077" s="72"/>
      <c r="R1077" s="217"/>
      <c r="S1077" s="217"/>
      <c r="T1077" s="217"/>
      <c r="U1077" s="217"/>
      <c r="V1077" s="217"/>
      <c r="W1077" s="217"/>
      <c r="X1077" s="217"/>
      <c r="Y1077" s="217"/>
      <c r="Z1077" s="217"/>
      <c r="AA1077" s="217"/>
    </row>
    <row r="1078" spans="1:27" ht="11.25" customHeight="1" x14ac:dyDescent="0.2">
      <c r="A1078" s="71">
        <v>14</v>
      </c>
      <c r="B1078" s="71" t="s">
        <v>14720</v>
      </c>
      <c r="C1078" s="71" t="s">
        <v>14714</v>
      </c>
      <c r="D1078" s="71" t="s">
        <v>13538</v>
      </c>
      <c r="E1078" s="71"/>
      <c r="F1078" s="71" t="s">
        <v>14715</v>
      </c>
      <c r="G1078" s="71" t="s">
        <v>14727</v>
      </c>
      <c r="H1078" s="71" t="s">
        <v>470</v>
      </c>
      <c r="I1078" s="71" t="s">
        <v>277</v>
      </c>
      <c r="J1078" s="71" t="s">
        <v>92</v>
      </c>
      <c r="K1078" s="71">
        <v>9</v>
      </c>
      <c r="L1078" s="71">
        <v>2024</v>
      </c>
      <c r="M1078" s="237">
        <v>20300</v>
      </c>
      <c r="N1078" s="71" t="s">
        <v>5160</v>
      </c>
      <c r="O1078" s="331"/>
      <c r="P1078" s="72"/>
      <c r="Q1078" s="72"/>
      <c r="R1078" s="217"/>
      <c r="S1078" s="217"/>
      <c r="T1078" s="217"/>
      <c r="U1078" s="217"/>
      <c r="V1078" s="217"/>
      <c r="W1078" s="217"/>
      <c r="X1078" s="217"/>
      <c r="Y1078" s="217"/>
      <c r="Z1078" s="217"/>
      <c r="AA1078" s="217"/>
    </row>
    <row r="1079" spans="1:27" ht="11.25" customHeight="1" x14ac:dyDescent="0.2">
      <c r="A1079" s="71">
        <v>15</v>
      </c>
      <c r="B1079" s="71" t="s">
        <v>14721</v>
      </c>
      <c r="C1079" s="71" t="s">
        <v>14714</v>
      </c>
      <c r="D1079" s="71" t="s">
        <v>13538</v>
      </c>
      <c r="E1079" s="71"/>
      <c r="F1079" s="71" t="s">
        <v>14715</v>
      </c>
      <c r="G1079" s="71" t="s">
        <v>14728</v>
      </c>
      <c r="H1079" s="71" t="s">
        <v>470</v>
      </c>
      <c r="I1079" s="71" t="s">
        <v>277</v>
      </c>
      <c r="J1079" s="71" t="s">
        <v>92</v>
      </c>
      <c r="K1079" s="71">
        <v>9</v>
      </c>
      <c r="L1079" s="71">
        <v>2024</v>
      </c>
      <c r="M1079" s="237">
        <v>20300</v>
      </c>
      <c r="N1079" s="71" t="s">
        <v>5160</v>
      </c>
      <c r="O1079" s="331"/>
      <c r="P1079" s="72"/>
      <c r="Q1079" s="72"/>
      <c r="R1079" s="217"/>
      <c r="S1079" s="217"/>
      <c r="T1079" s="217"/>
      <c r="U1079" s="217"/>
      <c r="V1079" s="217"/>
      <c r="W1079" s="217"/>
      <c r="X1079" s="217"/>
      <c r="Y1079" s="217"/>
      <c r="Z1079" s="217"/>
      <c r="AA1079" s="217"/>
    </row>
    <row r="1080" spans="1:27" ht="11.25" customHeight="1" x14ac:dyDescent="0.2">
      <c r="A1080" s="71">
        <v>16</v>
      </c>
      <c r="B1080" s="71" t="s">
        <v>14722</v>
      </c>
      <c r="C1080" s="71" t="s">
        <v>14714</v>
      </c>
      <c r="D1080" s="71" t="s">
        <v>13538</v>
      </c>
      <c r="E1080" s="71"/>
      <c r="F1080" s="71" t="s">
        <v>14715</v>
      </c>
      <c r="G1080" s="71" t="s">
        <v>14729</v>
      </c>
      <c r="H1080" s="71" t="s">
        <v>470</v>
      </c>
      <c r="I1080" s="71" t="s">
        <v>277</v>
      </c>
      <c r="J1080" s="71" t="s">
        <v>92</v>
      </c>
      <c r="K1080" s="71">
        <v>9</v>
      </c>
      <c r="L1080" s="71">
        <v>2024</v>
      </c>
      <c r="M1080" s="237">
        <v>20300</v>
      </c>
      <c r="N1080" s="71" t="s">
        <v>5160</v>
      </c>
      <c r="O1080" s="331"/>
      <c r="P1080" s="72"/>
      <c r="Q1080" s="72"/>
      <c r="R1080" s="217"/>
      <c r="S1080" s="217"/>
      <c r="T1080" s="217"/>
      <c r="U1080" s="217"/>
      <c r="V1080" s="217"/>
      <c r="W1080" s="217"/>
      <c r="X1080" s="217"/>
      <c r="Y1080" s="217"/>
      <c r="Z1080" s="217"/>
      <c r="AA1080" s="217"/>
    </row>
    <row r="1081" spans="1:27" ht="11.25" customHeight="1" x14ac:dyDescent="0.2">
      <c r="A1081" s="71">
        <v>17</v>
      </c>
      <c r="B1081" s="71" t="s">
        <v>14723</v>
      </c>
      <c r="C1081" s="71" t="s">
        <v>14714</v>
      </c>
      <c r="D1081" s="71" t="s">
        <v>13538</v>
      </c>
      <c r="E1081" s="71"/>
      <c r="F1081" s="71" t="s">
        <v>14715</v>
      </c>
      <c r="G1081" s="71" t="s">
        <v>14730</v>
      </c>
      <c r="H1081" s="71" t="s">
        <v>470</v>
      </c>
      <c r="I1081" s="71" t="s">
        <v>277</v>
      </c>
      <c r="J1081" s="71" t="s">
        <v>92</v>
      </c>
      <c r="K1081" s="71">
        <v>9</v>
      </c>
      <c r="L1081" s="71">
        <v>2024</v>
      </c>
      <c r="M1081" s="237">
        <v>20300</v>
      </c>
      <c r="N1081" s="71" t="s">
        <v>5160</v>
      </c>
      <c r="O1081" s="331"/>
      <c r="P1081" s="72"/>
      <c r="Q1081" s="72"/>
      <c r="R1081" s="217"/>
      <c r="S1081" s="217"/>
      <c r="T1081" s="217"/>
      <c r="U1081" s="217"/>
      <c r="V1081" s="217"/>
      <c r="W1081" s="217"/>
      <c r="X1081" s="217"/>
      <c r="Y1081" s="217"/>
      <c r="Z1081" s="217"/>
      <c r="AA1081" s="217"/>
    </row>
    <row r="1082" spans="1:27" ht="11.25" customHeight="1" x14ac:dyDescent="0.2">
      <c r="A1082" s="71">
        <v>18</v>
      </c>
      <c r="B1082" s="71" t="s">
        <v>15063</v>
      </c>
      <c r="C1082" s="71" t="s">
        <v>15064</v>
      </c>
      <c r="D1082" s="71" t="s">
        <v>5932</v>
      </c>
      <c r="E1082" s="441"/>
      <c r="F1082" s="71" t="s">
        <v>15065</v>
      </c>
      <c r="G1082" s="71" t="s">
        <v>15066</v>
      </c>
      <c r="H1082" s="71" t="s">
        <v>470</v>
      </c>
      <c r="I1082" s="71" t="s">
        <v>306</v>
      </c>
      <c r="J1082" s="71" t="s">
        <v>92</v>
      </c>
      <c r="K1082" s="71">
        <v>2</v>
      </c>
      <c r="L1082" s="71">
        <v>2025</v>
      </c>
      <c r="M1082" s="237">
        <v>112800</v>
      </c>
      <c r="N1082" s="71" t="s">
        <v>7373</v>
      </c>
      <c r="O1082" s="331"/>
      <c r="P1082" s="72"/>
      <c r="Q1082" s="72"/>
      <c r="R1082" s="217"/>
      <c r="S1082" s="217"/>
      <c r="T1082" s="217"/>
      <c r="U1082" s="217"/>
      <c r="V1082" s="217"/>
      <c r="W1082" s="217"/>
      <c r="X1082" s="217"/>
      <c r="Y1082" s="217"/>
      <c r="Z1082" s="217"/>
      <c r="AA1082" s="217"/>
    </row>
    <row r="1083" spans="1:27" customFormat="1" ht="25.5" x14ac:dyDescent="0.25">
      <c r="A1083" s="102">
        <v>19</v>
      </c>
      <c r="B1083" s="102" t="s">
        <v>15101</v>
      </c>
      <c r="C1083" s="142" t="s">
        <v>15098</v>
      </c>
      <c r="D1083" s="104"/>
      <c r="E1083" s="104"/>
      <c r="F1083" s="105"/>
      <c r="G1083" s="99" t="s">
        <v>15106</v>
      </c>
      <c r="H1083" s="104"/>
      <c r="I1083" s="104" t="s">
        <v>277</v>
      </c>
      <c r="J1083" s="104" t="s">
        <v>92</v>
      </c>
      <c r="K1083" s="106">
        <v>3</v>
      </c>
      <c r="L1083" s="140">
        <v>2025</v>
      </c>
      <c r="M1083" s="188">
        <v>27324</v>
      </c>
      <c r="N1083" s="38"/>
      <c r="O1083" s="42"/>
      <c r="P1083" s="38"/>
    </row>
    <row r="1084" spans="1:27" ht="11.25" customHeight="1" x14ac:dyDescent="0.2">
      <c r="A1084" s="71">
        <v>20</v>
      </c>
      <c r="B1084" s="71" t="s">
        <v>15599</v>
      </c>
      <c r="C1084" s="71" t="s">
        <v>15600</v>
      </c>
      <c r="D1084" s="71" t="s">
        <v>925</v>
      </c>
      <c r="E1084" s="71"/>
      <c r="F1084" s="71" t="s">
        <v>15601</v>
      </c>
      <c r="G1084" s="71"/>
      <c r="H1084" s="71" t="s">
        <v>90</v>
      </c>
      <c r="I1084" s="71" t="s">
        <v>309</v>
      </c>
      <c r="J1084" s="71" t="s">
        <v>2856</v>
      </c>
      <c r="K1084" s="71">
        <v>1</v>
      </c>
      <c r="L1084" s="71">
        <v>2026</v>
      </c>
      <c r="M1084" s="237">
        <v>18328</v>
      </c>
      <c r="N1084" s="71" t="s">
        <v>5160</v>
      </c>
      <c r="O1084" s="331"/>
      <c r="P1084" s="72"/>
      <c r="Q1084" s="72"/>
      <c r="R1084" s="217"/>
      <c r="S1084" s="217"/>
      <c r="T1084" s="217"/>
      <c r="U1084" s="217"/>
      <c r="V1084" s="217"/>
      <c r="W1084" s="217"/>
      <c r="X1084" s="217"/>
      <c r="Y1084" s="217"/>
      <c r="Z1084" s="217"/>
      <c r="AA1084" s="217"/>
    </row>
    <row r="1085" spans="1:27" ht="11.25" customHeight="1" x14ac:dyDescent="0.2">
      <c r="A1085" s="71">
        <v>21</v>
      </c>
      <c r="B1085" s="71" t="s">
        <v>15660</v>
      </c>
      <c r="C1085" s="71" t="s">
        <v>15661</v>
      </c>
      <c r="D1085" s="71"/>
      <c r="E1085" s="71"/>
      <c r="F1085" s="71"/>
      <c r="G1085" s="71"/>
      <c r="H1085" s="71"/>
      <c r="I1085" s="71" t="s">
        <v>1088</v>
      </c>
      <c r="J1085" s="71" t="s">
        <v>92</v>
      </c>
      <c r="K1085" s="71">
        <v>3</v>
      </c>
      <c r="L1085" s="71">
        <v>2026</v>
      </c>
      <c r="M1085" s="237">
        <v>106840.18</v>
      </c>
      <c r="N1085" s="71" t="s">
        <v>2950</v>
      </c>
      <c r="O1085" s="573" t="s">
        <v>15669</v>
      </c>
      <c r="P1085" s="72"/>
      <c r="Q1085" s="72"/>
      <c r="R1085" s="217"/>
      <c r="S1085" s="217"/>
      <c r="T1085" s="217"/>
      <c r="U1085" s="217"/>
      <c r="V1085" s="217"/>
      <c r="W1085" s="217"/>
      <c r="X1085" s="217"/>
      <c r="Y1085" s="217"/>
      <c r="Z1085" s="217"/>
      <c r="AA1085" s="217"/>
    </row>
    <row r="1086" spans="1:27" ht="11.25" customHeight="1" x14ac:dyDescent="0.2">
      <c r="A1086" s="102">
        <v>22</v>
      </c>
      <c r="B1086" s="71" t="s">
        <v>15667</v>
      </c>
      <c r="C1086" s="71" t="s">
        <v>15668</v>
      </c>
      <c r="D1086" s="71"/>
      <c r="E1086" s="71"/>
      <c r="F1086" s="71"/>
      <c r="G1086" s="71"/>
      <c r="H1086" s="71"/>
      <c r="I1086" s="71"/>
      <c r="J1086" s="71" t="s">
        <v>92</v>
      </c>
      <c r="K1086" s="71">
        <v>3</v>
      </c>
      <c r="L1086" s="71">
        <v>2026</v>
      </c>
      <c r="M1086" s="237">
        <v>46417.63</v>
      </c>
      <c r="N1086" s="71" t="s">
        <v>2950</v>
      </c>
      <c r="O1086" s="573"/>
      <c r="P1086" s="72"/>
      <c r="Q1086" s="72"/>
      <c r="R1086" s="217"/>
      <c r="S1086" s="217"/>
      <c r="T1086" s="217"/>
      <c r="U1086" s="217"/>
      <c r="V1086" s="217"/>
      <c r="W1086" s="217"/>
      <c r="X1086" s="217"/>
      <c r="Y1086" s="217"/>
      <c r="Z1086" s="217"/>
      <c r="AA1086" s="217"/>
    </row>
    <row r="1087" spans="1:27" ht="11.25" customHeight="1" x14ac:dyDescent="0.2">
      <c r="A1087" s="71">
        <v>23</v>
      </c>
      <c r="B1087" s="71" t="s">
        <v>15718</v>
      </c>
      <c r="C1087" s="71" t="s">
        <v>15717</v>
      </c>
      <c r="D1087" s="71"/>
      <c r="E1087" s="71"/>
      <c r="F1087" s="71"/>
      <c r="G1087" s="71"/>
      <c r="H1087" s="71"/>
      <c r="I1087" s="71"/>
      <c r="J1087" s="71" t="s">
        <v>92</v>
      </c>
      <c r="K1087" s="71">
        <v>3</v>
      </c>
      <c r="L1087" s="71">
        <v>2026</v>
      </c>
      <c r="M1087" s="237">
        <v>22015.87</v>
      </c>
      <c r="N1087" s="71" t="s">
        <v>2950</v>
      </c>
      <c r="O1087" s="573" t="s">
        <v>15675</v>
      </c>
      <c r="P1087" s="72"/>
      <c r="Q1087" s="72"/>
      <c r="R1087" s="217"/>
      <c r="S1087" s="217"/>
      <c r="T1087" s="217"/>
      <c r="U1087" s="217"/>
      <c r="V1087" s="217"/>
      <c r="W1087" s="217"/>
      <c r="X1087" s="217"/>
      <c r="Y1087" s="217"/>
      <c r="Z1087" s="217"/>
      <c r="AA1087" s="217"/>
    </row>
    <row r="1088" spans="1:27" ht="11.25" customHeight="1" x14ac:dyDescent="0.2">
      <c r="A1088" s="71">
        <v>24</v>
      </c>
      <c r="B1088" s="71" t="s">
        <v>15719</v>
      </c>
      <c r="C1088" s="71" t="s">
        <v>15717</v>
      </c>
      <c r="D1088" s="71"/>
      <c r="E1088" s="71"/>
      <c r="F1088" s="71"/>
      <c r="G1088" s="71"/>
      <c r="H1088" s="71"/>
      <c r="I1088" s="71"/>
      <c r="J1088" s="71" t="s">
        <v>92</v>
      </c>
      <c r="K1088" s="71">
        <v>3</v>
      </c>
      <c r="L1088" s="71">
        <v>2026</v>
      </c>
      <c r="M1088" s="237">
        <v>22015.87</v>
      </c>
      <c r="N1088" s="71" t="s">
        <v>2950</v>
      </c>
      <c r="O1088" s="573"/>
      <c r="P1088" s="72"/>
      <c r="Q1088" s="72"/>
      <c r="R1088" s="217"/>
      <c r="S1088" s="217"/>
      <c r="T1088" s="217"/>
      <c r="U1088" s="217"/>
      <c r="V1088" s="217"/>
      <c r="W1088" s="217"/>
      <c r="X1088" s="217"/>
      <c r="Y1088" s="217"/>
      <c r="Z1088" s="217"/>
      <c r="AA1088" s="217"/>
    </row>
    <row r="1089" spans="1:27" ht="11.25" customHeight="1" x14ac:dyDescent="0.2">
      <c r="A1089" s="71">
        <v>25</v>
      </c>
      <c r="B1089" s="71" t="s">
        <v>15720</v>
      </c>
      <c r="C1089" s="71" t="s">
        <v>15717</v>
      </c>
      <c r="D1089" s="71"/>
      <c r="E1089" s="71"/>
      <c r="F1089" s="71"/>
      <c r="G1089" s="71"/>
      <c r="H1089" s="71"/>
      <c r="I1089" s="71"/>
      <c r="J1089" s="71" t="s">
        <v>92</v>
      </c>
      <c r="K1089" s="71">
        <v>3</v>
      </c>
      <c r="L1089" s="71">
        <v>2026</v>
      </c>
      <c r="M1089" s="237">
        <v>22015.87</v>
      </c>
      <c r="N1089" s="71" t="s">
        <v>2950</v>
      </c>
      <c r="O1089" s="573"/>
      <c r="P1089" s="72"/>
      <c r="Q1089" s="72"/>
      <c r="R1089" s="217"/>
      <c r="S1089" s="217"/>
      <c r="T1089" s="217"/>
      <c r="U1089" s="217"/>
      <c r="V1089" s="217"/>
      <c r="W1089" s="217"/>
      <c r="X1089" s="217"/>
      <c r="Y1089" s="217"/>
      <c r="Z1089" s="217"/>
      <c r="AA1089" s="217"/>
    </row>
    <row r="1090" spans="1:27" ht="11.25" customHeight="1" x14ac:dyDescent="0.2">
      <c r="A1090" s="102">
        <v>26</v>
      </c>
      <c r="B1090" s="71" t="s">
        <v>15721</v>
      </c>
      <c r="C1090" s="71" t="s">
        <v>6386</v>
      </c>
      <c r="D1090" s="71"/>
      <c r="E1090" s="71"/>
      <c r="F1090" s="71"/>
      <c r="G1090" s="71"/>
      <c r="H1090" s="71"/>
      <c r="I1090" s="71"/>
      <c r="J1090" s="71" t="s">
        <v>2856</v>
      </c>
      <c r="K1090" s="71">
        <v>3</v>
      </c>
      <c r="L1090" s="71">
        <v>2026</v>
      </c>
      <c r="M1090" s="237">
        <v>56217.31</v>
      </c>
      <c r="N1090" s="71" t="s">
        <v>2950</v>
      </c>
      <c r="O1090" s="573"/>
      <c r="P1090" s="72"/>
      <c r="Q1090" s="72"/>
      <c r="R1090" s="217"/>
      <c r="S1090" s="217"/>
      <c r="T1090" s="217"/>
      <c r="U1090" s="217"/>
      <c r="V1090" s="217"/>
      <c r="W1090" s="217"/>
      <c r="X1090" s="217"/>
      <c r="Y1090" s="217"/>
      <c r="Z1090" s="217"/>
      <c r="AA1090" s="217"/>
    </row>
    <row r="1091" spans="1:27" ht="11.25" customHeight="1" x14ac:dyDescent="0.2">
      <c r="A1091" s="71">
        <v>27</v>
      </c>
      <c r="B1091" s="71" t="s">
        <v>15722</v>
      </c>
      <c r="C1091" s="71" t="s">
        <v>15723</v>
      </c>
      <c r="D1091" s="71"/>
      <c r="E1091" s="71"/>
      <c r="F1091" s="71"/>
      <c r="G1091" s="71"/>
      <c r="H1091" s="71"/>
      <c r="I1091" s="71"/>
      <c r="J1091" s="71" t="s">
        <v>2856</v>
      </c>
      <c r="K1091" s="71">
        <v>3</v>
      </c>
      <c r="L1091" s="71">
        <v>2026</v>
      </c>
      <c r="M1091" s="237">
        <v>17121.599999999999</v>
      </c>
      <c r="N1091" s="71" t="s">
        <v>2950</v>
      </c>
      <c r="O1091" s="573"/>
      <c r="P1091" s="72"/>
      <c r="Q1091" s="72"/>
      <c r="R1091" s="217"/>
      <c r="S1091" s="217"/>
      <c r="T1091" s="217"/>
      <c r="U1091" s="217"/>
      <c r="V1091" s="217"/>
      <c r="W1091" s="217"/>
      <c r="X1091" s="217"/>
      <c r="Y1091" s="217"/>
      <c r="Z1091" s="217"/>
      <c r="AA1091" s="217"/>
    </row>
    <row r="1092" spans="1:27" ht="11.25" customHeight="1" x14ac:dyDescent="0.2">
      <c r="A1092" s="71">
        <v>28</v>
      </c>
      <c r="B1092" s="71" t="s">
        <v>15724</v>
      </c>
      <c r="C1092" s="71" t="s">
        <v>15725</v>
      </c>
      <c r="D1092" s="71"/>
      <c r="E1092" s="71"/>
      <c r="F1092" s="71"/>
      <c r="G1092" s="71"/>
      <c r="H1092" s="71"/>
      <c r="I1092" s="71"/>
      <c r="J1092" s="71" t="s">
        <v>2856</v>
      </c>
      <c r="K1092" s="71">
        <v>3</v>
      </c>
      <c r="L1092" s="71">
        <v>2026</v>
      </c>
      <c r="M1092" s="237">
        <v>16147.2</v>
      </c>
      <c r="N1092" s="71" t="s">
        <v>2950</v>
      </c>
      <c r="O1092" s="573"/>
      <c r="P1092" s="72"/>
      <c r="Q1092" s="72"/>
      <c r="R1092" s="217"/>
      <c r="S1092" s="217"/>
      <c r="T1092" s="217"/>
      <c r="U1092" s="217"/>
      <c r="V1092" s="217"/>
      <c r="W1092" s="217"/>
      <c r="X1092" s="217"/>
      <c r="Y1092" s="217"/>
      <c r="Z1092" s="217"/>
      <c r="AA1092" s="217"/>
    </row>
    <row r="1093" spans="1:27" ht="11.25" customHeight="1" x14ac:dyDescent="0.2">
      <c r="A1093" s="71">
        <v>29</v>
      </c>
      <c r="B1093" s="71" t="s">
        <v>15726</v>
      </c>
      <c r="C1093" s="71" t="s">
        <v>15727</v>
      </c>
      <c r="D1093" s="71"/>
      <c r="E1093" s="71"/>
      <c r="F1093" s="71"/>
      <c r="G1093" s="71"/>
      <c r="H1093" s="71"/>
      <c r="I1093" s="71"/>
      <c r="J1093" s="71" t="s">
        <v>2856</v>
      </c>
      <c r="K1093" s="71">
        <v>3</v>
      </c>
      <c r="L1093" s="71">
        <v>2026</v>
      </c>
      <c r="M1093" s="237">
        <v>19766.400000000001</v>
      </c>
      <c r="N1093" s="71" t="s">
        <v>2950</v>
      </c>
      <c r="O1093" s="573"/>
      <c r="P1093" s="72"/>
      <c r="Q1093" s="72"/>
      <c r="R1093" s="217"/>
      <c r="S1093" s="217"/>
      <c r="T1093" s="217"/>
      <c r="U1093" s="217"/>
      <c r="V1093" s="217"/>
      <c r="W1093" s="217"/>
      <c r="X1093" s="217"/>
      <c r="Y1093" s="217"/>
      <c r="Z1093" s="217"/>
      <c r="AA1093" s="217"/>
    </row>
    <row r="1094" spans="1:27" ht="11.25" customHeight="1" x14ac:dyDescent="0.2">
      <c r="A1094" s="102">
        <v>30</v>
      </c>
      <c r="B1094" s="71" t="s">
        <v>15728</v>
      </c>
      <c r="C1094" s="71" t="s">
        <v>15668</v>
      </c>
      <c r="D1094" s="71"/>
      <c r="E1094" s="71"/>
      <c r="F1094" s="71"/>
      <c r="G1094" s="71"/>
      <c r="H1094" s="71"/>
      <c r="I1094" s="71"/>
      <c r="J1094" s="71" t="s">
        <v>2856</v>
      </c>
      <c r="K1094" s="71">
        <v>3</v>
      </c>
      <c r="L1094" s="71">
        <v>2026</v>
      </c>
      <c r="M1094" s="237">
        <v>46417.63</v>
      </c>
      <c r="N1094" s="71" t="s">
        <v>2950</v>
      </c>
      <c r="O1094" s="573" t="s">
        <v>15731</v>
      </c>
      <c r="P1094" s="72"/>
      <c r="Q1094" s="72"/>
      <c r="R1094" s="217"/>
      <c r="S1094" s="217"/>
      <c r="T1094" s="217"/>
      <c r="U1094" s="217"/>
      <c r="V1094" s="217"/>
      <c r="W1094" s="217"/>
      <c r="X1094" s="217"/>
      <c r="Y1094" s="217"/>
      <c r="Z1094" s="217"/>
      <c r="AA1094" s="217"/>
    </row>
    <row r="1095" spans="1:27" ht="11.25" customHeight="1" x14ac:dyDescent="0.2">
      <c r="A1095" s="71">
        <v>31</v>
      </c>
      <c r="B1095" s="71" t="s">
        <v>15729</v>
      </c>
      <c r="C1095" s="71" t="s">
        <v>15730</v>
      </c>
      <c r="D1095" s="71"/>
      <c r="E1095" s="71"/>
      <c r="F1095" s="71"/>
      <c r="G1095" s="71"/>
      <c r="H1095" s="71"/>
      <c r="I1095" s="71"/>
      <c r="J1095" s="71" t="s">
        <v>2856</v>
      </c>
      <c r="K1095" s="71">
        <v>3</v>
      </c>
      <c r="L1095" s="71">
        <v>2026</v>
      </c>
      <c r="M1095" s="237">
        <v>61693.440000000002</v>
      </c>
      <c r="N1095" s="71" t="s">
        <v>2950</v>
      </c>
      <c r="O1095" s="573"/>
      <c r="P1095" s="72"/>
      <c r="Q1095" s="72"/>
      <c r="R1095" s="217"/>
      <c r="S1095" s="217"/>
      <c r="T1095" s="217"/>
      <c r="U1095" s="217"/>
      <c r="V1095" s="217"/>
      <c r="W1095" s="217"/>
      <c r="X1095" s="217"/>
      <c r="Y1095" s="217"/>
      <c r="Z1095" s="217"/>
      <c r="AA1095" s="217"/>
    </row>
    <row r="1096" spans="1:27" ht="22.5" x14ac:dyDescent="0.2">
      <c r="A1096" s="102">
        <v>32</v>
      </c>
      <c r="B1096" s="71" t="s">
        <v>15769</v>
      </c>
      <c r="C1096" s="71" t="s">
        <v>15773</v>
      </c>
      <c r="D1096" s="71" t="s">
        <v>13538</v>
      </c>
      <c r="E1096" s="71"/>
      <c r="F1096" s="71" t="s">
        <v>14715</v>
      </c>
      <c r="G1096" s="71" t="s">
        <v>15774</v>
      </c>
      <c r="H1096" s="71"/>
      <c r="I1096" s="71" t="s">
        <v>2834</v>
      </c>
      <c r="J1096" s="71" t="s">
        <v>92</v>
      </c>
      <c r="K1096" s="71">
        <v>4</v>
      </c>
      <c r="L1096" s="71">
        <v>2026</v>
      </c>
      <c r="M1096" s="237">
        <v>16008</v>
      </c>
      <c r="N1096" s="71" t="s">
        <v>2950</v>
      </c>
      <c r="O1096" s="573" t="s">
        <v>15778</v>
      </c>
      <c r="P1096" s="72"/>
      <c r="Q1096" s="72"/>
      <c r="R1096" s="217"/>
      <c r="S1096" s="217"/>
      <c r="T1096" s="217"/>
      <c r="U1096" s="217"/>
      <c r="V1096" s="217"/>
      <c r="W1096" s="217"/>
      <c r="X1096" s="217"/>
      <c r="Y1096" s="217"/>
      <c r="Z1096" s="217"/>
      <c r="AA1096" s="217"/>
    </row>
    <row r="1097" spans="1:27" ht="22.5" x14ac:dyDescent="0.2">
      <c r="A1097" s="102">
        <v>33</v>
      </c>
      <c r="B1097" s="71" t="s">
        <v>15770</v>
      </c>
      <c r="C1097" s="71" t="s">
        <v>15773</v>
      </c>
      <c r="D1097" s="71" t="s">
        <v>13538</v>
      </c>
      <c r="E1097" s="71"/>
      <c r="F1097" s="71" t="s">
        <v>14715</v>
      </c>
      <c r="G1097" s="71" t="s">
        <v>15775</v>
      </c>
      <c r="H1097" s="71"/>
      <c r="I1097" s="71" t="s">
        <v>2834</v>
      </c>
      <c r="J1097" s="71" t="s">
        <v>92</v>
      </c>
      <c r="K1097" s="71">
        <v>4</v>
      </c>
      <c r="L1097" s="71">
        <v>2026</v>
      </c>
      <c r="M1097" s="237">
        <v>16008</v>
      </c>
      <c r="N1097" s="71" t="s">
        <v>2950</v>
      </c>
      <c r="O1097" s="573"/>
      <c r="P1097" s="72"/>
      <c r="Q1097" s="72"/>
      <c r="R1097" s="217"/>
      <c r="S1097" s="217"/>
      <c r="T1097" s="217"/>
      <c r="U1097" s="217"/>
      <c r="V1097" s="217"/>
      <c r="W1097" s="217"/>
      <c r="X1097" s="217"/>
      <c r="Y1097" s="217"/>
      <c r="Z1097" s="217"/>
      <c r="AA1097" s="217"/>
    </row>
    <row r="1098" spans="1:27" ht="22.5" x14ac:dyDescent="0.2">
      <c r="A1098" s="71">
        <v>34</v>
      </c>
      <c r="B1098" s="71" t="s">
        <v>15771</v>
      </c>
      <c r="C1098" s="71" t="s">
        <v>15773</v>
      </c>
      <c r="D1098" s="71" t="s">
        <v>13538</v>
      </c>
      <c r="E1098" s="71"/>
      <c r="F1098" s="71" t="s">
        <v>14715</v>
      </c>
      <c r="G1098" s="71" t="s">
        <v>15776</v>
      </c>
      <c r="H1098" s="71"/>
      <c r="I1098" s="71" t="s">
        <v>2834</v>
      </c>
      <c r="J1098" s="71" t="s">
        <v>92</v>
      </c>
      <c r="K1098" s="71">
        <v>4</v>
      </c>
      <c r="L1098" s="71">
        <v>2026</v>
      </c>
      <c r="M1098" s="237">
        <v>16008</v>
      </c>
      <c r="N1098" s="71" t="s">
        <v>2950</v>
      </c>
      <c r="O1098" s="573"/>
      <c r="P1098" s="72"/>
      <c r="Q1098" s="72"/>
      <c r="R1098" s="217"/>
      <c r="S1098" s="217"/>
      <c r="T1098" s="217"/>
      <c r="U1098" s="217"/>
      <c r="V1098" s="217"/>
      <c r="W1098" s="217"/>
      <c r="X1098" s="217"/>
      <c r="Y1098" s="217"/>
      <c r="Z1098" s="217"/>
      <c r="AA1098" s="217"/>
    </row>
    <row r="1099" spans="1:27" ht="22.5" x14ac:dyDescent="0.2">
      <c r="A1099" s="102">
        <v>35</v>
      </c>
      <c r="B1099" s="71" t="s">
        <v>15772</v>
      </c>
      <c r="C1099" s="71" t="s">
        <v>15773</v>
      </c>
      <c r="D1099" s="71" t="s">
        <v>13538</v>
      </c>
      <c r="E1099" s="71"/>
      <c r="F1099" s="71" t="s">
        <v>14715</v>
      </c>
      <c r="G1099" s="71" t="s">
        <v>15777</v>
      </c>
      <c r="H1099" s="71"/>
      <c r="I1099" s="71" t="s">
        <v>2834</v>
      </c>
      <c r="J1099" s="71" t="s">
        <v>92</v>
      </c>
      <c r="K1099" s="71">
        <v>4</v>
      </c>
      <c r="L1099" s="71">
        <v>2026</v>
      </c>
      <c r="M1099" s="237">
        <v>16008</v>
      </c>
      <c r="N1099" s="71" t="s">
        <v>2950</v>
      </c>
      <c r="O1099" s="573"/>
      <c r="P1099" s="72"/>
      <c r="Q1099" s="72"/>
      <c r="R1099" s="217"/>
      <c r="S1099" s="217"/>
      <c r="T1099" s="217"/>
      <c r="U1099" s="217"/>
      <c r="V1099" s="217"/>
      <c r="W1099" s="217"/>
      <c r="X1099" s="217"/>
      <c r="Y1099" s="217"/>
      <c r="Z1099" s="217"/>
      <c r="AA1099" s="217"/>
    </row>
    <row r="1100" spans="1:27" ht="12.75" x14ac:dyDescent="0.2">
      <c r="A1100" s="102">
        <v>36</v>
      </c>
      <c r="B1100" s="71"/>
      <c r="C1100" s="71"/>
      <c r="D1100" s="71"/>
      <c r="E1100" s="71"/>
      <c r="F1100" s="71"/>
      <c r="G1100" s="71"/>
      <c r="H1100" s="71"/>
      <c r="I1100" s="71"/>
      <c r="J1100" s="71"/>
      <c r="K1100" s="71"/>
      <c r="L1100" s="71"/>
      <c r="M1100" s="71"/>
      <c r="N1100" s="71"/>
      <c r="O1100" s="331"/>
      <c r="P1100" s="72"/>
      <c r="Q1100" s="72"/>
      <c r="R1100" s="217"/>
      <c r="S1100" s="217"/>
      <c r="T1100" s="217"/>
      <c r="U1100" s="217"/>
      <c r="V1100" s="217"/>
      <c r="W1100" s="217"/>
      <c r="X1100" s="217"/>
      <c r="Y1100" s="217"/>
      <c r="Z1100" s="217"/>
      <c r="AA1100" s="217"/>
    </row>
    <row r="1101" spans="1:27" ht="11.25" customHeight="1" x14ac:dyDescent="0.2">
      <c r="A1101" s="69"/>
      <c r="B1101" s="69"/>
      <c r="C1101" s="69"/>
      <c r="D1101" s="69"/>
      <c r="E1101" s="69"/>
      <c r="F1101" s="69"/>
      <c r="G1101" s="69"/>
      <c r="H1101" s="69"/>
      <c r="I1101" s="69"/>
      <c r="J1101" s="69"/>
      <c r="K1101" s="69"/>
      <c r="L1101" s="69"/>
      <c r="M1101" s="69"/>
      <c r="N1101" s="69"/>
      <c r="O1101" s="331"/>
      <c r="P1101" s="72"/>
      <c r="Q1101" s="72"/>
      <c r="R1101" s="217"/>
      <c r="S1101" s="217"/>
      <c r="T1101" s="217"/>
      <c r="U1101" s="217"/>
      <c r="V1101" s="217"/>
      <c r="W1101" s="217"/>
      <c r="X1101" s="217"/>
      <c r="Y1101" s="217"/>
      <c r="Z1101" s="217"/>
      <c r="AA1101" s="217"/>
    </row>
    <row r="1102" spans="1:27" ht="11.25" customHeight="1" x14ac:dyDescent="0.2">
      <c r="A1102" s="69"/>
      <c r="B1102" s="69"/>
      <c r="C1102" s="69"/>
      <c r="D1102" s="69"/>
      <c r="E1102" s="69"/>
      <c r="F1102" s="69"/>
      <c r="G1102" s="69"/>
      <c r="H1102" s="69"/>
      <c r="I1102" s="69"/>
      <c r="J1102" s="69"/>
      <c r="K1102" s="69"/>
      <c r="L1102" s="377" t="s">
        <v>24</v>
      </c>
      <c r="M1102" s="379">
        <f>SUM(M1065:M1101)</f>
        <v>907388.35999999987</v>
      </c>
      <c r="N1102" s="69"/>
      <c r="O1102" s="338"/>
      <c r="P1102" s="69"/>
      <c r="Q1102" s="69"/>
      <c r="R1102" s="216"/>
      <c r="S1102" s="216"/>
      <c r="W1102" s="216"/>
    </row>
    <row r="1103" spans="1:27" ht="18.75" customHeight="1" x14ac:dyDescent="0.2">
      <c r="A1103" s="572" t="s">
        <v>69</v>
      </c>
      <c r="B1103" s="572"/>
      <c r="C1103" s="572"/>
      <c r="D1103" s="572"/>
      <c r="E1103" s="572"/>
      <c r="F1103" s="572"/>
      <c r="G1103" s="572"/>
      <c r="H1103" s="572"/>
      <c r="I1103" s="572"/>
      <c r="J1103" s="572"/>
      <c r="K1103" s="572"/>
      <c r="L1103" s="572"/>
      <c r="M1103" s="572"/>
      <c r="N1103" s="572"/>
      <c r="O1103" s="331"/>
      <c r="P1103" s="216"/>
      <c r="Q1103" s="216"/>
      <c r="R1103" s="216"/>
      <c r="S1103" s="216"/>
      <c r="W1103" s="216"/>
    </row>
    <row r="1104" spans="1:27" ht="11.25" customHeight="1" x14ac:dyDescent="0.2">
      <c r="A1104" s="69"/>
      <c r="B1104" s="69"/>
      <c r="C1104" s="69"/>
      <c r="D1104" s="69"/>
      <c r="E1104" s="69"/>
      <c r="F1104" s="69"/>
      <c r="G1104" s="69"/>
      <c r="H1104" s="69"/>
      <c r="I1104" s="69"/>
      <c r="J1104" s="69"/>
      <c r="K1104" s="69"/>
      <c r="L1104" s="69"/>
      <c r="M1104" s="69"/>
      <c r="N1104" s="69"/>
      <c r="O1104" s="338"/>
      <c r="P1104" s="69"/>
      <c r="Q1104" s="69"/>
      <c r="R1104" s="216"/>
      <c r="S1104" s="216"/>
      <c r="W1104" s="216"/>
    </row>
    <row r="1105" spans="1:27" ht="15" customHeight="1" x14ac:dyDescent="0.2">
      <c r="A1105" s="565" t="s">
        <v>70</v>
      </c>
      <c r="B1105" s="565"/>
      <c r="C1105" s="565"/>
      <c r="D1105" s="565"/>
      <c r="E1105" s="565"/>
      <c r="F1105" s="565"/>
      <c r="G1105" s="565"/>
      <c r="H1105" s="565"/>
      <c r="I1105" s="565"/>
      <c r="J1105" s="565"/>
      <c r="K1105" s="565"/>
      <c r="L1105" s="565"/>
      <c r="M1105" s="565"/>
      <c r="N1105" s="565"/>
      <c r="O1105" s="330"/>
      <c r="P1105" s="232"/>
      <c r="Q1105" s="232"/>
      <c r="R1105" s="232"/>
      <c r="S1105" s="232"/>
      <c r="T1105" s="217"/>
      <c r="U1105" s="217"/>
      <c r="V1105" s="217"/>
      <c r="W1105" s="217"/>
      <c r="X1105" s="217"/>
      <c r="Y1105" s="217"/>
      <c r="Z1105" s="217"/>
      <c r="AA1105" s="217"/>
    </row>
    <row r="1106" spans="1:27" ht="11.25" customHeight="1" x14ac:dyDescent="0.2">
      <c r="P1106" s="235"/>
      <c r="Q1106" s="235"/>
      <c r="R1106" s="570"/>
      <c r="S1106" s="570"/>
      <c r="T1106" s="217"/>
      <c r="U1106" s="217"/>
      <c r="V1106" s="217"/>
      <c r="W1106" s="217"/>
      <c r="X1106" s="217"/>
      <c r="Y1106" s="217"/>
      <c r="Z1106" s="217"/>
      <c r="AA1106" s="217"/>
    </row>
    <row r="1107" spans="1:27" s="218" customFormat="1" ht="22.5" customHeight="1" x14ac:dyDescent="0.2">
      <c r="A1107" s="70" t="s">
        <v>12</v>
      </c>
      <c r="B1107" s="70" t="s">
        <v>8</v>
      </c>
      <c r="C1107" s="70" t="s">
        <v>7</v>
      </c>
      <c r="D1107" s="70" t="s">
        <v>0</v>
      </c>
      <c r="E1107" s="70" t="s">
        <v>1</v>
      </c>
      <c r="F1107" s="70" t="s">
        <v>2</v>
      </c>
      <c r="G1107" s="70" t="s">
        <v>9</v>
      </c>
      <c r="H1107" s="70" t="s">
        <v>3</v>
      </c>
      <c r="I1107" s="70" t="s">
        <v>10</v>
      </c>
      <c r="J1107" s="70" t="s">
        <v>4</v>
      </c>
      <c r="K1107" s="70" t="s">
        <v>33</v>
      </c>
      <c r="L1107" s="70" t="s">
        <v>6</v>
      </c>
      <c r="M1107" s="70" t="s">
        <v>29</v>
      </c>
      <c r="N1107" s="70" t="s">
        <v>11</v>
      </c>
      <c r="O1107" s="331"/>
      <c r="P1107" s="79"/>
      <c r="Q1107" s="79"/>
      <c r="R1107" s="79"/>
      <c r="S1107" s="79"/>
      <c r="T1107" s="82"/>
      <c r="U1107" s="82"/>
      <c r="V1107" s="82"/>
      <c r="W1107" s="82"/>
      <c r="X1107" s="82"/>
      <c r="Y1107" s="82"/>
      <c r="Z1107" s="82"/>
      <c r="AA1107" s="236"/>
    </row>
    <row r="1108" spans="1:27" ht="11.25" customHeight="1" x14ac:dyDescent="0.2">
      <c r="A1108" s="71"/>
      <c r="B1108" s="71"/>
      <c r="C1108" s="71"/>
      <c r="D1108" s="71"/>
      <c r="E1108" s="71"/>
      <c r="F1108" s="71"/>
      <c r="G1108" s="71"/>
      <c r="H1108" s="71"/>
      <c r="I1108" s="71"/>
      <c r="J1108" s="71"/>
      <c r="K1108" s="71"/>
      <c r="L1108" s="71"/>
      <c r="M1108" s="71"/>
      <c r="N1108" s="71"/>
      <c r="O1108" s="331"/>
      <c r="P1108" s="72"/>
      <c r="Q1108" s="72"/>
      <c r="R1108" s="217"/>
      <c r="S1108" s="217"/>
      <c r="T1108" s="217"/>
      <c r="U1108" s="217"/>
      <c r="V1108" s="217"/>
      <c r="W1108" s="217"/>
      <c r="X1108" s="217"/>
      <c r="Y1108" s="217"/>
      <c r="Z1108" s="217"/>
      <c r="AA1108" s="217"/>
    </row>
    <row r="1109" spans="1:27" ht="11.25" customHeight="1" x14ac:dyDescent="0.2">
      <c r="A1109" s="71"/>
      <c r="B1109" s="71"/>
      <c r="C1109" s="71"/>
      <c r="D1109" s="71"/>
      <c r="E1109" s="71"/>
      <c r="F1109" s="71"/>
      <c r="G1109" s="71"/>
      <c r="H1109" s="71"/>
      <c r="I1109" s="71"/>
      <c r="J1109" s="71"/>
      <c r="K1109" s="71"/>
      <c r="L1109" s="71"/>
      <c r="M1109" s="71"/>
      <c r="N1109" s="71"/>
      <c r="O1109" s="331"/>
      <c r="P1109" s="72"/>
      <c r="Q1109" s="72"/>
      <c r="R1109" s="217"/>
      <c r="S1109" s="217"/>
      <c r="T1109" s="217"/>
      <c r="U1109" s="217"/>
      <c r="V1109" s="217"/>
      <c r="W1109" s="217"/>
      <c r="X1109" s="217"/>
      <c r="Y1109" s="217"/>
      <c r="Z1109" s="217"/>
      <c r="AA1109" s="217"/>
    </row>
    <row r="1110" spans="1:27" ht="11.25" customHeight="1" x14ac:dyDescent="0.2">
      <c r="A1110" s="71"/>
      <c r="B1110" s="71"/>
      <c r="C1110" s="71"/>
      <c r="D1110" s="71"/>
      <c r="E1110" s="71"/>
      <c r="F1110" s="71"/>
      <c r="G1110" s="71"/>
      <c r="H1110" s="71"/>
      <c r="I1110" s="71"/>
      <c r="J1110" s="71"/>
      <c r="K1110" s="71"/>
      <c r="L1110" s="71"/>
      <c r="M1110" s="71"/>
      <c r="N1110" s="71"/>
      <c r="O1110" s="331"/>
      <c r="P1110" s="72"/>
      <c r="Q1110" s="72"/>
      <c r="R1110" s="217"/>
      <c r="S1110" s="217"/>
      <c r="T1110" s="217"/>
      <c r="U1110" s="217"/>
      <c r="V1110" s="217"/>
      <c r="W1110" s="217"/>
      <c r="X1110" s="217"/>
      <c r="Y1110" s="217"/>
      <c r="Z1110" s="217"/>
      <c r="AA1110" s="217"/>
    </row>
    <row r="1111" spans="1:27" ht="11.25" customHeight="1" x14ac:dyDescent="0.2">
      <c r="A1111" s="69"/>
      <c r="B1111" s="69"/>
      <c r="C1111" s="69"/>
      <c r="D1111" s="69"/>
      <c r="E1111" s="69"/>
      <c r="F1111" s="69"/>
      <c r="G1111" s="69"/>
      <c r="H1111" s="69"/>
      <c r="I1111" s="69"/>
      <c r="J1111" s="69"/>
      <c r="K1111" s="69"/>
      <c r="L1111" s="69"/>
      <c r="M1111" s="69"/>
      <c r="N1111" s="69"/>
      <c r="O1111" s="331"/>
      <c r="P1111" s="72"/>
      <c r="Q1111" s="72"/>
      <c r="R1111" s="217"/>
      <c r="S1111" s="217"/>
      <c r="T1111" s="217"/>
      <c r="U1111" s="217"/>
      <c r="V1111" s="217"/>
      <c r="W1111" s="217"/>
      <c r="X1111" s="217"/>
      <c r="Y1111" s="217"/>
      <c r="Z1111" s="217"/>
      <c r="AA1111" s="217"/>
    </row>
    <row r="1112" spans="1:27" ht="11.25" customHeight="1" x14ac:dyDescent="0.2">
      <c r="A1112" s="69"/>
      <c r="B1112" s="69"/>
      <c r="C1112" s="69"/>
      <c r="D1112" s="69"/>
      <c r="E1112" s="69"/>
      <c r="F1112" s="69"/>
      <c r="G1112" s="69"/>
      <c r="H1112" s="69"/>
      <c r="I1112" s="69"/>
      <c r="J1112" s="69"/>
      <c r="K1112" s="69"/>
      <c r="L1112" s="377" t="s">
        <v>24</v>
      </c>
      <c r="M1112" s="380" t="s">
        <v>79</v>
      </c>
      <c r="N1112" s="69"/>
      <c r="O1112" s="338"/>
      <c r="P1112" s="69"/>
      <c r="Q1112" s="69"/>
      <c r="R1112" s="216"/>
      <c r="S1112" s="216"/>
      <c r="W1112" s="216"/>
    </row>
    <row r="1113" spans="1:27" ht="18.75" customHeight="1" x14ac:dyDescent="0.2">
      <c r="A1113" s="572" t="s">
        <v>71</v>
      </c>
      <c r="B1113" s="572"/>
      <c r="C1113" s="572"/>
      <c r="D1113" s="572"/>
      <c r="E1113" s="572"/>
      <c r="F1113" s="572"/>
      <c r="G1113" s="572"/>
      <c r="H1113" s="572"/>
      <c r="I1113" s="572"/>
      <c r="J1113" s="572"/>
      <c r="K1113" s="572"/>
      <c r="L1113" s="572"/>
      <c r="M1113" s="572"/>
      <c r="N1113" s="572"/>
      <c r="O1113" s="331"/>
      <c r="P1113" s="216"/>
      <c r="Q1113" s="216"/>
      <c r="R1113" s="216"/>
      <c r="S1113" s="216"/>
      <c r="W1113" s="216"/>
    </row>
    <row r="1114" spans="1:27" ht="11.25" customHeight="1" x14ac:dyDescent="0.2">
      <c r="A1114" s="69"/>
      <c r="B1114" s="69"/>
      <c r="C1114" s="69"/>
      <c r="D1114" s="69"/>
      <c r="E1114" s="69"/>
      <c r="F1114" s="69"/>
      <c r="G1114" s="69"/>
      <c r="H1114" s="69"/>
      <c r="I1114" s="69"/>
      <c r="J1114" s="69"/>
      <c r="K1114" s="69"/>
      <c r="L1114" s="69"/>
      <c r="M1114" s="69"/>
      <c r="N1114" s="69"/>
      <c r="O1114" s="338"/>
      <c r="P1114" s="69"/>
      <c r="Q1114" s="69"/>
      <c r="R1114" s="216"/>
      <c r="S1114" s="216"/>
      <c r="W1114" s="216"/>
    </row>
    <row r="1115" spans="1:27" ht="15" customHeight="1" x14ac:dyDescent="0.2">
      <c r="A1115" s="565" t="s">
        <v>72</v>
      </c>
      <c r="B1115" s="565"/>
      <c r="C1115" s="565"/>
      <c r="D1115" s="565"/>
      <c r="E1115" s="565"/>
      <c r="F1115" s="565"/>
      <c r="G1115" s="565"/>
      <c r="H1115" s="565"/>
      <c r="I1115" s="565"/>
      <c r="J1115" s="565"/>
      <c r="K1115" s="565"/>
      <c r="L1115" s="565"/>
      <c r="M1115" s="565"/>
      <c r="N1115" s="565"/>
      <c r="O1115" s="330"/>
      <c r="P1115" s="232"/>
      <c r="Q1115" s="232"/>
      <c r="R1115" s="232"/>
      <c r="S1115" s="232"/>
      <c r="T1115" s="217"/>
      <c r="U1115" s="217"/>
      <c r="V1115" s="217"/>
      <c r="W1115" s="217"/>
      <c r="X1115" s="217"/>
      <c r="Y1115" s="217"/>
      <c r="Z1115" s="217"/>
      <c r="AA1115" s="217"/>
    </row>
    <row r="1116" spans="1:27" ht="11.25" customHeight="1" x14ac:dyDescent="0.2">
      <c r="P1116" s="235"/>
      <c r="Q1116" s="235"/>
      <c r="R1116" s="570"/>
      <c r="S1116" s="570"/>
      <c r="T1116" s="217"/>
      <c r="U1116" s="217"/>
      <c r="V1116" s="217"/>
      <c r="W1116" s="217"/>
      <c r="X1116" s="217"/>
      <c r="Y1116" s="217"/>
      <c r="Z1116" s="217"/>
      <c r="AA1116" s="217"/>
    </row>
    <row r="1117" spans="1:27" s="218" customFormat="1" ht="22.5" customHeight="1" x14ac:dyDescent="0.2">
      <c r="A1117" s="70" t="s">
        <v>12</v>
      </c>
      <c r="B1117" s="70" t="s">
        <v>8</v>
      </c>
      <c r="C1117" s="70" t="s">
        <v>7</v>
      </c>
      <c r="D1117" s="70" t="s">
        <v>0</v>
      </c>
      <c r="E1117" s="70" t="s">
        <v>1</v>
      </c>
      <c r="F1117" s="70" t="s">
        <v>2</v>
      </c>
      <c r="G1117" s="70" t="s">
        <v>9</v>
      </c>
      <c r="H1117" s="70" t="s">
        <v>3</v>
      </c>
      <c r="I1117" s="70" t="s">
        <v>10</v>
      </c>
      <c r="J1117" s="70" t="s">
        <v>4</v>
      </c>
      <c r="K1117" s="343" t="s">
        <v>33</v>
      </c>
      <c r="L1117" s="343" t="s">
        <v>6</v>
      </c>
      <c r="M1117" s="70" t="s">
        <v>29</v>
      </c>
      <c r="N1117" s="70" t="s">
        <v>11</v>
      </c>
      <c r="O1117" s="331"/>
      <c r="P1117" s="79"/>
      <c r="Q1117" s="79"/>
      <c r="R1117" s="79"/>
      <c r="S1117" s="79"/>
      <c r="T1117" s="82"/>
      <c r="U1117" s="82"/>
      <c r="V1117" s="82"/>
      <c r="W1117" s="82"/>
      <c r="X1117" s="82"/>
      <c r="Y1117" s="82"/>
      <c r="Z1117" s="82"/>
      <c r="AA1117" s="236"/>
    </row>
    <row r="1118" spans="1:27" ht="11.25" customHeight="1" x14ac:dyDescent="0.2">
      <c r="A1118" s="71">
        <v>1</v>
      </c>
      <c r="B1118" s="71" t="s">
        <v>13687</v>
      </c>
      <c r="C1118" s="71" t="s">
        <v>13686</v>
      </c>
      <c r="D1118" s="71"/>
      <c r="E1118" s="71"/>
      <c r="F1118" s="71" t="s">
        <v>13688</v>
      </c>
      <c r="G1118" s="71" t="s">
        <v>13689</v>
      </c>
      <c r="H1118" s="71"/>
      <c r="I1118" s="71" t="s">
        <v>2046</v>
      </c>
      <c r="J1118" s="71" t="s">
        <v>92</v>
      </c>
      <c r="K1118" s="71">
        <v>6</v>
      </c>
      <c r="L1118" s="71">
        <v>2023</v>
      </c>
      <c r="M1118" s="237">
        <v>19488</v>
      </c>
      <c r="N1118" s="71" t="s">
        <v>2950</v>
      </c>
      <c r="O1118" s="331"/>
      <c r="P1118" s="72"/>
      <c r="Q1118" s="72"/>
      <c r="R1118" s="217"/>
      <c r="S1118" s="217"/>
      <c r="T1118" s="217"/>
      <c r="U1118" s="217"/>
      <c r="V1118" s="217"/>
      <c r="W1118" s="217"/>
      <c r="X1118" s="217"/>
      <c r="Y1118" s="217"/>
      <c r="Z1118" s="217"/>
      <c r="AA1118" s="217"/>
    </row>
    <row r="1119" spans="1:27" ht="11.25" customHeight="1" x14ac:dyDescent="0.2">
      <c r="A1119" s="71">
        <v>2</v>
      </c>
      <c r="B1119" s="71" t="s">
        <v>13690</v>
      </c>
      <c r="C1119" s="71" t="s">
        <v>13691</v>
      </c>
      <c r="D1119" s="71" t="s">
        <v>12662</v>
      </c>
      <c r="E1119" s="71"/>
      <c r="F1119" s="71" t="s">
        <v>13692</v>
      </c>
      <c r="G1119" s="71">
        <v>191396851</v>
      </c>
      <c r="H1119" s="71"/>
      <c r="I1119" s="71" t="s">
        <v>2046</v>
      </c>
      <c r="J1119" s="71" t="s">
        <v>92</v>
      </c>
      <c r="K1119" s="71">
        <v>6</v>
      </c>
      <c r="L1119" s="71">
        <v>2023</v>
      </c>
      <c r="M1119" s="237">
        <v>29451.200000000001</v>
      </c>
      <c r="N1119" s="71" t="s">
        <v>2950</v>
      </c>
      <c r="O1119" s="331"/>
      <c r="P1119" s="72"/>
      <c r="Q1119" s="72"/>
      <c r="R1119" s="217"/>
      <c r="S1119" s="217"/>
      <c r="T1119" s="217"/>
      <c r="U1119" s="217"/>
      <c r="V1119" s="217"/>
      <c r="W1119" s="217"/>
      <c r="X1119" s="217"/>
      <c r="Y1119" s="217"/>
      <c r="Z1119" s="217"/>
      <c r="AA1119" s="217"/>
    </row>
    <row r="1120" spans="1:27" ht="11.25" customHeight="1" x14ac:dyDescent="0.2">
      <c r="A1120" s="71">
        <v>3</v>
      </c>
      <c r="B1120" s="71" t="s">
        <v>13693</v>
      </c>
      <c r="C1120" s="71" t="s">
        <v>13691</v>
      </c>
      <c r="D1120" s="71" t="s">
        <v>12662</v>
      </c>
      <c r="E1120" s="71"/>
      <c r="F1120" s="71" t="s">
        <v>13692</v>
      </c>
      <c r="G1120" s="71">
        <v>191396584</v>
      </c>
      <c r="H1120" s="71"/>
      <c r="I1120" s="71" t="s">
        <v>2046</v>
      </c>
      <c r="J1120" s="71" t="s">
        <v>92</v>
      </c>
      <c r="K1120" s="71">
        <v>6</v>
      </c>
      <c r="L1120" s="71">
        <v>2023</v>
      </c>
      <c r="M1120" s="237">
        <v>29451.200000000001</v>
      </c>
      <c r="N1120" s="71" t="s">
        <v>2950</v>
      </c>
      <c r="O1120" s="331"/>
      <c r="P1120" s="72"/>
      <c r="Q1120" s="72"/>
      <c r="R1120" s="217"/>
      <c r="S1120" s="217"/>
      <c r="T1120" s="217"/>
      <c r="U1120" s="217"/>
      <c r="V1120" s="217"/>
      <c r="W1120" s="217"/>
      <c r="X1120" s="217"/>
      <c r="Y1120" s="217"/>
      <c r="Z1120" s="217"/>
      <c r="AA1120" s="217"/>
    </row>
    <row r="1121" spans="1:27" ht="11.25" customHeight="1" x14ac:dyDescent="0.2">
      <c r="A1121" s="71">
        <v>4</v>
      </c>
      <c r="B1121" s="71" t="s">
        <v>13694</v>
      </c>
      <c r="C1121" s="71" t="s">
        <v>13691</v>
      </c>
      <c r="D1121" s="71" t="s">
        <v>12662</v>
      </c>
      <c r="E1121" s="71"/>
      <c r="F1121" s="71" t="s">
        <v>13692</v>
      </c>
      <c r="G1121" s="71">
        <v>191396593</v>
      </c>
      <c r="H1121" s="71"/>
      <c r="I1121" s="71" t="s">
        <v>2046</v>
      </c>
      <c r="J1121" s="71" t="s">
        <v>92</v>
      </c>
      <c r="K1121" s="71">
        <v>6</v>
      </c>
      <c r="L1121" s="71">
        <v>2023</v>
      </c>
      <c r="M1121" s="237">
        <v>29451.200000000001</v>
      </c>
      <c r="N1121" s="71" t="s">
        <v>2950</v>
      </c>
      <c r="O1121" s="331"/>
      <c r="P1121" s="72"/>
      <c r="Q1121" s="72"/>
      <c r="R1121" s="217"/>
      <c r="S1121" s="217"/>
      <c r="T1121" s="217"/>
      <c r="U1121" s="217"/>
      <c r="V1121" s="217"/>
      <c r="W1121" s="217"/>
      <c r="X1121" s="217"/>
      <c r="Y1121" s="217"/>
      <c r="Z1121" s="217"/>
      <c r="AA1121" s="217"/>
    </row>
    <row r="1122" spans="1:27" ht="11.25" customHeight="1" x14ac:dyDescent="0.2">
      <c r="A1122" s="71">
        <v>5</v>
      </c>
      <c r="B1122" s="71" t="s">
        <v>13695</v>
      </c>
      <c r="C1122" s="71" t="s">
        <v>13696</v>
      </c>
      <c r="D1122" s="71" t="s">
        <v>12124</v>
      </c>
      <c r="E1122" s="71"/>
      <c r="F1122" s="71" t="s">
        <v>13697</v>
      </c>
      <c r="G1122" s="71"/>
      <c r="H1122" s="71"/>
      <c r="I1122" s="71" t="s">
        <v>2046</v>
      </c>
      <c r="J1122" s="71" t="s">
        <v>92</v>
      </c>
      <c r="K1122" s="71">
        <v>6</v>
      </c>
      <c r="L1122" s="71">
        <v>2023</v>
      </c>
      <c r="M1122" s="237">
        <v>20893.93</v>
      </c>
      <c r="N1122" s="71" t="s">
        <v>2950</v>
      </c>
      <c r="O1122" s="331"/>
      <c r="P1122" s="72"/>
      <c r="Q1122" s="72"/>
      <c r="R1122" s="217"/>
      <c r="S1122" s="217"/>
      <c r="T1122" s="217"/>
      <c r="U1122" s="217"/>
      <c r="V1122" s="217"/>
      <c r="W1122" s="217"/>
      <c r="X1122" s="217"/>
      <c r="Y1122" s="217"/>
      <c r="Z1122" s="217"/>
      <c r="AA1122" s="217"/>
    </row>
    <row r="1123" spans="1:27" x14ac:dyDescent="0.2">
      <c r="A1123" s="71">
        <v>6</v>
      </c>
      <c r="B1123" s="71" t="s">
        <v>13752</v>
      </c>
      <c r="C1123" s="71" t="s">
        <v>13691</v>
      </c>
      <c r="D1123" s="71" t="s">
        <v>12662</v>
      </c>
      <c r="E1123" s="71"/>
      <c r="F1123" s="71"/>
      <c r="G1123" s="71">
        <v>537369244</v>
      </c>
      <c r="H1123" s="71"/>
      <c r="I1123" s="71" t="s">
        <v>1540</v>
      </c>
      <c r="J1123" s="71" t="s">
        <v>92</v>
      </c>
      <c r="K1123" s="71">
        <v>7</v>
      </c>
      <c r="L1123" s="71">
        <v>2023</v>
      </c>
      <c r="M1123" s="237">
        <v>12325.5</v>
      </c>
      <c r="N1123" s="71" t="s">
        <v>2950</v>
      </c>
      <c r="O1123" s="331"/>
      <c r="P1123" s="72"/>
      <c r="Q1123" s="72"/>
      <c r="R1123" s="217"/>
      <c r="S1123" s="217"/>
      <c r="T1123" s="217"/>
      <c r="U1123" s="217"/>
      <c r="V1123" s="217"/>
      <c r="W1123" s="217"/>
      <c r="X1123" s="217"/>
      <c r="Y1123" s="217"/>
      <c r="Z1123" s="217"/>
      <c r="AA1123" s="217"/>
    </row>
    <row r="1124" spans="1:27" ht="22.5" customHeight="1" x14ac:dyDescent="0.2">
      <c r="A1124" s="71">
        <v>7</v>
      </c>
      <c r="B1124" s="71" t="s">
        <v>13753</v>
      </c>
      <c r="C1124" s="71" t="s">
        <v>13754</v>
      </c>
      <c r="D1124" s="71" t="s">
        <v>13755</v>
      </c>
      <c r="E1124" s="71"/>
      <c r="F1124" s="71"/>
      <c r="G1124" s="71" t="s">
        <v>13756</v>
      </c>
      <c r="H1124" s="71"/>
      <c r="I1124" s="71" t="s">
        <v>2046</v>
      </c>
      <c r="J1124" s="71" t="s">
        <v>92</v>
      </c>
      <c r="K1124" s="71">
        <v>7</v>
      </c>
      <c r="L1124" s="71">
        <v>2023</v>
      </c>
      <c r="M1124" s="237">
        <v>6477.71</v>
      </c>
      <c r="N1124" s="71" t="s">
        <v>2950</v>
      </c>
      <c r="O1124" s="331"/>
      <c r="P1124" s="72"/>
      <c r="Q1124" s="72"/>
      <c r="R1124" s="217"/>
      <c r="S1124" s="217"/>
      <c r="T1124" s="217"/>
      <c r="U1124" s="217"/>
      <c r="V1124" s="217"/>
      <c r="W1124" s="217"/>
      <c r="X1124" s="217"/>
      <c r="Y1124" s="217"/>
      <c r="Z1124" s="217"/>
      <c r="AA1124" s="217"/>
    </row>
    <row r="1125" spans="1:27" x14ac:dyDescent="0.2">
      <c r="A1125" s="71">
        <v>8</v>
      </c>
      <c r="B1125" s="71" t="s">
        <v>13951</v>
      </c>
      <c r="C1125" s="71" t="s">
        <v>12596</v>
      </c>
      <c r="D1125" s="71" t="s">
        <v>12662</v>
      </c>
      <c r="E1125" s="71"/>
      <c r="F1125" s="71" t="s">
        <v>13329</v>
      </c>
      <c r="G1125" s="71">
        <v>194253463</v>
      </c>
      <c r="H1125" s="71"/>
      <c r="I1125" s="71" t="s">
        <v>1540</v>
      </c>
      <c r="J1125" s="71" t="s">
        <v>92</v>
      </c>
      <c r="K1125" s="71">
        <v>9</v>
      </c>
      <c r="L1125" s="71">
        <v>2023</v>
      </c>
      <c r="M1125" s="237">
        <v>27933.38</v>
      </c>
      <c r="N1125" s="71" t="s">
        <v>2950</v>
      </c>
      <c r="O1125" s="331"/>
      <c r="P1125" s="72"/>
      <c r="Q1125" s="72"/>
      <c r="R1125" s="217"/>
      <c r="S1125" s="217"/>
      <c r="T1125" s="217"/>
      <c r="U1125" s="217"/>
      <c r="V1125" s="217"/>
      <c r="W1125" s="217"/>
      <c r="X1125" s="217"/>
      <c r="Y1125" s="217"/>
      <c r="Z1125" s="217"/>
      <c r="AA1125" s="217"/>
    </row>
    <row r="1126" spans="1:27" x14ac:dyDescent="0.2">
      <c r="A1126" s="71">
        <v>9</v>
      </c>
      <c r="B1126" s="71" t="s">
        <v>13952</v>
      </c>
      <c r="C1126" s="71" t="s">
        <v>12596</v>
      </c>
      <c r="D1126" s="71" t="s">
        <v>12662</v>
      </c>
      <c r="E1126" s="71"/>
      <c r="F1126" s="71" t="s">
        <v>13329</v>
      </c>
      <c r="G1126" s="71">
        <v>193557427</v>
      </c>
      <c r="H1126" s="71"/>
      <c r="I1126" s="71" t="s">
        <v>1540</v>
      </c>
      <c r="J1126" s="71" t="s">
        <v>92</v>
      </c>
      <c r="K1126" s="71">
        <v>9</v>
      </c>
      <c r="L1126" s="71">
        <v>2023</v>
      </c>
      <c r="M1126" s="237">
        <v>27933.38</v>
      </c>
      <c r="N1126" s="71" t="s">
        <v>2950</v>
      </c>
      <c r="O1126" s="331"/>
      <c r="P1126" s="72"/>
      <c r="Q1126" s="72"/>
      <c r="R1126" s="217"/>
      <c r="S1126" s="217"/>
      <c r="T1126" s="217"/>
      <c r="U1126" s="217"/>
      <c r="V1126" s="217"/>
      <c r="W1126" s="217"/>
      <c r="X1126" s="217"/>
      <c r="Y1126" s="217"/>
      <c r="Z1126" s="217"/>
      <c r="AA1126" s="217"/>
    </row>
    <row r="1127" spans="1:27" ht="11.25" customHeight="1" x14ac:dyDescent="0.2">
      <c r="A1127" s="71">
        <v>10</v>
      </c>
      <c r="B1127" s="71" t="s">
        <v>13953</v>
      </c>
      <c r="C1127" s="71" t="s">
        <v>13506</v>
      </c>
      <c r="D1127" s="71" t="s">
        <v>12662</v>
      </c>
      <c r="E1127" s="71"/>
      <c r="F1127" s="71" t="s">
        <v>13954</v>
      </c>
      <c r="G1127" s="71">
        <v>537363837</v>
      </c>
      <c r="H1127" s="71"/>
      <c r="I1127" s="71" t="s">
        <v>2046</v>
      </c>
      <c r="J1127" s="71" t="s">
        <v>92</v>
      </c>
      <c r="K1127" s="71">
        <v>9</v>
      </c>
      <c r="L1127" s="71">
        <v>2023</v>
      </c>
      <c r="M1127" s="237">
        <v>6910.4</v>
      </c>
      <c r="N1127" s="71" t="s">
        <v>2950</v>
      </c>
      <c r="O1127" s="331"/>
      <c r="P1127" s="72"/>
      <c r="Q1127" s="72"/>
      <c r="R1127" s="217"/>
      <c r="S1127" s="217"/>
      <c r="T1127" s="217"/>
      <c r="U1127" s="217"/>
      <c r="V1127" s="217"/>
      <c r="W1127" s="217"/>
      <c r="X1127" s="217"/>
      <c r="Y1127" s="217"/>
      <c r="Z1127" s="217"/>
      <c r="AA1127" s="217"/>
    </row>
    <row r="1128" spans="1:27" ht="11.25" customHeight="1" x14ac:dyDescent="0.2">
      <c r="A1128" s="71">
        <v>11</v>
      </c>
      <c r="B1128" s="71" t="s">
        <v>13955</v>
      </c>
      <c r="C1128" s="71" t="s">
        <v>13506</v>
      </c>
      <c r="D1128" s="71" t="s">
        <v>12662</v>
      </c>
      <c r="E1128" s="71"/>
      <c r="F1128" s="71" t="s">
        <v>13954</v>
      </c>
      <c r="G1128" s="71">
        <v>538498212</v>
      </c>
      <c r="H1128" s="71"/>
      <c r="I1128" s="71" t="s">
        <v>2046</v>
      </c>
      <c r="J1128" s="71" t="s">
        <v>92</v>
      </c>
      <c r="K1128" s="71">
        <v>9</v>
      </c>
      <c r="L1128" s="71">
        <v>2023</v>
      </c>
      <c r="M1128" s="237">
        <v>6910.4</v>
      </c>
      <c r="N1128" s="71" t="s">
        <v>2950</v>
      </c>
      <c r="O1128" s="331"/>
      <c r="P1128" s="72"/>
      <c r="Q1128" s="72"/>
      <c r="R1128" s="217"/>
      <c r="S1128" s="217"/>
      <c r="T1128" s="217"/>
      <c r="U1128" s="217"/>
      <c r="V1128" s="217"/>
      <c r="W1128" s="217"/>
      <c r="X1128" s="217"/>
      <c r="Y1128" s="217"/>
      <c r="Z1128" s="217"/>
      <c r="AA1128" s="217"/>
    </row>
    <row r="1129" spans="1:27" ht="11.25" customHeight="1" x14ac:dyDescent="0.2">
      <c r="A1129" s="71">
        <v>12</v>
      </c>
      <c r="B1129" s="71" t="s">
        <v>13956</v>
      </c>
      <c r="C1129" s="71" t="s">
        <v>13506</v>
      </c>
      <c r="D1129" s="71" t="s">
        <v>12662</v>
      </c>
      <c r="E1129" s="71"/>
      <c r="F1129" s="71" t="s">
        <v>13954</v>
      </c>
      <c r="G1129" s="71">
        <v>538498238</v>
      </c>
      <c r="H1129" s="71"/>
      <c r="I1129" s="71" t="s">
        <v>2046</v>
      </c>
      <c r="J1129" s="71" t="s">
        <v>92</v>
      </c>
      <c r="K1129" s="71">
        <v>9</v>
      </c>
      <c r="L1129" s="71">
        <v>2023</v>
      </c>
      <c r="M1129" s="237">
        <v>6910.4</v>
      </c>
      <c r="N1129" s="71" t="s">
        <v>2950</v>
      </c>
      <c r="O1129" s="331"/>
      <c r="P1129" s="72"/>
      <c r="Q1129" s="72"/>
      <c r="R1129" s="217"/>
      <c r="S1129" s="217"/>
      <c r="T1129" s="217"/>
      <c r="U1129" s="217"/>
      <c r="V1129" s="217"/>
      <c r="W1129" s="217"/>
      <c r="X1129" s="217"/>
      <c r="Y1129" s="217"/>
      <c r="Z1129" s="217"/>
      <c r="AA1129" s="217"/>
    </row>
    <row r="1130" spans="1:27" x14ac:dyDescent="0.2">
      <c r="A1130" s="71">
        <v>13</v>
      </c>
      <c r="B1130" s="71" t="s">
        <v>13957</v>
      </c>
      <c r="C1130" s="71" t="s">
        <v>13691</v>
      </c>
      <c r="D1130" s="71" t="s">
        <v>12662</v>
      </c>
      <c r="E1130" s="71"/>
      <c r="F1130" s="71" t="s">
        <v>13958</v>
      </c>
      <c r="G1130" s="71">
        <v>193584890</v>
      </c>
      <c r="H1130" s="71"/>
      <c r="I1130" s="71" t="s">
        <v>1540</v>
      </c>
      <c r="J1130" s="71" t="s">
        <v>92</v>
      </c>
      <c r="K1130" s="71">
        <v>9</v>
      </c>
      <c r="L1130" s="71">
        <v>2023</v>
      </c>
      <c r="M1130" s="237">
        <v>18174</v>
      </c>
      <c r="N1130" s="71" t="s">
        <v>2950</v>
      </c>
      <c r="O1130" s="331"/>
      <c r="P1130" s="72"/>
      <c r="Q1130" s="72"/>
      <c r="R1130" s="217"/>
      <c r="S1130" s="217"/>
      <c r="T1130" s="217"/>
      <c r="U1130" s="217"/>
      <c r="V1130" s="217"/>
      <c r="W1130" s="217"/>
      <c r="X1130" s="217"/>
      <c r="Y1130" s="217"/>
      <c r="Z1130" s="217"/>
      <c r="AA1130" s="217"/>
    </row>
    <row r="1131" spans="1:27" ht="11.25" customHeight="1" x14ac:dyDescent="0.2">
      <c r="A1131" s="71">
        <v>14</v>
      </c>
      <c r="B1131" s="71" t="s">
        <v>13959</v>
      </c>
      <c r="C1131" s="71" t="s">
        <v>12875</v>
      </c>
      <c r="D1131" s="71" t="s">
        <v>12662</v>
      </c>
      <c r="E1131" s="71" t="s">
        <v>13960</v>
      </c>
      <c r="F1131" s="71" t="s">
        <v>13329</v>
      </c>
      <c r="G1131" s="71">
        <v>194582972</v>
      </c>
      <c r="H1131" s="71"/>
      <c r="I1131" s="71" t="s">
        <v>121</v>
      </c>
      <c r="J1131" s="71" t="s">
        <v>92</v>
      </c>
      <c r="K1131" s="71">
        <v>9</v>
      </c>
      <c r="L1131" s="71">
        <v>2023</v>
      </c>
      <c r="M1131" s="237">
        <v>27933.38</v>
      </c>
      <c r="N1131" s="71" t="s">
        <v>2950</v>
      </c>
      <c r="O1131" s="331"/>
      <c r="P1131" s="72"/>
      <c r="Q1131" s="72"/>
      <c r="R1131" s="217"/>
      <c r="S1131" s="217"/>
      <c r="T1131" s="217"/>
      <c r="U1131" s="217"/>
      <c r="V1131" s="217"/>
      <c r="W1131" s="217"/>
      <c r="X1131" s="217"/>
      <c r="Y1131" s="217"/>
      <c r="Z1131" s="217"/>
      <c r="AA1131" s="217"/>
    </row>
    <row r="1132" spans="1:27" ht="11.25" customHeight="1" x14ac:dyDescent="0.2">
      <c r="A1132" s="71">
        <v>15</v>
      </c>
      <c r="B1132" s="71" t="s">
        <v>14035</v>
      </c>
      <c r="C1132" s="71" t="s">
        <v>14034</v>
      </c>
      <c r="D1132" s="71" t="s">
        <v>12662</v>
      </c>
      <c r="E1132" s="71" t="s">
        <v>13960</v>
      </c>
      <c r="F1132" s="71" t="s">
        <v>13329</v>
      </c>
      <c r="G1132" s="71">
        <v>194448991</v>
      </c>
      <c r="H1132" s="71"/>
      <c r="I1132" s="71" t="s">
        <v>2046</v>
      </c>
      <c r="J1132" s="71" t="s">
        <v>92</v>
      </c>
      <c r="K1132" s="71">
        <v>10</v>
      </c>
      <c r="L1132" s="71">
        <v>2023</v>
      </c>
      <c r="M1132" s="237">
        <v>27933.38</v>
      </c>
      <c r="N1132" s="71" t="s">
        <v>2950</v>
      </c>
      <c r="O1132" s="331"/>
      <c r="P1132" s="72"/>
      <c r="Q1132" s="72"/>
      <c r="R1132" s="217"/>
      <c r="S1132" s="217"/>
      <c r="T1132" s="217"/>
      <c r="U1132" s="217"/>
      <c r="V1132" s="217"/>
      <c r="W1132" s="217"/>
      <c r="X1132" s="217"/>
      <c r="Y1132" s="217"/>
      <c r="Z1132" s="217"/>
      <c r="AA1132" s="217"/>
    </row>
    <row r="1133" spans="1:27" ht="11.25" customHeight="1" x14ac:dyDescent="0.2">
      <c r="A1133" s="71">
        <v>16</v>
      </c>
      <c r="B1133" s="71" t="s">
        <v>14036</v>
      </c>
      <c r="C1133" s="71" t="s">
        <v>14034</v>
      </c>
      <c r="D1133" s="71" t="s">
        <v>12662</v>
      </c>
      <c r="E1133" s="71" t="s">
        <v>13960</v>
      </c>
      <c r="F1133" s="71" t="s">
        <v>13329</v>
      </c>
      <c r="G1133" s="71">
        <v>194449111</v>
      </c>
      <c r="H1133" s="71"/>
      <c r="I1133" s="71" t="s">
        <v>2046</v>
      </c>
      <c r="J1133" s="71" t="s">
        <v>92</v>
      </c>
      <c r="K1133" s="71">
        <v>10</v>
      </c>
      <c r="L1133" s="71">
        <v>2023</v>
      </c>
      <c r="M1133" s="237">
        <v>27933.38</v>
      </c>
      <c r="N1133" s="71" t="s">
        <v>2950</v>
      </c>
      <c r="O1133" s="331"/>
      <c r="P1133" s="72"/>
      <c r="Q1133" s="72"/>
      <c r="R1133" s="217"/>
      <c r="S1133" s="217"/>
      <c r="T1133" s="217"/>
      <c r="U1133" s="217"/>
      <c r="V1133" s="217"/>
      <c r="W1133" s="217"/>
      <c r="X1133" s="217"/>
      <c r="Y1133" s="217"/>
      <c r="Z1133" s="217"/>
      <c r="AA1133" s="217"/>
    </row>
    <row r="1134" spans="1:27" ht="11.25" customHeight="1" x14ac:dyDescent="0.2">
      <c r="A1134" s="71">
        <v>17</v>
      </c>
      <c r="B1134" s="71" t="s">
        <v>14037</v>
      </c>
      <c r="C1134" s="71" t="s">
        <v>14034</v>
      </c>
      <c r="D1134" s="71" t="s">
        <v>12662</v>
      </c>
      <c r="E1134" s="71" t="s">
        <v>13960</v>
      </c>
      <c r="F1134" s="71" t="s">
        <v>13329</v>
      </c>
      <c r="G1134" s="71">
        <v>194448988</v>
      </c>
      <c r="H1134" s="71"/>
      <c r="I1134" s="71" t="s">
        <v>2046</v>
      </c>
      <c r="J1134" s="71" t="s">
        <v>92</v>
      </c>
      <c r="K1134" s="71">
        <v>10</v>
      </c>
      <c r="L1134" s="71">
        <v>2023</v>
      </c>
      <c r="M1134" s="237">
        <v>27933.38</v>
      </c>
      <c r="N1134" s="71" t="s">
        <v>2950</v>
      </c>
      <c r="O1134" s="331"/>
      <c r="P1134" s="72"/>
      <c r="Q1134" s="72"/>
      <c r="R1134" s="217"/>
      <c r="S1134" s="217"/>
      <c r="T1134" s="217"/>
      <c r="U1134" s="217"/>
      <c r="V1134" s="217"/>
      <c r="W1134" s="217"/>
      <c r="X1134" s="217"/>
      <c r="Y1134" s="217"/>
      <c r="Z1134" s="217"/>
      <c r="AA1134" s="217"/>
    </row>
    <row r="1135" spans="1:27" ht="11.25" customHeight="1" x14ac:dyDescent="0.2">
      <c r="A1135" s="71">
        <v>18</v>
      </c>
      <c r="B1135" s="71" t="s">
        <v>14038</v>
      </c>
      <c r="C1135" s="71" t="s">
        <v>14034</v>
      </c>
      <c r="D1135" s="71" t="s">
        <v>12662</v>
      </c>
      <c r="E1135" s="71" t="s">
        <v>13960</v>
      </c>
      <c r="F1135" s="71" t="s">
        <v>13329</v>
      </c>
      <c r="G1135" s="71">
        <v>194449093</v>
      </c>
      <c r="H1135" s="71"/>
      <c r="I1135" s="71" t="s">
        <v>2046</v>
      </c>
      <c r="J1135" s="71" t="s">
        <v>92</v>
      </c>
      <c r="K1135" s="71">
        <v>10</v>
      </c>
      <c r="L1135" s="71">
        <v>2023</v>
      </c>
      <c r="M1135" s="237">
        <v>27933.38</v>
      </c>
      <c r="N1135" s="71" t="s">
        <v>2950</v>
      </c>
      <c r="O1135" s="331"/>
      <c r="P1135" s="72"/>
      <c r="Q1135" s="72"/>
      <c r="R1135" s="217"/>
      <c r="S1135" s="217"/>
      <c r="T1135" s="217"/>
      <c r="U1135" s="217"/>
      <c r="V1135" s="217"/>
      <c r="W1135" s="217"/>
      <c r="X1135" s="217"/>
      <c r="Y1135" s="217"/>
      <c r="Z1135" s="217"/>
      <c r="AA1135" s="217"/>
    </row>
    <row r="1136" spans="1:27" ht="22.5" customHeight="1" x14ac:dyDescent="0.2">
      <c r="A1136" s="71">
        <v>19</v>
      </c>
      <c r="B1136" s="71" t="s">
        <v>14178</v>
      </c>
      <c r="C1136" s="71" t="s">
        <v>14179</v>
      </c>
      <c r="D1136" s="71" t="s">
        <v>13755</v>
      </c>
      <c r="E1136" s="71"/>
      <c r="F1136" s="71" t="s">
        <v>14180</v>
      </c>
      <c r="G1136" s="71" t="s">
        <v>14181</v>
      </c>
      <c r="H1136" s="71"/>
      <c r="I1136" s="71" t="s">
        <v>2046</v>
      </c>
      <c r="J1136" s="71" t="s">
        <v>92</v>
      </c>
      <c r="K1136" s="71">
        <v>2</v>
      </c>
      <c r="L1136" s="71">
        <v>2024</v>
      </c>
      <c r="M1136" s="295">
        <v>11739</v>
      </c>
      <c r="N1136" s="71" t="s">
        <v>2950</v>
      </c>
      <c r="O1136" s="331"/>
      <c r="P1136" s="69"/>
      <c r="Q1136" s="69"/>
      <c r="R1136" s="216"/>
      <c r="S1136" s="216"/>
      <c r="W1136" s="216"/>
    </row>
    <row r="1137" spans="1:23" ht="22.5" customHeight="1" x14ac:dyDescent="0.2">
      <c r="A1137" s="71">
        <v>20</v>
      </c>
      <c r="B1137" s="71" t="s">
        <v>14182</v>
      </c>
      <c r="C1137" s="71" t="s">
        <v>14179</v>
      </c>
      <c r="D1137" s="71" t="s">
        <v>13755</v>
      </c>
      <c r="E1137" s="71"/>
      <c r="F1137" s="71" t="s">
        <v>14180</v>
      </c>
      <c r="G1137" s="71" t="s">
        <v>14183</v>
      </c>
      <c r="H1137" s="71"/>
      <c r="I1137" s="71" t="s">
        <v>2046</v>
      </c>
      <c r="J1137" s="71" t="s">
        <v>92</v>
      </c>
      <c r="K1137" s="71">
        <v>2</v>
      </c>
      <c r="L1137" s="71">
        <v>2024</v>
      </c>
      <c r="M1137" s="295">
        <v>11739</v>
      </c>
      <c r="N1137" s="71" t="s">
        <v>2950</v>
      </c>
      <c r="O1137" s="331"/>
      <c r="P1137" s="69"/>
      <c r="Q1137" s="69"/>
      <c r="R1137" s="216"/>
      <c r="S1137" s="216"/>
      <c r="W1137" s="216"/>
    </row>
    <row r="1138" spans="1:23" ht="11.25" customHeight="1" x14ac:dyDescent="0.2">
      <c r="A1138" s="71">
        <v>21</v>
      </c>
      <c r="B1138" s="71" t="s">
        <v>14184</v>
      </c>
      <c r="C1138" s="71" t="s">
        <v>14034</v>
      </c>
      <c r="D1138" s="71" t="s">
        <v>12662</v>
      </c>
      <c r="E1138" s="71" t="s">
        <v>13960</v>
      </c>
      <c r="F1138" s="71" t="s">
        <v>13364</v>
      </c>
      <c r="G1138" s="71"/>
      <c r="H1138" s="71"/>
      <c r="I1138" s="71" t="s">
        <v>183</v>
      </c>
      <c r="J1138" s="71" t="s">
        <v>92</v>
      </c>
      <c r="K1138" s="71">
        <v>2</v>
      </c>
      <c r="L1138" s="71">
        <v>2024</v>
      </c>
      <c r="M1138" s="295">
        <v>27898</v>
      </c>
      <c r="N1138" s="71" t="s">
        <v>2950</v>
      </c>
      <c r="O1138" s="331"/>
      <c r="P1138" s="69"/>
      <c r="Q1138" s="69"/>
      <c r="R1138" s="216"/>
      <c r="S1138" s="216"/>
      <c r="W1138" s="216"/>
    </row>
    <row r="1139" spans="1:23" x14ac:dyDescent="0.2">
      <c r="A1139" s="71">
        <v>22</v>
      </c>
      <c r="B1139" s="71" t="s">
        <v>14185</v>
      </c>
      <c r="C1139" s="71" t="s">
        <v>14034</v>
      </c>
      <c r="D1139" s="71" t="s">
        <v>12662</v>
      </c>
      <c r="E1139" s="71" t="s">
        <v>13960</v>
      </c>
      <c r="F1139" s="71" t="s">
        <v>13364</v>
      </c>
      <c r="G1139" s="71"/>
      <c r="H1139" s="71"/>
      <c r="I1139" s="71" t="s">
        <v>1540</v>
      </c>
      <c r="J1139" s="71" t="s">
        <v>92</v>
      </c>
      <c r="K1139" s="71">
        <v>2</v>
      </c>
      <c r="L1139" s="71">
        <v>2024</v>
      </c>
      <c r="M1139" s="295">
        <v>27072.81</v>
      </c>
      <c r="N1139" s="71" t="s">
        <v>2950</v>
      </c>
      <c r="O1139" s="331"/>
      <c r="P1139" s="69"/>
      <c r="Q1139" s="69"/>
      <c r="R1139" s="216"/>
      <c r="S1139" s="216"/>
      <c r="W1139" s="216"/>
    </row>
    <row r="1140" spans="1:23" x14ac:dyDescent="0.2">
      <c r="A1140" s="71">
        <v>23</v>
      </c>
      <c r="B1140" s="71" t="s">
        <v>14186</v>
      </c>
      <c r="C1140" s="71" t="s">
        <v>14034</v>
      </c>
      <c r="D1140" s="71" t="s">
        <v>12662</v>
      </c>
      <c r="E1140" s="71" t="s">
        <v>13960</v>
      </c>
      <c r="F1140" s="71" t="s">
        <v>13364</v>
      </c>
      <c r="G1140" s="71"/>
      <c r="H1140" s="71"/>
      <c r="I1140" s="71" t="s">
        <v>1540</v>
      </c>
      <c r="J1140" s="71" t="s">
        <v>92</v>
      </c>
      <c r="K1140" s="71">
        <v>2</v>
      </c>
      <c r="L1140" s="71">
        <v>2024</v>
      </c>
      <c r="M1140" s="295">
        <v>27072.81</v>
      </c>
      <c r="N1140" s="71" t="s">
        <v>2950</v>
      </c>
      <c r="O1140" s="331"/>
      <c r="P1140" s="69"/>
      <c r="Q1140" s="69"/>
      <c r="R1140" s="216"/>
      <c r="S1140" s="216"/>
      <c r="W1140" s="216"/>
    </row>
    <row r="1141" spans="1:23" x14ac:dyDescent="0.2">
      <c r="A1141" s="71">
        <v>24</v>
      </c>
      <c r="B1141" s="71" t="s">
        <v>14187</v>
      </c>
      <c r="C1141" s="71" t="s">
        <v>14188</v>
      </c>
      <c r="D1141" s="71" t="s">
        <v>12662</v>
      </c>
      <c r="E1141" s="71" t="s">
        <v>13960</v>
      </c>
      <c r="F1141" s="71"/>
      <c r="G1141" s="71"/>
      <c r="H1141" s="71"/>
      <c r="I1141" s="71" t="s">
        <v>1540</v>
      </c>
      <c r="J1141" s="71" t="s">
        <v>92</v>
      </c>
      <c r="K1141" s="71">
        <v>2</v>
      </c>
      <c r="L1141" s="71">
        <v>2024</v>
      </c>
      <c r="M1141" s="295">
        <v>17489.98</v>
      </c>
      <c r="N1141" s="71" t="s">
        <v>2950</v>
      </c>
      <c r="O1141" s="331"/>
      <c r="P1141" s="69"/>
      <c r="Q1141" s="69"/>
      <c r="R1141" s="216"/>
      <c r="S1141" s="216"/>
      <c r="W1141" s="216"/>
    </row>
    <row r="1142" spans="1:23" ht="11.25" customHeight="1" x14ac:dyDescent="0.2">
      <c r="A1142" s="71">
        <v>25</v>
      </c>
      <c r="B1142" s="71" t="s">
        <v>14286</v>
      </c>
      <c r="C1142" s="71" t="s">
        <v>13691</v>
      </c>
      <c r="D1142" s="71" t="s">
        <v>12662</v>
      </c>
      <c r="E1142" s="71"/>
      <c r="F1142" s="71" t="s">
        <v>14287</v>
      </c>
      <c r="G1142" s="71"/>
      <c r="H1142" s="71"/>
      <c r="I1142" s="71" t="s">
        <v>2046</v>
      </c>
      <c r="J1142" s="71" t="s">
        <v>92</v>
      </c>
      <c r="K1142" s="71">
        <v>3</v>
      </c>
      <c r="L1142" s="71">
        <v>2024</v>
      </c>
      <c r="M1142" s="295">
        <v>6559.65</v>
      </c>
      <c r="N1142" s="71" t="s">
        <v>2950</v>
      </c>
      <c r="O1142" s="331"/>
      <c r="P1142" s="69"/>
      <c r="Q1142" s="69"/>
      <c r="R1142" s="216"/>
      <c r="S1142" s="216"/>
      <c r="W1142" s="216"/>
    </row>
    <row r="1143" spans="1:23" ht="11.25" customHeight="1" x14ac:dyDescent="0.2">
      <c r="A1143" s="71">
        <v>26</v>
      </c>
      <c r="B1143" s="71" t="s">
        <v>14288</v>
      </c>
      <c r="C1143" s="71" t="s">
        <v>13691</v>
      </c>
      <c r="D1143" s="71" t="s">
        <v>12662</v>
      </c>
      <c r="E1143" s="71"/>
      <c r="F1143" s="71" t="s">
        <v>12872</v>
      </c>
      <c r="G1143" s="71"/>
      <c r="H1143" s="71"/>
      <c r="I1143" s="71" t="s">
        <v>2046</v>
      </c>
      <c r="J1143" s="71" t="s">
        <v>92</v>
      </c>
      <c r="K1143" s="71">
        <v>3</v>
      </c>
      <c r="L1143" s="71">
        <v>2024</v>
      </c>
      <c r="M1143" s="295">
        <v>8427.35</v>
      </c>
      <c r="N1143" s="71" t="s">
        <v>2950</v>
      </c>
      <c r="O1143" s="331"/>
      <c r="P1143" s="69"/>
      <c r="Q1143" s="69"/>
      <c r="R1143" s="216"/>
      <c r="S1143" s="216"/>
      <c r="W1143" s="216"/>
    </row>
    <row r="1144" spans="1:23" ht="11.25" customHeight="1" x14ac:dyDescent="0.2">
      <c r="A1144" s="71">
        <v>27</v>
      </c>
      <c r="B1144" s="71" t="s">
        <v>14289</v>
      </c>
      <c r="C1144" s="71" t="s">
        <v>13691</v>
      </c>
      <c r="D1144" s="71" t="s">
        <v>12662</v>
      </c>
      <c r="E1144" s="71"/>
      <c r="F1144" s="71" t="s">
        <v>12872</v>
      </c>
      <c r="G1144" s="71">
        <v>832854283</v>
      </c>
      <c r="H1144" s="71"/>
      <c r="I1144" s="71" t="s">
        <v>2046</v>
      </c>
      <c r="J1144" s="71" t="s">
        <v>92</v>
      </c>
      <c r="K1144" s="71">
        <v>3</v>
      </c>
      <c r="L1144" s="71">
        <v>2024</v>
      </c>
      <c r="M1144" s="295">
        <v>8427.35</v>
      </c>
      <c r="N1144" s="71" t="s">
        <v>2950</v>
      </c>
      <c r="O1144" s="331"/>
      <c r="P1144" s="69"/>
      <c r="Q1144" s="69"/>
      <c r="R1144" s="216"/>
      <c r="S1144" s="216"/>
      <c r="W1144" s="216"/>
    </row>
    <row r="1145" spans="1:23" ht="11.25" customHeight="1" x14ac:dyDescent="0.2">
      <c r="A1145" s="71">
        <v>28</v>
      </c>
      <c r="B1145" s="71" t="s">
        <v>14290</v>
      </c>
      <c r="C1145" s="71" t="s">
        <v>13691</v>
      </c>
      <c r="D1145" s="71" t="s">
        <v>12662</v>
      </c>
      <c r="E1145" s="71"/>
      <c r="F1145" s="71" t="s">
        <v>12872</v>
      </c>
      <c r="G1145" s="71">
        <v>832854284</v>
      </c>
      <c r="H1145" s="71"/>
      <c r="I1145" s="71" t="s">
        <v>2046</v>
      </c>
      <c r="J1145" s="71" t="s">
        <v>92</v>
      </c>
      <c r="K1145" s="71">
        <v>3</v>
      </c>
      <c r="L1145" s="71">
        <v>2024</v>
      </c>
      <c r="M1145" s="295">
        <v>8427.5</v>
      </c>
      <c r="N1145" s="71" t="s">
        <v>2950</v>
      </c>
      <c r="O1145" s="331"/>
      <c r="P1145" s="69"/>
      <c r="Q1145" s="69"/>
      <c r="R1145" s="216"/>
      <c r="S1145" s="216"/>
      <c r="W1145" s="216"/>
    </row>
    <row r="1146" spans="1:23" ht="11.25" customHeight="1" x14ac:dyDescent="0.2">
      <c r="A1146" s="71">
        <v>29</v>
      </c>
      <c r="B1146" s="71" t="s">
        <v>14291</v>
      </c>
      <c r="C1146" s="71" t="s">
        <v>14034</v>
      </c>
      <c r="D1146" s="71" t="s">
        <v>12662</v>
      </c>
      <c r="E1146" s="71" t="s">
        <v>13960</v>
      </c>
      <c r="F1146" s="71" t="s">
        <v>12872</v>
      </c>
      <c r="G1146" s="71">
        <v>194837524</v>
      </c>
      <c r="H1146" s="71"/>
      <c r="I1146" s="71" t="s">
        <v>2046</v>
      </c>
      <c r="J1146" s="71" t="s">
        <v>92</v>
      </c>
      <c r="K1146" s="71">
        <v>3</v>
      </c>
      <c r="L1146" s="71">
        <v>2024</v>
      </c>
      <c r="M1146" s="295">
        <v>27898</v>
      </c>
      <c r="N1146" s="71" t="s">
        <v>2950</v>
      </c>
      <c r="O1146" s="331"/>
      <c r="P1146" s="69"/>
      <c r="Q1146" s="69"/>
      <c r="R1146" s="216"/>
      <c r="S1146" s="216"/>
      <c r="W1146" s="216"/>
    </row>
    <row r="1147" spans="1:23" ht="11.25" customHeight="1" x14ac:dyDescent="0.2">
      <c r="A1147" s="71">
        <v>30</v>
      </c>
      <c r="B1147" s="71" t="s">
        <v>14495</v>
      </c>
      <c r="C1147" s="71" t="s">
        <v>14034</v>
      </c>
      <c r="D1147" s="71" t="s">
        <v>12539</v>
      </c>
      <c r="E1147" s="71" t="s">
        <v>13960</v>
      </c>
      <c r="F1147" s="71" t="s">
        <v>13364</v>
      </c>
      <c r="G1147" s="71">
        <v>194837525</v>
      </c>
      <c r="H1147" s="71"/>
      <c r="I1147" s="71" t="s">
        <v>2046</v>
      </c>
      <c r="J1147" s="71" t="s">
        <v>2856</v>
      </c>
      <c r="K1147" s="71">
        <v>6</v>
      </c>
      <c r="L1147" s="71">
        <v>2024</v>
      </c>
      <c r="M1147" s="295">
        <v>27898</v>
      </c>
      <c r="N1147" s="71" t="s">
        <v>2950</v>
      </c>
      <c r="O1147" s="331"/>
      <c r="P1147" s="69"/>
      <c r="Q1147" s="69"/>
      <c r="R1147" s="216"/>
      <c r="S1147" s="216"/>
      <c r="W1147" s="216"/>
    </row>
    <row r="1148" spans="1:23" ht="11.25" customHeight="1" x14ac:dyDescent="0.2">
      <c r="A1148" s="71">
        <v>31</v>
      </c>
      <c r="B1148" s="71" t="s">
        <v>14496</v>
      </c>
      <c r="C1148" s="71" t="s">
        <v>14034</v>
      </c>
      <c r="D1148" s="71" t="s">
        <v>12539</v>
      </c>
      <c r="E1148" s="71" t="s">
        <v>13960</v>
      </c>
      <c r="F1148" s="71" t="s">
        <v>13364</v>
      </c>
      <c r="G1148" s="71">
        <v>194877755</v>
      </c>
      <c r="H1148" s="71"/>
      <c r="I1148" s="71" t="s">
        <v>2046</v>
      </c>
      <c r="J1148" s="71" t="s">
        <v>2856</v>
      </c>
      <c r="K1148" s="71">
        <v>6</v>
      </c>
      <c r="L1148" s="71">
        <v>2024</v>
      </c>
      <c r="M1148" s="295">
        <v>27898</v>
      </c>
      <c r="N1148" s="71" t="s">
        <v>2950</v>
      </c>
      <c r="O1148" s="331"/>
      <c r="P1148" s="69"/>
      <c r="Q1148" s="69"/>
      <c r="R1148" s="216"/>
      <c r="S1148" s="216"/>
      <c r="W1148" s="216"/>
    </row>
    <row r="1149" spans="1:23" x14ac:dyDescent="0.2">
      <c r="A1149" s="71">
        <v>32</v>
      </c>
      <c r="B1149" s="71" t="s">
        <v>14497</v>
      </c>
      <c r="C1149" s="71" t="s">
        <v>13691</v>
      </c>
      <c r="D1149" s="71" t="s">
        <v>12539</v>
      </c>
      <c r="E1149" s="71"/>
      <c r="F1149" s="71" t="s">
        <v>12872</v>
      </c>
      <c r="G1149" s="71">
        <v>823854268</v>
      </c>
      <c r="H1149" s="71"/>
      <c r="I1149" s="71" t="s">
        <v>1540</v>
      </c>
      <c r="J1149" s="71" t="s">
        <v>92</v>
      </c>
      <c r="K1149" s="71">
        <v>6</v>
      </c>
      <c r="L1149" s="71">
        <v>2024</v>
      </c>
      <c r="M1149" s="295">
        <v>12560.13</v>
      </c>
      <c r="N1149" s="71" t="s">
        <v>7488</v>
      </c>
      <c r="O1149" s="331" t="s">
        <v>14505</v>
      </c>
      <c r="P1149" s="69"/>
      <c r="Q1149" s="69"/>
      <c r="R1149" s="216"/>
      <c r="S1149" s="216"/>
      <c r="W1149" s="216"/>
    </row>
    <row r="1150" spans="1:23" ht="11.25" customHeight="1" x14ac:dyDescent="0.2">
      <c r="A1150" s="71">
        <v>33</v>
      </c>
      <c r="B1150" s="71" t="s">
        <v>14571</v>
      </c>
      <c r="C1150" s="71" t="s">
        <v>14572</v>
      </c>
      <c r="D1150" s="71" t="s">
        <v>14573</v>
      </c>
      <c r="E1150" s="71"/>
      <c r="F1150" s="71" t="s">
        <v>14574</v>
      </c>
      <c r="G1150" s="71"/>
      <c r="H1150" s="71"/>
      <c r="I1150" s="71" t="s">
        <v>2046</v>
      </c>
      <c r="J1150" s="71" t="s">
        <v>92</v>
      </c>
      <c r="K1150" s="71">
        <v>8</v>
      </c>
      <c r="L1150" s="71">
        <v>2024</v>
      </c>
      <c r="M1150" s="295">
        <v>8411</v>
      </c>
      <c r="N1150" s="71" t="s">
        <v>7488</v>
      </c>
      <c r="O1150" s="331" t="s">
        <v>14576</v>
      </c>
      <c r="P1150" s="69"/>
      <c r="Q1150" s="69"/>
      <c r="R1150" s="216"/>
      <c r="S1150" s="216"/>
      <c r="W1150" s="216"/>
    </row>
    <row r="1151" spans="1:23" ht="11.25" customHeight="1" x14ac:dyDescent="0.2">
      <c r="A1151" s="71">
        <v>34</v>
      </c>
      <c r="B1151" s="71" t="s">
        <v>14575</v>
      </c>
      <c r="C1151" s="71" t="s">
        <v>14572</v>
      </c>
      <c r="D1151" s="71" t="s">
        <v>14573</v>
      </c>
      <c r="E1151" s="71"/>
      <c r="F1151" s="71" t="s">
        <v>14574</v>
      </c>
      <c r="G1151" s="71"/>
      <c r="H1151" s="71"/>
      <c r="I1151" s="71" t="s">
        <v>2046</v>
      </c>
      <c r="J1151" s="71" t="s">
        <v>92</v>
      </c>
      <c r="K1151" s="71">
        <v>8</v>
      </c>
      <c r="L1151" s="71">
        <v>2024</v>
      </c>
      <c r="M1151" s="295">
        <v>8411</v>
      </c>
      <c r="N1151" s="71" t="s">
        <v>7488</v>
      </c>
      <c r="O1151" s="331" t="s">
        <v>14576</v>
      </c>
      <c r="P1151" s="69"/>
      <c r="Q1151" s="69"/>
      <c r="R1151" s="216"/>
      <c r="S1151" s="216"/>
      <c r="W1151" s="216"/>
    </row>
    <row r="1152" spans="1:23" ht="11.25" customHeight="1" x14ac:dyDescent="0.2">
      <c r="A1152" s="71">
        <v>35</v>
      </c>
      <c r="B1152" s="71" t="s">
        <v>14577</v>
      </c>
      <c r="C1152" s="71" t="s">
        <v>14034</v>
      </c>
      <c r="D1152" s="71" t="s">
        <v>12539</v>
      </c>
      <c r="E1152" s="71" t="s">
        <v>13960</v>
      </c>
      <c r="F1152" s="71" t="s">
        <v>13364</v>
      </c>
      <c r="G1152" s="71">
        <v>195552773</v>
      </c>
      <c r="H1152" s="71"/>
      <c r="I1152" s="71" t="s">
        <v>2046</v>
      </c>
      <c r="J1152" s="71" t="s">
        <v>92</v>
      </c>
      <c r="K1152" s="71">
        <v>8</v>
      </c>
      <c r="L1152" s="71">
        <v>2024</v>
      </c>
      <c r="M1152" s="295">
        <v>27898</v>
      </c>
      <c r="N1152" s="71" t="s">
        <v>7488</v>
      </c>
      <c r="O1152" s="331" t="s">
        <v>14578</v>
      </c>
      <c r="P1152" s="69"/>
      <c r="Q1152" s="69"/>
      <c r="R1152" s="216"/>
      <c r="S1152" s="216"/>
      <c r="W1152" s="216"/>
    </row>
    <row r="1153" spans="1:27" ht="11.25" customHeight="1" x14ac:dyDescent="0.2">
      <c r="A1153" s="71">
        <v>36</v>
      </c>
      <c r="B1153" s="71" t="s">
        <v>14580</v>
      </c>
      <c r="C1153" s="71" t="s">
        <v>14034</v>
      </c>
      <c r="D1153" s="71" t="s">
        <v>12539</v>
      </c>
      <c r="E1153" s="71" t="s">
        <v>13960</v>
      </c>
      <c r="F1153" s="71" t="s">
        <v>13364</v>
      </c>
      <c r="G1153" s="71">
        <v>195552729</v>
      </c>
      <c r="H1153" s="71"/>
      <c r="I1153" s="71" t="s">
        <v>1540</v>
      </c>
      <c r="J1153" s="71" t="s">
        <v>92</v>
      </c>
      <c r="K1153" s="71">
        <v>8</v>
      </c>
      <c r="L1153" s="71">
        <v>2024</v>
      </c>
      <c r="M1153" s="295">
        <v>27898</v>
      </c>
      <c r="N1153" s="71" t="s">
        <v>7488</v>
      </c>
      <c r="O1153" s="331" t="s">
        <v>14579</v>
      </c>
      <c r="P1153" s="69"/>
      <c r="Q1153" s="69"/>
      <c r="R1153" s="216"/>
      <c r="S1153" s="216"/>
      <c r="W1153" s="216"/>
    </row>
    <row r="1154" spans="1:27" ht="11.25" customHeight="1" x14ac:dyDescent="0.2">
      <c r="A1154" s="71">
        <v>37</v>
      </c>
      <c r="B1154" s="71" t="s">
        <v>14581</v>
      </c>
      <c r="C1154" s="71" t="s">
        <v>14034</v>
      </c>
      <c r="D1154" s="71" t="s">
        <v>12539</v>
      </c>
      <c r="E1154" s="71" t="s">
        <v>13960</v>
      </c>
      <c r="F1154" s="71" t="s">
        <v>13364</v>
      </c>
      <c r="G1154" s="71">
        <v>195552757</v>
      </c>
      <c r="H1154" s="71"/>
      <c r="I1154" s="71" t="s">
        <v>1540</v>
      </c>
      <c r="J1154" s="71" t="s">
        <v>92</v>
      </c>
      <c r="K1154" s="71">
        <v>8</v>
      </c>
      <c r="L1154" s="71">
        <v>2024</v>
      </c>
      <c r="M1154" s="295">
        <v>27898</v>
      </c>
      <c r="N1154" s="71" t="s">
        <v>7488</v>
      </c>
      <c r="O1154" s="331" t="s">
        <v>14579</v>
      </c>
      <c r="P1154" s="69"/>
      <c r="Q1154" s="69"/>
      <c r="R1154" s="216"/>
      <c r="S1154" s="216"/>
      <c r="W1154" s="216"/>
    </row>
    <row r="1155" spans="1:27" ht="11.25" customHeight="1" x14ac:dyDescent="0.2">
      <c r="A1155" s="71">
        <v>38</v>
      </c>
      <c r="B1155" s="71" t="s">
        <v>14709</v>
      </c>
      <c r="C1155" s="71" t="s">
        <v>14708</v>
      </c>
      <c r="D1155" s="71" t="s">
        <v>12124</v>
      </c>
      <c r="E1155" s="71" t="s">
        <v>14710</v>
      </c>
      <c r="F1155" s="71"/>
      <c r="G1155" s="71" t="s">
        <v>14711</v>
      </c>
      <c r="H1155" s="71"/>
      <c r="I1155" s="71" t="s">
        <v>14892</v>
      </c>
      <c r="J1155" s="71" t="s">
        <v>92</v>
      </c>
      <c r="K1155" s="71">
        <v>9</v>
      </c>
      <c r="L1155" s="71">
        <v>2024</v>
      </c>
      <c r="M1155" s="295">
        <v>8350</v>
      </c>
      <c r="N1155" s="71" t="s">
        <v>7488</v>
      </c>
      <c r="O1155" s="331" t="s">
        <v>14712</v>
      </c>
      <c r="P1155" s="69"/>
      <c r="Q1155" s="69"/>
      <c r="R1155" s="216"/>
      <c r="S1155" s="216"/>
      <c r="W1155" s="216"/>
    </row>
    <row r="1156" spans="1:27" ht="11.25" customHeight="1" x14ac:dyDescent="0.2">
      <c r="A1156" s="71">
        <v>39</v>
      </c>
      <c r="B1156" s="71" t="s">
        <v>14731</v>
      </c>
      <c r="C1156" s="71" t="s">
        <v>14732</v>
      </c>
      <c r="D1156" s="71" t="s">
        <v>14733</v>
      </c>
      <c r="E1156" s="71" t="s">
        <v>14893</v>
      </c>
      <c r="F1156" s="71" t="s">
        <v>14894</v>
      </c>
      <c r="G1156" s="71" t="s">
        <v>14895</v>
      </c>
      <c r="H1156" s="71"/>
      <c r="I1156" s="71" t="s">
        <v>866</v>
      </c>
      <c r="J1156" s="71" t="s">
        <v>92</v>
      </c>
      <c r="K1156" s="71">
        <v>9</v>
      </c>
      <c r="L1156" s="71">
        <v>2024</v>
      </c>
      <c r="M1156" s="295">
        <v>8120</v>
      </c>
      <c r="N1156" s="71" t="s">
        <v>5160</v>
      </c>
      <c r="O1156" s="331"/>
      <c r="P1156" s="69"/>
      <c r="Q1156" s="69"/>
      <c r="R1156" s="216"/>
      <c r="S1156" s="216"/>
      <c r="W1156" s="216"/>
    </row>
    <row r="1157" spans="1:27" ht="39" customHeight="1" x14ac:dyDescent="0.2">
      <c r="A1157" s="71">
        <v>40</v>
      </c>
      <c r="B1157" s="71" t="s">
        <v>14786</v>
      </c>
      <c r="C1157" s="71" t="s">
        <v>14787</v>
      </c>
      <c r="D1157" s="71" t="s">
        <v>1403</v>
      </c>
      <c r="E1157" s="71" t="s">
        <v>14789</v>
      </c>
      <c r="F1157" s="71"/>
      <c r="G1157" s="71" t="s">
        <v>14788</v>
      </c>
      <c r="H1157" s="71"/>
      <c r="I1157" s="71" t="s">
        <v>277</v>
      </c>
      <c r="J1157" s="71" t="s">
        <v>92</v>
      </c>
      <c r="K1157" s="71">
        <v>10</v>
      </c>
      <c r="L1157" s="71">
        <v>2024</v>
      </c>
      <c r="M1157" s="295">
        <v>15750</v>
      </c>
      <c r="N1157" s="71" t="s">
        <v>5160</v>
      </c>
      <c r="O1157" s="331"/>
      <c r="P1157" s="69"/>
      <c r="Q1157" s="69"/>
      <c r="R1157" s="216"/>
      <c r="S1157" s="216"/>
      <c r="W1157" s="216"/>
    </row>
    <row r="1158" spans="1:27" ht="39" customHeight="1" x14ac:dyDescent="0.2">
      <c r="A1158" s="71">
        <v>41</v>
      </c>
      <c r="B1158" s="71" t="s">
        <v>14790</v>
      </c>
      <c r="C1158" s="71" t="s">
        <v>14791</v>
      </c>
      <c r="D1158" s="71" t="s">
        <v>318</v>
      </c>
      <c r="E1158" s="71"/>
      <c r="F1158" s="71" t="s">
        <v>13515</v>
      </c>
      <c r="G1158" s="71" t="s">
        <v>14792</v>
      </c>
      <c r="H1158" s="71"/>
      <c r="I1158" s="71" t="s">
        <v>277</v>
      </c>
      <c r="J1158" s="71" t="s">
        <v>92</v>
      </c>
      <c r="K1158" s="71">
        <v>10</v>
      </c>
      <c r="L1158" s="71">
        <v>2024</v>
      </c>
      <c r="M1158" s="295">
        <v>8761.5</v>
      </c>
      <c r="N1158" s="71" t="s">
        <v>5160</v>
      </c>
      <c r="O1158" s="331"/>
      <c r="P1158" s="69"/>
      <c r="Q1158" s="69"/>
      <c r="R1158" s="216"/>
      <c r="S1158" s="216"/>
      <c r="W1158" s="216"/>
    </row>
    <row r="1159" spans="1:27" ht="11.25" customHeight="1" x14ac:dyDescent="0.2">
      <c r="A1159" s="71">
        <v>42</v>
      </c>
      <c r="B1159" s="71" t="s">
        <v>14849</v>
      </c>
      <c r="C1159" s="71" t="s">
        <v>14850</v>
      </c>
      <c r="D1159" s="71" t="s">
        <v>318</v>
      </c>
      <c r="E1159" s="71"/>
      <c r="F1159" s="71" t="s">
        <v>14851</v>
      </c>
      <c r="G1159" s="71" t="s">
        <v>14852</v>
      </c>
      <c r="H1159" s="71" t="s">
        <v>144</v>
      </c>
      <c r="I1159" s="71" t="s">
        <v>211</v>
      </c>
      <c r="J1159" s="71" t="s">
        <v>92</v>
      </c>
      <c r="K1159" s="71">
        <v>11</v>
      </c>
      <c r="L1159" s="71">
        <v>2024</v>
      </c>
      <c r="M1159" s="295">
        <v>9850</v>
      </c>
      <c r="N1159" s="71" t="s">
        <v>7488</v>
      </c>
      <c r="O1159" s="331" t="s">
        <v>14853</v>
      </c>
      <c r="P1159" s="69"/>
      <c r="Q1159" s="69"/>
      <c r="R1159" s="216"/>
      <c r="S1159" s="216"/>
      <c r="W1159" s="216"/>
    </row>
    <row r="1160" spans="1:27" ht="11.25" customHeight="1" x14ac:dyDescent="0.2">
      <c r="A1160" s="71">
        <v>43</v>
      </c>
      <c r="B1160" s="71" t="s">
        <v>14854</v>
      </c>
      <c r="C1160" s="71" t="s">
        <v>14850</v>
      </c>
      <c r="D1160" s="71" t="s">
        <v>318</v>
      </c>
      <c r="E1160" s="71"/>
      <c r="F1160" s="71" t="s">
        <v>14851</v>
      </c>
      <c r="G1160" s="71" t="s">
        <v>14855</v>
      </c>
      <c r="H1160" s="71" t="s">
        <v>144</v>
      </c>
      <c r="I1160" s="71" t="s">
        <v>2046</v>
      </c>
      <c r="J1160" s="71" t="s">
        <v>92</v>
      </c>
      <c r="K1160" s="71">
        <v>11</v>
      </c>
      <c r="L1160" s="71">
        <v>2024</v>
      </c>
      <c r="M1160" s="295">
        <v>9850</v>
      </c>
      <c r="N1160" s="71" t="s">
        <v>7488</v>
      </c>
      <c r="O1160" s="331" t="s">
        <v>14856</v>
      </c>
      <c r="P1160" s="69"/>
      <c r="Q1160" s="69"/>
      <c r="R1160" s="216"/>
      <c r="S1160" s="216"/>
      <c r="W1160" s="216"/>
    </row>
    <row r="1161" spans="1:27" ht="11.25" customHeight="1" x14ac:dyDescent="0.2">
      <c r="A1161" s="71">
        <v>44</v>
      </c>
      <c r="B1161" s="71" t="s">
        <v>14857</v>
      </c>
      <c r="C1161" s="71" t="s">
        <v>14850</v>
      </c>
      <c r="D1161" s="71" t="s">
        <v>318</v>
      </c>
      <c r="E1161" s="71"/>
      <c r="F1161" s="71" t="s">
        <v>14851</v>
      </c>
      <c r="G1161" s="71" t="s">
        <v>14858</v>
      </c>
      <c r="H1161" s="71" t="s">
        <v>144</v>
      </c>
      <c r="I1161" s="71" t="s">
        <v>211</v>
      </c>
      <c r="J1161" s="71" t="s">
        <v>92</v>
      </c>
      <c r="K1161" s="71">
        <v>11</v>
      </c>
      <c r="L1161" s="71">
        <v>2024</v>
      </c>
      <c r="M1161" s="295">
        <v>9850</v>
      </c>
      <c r="N1161" s="71" t="s">
        <v>7488</v>
      </c>
      <c r="O1161" s="331" t="s">
        <v>14859</v>
      </c>
      <c r="P1161" s="72"/>
      <c r="Q1161" s="72"/>
      <c r="R1161" s="217"/>
      <c r="S1161" s="217"/>
      <c r="T1161" s="217"/>
      <c r="U1161" s="217"/>
      <c r="V1161" s="217"/>
      <c r="W1161" s="217"/>
      <c r="X1161" s="217"/>
      <c r="Y1161" s="217"/>
      <c r="Z1161" s="217"/>
      <c r="AA1161" s="217"/>
    </row>
    <row r="1162" spans="1:27" ht="11.25" customHeight="1" x14ac:dyDescent="0.2">
      <c r="A1162" s="71">
        <v>45</v>
      </c>
      <c r="B1162" s="71" t="s">
        <v>14860</v>
      </c>
      <c r="C1162" s="71" t="s">
        <v>14850</v>
      </c>
      <c r="D1162" s="71" t="s">
        <v>318</v>
      </c>
      <c r="E1162" s="71"/>
      <c r="F1162" s="71" t="s">
        <v>14851</v>
      </c>
      <c r="G1162" s="71" t="s">
        <v>14861</v>
      </c>
      <c r="H1162" s="71" t="s">
        <v>144</v>
      </c>
      <c r="I1162" s="71" t="s">
        <v>211</v>
      </c>
      <c r="J1162" s="71" t="s">
        <v>92</v>
      </c>
      <c r="K1162" s="71">
        <v>11</v>
      </c>
      <c r="L1162" s="71">
        <v>2024</v>
      </c>
      <c r="M1162" s="295">
        <v>9850</v>
      </c>
      <c r="N1162" s="71" t="s">
        <v>7488</v>
      </c>
      <c r="O1162" s="331" t="s">
        <v>14862</v>
      </c>
      <c r="P1162" s="72"/>
      <c r="Q1162" s="72"/>
      <c r="R1162" s="217"/>
      <c r="S1162" s="217"/>
      <c r="T1162" s="217"/>
      <c r="U1162" s="217"/>
      <c r="V1162" s="217"/>
      <c r="W1162" s="217"/>
      <c r="X1162" s="217"/>
      <c r="Y1162" s="217"/>
      <c r="Z1162" s="217"/>
      <c r="AA1162" s="217"/>
    </row>
    <row r="1163" spans="1:27" ht="11.25" customHeight="1" x14ac:dyDescent="0.2">
      <c r="A1163" s="71">
        <v>46</v>
      </c>
      <c r="B1163" s="71" t="s">
        <v>14876</v>
      </c>
      <c r="C1163" s="71" t="s">
        <v>14034</v>
      </c>
      <c r="D1163" s="71" t="s">
        <v>12662</v>
      </c>
      <c r="E1163" s="71" t="s">
        <v>13960</v>
      </c>
      <c r="F1163" s="71" t="s">
        <v>13329</v>
      </c>
      <c r="G1163" s="71">
        <v>196045575</v>
      </c>
      <c r="H1163" s="71"/>
      <c r="I1163" s="71" t="s">
        <v>2046</v>
      </c>
      <c r="J1163" s="71" t="s">
        <v>92</v>
      </c>
      <c r="K1163" s="71">
        <v>12</v>
      </c>
      <c r="L1163" s="71">
        <v>2024</v>
      </c>
      <c r="M1163" s="295">
        <v>27898</v>
      </c>
      <c r="N1163" s="71" t="s">
        <v>7488</v>
      </c>
      <c r="O1163" s="331" t="s">
        <v>14877</v>
      </c>
      <c r="P1163" s="72"/>
      <c r="Q1163" s="72"/>
      <c r="R1163" s="217"/>
      <c r="S1163" s="217"/>
      <c r="T1163" s="217"/>
      <c r="U1163" s="217"/>
      <c r="V1163" s="217"/>
      <c r="W1163" s="217"/>
      <c r="X1163" s="217"/>
      <c r="Y1163" s="217"/>
      <c r="Z1163" s="217"/>
      <c r="AA1163" s="217"/>
    </row>
    <row r="1164" spans="1:27" ht="11.25" customHeight="1" x14ac:dyDescent="0.2">
      <c r="A1164" s="71">
        <v>47</v>
      </c>
      <c r="B1164" s="71" t="s">
        <v>14878</v>
      </c>
      <c r="C1164" s="71" t="s">
        <v>14034</v>
      </c>
      <c r="D1164" s="71" t="s">
        <v>12662</v>
      </c>
      <c r="E1164" s="71" t="s">
        <v>13960</v>
      </c>
      <c r="F1164" s="71" t="s">
        <v>13329</v>
      </c>
      <c r="G1164" s="71">
        <v>196045779</v>
      </c>
      <c r="H1164" s="71"/>
      <c r="I1164" s="71" t="s">
        <v>866</v>
      </c>
      <c r="J1164" s="71" t="s">
        <v>92</v>
      </c>
      <c r="K1164" s="71">
        <v>12</v>
      </c>
      <c r="L1164" s="71">
        <v>2024</v>
      </c>
      <c r="M1164" s="295">
        <v>30223.8</v>
      </c>
      <c r="N1164" s="71" t="s">
        <v>7488</v>
      </c>
      <c r="O1164" s="331" t="s">
        <v>14879</v>
      </c>
      <c r="P1164" s="72"/>
      <c r="Q1164" s="72"/>
      <c r="R1164" s="217"/>
      <c r="S1164" s="217"/>
      <c r="T1164" s="217"/>
      <c r="U1164" s="217"/>
      <c r="V1164" s="217"/>
      <c r="W1164" s="217"/>
      <c r="X1164" s="217"/>
      <c r="Y1164" s="217"/>
      <c r="Z1164" s="217"/>
      <c r="AA1164" s="217"/>
    </row>
    <row r="1165" spans="1:27" ht="11.25" customHeight="1" x14ac:dyDescent="0.2">
      <c r="A1165" s="71">
        <v>48</v>
      </c>
      <c r="B1165" s="71" t="s">
        <v>15001</v>
      </c>
      <c r="C1165" s="71" t="s">
        <v>15002</v>
      </c>
      <c r="D1165" s="71" t="s">
        <v>12539</v>
      </c>
      <c r="E1165" s="71"/>
      <c r="F1165" s="71" t="s">
        <v>12872</v>
      </c>
      <c r="G1165" s="71">
        <v>835690136</v>
      </c>
      <c r="H1165" s="71"/>
      <c r="I1165" s="71" t="s">
        <v>183</v>
      </c>
      <c r="J1165" s="71" t="s">
        <v>92</v>
      </c>
      <c r="K1165" s="71">
        <v>1</v>
      </c>
      <c r="L1165" s="71">
        <v>2025</v>
      </c>
      <c r="M1165" s="295">
        <v>8427.5</v>
      </c>
      <c r="N1165" s="71"/>
      <c r="O1165" s="331"/>
      <c r="P1165" s="72"/>
      <c r="Q1165" s="72"/>
      <c r="R1165" s="217"/>
      <c r="S1165" s="217"/>
      <c r="T1165" s="217"/>
      <c r="U1165" s="217"/>
      <c r="V1165" s="217"/>
      <c r="W1165" s="217"/>
      <c r="X1165" s="217"/>
      <c r="Y1165" s="217"/>
      <c r="Z1165" s="217"/>
      <c r="AA1165" s="217"/>
    </row>
    <row r="1166" spans="1:27" ht="11.25" customHeight="1" x14ac:dyDescent="0.2">
      <c r="A1166" s="71">
        <v>49</v>
      </c>
      <c r="B1166" s="71" t="s">
        <v>15004</v>
      </c>
      <c r="C1166" s="71" t="s">
        <v>14188</v>
      </c>
      <c r="D1166" s="71"/>
      <c r="E1166" s="71"/>
      <c r="F1166" s="71"/>
      <c r="G1166" s="71"/>
      <c r="H1166" s="71"/>
      <c r="I1166" s="71" t="s">
        <v>121</v>
      </c>
      <c r="J1166" s="71" t="s">
        <v>92</v>
      </c>
      <c r="K1166" s="71">
        <v>1</v>
      </c>
      <c r="L1166" s="71">
        <v>2025</v>
      </c>
      <c r="M1166" s="295">
        <v>37095.4</v>
      </c>
      <c r="N1166" s="71"/>
      <c r="O1166" s="331"/>
      <c r="P1166" s="72"/>
      <c r="Q1166" s="72"/>
      <c r="R1166" s="217"/>
      <c r="S1166" s="217"/>
      <c r="T1166" s="217"/>
      <c r="U1166" s="217"/>
      <c r="V1166" s="217"/>
      <c r="W1166" s="217"/>
      <c r="X1166" s="217"/>
      <c r="Y1166" s="217"/>
      <c r="Z1166" s="217"/>
      <c r="AA1166" s="217"/>
    </row>
    <row r="1167" spans="1:27" ht="11.25" customHeight="1" x14ac:dyDescent="0.2">
      <c r="A1167" s="71">
        <v>50</v>
      </c>
      <c r="B1167" s="443" t="s">
        <v>15147</v>
      </c>
      <c r="C1167" s="71" t="s">
        <v>15148</v>
      </c>
      <c r="D1167" s="71" t="s">
        <v>15149</v>
      </c>
      <c r="E1167" s="71" t="s">
        <v>15150</v>
      </c>
      <c r="F1167" s="71"/>
      <c r="G1167" s="71" t="s">
        <v>15151</v>
      </c>
      <c r="H1167" s="71"/>
      <c r="I1167" s="71" t="s">
        <v>15152</v>
      </c>
      <c r="J1167" s="71" t="s">
        <v>92</v>
      </c>
      <c r="K1167" s="71">
        <v>4</v>
      </c>
      <c r="L1167" s="71">
        <v>2025</v>
      </c>
      <c r="M1167" s="295">
        <v>8960</v>
      </c>
      <c r="N1167" s="71"/>
      <c r="O1167" s="331"/>
      <c r="P1167" s="72"/>
      <c r="Q1167" s="72"/>
      <c r="R1167" s="217"/>
      <c r="S1167" s="217"/>
      <c r="T1167" s="217"/>
      <c r="U1167" s="217"/>
      <c r="V1167" s="217"/>
      <c r="W1167" s="217"/>
      <c r="X1167" s="217"/>
      <c r="Y1167" s="217"/>
      <c r="Z1167" s="217"/>
      <c r="AA1167" s="217"/>
    </row>
    <row r="1168" spans="1:27" ht="11.25" customHeight="1" x14ac:dyDescent="0.2">
      <c r="A1168" s="71">
        <v>51</v>
      </c>
      <c r="B1168" s="71" t="s">
        <v>15153</v>
      </c>
      <c r="C1168" s="71" t="s">
        <v>15148</v>
      </c>
      <c r="D1168" s="71" t="s">
        <v>15149</v>
      </c>
      <c r="E1168" s="71" t="s">
        <v>15150</v>
      </c>
      <c r="F1168" s="71"/>
      <c r="G1168" s="278" t="s">
        <v>15154</v>
      </c>
      <c r="H1168" s="71"/>
      <c r="I1168" s="71" t="s">
        <v>14773</v>
      </c>
      <c r="J1168" s="71" t="s">
        <v>92</v>
      </c>
      <c r="K1168" s="71">
        <v>4</v>
      </c>
      <c r="L1168" s="71">
        <v>2025</v>
      </c>
      <c r="M1168" s="295">
        <v>23485</v>
      </c>
      <c r="N1168" s="71"/>
      <c r="O1168" s="331"/>
      <c r="P1168" s="72"/>
      <c r="Q1168" s="72"/>
      <c r="R1168" s="217"/>
      <c r="S1168" s="217"/>
      <c r="T1168" s="217"/>
      <c r="U1168" s="217"/>
      <c r="V1168" s="217"/>
      <c r="W1168" s="217"/>
      <c r="X1168" s="217"/>
      <c r="Y1168" s="217"/>
      <c r="Z1168" s="217"/>
      <c r="AA1168" s="217"/>
    </row>
    <row r="1169" spans="1:27" ht="11.25" customHeight="1" x14ac:dyDescent="0.2">
      <c r="A1169" s="71">
        <v>52</v>
      </c>
      <c r="B1169" s="71" t="s">
        <v>15221</v>
      </c>
      <c r="C1169" s="71" t="s">
        <v>12596</v>
      </c>
      <c r="D1169" s="71" t="s">
        <v>12539</v>
      </c>
      <c r="E1169" s="71" t="s">
        <v>14710</v>
      </c>
      <c r="F1169" s="71" t="s">
        <v>13329</v>
      </c>
      <c r="G1169" s="278" t="s">
        <v>15220</v>
      </c>
      <c r="H1169" s="71"/>
      <c r="I1169" s="71" t="s">
        <v>1540</v>
      </c>
      <c r="J1169" s="71" t="s">
        <v>92</v>
      </c>
      <c r="K1169" s="71">
        <v>5</v>
      </c>
      <c r="L1169" s="71">
        <v>2025</v>
      </c>
      <c r="M1169" s="295">
        <v>30223.8</v>
      </c>
      <c r="N1169" s="71" t="s">
        <v>7488</v>
      </c>
      <c r="O1169" s="331"/>
      <c r="P1169" s="72"/>
      <c r="Q1169" s="72"/>
      <c r="R1169" s="217"/>
      <c r="S1169" s="217"/>
      <c r="T1169" s="217"/>
      <c r="U1169" s="217"/>
      <c r="V1169" s="217"/>
      <c r="W1169" s="217"/>
      <c r="X1169" s="217"/>
      <c r="Y1169" s="217"/>
      <c r="Z1169" s="217"/>
      <c r="AA1169" s="217"/>
    </row>
    <row r="1170" spans="1:27" ht="11.25" customHeight="1" x14ac:dyDescent="0.2">
      <c r="A1170" s="71">
        <v>53</v>
      </c>
      <c r="B1170" s="71" t="s">
        <v>15222</v>
      </c>
      <c r="C1170" s="71" t="s">
        <v>12616</v>
      </c>
      <c r="D1170" s="71" t="s">
        <v>12539</v>
      </c>
      <c r="E1170" s="71"/>
      <c r="F1170" s="71" t="s">
        <v>12872</v>
      </c>
      <c r="G1170" s="278" t="s">
        <v>15223</v>
      </c>
      <c r="H1170" s="71"/>
      <c r="I1170" s="71" t="s">
        <v>1540</v>
      </c>
      <c r="J1170" s="71" t="s">
        <v>92</v>
      </c>
      <c r="K1170" s="71">
        <v>5</v>
      </c>
      <c r="L1170" s="71">
        <v>2025</v>
      </c>
      <c r="M1170" s="295">
        <v>8427.5</v>
      </c>
      <c r="N1170" s="71" t="s">
        <v>7488</v>
      </c>
      <c r="O1170" s="331"/>
      <c r="P1170" s="72"/>
      <c r="Q1170" s="72"/>
      <c r="R1170" s="217"/>
      <c r="S1170" s="217"/>
      <c r="T1170" s="217"/>
      <c r="U1170" s="217"/>
      <c r="V1170" s="217"/>
      <c r="W1170" s="217"/>
      <c r="X1170" s="217"/>
      <c r="Y1170" s="217"/>
      <c r="Z1170" s="217"/>
      <c r="AA1170" s="217"/>
    </row>
    <row r="1171" spans="1:27" ht="11.25" customHeight="1" x14ac:dyDescent="0.2">
      <c r="A1171" s="71">
        <v>54</v>
      </c>
      <c r="B1171" s="71" t="s">
        <v>15314</v>
      </c>
      <c r="C1171" s="71" t="s">
        <v>15312</v>
      </c>
      <c r="D1171" s="71" t="s">
        <v>1403</v>
      </c>
      <c r="E1171" s="71" t="s">
        <v>15313</v>
      </c>
      <c r="F1171" s="71" t="s">
        <v>15316</v>
      </c>
      <c r="G1171" s="278" t="s">
        <v>15328</v>
      </c>
      <c r="H1171" s="71"/>
      <c r="I1171" s="71" t="s">
        <v>121</v>
      </c>
      <c r="J1171" s="71" t="s">
        <v>92</v>
      </c>
      <c r="K1171" s="71">
        <v>6</v>
      </c>
      <c r="L1171" s="71">
        <v>2025</v>
      </c>
      <c r="M1171" s="295">
        <v>9625</v>
      </c>
      <c r="N1171" s="71"/>
      <c r="O1171" s="331"/>
      <c r="P1171" s="72"/>
      <c r="Q1171" s="72"/>
      <c r="R1171" s="217"/>
      <c r="S1171" s="217"/>
      <c r="T1171" s="217"/>
      <c r="U1171" s="217"/>
      <c r="V1171" s="217"/>
      <c r="W1171" s="217"/>
      <c r="X1171" s="217"/>
      <c r="Y1171" s="217"/>
      <c r="Z1171" s="217"/>
      <c r="AA1171" s="217"/>
    </row>
    <row r="1172" spans="1:27" ht="11.25" customHeight="1" x14ac:dyDescent="0.2">
      <c r="A1172" s="71">
        <v>55</v>
      </c>
      <c r="B1172" s="71" t="s">
        <v>15315</v>
      </c>
      <c r="C1172" s="71" t="s">
        <v>15312</v>
      </c>
      <c r="D1172" s="71" t="s">
        <v>1403</v>
      </c>
      <c r="E1172" s="71" t="s">
        <v>15313</v>
      </c>
      <c r="F1172" s="71" t="s">
        <v>15316</v>
      </c>
      <c r="G1172" s="278" t="s">
        <v>15317</v>
      </c>
      <c r="H1172" s="71"/>
      <c r="I1172" s="71" t="s">
        <v>15318</v>
      </c>
      <c r="J1172" s="71" t="s">
        <v>92</v>
      </c>
      <c r="K1172" s="71">
        <v>6</v>
      </c>
      <c r="L1172" s="71">
        <v>2025</v>
      </c>
      <c r="M1172" s="295">
        <v>9625</v>
      </c>
      <c r="N1172" s="71"/>
      <c r="O1172" s="331"/>
      <c r="P1172" s="72"/>
      <c r="Q1172" s="72"/>
      <c r="R1172" s="217"/>
      <c r="S1172" s="217"/>
      <c r="T1172" s="217"/>
      <c r="U1172" s="217"/>
      <c r="V1172" s="217"/>
      <c r="W1172" s="217"/>
      <c r="X1172" s="217"/>
      <c r="Y1172" s="217"/>
      <c r="Z1172" s="217"/>
      <c r="AA1172" s="217"/>
    </row>
    <row r="1173" spans="1:27" ht="11.25" customHeight="1" x14ac:dyDescent="0.2">
      <c r="A1173" s="71">
        <v>56</v>
      </c>
      <c r="B1173" s="71" t="s">
        <v>15349</v>
      </c>
      <c r="C1173" s="71" t="s">
        <v>13691</v>
      </c>
      <c r="D1173" s="71" t="s">
        <v>12662</v>
      </c>
      <c r="E1173" s="71"/>
      <c r="F1173" s="71" t="s">
        <v>15350</v>
      </c>
      <c r="G1173" s="278" t="s">
        <v>15351</v>
      </c>
      <c r="H1173" s="71"/>
      <c r="I1173" s="71" t="s">
        <v>1540</v>
      </c>
      <c r="J1173" s="71" t="s">
        <v>92</v>
      </c>
      <c r="K1173" s="71">
        <v>7</v>
      </c>
      <c r="L1173" s="71">
        <v>2025</v>
      </c>
      <c r="M1173" s="295">
        <v>24300</v>
      </c>
      <c r="N1173" s="71"/>
      <c r="O1173" s="331"/>
      <c r="P1173" s="72"/>
      <c r="Q1173" s="72"/>
      <c r="R1173" s="217"/>
      <c r="S1173" s="217"/>
      <c r="T1173" s="217"/>
      <c r="U1173" s="217"/>
      <c r="V1173" s="217"/>
      <c r="W1173" s="217"/>
      <c r="X1173" s="217"/>
      <c r="Y1173" s="217"/>
      <c r="Z1173" s="217"/>
      <c r="AA1173" s="217"/>
    </row>
    <row r="1174" spans="1:27" ht="11.25" customHeight="1" x14ac:dyDescent="0.2">
      <c r="A1174" s="71">
        <v>57</v>
      </c>
      <c r="B1174" s="71" t="s">
        <v>15352</v>
      </c>
      <c r="C1174" s="71" t="s">
        <v>15312</v>
      </c>
      <c r="D1174" s="71" t="s">
        <v>1403</v>
      </c>
      <c r="E1174" s="71" t="s">
        <v>15313</v>
      </c>
      <c r="F1174" s="71" t="s">
        <v>15316</v>
      </c>
      <c r="G1174" s="278" t="s">
        <v>15353</v>
      </c>
      <c r="H1174" s="71"/>
      <c r="I1174" s="71" t="s">
        <v>15318</v>
      </c>
      <c r="J1174" s="71" t="s">
        <v>92</v>
      </c>
      <c r="K1174" s="71">
        <v>7</v>
      </c>
      <c r="L1174" s="71">
        <v>2025</v>
      </c>
      <c r="M1174" s="295">
        <v>9625</v>
      </c>
      <c r="N1174" s="71"/>
      <c r="O1174" s="331"/>
      <c r="P1174" s="72"/>
      <c r="Q1174" s="72"/>
      <c r="R1174" s="217"/>
      <c r="S1174" s="217"/>
      <c r="T1174" s="217"/>
      <c r="U1174" s="217"/>
      <c r="V1174" s="217"/>
      <c r="W1174" s="217"/>
      <c r="X1174" s="217"/>
      <c r="Y1174" s="217"/>
      <c r="Z1174" s="217"/>
      <c r="AA1174" s="217"/>
    </row>
    <row r="1175" spans="1:27" ht="11.25" customHeight="1" x14ac:dyDescent="0.2">
      <c r="A1175" s="71">
        <v>58</v>
      </c>
      <c r="B1175" s="455" t="s">
        <v>15400</v>
      </c>
      <c r="C1175" s="455" t="s">
        <v>15401</v>
      </c>
      <c r="D1175" s="455" t="s">
        <v>12124</v>
      </c>
      <c r="E1175" s="455"/>
      <c r="F1175" s="455"/>
      <c r="G1175" s="456" t="s">
        <v>15402</v>
      </c>
      <c r="H1175" s="455"/>
      <c r="I1175" s="455" t="s">
        <v>183</v>
      </c>
      <c r="J1175" s="455" t="s">
        <v>92</v>
      </c>
      <c r="K1175" s="455">
        <v>8</v>
      </c>
      <c r="L1175" s="455">
        <v>2025</v>
      </c>
      <c r="M1175" s="460">
        <v>9350</v>
      </c>
      <c r="N1175" s="455" t="s">
        <v>7488</v>
      </c>
      <c r="O1175" s="454" t="s">
        <v>15389</v>
      </c>
      <c r="P1175" s="72"/>
      <c r="Q1175" s="72"/>
      <c r="R1175" s="217"/>
      <c r="S1175" s="217"/>
      <c r="T1175" s="217"/>
      <c r="U1175" s="217"/>
      <c r="V1175" s="217"/>
      <c r="W1175" s="217"/>
      <c r="X1175" s="217"/>
      <c r="Y1175" s="217"/>
      <c r="Z1175" s="217"/>
      <c r="AA1175" s="217"/>
    </row>
    <row r="1176" spans="1:27" ht="11.25" customHeight="1" x14ac:dyDescent="0.2">
      <c r="A1176" s="71">
        <v>59</v>
      </c>
      <c r="B1176" s="455" t="s">
        <v>15403</v>
      </c>
      <c r="C1176" s="455" t="s">
        <v>15401</v>
      </c>
      <c r="D1176" s="455" t="s">
        <v>12124</v>
      </c>
      <c r="E1176" s="455"/>
      <c r="F1176" s="455"/>
      <c r="G1176" s="456" t="s">
        <v>15402</v>
      </c>
      <c r="H1176" s="455"/>
      <c r="I1176" s="455" t="s">
        <v>183</v>
      </c>
      <c r="J1176" s="455" t="s">
        <v>92</v>
      </c>
      <c r="K1176" s="455">
        <v>8</v>
      </c>
      <c r="L1176" s="455">
        <v>2025</v>
      </c>
      <c r="M1176" s="459">
        <v>9350</v>
      </c>
      <c r="N1176" s="455" t="s">
        <v>7488</v>
      </c>
      <c r="O1176" s="454" t="s">
        <v>15389</v>
      </c>
      <c r="P1176" s="72"/>
      <c r="Q1176" s="72"/>
      <c r="R1176" s="217"/>
      <c r="S1176" s="217"/>
      <c r="T1176" s="217"/>
      <c r="U1176" s="217"/>
      <c r="V1176" s="217"/>
      <c r="W1176" s="217"/>
      <c r="X1176" s="217"/>
      <c r="Y1176" s="217"/>
      <c r="Z1176" s="217"/>
      <c r="AA1176" s="217"/>
    </row>
    <row r="1177" spans="1:27" s="246" customFormat="1" ht="11.25" customHeight="1" x14ac:dyDescent="0.2">
      <c r="A1177" s="71">
        <v>60</v>
      </c>
      <c r="B1177" s="71" t="s">
        <v>15430</v>
      </c>
      <c r="C1177" s="71" t="s">
        <v>13691</v>
      </c>
      <c r="D1177" s="71" t="s">
        <v>12662</v>
      </c>
      <c r="E1177" s="71"/>
      <c r="F1177" s="71" t="s">
        <v>14287</v>
      </c>
      <c r="G1177" s="71">
        <v>40077960</v>
      </c>
      <c r="H1177" s="278"/>
      <c r="I1177" s="71" t="s">
        <v>15429</v>
      </c>
      <c r="J1177" s="71" t="s">
        <v>92</v>
      </c>
      <c r="K1177" s="71">
        <v>10</v>
      </c>
      <c r="L1177" s="71">
        <v>2025</v>
      </c>
      <c r="M1177" s="323">
        <v>23760</v>
      </c>
      <c r="N1177" s="323" t="s">
        <v>2950</v>
      </c>
      <c r="O1177" s="573" t="s">
        <v>15428</v>
      </c>
      <c r="P1177" s="465"/>
      <c r="Q1177" s="465"/>
    </row>
    <row r="1178" spans="1:27" s="246" customFormat="1" ht="11.25" customHeight="1" x14ac:dyDescent="0.2">
      <c r="A1178" s="71">
        <v>61</v>
      </c>
      <c r="B1178" s="71" t="s">
        <v>15431</v>
      </c>
      <c r="C1178" s="71" t="s">
        <v>12875</v>
      </c>
      <c r="D1178" s="71" t="s">
        <v>12662</v>
      </c>
      <c r="E1178" s="71"/>
      <c r="F1178" s="71" t="s">
        <v>13329</v>
      </c>
      <c r="G1178" s="71">
        <v>374560973</v>
      </c>
      <c r="H1178" s="278"/>
      <c r="I1178" s="71" t="s">
        <v>15429</v>
      </c>
      <c r="J1178" s="71" t="s">
        <v>92</v>
      </c>
      <c r="K1178" s="71">
        <v>10</v>
      </c>
      <c r="L1178" s="71">
        <v>2025</v>
      </c>
      <c r="M1178" s="323">
        <v>28275</v>
      </c>
      <c r="N1178" s="323" t="s">
        <v>2950</v>
      </c>
      <c r="O1178" s="573"/>
      <c r="P1178" s="465"/>
      <c r="Q1178" s="465"/>
    </row>
    <row r="1179" spans="1:27" s="246" customFormat="1" ht="11.25" customHeight="1" x14ac:dyDescent="0.2">
      <c r="A1179" s="71">
        <v>62</v>
      </c>
      <c r="B1179" s="71" t="s">
        <v>15432</v>
      </c>
      <c r="C1179" s="71" t="s">
        <v>12875</v>
      </c>
      <c r="D1179" s="71" t="s">
        <v>12662</v>
      </c>
      <c r="E1179" s="71"/>
      <c r="F1179" s="71" t="s">
        <v>13329</v>
      </c>
      <c r="G1179" s="71">
        <v>374561004</v>
      </c>
      <c r="H1179" s="278"/>
      <c r="I1179" s="71" t="s">
        <v>15429</v>
      </c>
      <c r="J1179" s="71" t="s">
        <v>92</v>
      </c>
      <c r="K1179" s="71">
        <v>10</v>
      </c>
      <c r="L1179" s="71">
        <v>2025</v>
      </c>
      <c r="M1179" s="323">
        <v>28275</v>
      </c>
      <c r="N1179" s="323" t="s">
        <v>2950</v>
      </c>
      <c r="O1179" s="573"/>
      <c r="P1179" s="465"/>
      <c r="Q1179" s="465"/>
    </row>
    <row r="1180" spans="1:27" s="246" customFormat="1" ht="11.25" customHeight="1" x14ac:dyDescent="0.2">
      <c r="A1180" s="71">
        <v>63</v>
      </c>
      <c r="B1180" s="71" t="s">
        <v>15433</v>
      </c>
      <c r="C1180" s="71" t="s">
        <v>12875</v>
      </c>
      <c r="D1180" s="71" t="s">
        <v>12662</v>
      </c>
      <c r="E1180" s="71"/>
      <c r="F1180" s="71" t="s">
        <v>13329</v>
      </c>
      <c r="G1180" s="71">
        <v>374561063</v>
      </c>
      <c r="H1180" s="278"/>
      <c r="I1180" s="71" t="s">
        <v>15429</v>
      </c>
      <c r="J1180" s="71" t="s">
        <v>92</v>
      </c>
      <c r="K1180" s="71">
        <v>10</v>
      </c>
      <c r="L1180" s="71">
        <v>2025</v>
      </c>
      <c r="M1180" s="323">
        <v>28275</v>
      </c>
      <c r="N1180" s="323" t="s">
        <v>2950</v>
      </c>
      <c r="O1180" s="573"/>
      <c r="P1180" s="465"/>
      <c r="Q1180" s="465"/>
    </row>
    <row r="1181" spans="1:27" s="246" customFormat="1" ht="11.25" customHeight="1" x14ac:dyDescent="0.2">
      <c r="A1181" s="71">
        <v>64</v>
      </c>
      <c r="B1181" s="71" t="s">
        <v>15434</v>
      </c>
      <c r="C1181" s="71" t="s">
        <v>12875</v>
      </c>
      <c r="D1181" s="71" t="s">
        <v>12662</v>
      </c>
      <c r="E1181" s="71"/>
      <c r="F1181" s="71" t="s">
        <v>13329</v>
      </c>
      <c r="G1181" s="71">
        <v>374561016</v>
      </c>
      <c r="H1181" s="278"/>
      <c r="I1181" s="71" t="s">
        <v>2046</v>
      </c>
      <c r="J1181" s="71" t="s">
        <v>92</v>
      </c>
      <c r="K1181" s="71">
        <v>10</v>
      </c>
      <c r="L1181" s="71">
        <v>2025</v>
      </c>
      <c r="M1181" s="323">
        <v>28275</v>
      </c>
      <c r="N1181" s="323" t="s">
        <v>2950</v>
      </c>
      <c r="O1181" s="233" t="s">
        <v>15435</v>
      </c>
      <c r="P1181" s="465"/>
      <c r="Q1181" s="465"/>
    </row>
    <row r="1182" spans="1:27" ht="11.25" customHeight="1" x14ac:dyDescent="0.2">
      <c r="A1182" s="71">
        <v>65</v>
      </c>
      <c r="B1182" s="71" t="s">
        <v>15437</v>
      </c>
      <c r="C1182" s="71" t="s">
        <v>12875</v>
      </c>
      <c r="D1182" s="71" t="s">
        <v>12662</v>
      </c>
      <c r="E1182" s="71"/>
      <c r="F1182" s="71" t="s">
        <v>13329</v>
      </c>
      <c r="G1182" s="71">
        <v>374560842</v>
      </c>
      <c r="H1182" s="278"/>
      <c r="I1182" s="71" t="s">
        <v>15040</v>
      </c>
      <c r="J1182" s="71" t="s">
        <v>92</v>
      </c>
      <c r="K1182" s="71">
        <v>10</v>
      </c>
      <c r="L1182" s="71">
        <v>2025</v>
      </c>
      <c r="M1182" s="323">
        <v>28275</v>
      </c>
      <c r="N1182" s="323" t="s">
        <v>2950</v>
      </c>
      <c r="O1182" s="573" t="s">
        <v>15436</v>
      </c>
      <c r="P1182" s="69"/>
      <c r="Q1182" s="69"/>
      <c r="R1182" s="216"/>
      <c r="S1182" s="216"/>
      <c r="W1182" s="216"/>
    </row>
    <row r="1183" spans="1:27" ht="11.25" customHeight="1" x14ac:dyDescent="0.2">
      <c r="A1183" s="71">
        <v>66</v>
      </c>
      <c r="B1183" s="71" t="s">
        <v>15438</v>
      </c>
      <c r="C1183" s="71" t="s">
        <v>12875</v>
      </c>
      <c r="D1183" s="71" t="s">
        <v>12662</v>
      </c>
      <c r="E1183" s="71"/>
      <c r="F1183" s="71" t="s">
        <v>13329</v>
      </c>
      <c r="G1183" s="71">
        <v>374560907</v>
      </c>
      <c r="H1183" s="278"/>
      <c r="I1183" s="71" t="s">
        <v>15040</v>
      </c>
      <c r="J1183" s="71" t="s">
        <v>92</v>
      </c>
      <c r="K1183" s="71">
        <v>10</v>
      </c>
      <c r="L1183" s="71">
        <v>2025</v>
      </c>
      <c r="M1183" s="323">
        <v>28275</v>
      </c>
      <c r="N1183" s="323" t="s">
        <v>2950</v>
      </c>
      <c r="O1183" s="573"/>
      <c r="P1183" s="69"/>
      <c r="Q1183" s="69"/>
      <c r="R1183" s="216"/>
      <c r="S1183" s="216"/>
      <c r="W1183" s="216"/>
    </row>
    <row r="1184" spans="1:27" ht="11.25" customHeight="1" x14ac:dyDescent="0.2">
      <c r="A1184" s="71">
        <v>67</v>
      </c>
      <c r="B1184" s="71" t="s">
        <v>15440</v>
      </c>
      <c r="C1184" s="71" t="s">
        <v>12875</v>
      </c>
      <c r="D1184" s="71" t="s">
        <v>12662</v>
      </c>
      <c r="E1184" s="71"/>
      <c r="F1184" s="71" t="s">
        <v>13329</v>
      </c>
      <c r="G1184" s="71">
        <v>374561031</v>
      </c>
      <c r="H1184" s="278"/>
      <c r="I1184" s="71" t="s">
        <v>15040</v>
      </c>
      <c r="J1184" s="71" t="s">
        <v>92</v>
      </c>
      <c r="K1184" s="71">
        <v>10</v>
      </c>
      <c r="L1184" s="71">
        <v>2025</v>
      </c>
      <c r="M1184" s="323">
        <v>28275</v>
      </c>
      <c r="N1184" s="323" t="s">
        <v>2950</v>
      </c>
      <c r="O1184" s="573" t="s">
        <v>15439</v>
      </c>
      <c r="P1184" s="69"/>
      <c r="Q1184" s="69"/>
      <c r="R1184" s="216"/>
      <c r="S1184" s="216"/>
      <c r="W1184" s="216"/>
    </row>
    <row r="1185" spans="1:23" ht="11.25" customHeight="1" x14ac:dyDescent="0.2">
      <c r="A1185" s="71">
        <v>68</v>
      </c>
      <c r="B1185" s="71" t="s">
        <v>15441</v>
      </c>
      <c r="C1185" s="71" t="s">
        <v>12875</v>
      </c>
      <c r="D1185" s="71" t="s">
        <v>12662</v>
      </c>
      <c r="E1185" s="71"/>
      <c r="F1185" s="71" t="s">
        <v>13329</v>
      </c>
      <c r="G1185" s="71">
        <v>374561101</v>
      </c>
      <c r="H1185" s="278"/>
      <c r="I1185" s="71" t="s">
        <v>15040</v>
      </c>
      <c r="J1185" s="71" t="s">
        <v>92</v>
      </c>
      <c r="K1185" s="71">
        <v>10</v>
      </c>
      <c r="L1185" s="71">
        <v>2025</v>
      </c>
      <c r="M1185" s="323">
        <v>28275</v>
      </c>
      <c r="N1185" s="323" t="s">
        <v>2950</v>
      </c>
      <c r="O1185" s="573"/>
      <c r="P1185" s="69"/>
      <c r="Q1185" s="69"/>
      <c r="R1185" s="216"/>
      <c r="S1185" s="216"/>
      <c r="W1185" s="216"/>
    </row>
    <row r="1186" spans="1:23" ht="11.25" customHeight="1" x14ac:dyDescent="0.2">
      <c r="A1186" s="71">
        <v>69</v>
      </c>
      <c r="B1186" s="71" t="s">
        <v>15443</v>
      </c>
      <c r="C1186" s="71" t="s">
        <v>12875</v>
      </c>
      <c r="D1186" s="71" t="s">
        <v>12662</v>
      </c>
      <c r="E1186" s="71"/>
      <c r="F1186" s="71" t="s">
        <v>13329</v>
      </c>
      <c r="G1186" s="71">
        <v>374232389</v>
      </c>
      <c r="H1186" s="278"/>
      <c r="I1186" s="71" t="s">
        <v>2046</v>
      </c>
      <c r="J1186" s="71" t="s">
        <v>92</v>
      </c>
      <c r="K1186" s="71">
        <v>10</v>
      </c>
      <c r="L1186" s="71">
        <v>2025</v>
      </c>
      <c r="M1186" s="323">
        <v>28275</v>
      </c>
      <c r="N1186" s="323" t="s">
        <v>2950</v>
      </c>
      <c r="O1186" s="233" t="s">
        <v>15442</v>
      </c>
      <c r="P1186" s="69"/>
      <c r="Q1186" s="69"/>
      <c r="R1186" s="216"/>
      <c r="S1186" s="216"/>
      <c r="W1186" s="216"/>
    </row>
    <row r="1187" spans="1:23" ht="11.25" customHeight="1" x14ac:dyDescent="0.2">
      <c r="A1187" s="71">
        <v>70</v>
      </c>
      <c r="B1187" s="71" t="s">
        <v>15444</v>
      </c>
      <c r="C1187" s="71" t="s">
        <v>12875</v>
      </c>
      <c r="D1187" s="71" t="s">
        <v>12662</v>
      </c>
      <c r="E1187" s="71"/>
      <c r="F1187" s="71" t="s">
        <v>13329</v>
      </c>
      <c r="G1187" s="71">
        <v>374232703</v>
      </c>
      <c r="H1187" s="278"/>
      <c r="I1187" s="71" t="s">
        <v>2046</v>
      </c>
      <c r="J1187" s="71" t="s">
        <v>92</v>
      </c>
      <c r="K1187" s="71">
        <v>10</v>
      </c>
      <c r="L1187" s="71">
        <v>2025</v>
      </c>
      <c r="M1187" s="323">
        <v>28275</v>
      </c>
      <c r="N1187" s="323" t="s">
        <v>2950</v>
      </c>
      <c r="O1187" s="331"/>
      <c r="P1187" s="69"/>
      <c r="Q1187" s="69"/>
      <c r="R1187" s="216"/>
      <c r="S1187" s="216"/>
      <c r="W1187" s="216"/>
    </row>
    <row r="1188" spans="1:23" ht="11.25" customHeight="1" x14ac:dyDescent="0.2">
      <c r="A1188" s="71">
        <v>71</v>
      </c>
      <c r="B1188" s="71" t="s">
        <v>15502</v>
      </c>
      <c r="C1188" s="71" t="s">
        <v>15499</v>
      </c>
      <c r="D1188" s="71"/>
      <c r="E1188" s="71" t="s">
        <v>15500</v>
      </c>
      <c r="F1188" s="71" t="s">
        <v>15501</v>
      </c>
      <c r="G1188" s="71"/>
      <c r="H1188" s="278"/>
      <c r="I1188" s="71" t="s">
        <v>2046</v>
      </c>
      <c r="J1188" s="71" t="s">
        <v>92</v>
      </c>
      <c r="K1188" s="71">
        <v>11</v>
      </c>
      <c r="L1188" s="71">
        <v>2025</v>
      </c>
      <c r="M1188" s="323">
        <v>8560</v>
      </c>
      <c r="N1188" s="323" t="s">
        <v>2950</v>
      </c>
      <c r="O1188" s="233" t="s">
        <v>15503</v>
      </c>
      <c r="P1188" s="69"/>
      <c r="Q1188" s="69"/>
      <c r="R1188" s="216"/>
      <c r="S1188" s="216"/>
      <c r="W1188" s="216"/>
    </row>
    <row r="1189" spans="1:23" ht="11.25" customHeight="1" x14ac:dyDescent="0.2">
      <c r="A1189" s="71">
        <v>72</v>
      </c>
      <c r="B1189" s="71" t="s">
        <v>15508</v>
      </c>
      <c r="C1189" s="71" t="s">
        <v>15504</v>
      </c>
      <c r="D1189" s="71" t="s">
        <v>15505</v>
      </c>
      <c r="E1189" s="71" t="s">
        <v>15506</v>
      </c>
      <c r="F1189" s="71" t="s">
        <v>15519</v>
      </c>
      <c r="G1189" s="71"/>
      <c r="H1189" s="278" t="s">
        <v>15518</v>
      </c>
      <c r="I1189" s="71" t="s">
        <v>15507</v>
      </c>
      <c r="J1189" s="71" t="s">
        <v>92</v>
      </c>
      <c r="K1189" s="71">
        <v>11</v>
      </c>
      <c r="L1189" s="71">
        <v>2025</v>
      </c>
      <c r="M1189" s="323">
        <v>15815.2</v>
      </c>
      <c r="N1189" s="323" t="s">
        <v>2950</v>
      </c>
      <c r="O1189" s="573" t="s">
        <v>15510</v>
      </c>
      <c r="P1189" s="69"/>
      <c r="Q1189" s="69"/>
      <c r="R1189" s="216"/>
      <c r="S1189" s="216"/>
      <c r="W1189" s="216"/>
    </row>
    <row r="1190" spans="1:23" ht="11.25" customHeight="1" x14ac:dyDescent="0.2">
      <c r="A1190" s="71">
        <v>73</v>
      </c>
      <c r="B1190" s="71" t="s">
        <v>15509</v>
      </c>
      <c r="C1190" s="71" t="s">
        <v>15504</v>
      </c>
      <c r="D1190" s="71" t="s">
        <v>15505</v>
      </c>
      <c r="E1190" s="71" t="s">
        <v>15506</v>
      </c>
      <c r="F1190" s="71" t="s">
        <v>15520</v>
      </c>
      <c r="G1190" s="71"/>
      <c r="H1190" s="278" t="s">
        <v>7674</v>
      </c>
      <c r="I1190" s="71" t="s">
        <v>15507</v>
      </c>
      <c r="J1190" s="71" t="s">
        <v>92</v>
      </c>
      <c r="K1190" s="71">
        <v>11</v>
      </c>
      <c r="L1190" s="71">
        <v>2025</v>
      </c>
      <c r="M1190" s="323">
        <v>10480</v>
      </c>
      <c r="N1190" s="323" t="s">
        <v>2950</v>
      </c>
      <c r="O1190" s="573"/>
      <c r="P1190" s="69"/>
      <c r="Q1190" s="69"/>
      <c r="R1190" s="216"/>
      <c r="S1190" s="216"/>
      <c r="W1190" s="216"/>
    </row>
    <row r="1191" spans="1:23" ht="11.25" customHeight="1" x14ac:dyDescent="0.2">
      <c r="A1191" s="71">
        <v>74</v>
      </c>
      <c r="B1191" s="71" t="s">
        <v>15542</v>
      </c>
      <c r="C1191" s="71" t="s">
        <v>14034</v>
      </c>
      <c r="D1191" s="71" t="s">
        <v>12662</v>
      </c>
      <c r="E1191" s="71" t="s">
        <v>13960</v>
      </c>
      <c r="F1191" s="71" t="s">
        <v>15543</v>
      </c>
      <c r="G1191" s="71">
        <v>840913620</v>
      </c>
      <c r="H1191" s="278"/>
      <c r="I1191" s="71" t="s">
        <v>1540</v>
      </c>
      <c r="J1191" s="71" t="s">
        <v>92</v>
      </c>
      <c r="K1191" s="71">
        <v>12</v>
      </c>
      <c r="L1191" s="71">
        <v>2025</v>
      </c>
      <c r="M1191" s="323">
        <v>8800</v>
      </c>
      <c r="N1191" s="323" t="s">
        <v>2950</v>
      </c>
      <c r="O1191" s="233" t="s">
        <v>15544</v>
      </c>
      <c r="P1191" s="69"/>
      <c r="Q1191" s="69"/>
      <c r="R1191" s="216"/>
      <c r="S1191" s="216"/>
      <c r="W1191" s="216"/>
    </row>
    <row r="1192" spans="1:23" ht="11.25" customHeight="1" x14ac:dyDescent="0.2">
      <c r="A1192" s="71">
        <v>75</v>
      </c>
      <c r="B1192" s="71" t="s">
        <v>15545</v>
      </c>
      <c r="C1192" s="71" t="s">
        <v>12616</v>
      </c>
      <c r="D1192" s="71" t="s">
        <v>12662</v>
      </c>
      <c r="E1192" s="71"/>
      <c r="F1192" s="71" t="s">
        <v>15546</v>
      </c>
      <c r="G1192" s="71">
        <v>374785737</v>
      </c>
      <c r="H1192" s="278"/>
      <c r="I1192" s="71" t="s">
        <v>1540</v>
      </c>
      <c r="J1192" s="71" t="s">
        <v>92</v>
      </c>
      <c r="K1192" s="71">
        <v>12</v>
      </c>
      <c r="L1192" s="71">
        <v>2025</v>
      </c>
      <c r="M1192" s="323">
        <v>13858</v>
      </c>
      <c r="N1192" s="323" t="s">
        <v>2950</v>
      </c>
      <c r="O1192" s="233" t="s">
        <v>15544</v>
      </c>
      <c r="P1192" s="69"/>
      <c r="Q1192" s="69"/>
      <c r="R1192" s="216"/>
      <c r="S1192" s="216"/>
      <c r="W1192" s="216"/>
    </row>
    <row r="1193" spans="1:23" ht="11.25" customHeight="1" x14ac:dyDescent="0.2">
      <c r="A1193" s="71">
        <v>76</v>
      </c>
      <c r="B1193" s="71" t="s">
        <v>15631</v>
      </c>
      <c r="C1193" s="71" t="s">
        <v>12616</v>
      </c>
      <c r="D1193" s="71" t="s">
        <v>12660</v>
      </c>
      <c r="E1193" s="71"/>
      <c r="F1193" s="71" t="s">
        <v>15632</v>
      </c>
      <c r="G1193" s="71">
        <v>547644820</v>
      </c>
      <c r="H1193" s="278"/>
      <c r="I1193" s="71" t="s">
        <v>1540</v>
      </c>
      <c r="J1193" s="71" t="s">
        <v>92</v>
      </c>
      <c r="K1193" s="71">
        <v>2</v>
      </c>
      <c r="L1193" s="71">
        <v>2026</v>
      </c>
      <c r="M1193" s="323">
        <v>12560</v>
      </c>
      <c r="N1193" s="323" t="s">
        <v>2950</v>
      </c>
      <c r="O1193" s="233" t="s">
        <v>15633</v>
      </c>
      <c r="P1193" s="69"/>
      <c r="Q1193" s="69"/>
      <c r="R1193" s="216"/>
      <c r="S1193" s="216"/>
      <c r="W1193" s="216"/>
    </row>
    <row r="1194" spans="1:23" ht="11.25" customHeight="1" x14ac:dyDescent="0.2">
      <c r="A1194" s="71">
        <v>77</v>
      </c>
      <c r="B1194" s="71" t="s">
        <v>15634</v>
      </c>
      <c r="C1194" s="71" t="s">
        <v>2509</v>
      </c>
      <c r="D1194" s="71" t="s">
        <v>12662</v>
      </c>
      <c r="E1194" s="71"/>
      <c r="F1194" s="71" t="s">
        <v>15637</v>
      </c>
      <c r="G1194" s="71">
        <v>374780519</v>
      </c>
      <c r="H1194" s="278"/>
      <c r="I1194" s="71" t="s">
        <v>1540</v>
      </c>
      <c r="J1194" s="71" t="s">
        <v>92</v>
      </c>
      <c r="K1194" s="71">
        <v>2</v>
      </c>
      <c r="L1194" s="71">
        <v>2026</v>
      </c>
      <c r="M1194" s="323">
        <v>28275</v>
      </c>
      <c r="N1194" s="323" t="s">
        <v>2950</v>
      </c>
      <c r="O1194" s="233" t="s">
        <v>15633</v>
      </c>
      <c r="P1194" s="69"/>
      <c r="Q1194" s="69"/>
      <c r="R1194" s="216"/>
      <c r="S1194" s="216"/>
      <c r="W1194" s="216"/>
    </row>
    <row r="1195" spans="1:23" ht="11.25" customHeight="1" x14ac:dyDescent="0.2">
      <c r="A1195" s="71">
        <v>78</v>
      </c>
      <c r="B1195" s="71" t="s">
        <v>15635</v>
      </c>
      <c r="C1195" s="71" t="s">
        <v>2509</v>
      </c>
      <c r="D1195" s="71" t="s">
        <v>12662</v>
      </c>
      <c r="E1195" s="71"/>
      <c r="F1195" s="71" t="s">
        <v>15637</v>
      </c>
      <c r="G1195" s="71">
        <v>374780594</v>
      </c>
      <c r="H1195" s="278"/>
      <c r="I1195" s="71" t="s">
        <v>1540</v>
      </c>
      <c r="J1195" s="71" t="s">
        <v>92</v>
      </c>
      <c r="K1195" s="71">
        <v>2</v>
      </c>
      <c r="L1195" s="71">
        <v>2026</v>
      </c>
      <c r="M1195" s="323">
        <v>28275</v>
      </c>
      <c r="N1195" s="323" t="s">
        <v>2950</v>
      </c>
      <c r="O1195" s="233" t="s">
        <v>15633</v>
      </c>
      <c r="P1195" s="69"/>
      <c r="Q1195" s="69"/>
      <c r="R1195" s="216"/>
      <c r="S1195" s="216"/>
      <c r="W1195" s="216"/>
    </row>
    <row r="1196" spans="1:23" ht="11.25" customHeight="1" x14ac:dyDescent="0.2">
      <c r="A1196" s="71">
        <v>79</v>
      </c>
      <c r="B1196" s="71" t="s">
        <v>15636</v>
      </c>
      <c r="C1196" s="71" t="s">
        <v>2509</v>
      </c>
      <c r="D1196" s="71" t="s">
        <v>12662</v>
      </c>
      <c r="E1196" s="71"/>
      <c r="F1196" s="71" t="s">
        <v>15637</v>
      </c>
      <c r="G1196" s="71">
        <v>374780607</v>
      </c>
      <c r="H1196" s="278"/>
      <c r="I1196" s="71" t="s">
        <v>1540</v>
      </c>
      <c r="J1196" s="71" t="s">
        <v>92</v>
      </c>
      <c r="K1196" s="71">
        <v>2</v>
      </c>
      <c r="L1196" s="71">
        <v>2026</v>
      </c>
      <c r="M1196" s="323">
        <v>28275</v>
      </c>
      <c r="N1196" s="323" t="s">
        <v>2950</v>
      </c>
      <c r="O1196" s="233" t="s">
        <v>15633</v>
      </c>
      <c r="P1196" s="69"/>
      <c r="Q1196" s="69"/>
      <c r="R1196" s="216"/>
      <c r="S1196" s="216"/>
      <c r="W1196" s="216"/>
    </row>
    <row r="1197" spans="1:23" ht="11.25" customHeight="1" x14ac:dyDescent="0.2">
      <c r="A1197" s="71">
        <v>80</v>
      </c>
      <c r="B1197" s="71" t="s">
        <v>15639</v>
      </c>
      <c r="C1197" s="71" t="s">
        <v>2509</v>
      </c>
      <c r="D1197" s="71" t="s">
        <v>12662</v>
      </c>
      <c r="E1197" s="71" t="s">
        <v>13960</v>
      </c>
      <c r="F1197" s="71" t="s">
        <v>15637</v>
      </c>
      <c r="G1197" s="71"/>
      <c r="H1197" s="278"/>
      <c r="I1197" s="71" t="s">
        <v>2046</v>
      </c>
      <c r="J1197" s="71" t="s">
        <v>92</v>
      </c>
      <c r="K1197" s="71">
        <v>2</v>
      </c>
      <c r="L1197" s="71">
        <v>2026</v>
      </c>
      <c r="M1197" s="323">
        <v>28275</v>
      </c>
      <c r="N1197" s="323" t="s">
        <v>2950</v>
      </c>
      <c r="O1197" s="233" t="s">
        <v>15638</v>
      </c>
      <c r="P1197" s="69"/>
      <c r="Q1197" s="69"/>
      <c r="R1197" s="216"/>
      <c r="S1197" s="216"/>
      <c r="W1197" s="216"/>
    </row>
    <row r="1198" spans="1:23" ht="11.25" customHeight="1" x14ac:dyDescent="0.2">
      <c r="A1198" s="71">
        <v>81</v>
      </c>
      <c r="B1198" s="71" t="s">
        <v>15640</v>
      </c>
      <c r="C1198" s="71" t="s">
        <v>2509</v>
      </c>
      <c r="D1198" s="71" t="s">
        <v>12662</v>
      </c>
      <c r="E1198" s="71" t="s">
        <v>13960</v>
      </c>
      <c r="F1198" s="71" t="s">
        <v>15637</v>
      </c>
      <c r="G1198" s="71"/>
      <c r="H1198" s="278"/>
      <c r="I1198" s="71" t="s">
        <v>2046</v>
      </c>
      <c r="J1198" s="71" t="s">
        <v>92</v>
      </c>
      <c r="K1198" s="71">
        <v>2</v>
      </c>
      <c r="L1198" s="71">
        <v>2026</v>
      </c>
      <c r="M1198" s="323">
        <v>28275</v>
      </c>
      <c r="N1198" s="323" t="s">
        <v>2950</v>
      </c>
      <c r="O1198" s="233" t="s">
        <v>15638</v>
      </c>
      <c r="P1198" s="69"/>
      <c r="Q1198" s="69"/>
      <c r="R1198" s="216"/>
      <c r="S1198" s="216"/>
      <c r="W1198" s="216"/>
    </row>
    <row r="1199" spans="1:23" ht="11.25" customHeight="1" x14ac:dyDescent="0.2">
      <c r="A1199" s="71">
        <v>82</v>
      </c>
      <c r="B1199" s="71" t="s">
        <v>15641</v>
      </c>
      <c r="C1199" s="71" t="s">
        <v>2509</v>
      </c>
      <c r="D1199" s="71" t="s">
        <v>12662</v>
      </c>
      <c r="E1199" s="71" t="s">
        <v>13960</v>
      </c>
      <c r="F1199" s="71" t="s">
        <v>15637</v>
      </c>
      <c r="G1199" s="71"/>
      <c r="H1199" s="278"/>
      <c r="I1199" s="71" t="s">
        <v>2046</v>
      </c>
      <c r="J1199" s="71" t="s">
        <v>92</v>
      </c>
      <c r="K1199" s="71">
        <v>2</v>
      </c>
      <c r="L1199" s="71">
        <v>2026</v>
      </c>
      <c r="M1199" s="323">
        <v>28275</v>
      </c>
      <c r="N1199" s="323" t="s">
        <v>2950</v>
      </c>
      <c r="O1199" s="233" t="s">
        <v>15638</v>
      </c>
      <c r="P1199" s="69"/>
      <c r="Q1199" s="69"/>
      <c r="R1199" s="216"/>
      <c r="S1199" s="216"/>
      <c r="W1199" s="216"/>
    </row>
    <row r="1200" spans="1:23" ht="11.25" customHeight="1" x14ac:dyDescent="0.2">
      <c r="A1200" s="71">
        <v>83</v>
      </c>
      <c r="B1200" s="71" t="s">
        <v>15642</v>
      </c>
      <c r="C1200" s="71" t="s">
        <v>2509</v>
      </c>
      <c r="D1200" s="71" t="s">
        <v>12662</v>
      </c>
      <c r="E1200" s="71" t="s">
        <v>13960</v>
      </c>
      <c r="F1200" s="71" t="s">
        <v>15637</v>
      </c>
      <c r="G1200" s="71"/>
      <c r="H1200" s="278"/>
      <c r="I1200" s="71" t="s">
        <v>2046</v>
      </c>
      <c r="J1200" s="71" t="s">
        <v>92</v>
      </c>
      <c r="K1200" s="71">
        <v>2</v>
      </c>
      <c r="L1200" s="71">
        <v>2026</v>
      </c>
      <c r="M1200" s="323">
        <v>28275</v>
      </c>
      <c r="N1200" s="323" t="s">
        <v>2950</v>
      </c>
      <c r="O1200" s="233" t="s">
        <v>15638</v>
      </c>
      <c r="P1200" s="69"/>
      <c r="Q1200" s="69"/>
      <c r="R1200" s="216"/>
      <c r="S1200" s="216"/>
      <c r="W1200" s="216"/>
    </row>
    <row r="1201" spans="1:23" ht="11.25" customHeight="1" x14ac:dyDescent="0.2">
      <c r="A1201" s="71">
        <v>84</v>
      </c>
      <c r="B1201" s="71" t="s">
        <v>15643</v>
      </c>
      <c r="C1201" s="71" t="s">
        <v>2509</v>
      </c>
      <c r="D1201" s="71" t="s">
        <v>12662</v>
      </c>
      <c r="E1201" s="71" t="s">
        <v>13960</v>
      </c>
      <c r="F1201" s="71" t="s">
        <v>15637</v>
      </c>
      <c r="G1201" s="71"/>
      <c r="H1201" s="278"/>
      <c r="I1201" s="71" t="s">
        <v>2046</v>
      </c>
      <c r="J1201" s="71" t="s">
        <v>92</v>
      </c>
      <c r="K1201" s="71">
        <v>2</v>
      </c>
      <c r="L1201" s="71">
        <v>2026</v>
      </c>
      <c r="M1201" s="323">
        <v>28275</v>
      </c>
      <c r="N1201" s="323" t="s">
        <v>2950</v>
      </c>
      <c r="O1201" s="233" t="s">
        <v>15638</v>
      </c>
      <c r="P1201" s="69"/>
      <c r="Q1201" s="69"/>
      <c r="R1201" s="216"/>
      <c r="S1201" s="216"/>
      <c r="W1201" s="216"/>
    </row>
    <row r="1202" spans="1:23" ht="11.25" customHeight="1" x14ac:dyDescent="0.2">
      <c r="A1202" s="71">
        <v>85</v>
      </c>
      <c r="B1202" s="71" t="s">
        <v>15644</v>
      </c>
      <c r="C1202" s="71" t="s">
        <v>2509</v>
      </c>
      <c r="D1202" s="71" t="s">
        <v>12662</v>
      </c>
      <c r="E1202" s="71" t="s">
        <v>13960</v>
      </c>
      <c r="F1202" s="71" t="s">
        <v>15637</v>
      </c>
      <c r="G1202" s="71"/>
      <c r="H1202" s="278"/>
      <c r="I1202" s="71" t="s">
        <v>2046</v>
      </c>
      <c r="J1202" s="71" t="s">
        <v>92</v>
      </c>
      <c r="K1202" s="71">
        <v>2</v>
      </c>
      <c r="L1202" s="71">
        <v>2026</v>
      </c>
      <c r="M1202" s="323">
        <v>28275</v>
      </c>
      <c r="N1202" s="323" t="s">
        <v>2950</v>
      </c>
      <c r="O1202" s="233" t="s">
        <v>15638</v>
      </c>
      <c r="P1202" s="69"/>
      <c r="Q1202" s="69"/>
      <c r="R1202" s="216"/>
      <c r="S1202" s="216"/>
      <c r="W1202" s="216"/>
    </row>
    <row r="1203" spans="1:23" ht="11.25" customHeight="1" x14ac:dyDescent="0.2">
      <c r="A1203" s="71">
        <v>86</v>
      </c>
      <c r="B1203" s="71" t="s">
        <v>15645</v>
      </c>
      <c r="C1203" s="71" t="s">
        <v>2509</v>
      </c>
      <c r="D1203" s="71" t="s">
        <v>12662</v>
      </c>
      <c r="E1203" s="71" t="s">
        <v>13960</v>
      </c>
      <c r="F1203" s="71" t="s">
        <v>15637</v>
      </c>
      <c r="G1203" s="71"/>
      <c r="H1203" s="278"/>
      <c r="I1203" s="71" t="s">
        <v>2046</v>
      </c>
      <c r="J1203" s="71" t="s">
        <v>92</v>
      </c>
      <c r="K1203" s="71">
        <v>2</v>
      </c>
      <c r="L1203" s="71">
        <v>2026</v>
      </c>
      <c r="M1203" s="323">
        <v>28275</v>
      </c>
      <c r="N1203" s="323" t="s">
        <v>2950</v>
      </c>
      <c r="O1203" s="233" t="s">
        <v>15638</v>
      </c>
      <c r="P1203" s="69"/>
      <c r="Q1203" s="69"/>
      <c r="R1203" s="216"/>
      <c r="S1203" s="216"/>
      <c r="W1203" s="216"/>
    </row>
    <row r="1204" spans="1:23" ht="11.25" customHeight="1" x14ac:dyDescent="0.2">
      <c r="A1204" s="71">
        <v>87</v>
      </c>
      <c r="B1204" s="71" t="s">
        <v>15646</v>
      </c>
      <c r="C1204" s="71" t="s">
        <v>2509</v>
      </c>
      <c r="D1204" s="71" t="s">
        <v>12662</v>
      </c>
      <c r="E1204" s="71" t="s">
        <v>13960</v>
      </c>
      <c r="F1204" s="71" t="s">
        <v>15637</v>
      </c>
      <c r="G1204" s="71"/>
      <c r="H1204" s="278"/>
      <c r="I1204" s="71" t="s">
        <v>2046</v>
      </c>
      <c r="J1204" s="71" t="s">
        <v>92</v>
      </c>
      <c r="K1204" s="71">
        <v>2</v>
      </c>
      <c r="L1204" s="71">
        <v>2026</v>
      </c>
      <c r="M1204" s="323">
        <v>28275</v>
      </c>
      <c r="N1204" s="323" t="s">
        <v>2950</v>
      </c>
      <c r="O1204" s="233" t="s">
        <v>15638</v>
      </c>
      <c r="P1204" s="69"/>
      <c r="Q1204" s="69"/>
      <c r="R1204" s="216"/>
      <c r="S1204" s="216"/>
      <c r="W1204" s="216"/>
    </row>
    <row r="1205" spans="1:23" ht="11.25" customHeight="1" x14ac:dyDescent="0.2">
      <c r="A1205" s="71">
        <v>88</v>
      </c>
      <c r="B1205" s="71" t="s">
        <v>15647</v>
      </c>
      <c r="C1205" s="71" t="s">
        <v>2509</v>
      </c>
      <c r="D1205" s="71" t="s">
        <v>12662</v>
      </c>
      <c r="E1205" s="71" t="s">
        <v>13960</v>
      </c>
      <c r="F1205" s="71" t="s">
        <v>15637</v>
      </c>
      <c r="G1205" s="71"/>
      <c r="H1205" s="278"/>
      <c r="I1205" s="71" t="s">
        <v>2046</v>
      </c>
      <c r="J1205" s="71" t="s">
        <v>92</v>
      </c>
      <c r="K1205" s="71">
        <v>2</v>
      </c>
      <c r="L1205" s="71">
        <v>2026</v>
      </c>
      <c r="M1205" s="323">
        <v>28275</v>
      </c>
      <c r="N1205" s="323" t="s">
        <v>2950</v>
      </c>
      <c r="O1205" s="233" t="s">
        <v>15638</v>
      </c>
      <c r="P1205" s="69"/>
      <c r="Q1205" s="69"/>
      <c r="R1205" s="216"/>
      <c r="S1205" s="216"/>
      <c r="W1205" s="216"/>
    </row>
    <row r="1206" spans="1:23" ht="11.25" customHeight="1" x14ac:dyDescent="0.2">
      <c r="A1206" s="71">
        <v>89</v>
      </c>
      <c r="B1206" s="71" t="s">
        <v>15648</v>
      </c>
      <c r="C1206" s="71" t="s">
        <v>2509</v>
      </c>
      <c r="D1206" s="71" t="s">
        <v>12662</v>
      </c>
      <c r="E1206" s="71" t="s">
        <v>13960</v>
      </c>
      <c r="F1206" s="71" t="s">
        <v>15637</v>
      </c>
      <c r="G1206" s="71"/>
      <c r="H1206" s="278"/>
      <c r="I1206" s="71" t="s">
        <v>2046</v>
      </c>
      <c r="J1206" s="71" t="s">
        <v>92</v>
      </c>
      <c r="K1206" s="71">
        <v>2</v>
      </c>
      <c r="L1206" s="71">
        <v>2026</v>
      </c>
      <c r="M1206" s="323">
        <v>28275</v>
      </c>
      <c r="N1206" s="323" t="s">
        <v>2950</v>
      </c>
      <c r="O1206" s="233" t="s">
        <v>15638</v>
      </c>
      <c r="P1206" s="69"/>
      <c r="Q1206" s="69"/>
      <c r="R1206" s="216"/>
      <c r="S1206" s="216"/>
      <c r="W1206" s="216"/>
    </row>
    <row r="1207" spans="1:23" ht="11.25" customHeight="1" x14ac:dyDescent="0.2">
      <c r="A1207" s="71">
        <v>90</v>
      </c>
      <c r="B1207" s="71" t="s">
        <v>15742</v>
      </c>
      <c r="C1207" s="71" t="s">
        <v>15741</v>
      </c>
      <c r="D1207" s="71" t="s">
        <v>12145</v>
      </c>
      <c r="E1207" s="71"/>
      <c r="F1207" s="71" t="s">
        <v>15740</v>
      </c>
      <c r="G1207" s="71" t="s">
        <v>15739</v>
      </c>
      <c r="H1207" s="278"/>
      <c r="I1207" s="71" t="s">
        <v>15738</v>
      </c>
      <c r="J1207" s="71" t="s">
        <v>92</v>
      </c>
      <c r="K1207" s="71">
        <v>3</v>
      </c>
      <c r="L1207" s="71">
        <v>2026</v>
      </c>
      <c r="M1207" s="323">
        <v>17000</v>
      </c>
      <c r="N1207" s="323" t="s">
        <v>2950</v>
      </c>
      <c r="O1207" s="233" t="s">
        <v>15737</v>
      </c>
      <c r="P1207" s="69"/>
      <c r="Q1207" s="69"/>
      <c r="R1207" s="216"/>
      <c r="S1207" s="216"/>
      <c r="W1207" s="216"/>
    </row>
    <row r="1208" spans="1:23" ht="11.25" customHeight="1" x14ac:dyDescent="0.2">
      <c r="A1208" s="71">
        <v>91</v>
      </c>
      <c r="B1208" s="71" t="s">
        <v>15779</v>
      </c>
      <c r="C1208" s="71" t="s">
        <v>13691</v>
      </c>
      <c r="D1208" s="71" t="s">
        <v>12662</v>
      </c>
      <c r="E1208" s="71"/>
      <c r="F1208" s="71" t="s">
        <v>15546</v>
      </c>
      <c r="G1208" s="71">
        <v>374721617</v>
      </c>
      <c r="H1208" s="278"/>
      <c r="I1208" s="71" t="s">
        <v>2046</v>
      </c>
      <c r="J1208" s="71" t="s">
        <v>92</v>
      </c>
      <c r="K1208" s="71">
        <v>4</v>
      </c>
      <c r="L1208" s="71">
        <v>2026</v>
      </c>
      <c r="M1208" s="323">
        <v>13858</v>
      </c>
      <c r="N1208" s="323" t="s">
        <v>2950</v>
      </c>
      <c r="O1208" s="233" t="s">
        <v>15781</v>
      </c>
      <c r="P1208" s="69"/>
      <c r="Q1208" s="69"/>
      <c r="R1208" s="216"/>
      <c r="S1208" s="216"/>
      <c r="W1208" s="216"/>
    </row>
    <row r="1209" spans="1:23" ht="11.25" customHeight="1" x14ac:dyDescent="0.2">
      <c r="A1209" s="71">
        <v>92</v>
      </c>
      <c r="B1209" s="71" t="s">
        <v>15780</v>
      </c>
      <c r="C1209" s="71" t="s">
        <v>13691</v>
      </c>
      <c r="D1209" s="71" t="s">
        <v>12662</v>
      </c>
      <c r="E1209" s="71"/>
      <c r="F1209" s="71" t="s">
        <v>15546</v>
      </c>
      <c r="G1209" s="71">
        <v>374663278</v>
      </c>
      <c r="H1209" s="278"/>
      <c r="I1209" s="71" t="s">
        <v>2046</v>
      </c>
      <c r="J1209" s="71" t="s">
        <v>92</v>
      </c>
      <c r="K1209" s="71">
        <v>4</v>
      </c>
      <c r="L1209" s="71">
        <v>2026</v>
      </c>
      <c r="M1209" s="323">
        <v>13858</v>
      </c>
      <c r="N1209" s="323" t="s">
        <v>2950</v>
      </c>
      <c r="O1209" s="233" t="s">
        <v>15782</v>
      </c>
      <c r="P1209" s="69"/>
      <c r="Q1209" s="69"/>
      <c r="R1209" s="216"/>
      <c r="S1209" s="216"/>
      <c r="W1209" s="216"/>
    </row>
    <row r="1210" spans="1:23" ht="11.25" customHeight="1" x14ac:dyDescent="0.2">
      <c r="A1210" s="71">
        <v>93</v>
      </c>
      <c r="B1210" s="71" t="s">
        <v>15783</v>
      </c>
      <c r="C1210" s="71" t="s">
        <v>14188</v>
      </c>
      <c r="D1210" s="71" t="s">
        <v>12662</v>
      </c>
      <c r="E1210" s="71"/>
      <c r="F1210" s="71"/>
      <c r="G1210" s="71">
        <v>548497062</v>
      </c>
      <c r="H1210" s="278"/>
      <c r="I1210" s="71" t="s">
        <v>2046</v>
      </c>
      <c r="J1210" s="71" t="s">
        <v>92</v>
      </c>
      <c r="K1210" s="71">
        <v>4</v>
      </c>
      <c r="L1210" s="71">
        <v>2026</v>
      </c>
      <c r="M1210" s="323">
        <v>17264</v>
      </c>
      <c r="N1210" s="323" t="s">
        <v>2950</v>
      </c>
      <c r="O1210" s="233" t="s">
        <v>15785</v>
      </c>
      <c r="P1210" s="69"/>
      <c r="Q1210" s="69"/>
      <c r="R1210" s="216"/>
      <c r="S1210" s="216"/>
      <c r="W1210" s="216"/>
    </row>
    <row r="1211" spans="1:23" ht="11.25" customHeight="1" x14ac:dyDescent="0.2">
      <c r="A1211" s="71">
        <v>94</v>
      </c>
      <c r="B1211" s="71" t="s">
        <v>15784</v>
      </c>
      <c r="C1211" s="71" t="s">
        <v>14188</v>
      </c>
      <c r="D1211" s="71" t="s">
        <v>12662</v>
      </c>
      <c r="E1211" s="71"/>
      <c r="F1211" s="71"/>
      <c r="G1211" s="71">
        <v>548894548</v>
      </c>
      <c r="H1211" s="278"/>
      <c r="I1211" s="71" t="s">
        <v>2046</v>
      </c>
      <c r="J1211" s="71" t="s">
        <v>92</v>
      </c>
      <c r="K1211" s="71">
        <v>4</v>
      </c>
      <c r="L1211" s="71">
        <v>2026</v>
      </c>
      <c r="M1211" s="323">
        <v>17264</v>
      </c>
      <c r="N1211" s="323" t="s">
        <v>2950</v>
      </c>
      <c r="O1211" s="233" t="s">
        <v>15785</v>
      </c>
      <c r="P1211" s="69"/>
      <c r="Q1211" s="69"/>
      <c r="R1211" s="216"/>
      <c r="S1211" s="216"/>
      <c r="W1211" s="216"/>
    </row>
    <row r="1212" spans="1:23" ht="11.25" customHeight="1" x14ac:dyDescent="0.2">
      <c r="A1212" s="71">
        <v>95</v>
      </c>
      <c r="B1212" s="71" t="s">
        <v>15786</v>
      </c>
      <c r="C1212" s="71" t="s">
        <v>13691</v>
      </c>
      <c r="D1212" s="71" t="s">
        <v>12662</v>
      </c>
      <c r="E1212" s="71"/>
      <c r="F1212" s="71"/>
      <c r="G1212" s="71">
        <v>374721627</v>
      </c>
      <c r="H1212" s="278"/>
      <c r="I1212" s="71" t="s">
        <v>2046</v>
      </c>
      <c r="J1212" s="71" t="s">
        <v>92</v>
      </c>
      <c r="K1212" s="71">
        <v>4</v>
      </c>
      <c r="L1212" s="71">
        <v>2026</v>
      </c>
      <c r="M1212" s="323">
        <v>13858</v>
      </c>
      <c r="N1212" s="323" t="s">
        <v>2950</v>
      </c>
      <c r="O1212" s="233" t="s">
        <v>15788</v>
      </c>
      <c r="P1212" s="69"/>
      <c r="Q1212" s="69"/>
      <c r="R1212" s="216"/>
      <c r="S1212" s="216"/>
      <c r="W1212" s="216"/>
    </row>
    <row r="1213" spans="1:23" ht="11.25" customHeight="1" x14ac:dyDescent="0.2">
      <c r="A1213" s="71">
        <v>96</v>
      </c>
      <c r="B1213" s="71" t="s">
        <v>15787</v>
      </c>
      <c r="C1213" s="71" t="s">
        <v>13691</v>
      </c>
      <c r="D1213" s="71" t="s">
        <v>12660</v>
      </c>
      <c r="E1213" s="71"/>
      <c r="F1213" s="71"/>
      <c r="G1213" s="71">
        <v>3746721</v>
      </c>
      <c r="H1213" s="278"/>
      <c r="I1213" s="71" t="s">
        <v>2046</v>
      </c>
      <c r="J1213" s="71" t="s">
        <v>92</v>
      </c>
      <c r="K1213" s="71">
        <v>4</v>
      </c>
      <c r="L1213" s="71">
        <v>2026</v>
      </c>
      <c r="M1213" s="323">
        <v>13858</v>
      </c>
      <c r="N1213" s="323" t="s">
        <v>2950</v>
      </c>
      <c r="O1213" s="233" t="s">
        <v>15788</v>
      </c>
      <c r="P1213" s="69"/>
      <c r="Q1213" s="69"/>
      <c r="R1213" s="216"/>
      <c r="S1213" s="216"/>
      <c r="W1213" s="216"/>
    </row>
    <row r="1214" spans="1:23" ht="11.25" customHeight="1" x14ac:dyDescent="0.2">
      <c r="A1214" s="71">
        <v>97</v>
      </c>
      <c r="B1214" s="71"/>
      <c r="C1214" s="71"/>
      <c r="D1214" s="71"/>
      <c r="E1214" s="71"/>
      <c r="F1214" s="71"/>
      <c r="G1214" s="71"/>
      <c r="H1214" s="278"/>
      <c r="I1214" s="71"/>
      <c r="J1214" s="71"/>
      <c r="K1214" s="71"/>
      <c r="L1214" s="71"/>
      <c r="M1214" s="323"/>
      <c r="N1214" s="323"/>
      <c r="O1214" s="233"/>
      <c r="P1214" s="69"/>
      <c r="Q1214" s="69"/>
      <c r="R1214" s="216"/>
      <c r="S1214" s="216"/>
      <c r="W1214" s="216"/>
    </row>
    <row r="1215" spans="1:23" ht="11.25" customHeight="1" x14ac:dyDescent="0.2">
      <c r="A1215" s="71">
        <v>98</v>
      </c>
      <c r="B1215" s="71"/>
      <c r="C1215" s="71"/>
      <c r="D1215" s="71"/>
      <c r="E1215" s="71"/>
      <c r="F1215" s="71"/>
      <c r="G1215" s="71"/>
      <c r="H1215" s="278"/>
      <c r="I1215" s="71"/>
      <c r="J1215" s="71"/>
      <c r="K1215" s="71"/>
      <c r="L1215" s="71"/>
      <c r="M1215" s="323"/>
      <c r="N1215" s="323"/>
      <c r="O1215" s="233"/>
      <c r="P1215" s="69"/>
      <c r="Q1215" s="69"/>
      <c r="R1215" s="216"/>
      <c r="S1215" s="216"/>
      <c r="W1215" s="216"/>
    </row>
    <row r="1216" spans="1:23" ht="11.25" customHeight="1" x14ac:dyDescent="0.2">
      <c r="A1216" s="69"/>
      <c r="B1216" s="69"/>
      <c r="C1216" s="69"/>
      <c r="D1216" s="69"/>
      <c r="E1216" s="69"/>
      <c r="F1216" s="69"/>
      <c r="G1216" s="69"/>
      <c r="H1216" s="69"/>
      <c r="I1216" s="69"/>
      <c r="J1216" s="69"/>
      <c r="K1216" s="69"/>
      <c r="L1216" s="377" t="s">
        <v>24</v>
      </c>
      <c r="M1216" s="379">
        <f>SUM(M1118:M1197)</f>
        <v>1550281.8800000001</v>
      </c>
      <c r="N1216" s="69"/>
      <c r="O1216" s="338"/>
      <c r="P1216" s="69"/>
      <c r="Q1216" s="69"/>
      <c r="R1216" s="216"/>
      <c r="S1216" s="216"/>
      <c r="W1216" s="216"/>
    </row>
    <row r="1217" spans="1:27" ht="18.75" customHeight="1" x14ac:dyDescent="0.2">
      <c r="A1217" s="572" t="s">
        <v>73</v>
      </c>
      <c r="B1217" s="572"/>
      <c r="C1217" s="572"/>
      <c r="D1217" s="572"/>
      <c r="E1217" s="572"/>
      <c r="F1217" s="572"/>
      <c r="G1217" s="572"/>
      <c r="H1217" s="572"/>
      <c r="I1217" s="572"/>
      <c r="J1217" s="572"/>
      <c r="K1217" s="572"/>
      <c r="L1217" s="572"/>
      <c r="M1217" s="572"/>
      <c r="N1217" s="572"/>
      <c r="O1217" s="331"/>
      <c r="P1217" s="216"/>
      <c r="Q1217" s="216"/>
      <c r="R1217" s="216"/>
      <c r="S1217" s="216"/>
      <c r="W1217" s="216"/>
    </row>
    <row r="1218" spans="1:27" ht="11.25" customHeight="1" x14ac:dyDescent="0.2">
      <c r="A1218" s="69"/>
      <c r="B1218" s="69"/>
      <c r="C1218" s="69"/>
      <c r="D1218" s="69"/>
      <c r="E1218" s="69"/>
      <c r="F1218" s="69"/>
      <c r="G1218" s="69"/>
      <c r="H1218" s="69"/>
      <c r="I1218" s="69"/>
      <c r="J1218" s="69"/>
      <c r="K1218" s="69"/>
      <c r="L1218" s="69"/>
      <c r="M1218" s="69"/>
      <c r="N1218" s="69"/>
      <c r="O1218" s="338"/>
      <c r="P1218" s="69"/>
      <c r="Q1218" s="69"/>
      <c r="R1218" s="216"/>
      <c r="S1218" s="216"/>
      <c r="W1218" s="216"/>
    </row>
    <row r="1219" spans="1:27" ht="15" customHeight="1" x14ac:dyDescent="0.2">
      <c r="A1219" s="565" t="s">
        <v>74</v>
      </c>
      <c r="B1219" s="565"/>
      <c r="C1219" s="565"/>
      <c r="D1219" s="565"/>
      <c r="E1219" s="565"/>
      <c r="F1219" s="565"/>
      <c r="G1219" s="565"/>
      <c r="H1219" s="565"/>
      <c r="I1219" s="565"/>
      <c r="J1219" s="565"/>
      <c r="K1219" s="565"/>
      <c r="L1219" s="565"/>
      <c r="M1219" s="565"/>
      <c r="N1219" s="565"/>
      <c r="O1219" s="330"/>
      <c r="P1219" s="232"/>
      <c r="Q1219" s="232"/>
      <c r="R1219" s="232"/>
      <c r="S1219" s="232"/>
      <c r="T1219" s="217"/>
      <c r="U1219" s="217"/>
      <c r="V1219" s="217"/>
      <c r="W1219" s="217"/>
      <c r="X1219" s="217"/>
      <c r="Y1219" s="217"/>
      <c r="Z1219" s="217"/>
      <c r="AA1219" s="217"/>
    </row>
    <row r="1220" spans="1:27" ht="11.25" customHeight="1" x14ac:dyDescent="0.2">
      <c r="P1220" s="235"/>
      <c r="Q1220" s="235"/>
      <c r="R1220" s="570"/>
      <c r="S1220" s="570"/>
      <c r="T1220" s="217"/>
      <c r="U1220" s="217"/>
      <c r="V1220" s="217"/>
      <c r="W1220" s="217"/>
      <c r="X1220" s="217"/>
      <c r="Y1220" s="217"/>
      <c r="Z1220" s="217"/>
      <c r="AA1220" s="217"/>
    </row>
    <row r="1221" spans="1:27" s="218" customFormat="1" ht="22.5" customHeight="1" x14ac:dyDescent="0.2">
      <c r="A1221" s="70" t="s">
        <v>12</v>
      </c>
      <c r="B1221" s="70" t="s">
        <v>8</v>
      </c>
      <c r="C1221" s="70" t="s">
        <v>7</v>
      </c>
      <c r="D1221" s="70" t="s">
        <v>0</v>
      </c>
      <c r="E1221" s="70" t="s">
        <v>1</v>
      </c>
      <c r="F1221" s="70" t="s">
        <v>2</v>
      </c>
      <c r="G1221" s="70" t="s">
        <v>9</v>
      </c>
      <c r="H1221" s="70" t="s">
        <v>3</v>
      </c>
      <c r="I1221" s="70" t="s">
        <v>10</v>
      </c>
      <c r="J1221" s="70" t="s">
        <v>4</v>
      </c>
      <c r="K1221" s="343" t="s">
        <v>33</v>
      </c>
      <c r="L1221" s="343" t="s">
        <v>6</v>
      </c>
      <c r="M1221" s="70" t="s">
        <v>29</v>
      </c>
      <c r="N1221" s="70" t="s">
        <v>11</v>
      </c>
      <c r="O1221" s="331"/>
      <c r="P1221" s="79"/>
      <c r="Q1221" s="79"/>
      <c r="R1221" s="79"/>
      <c r="S1221" s="79"/>
      <c r="T1221" s="82"/>
      <c r="U1221" s="82"/>
      <c r="V1221" s="82"/>
      <c r="W1221" s="82"/>
      <c r="X1221" s="82"/>
      <c r="Y1221" s="82"/>
      <c r="Z1221" s="82"/>
      <c r="AA1221" s="236"/>
    </row>
    <row r="1222" spans="1:27" ht="22.5" customHeight="1" x14ac:dyDescent="0.2">
      <c r="A1222" s="71">
        <v>1</v>
      </c>
      <c r="B1222" s="71" t="s">
        <v>14389</v>
      </c>
      <c r="C1222" s="71" t="s">
        <v>14390</v>
      </c>
      <c r="D1222" s="71" t="s">
        <v>14391</v>
      </c>
      <c r="E1222" s="71" t="s">
        <v>14392</v>
      </c>
      <c r="F1222" s="71" t="s">
        <v>14393</v>
      </c>
      <c r="G1222" s="71" t="s">
        <v>14393</v>
      </c>
      <c r="H1222" s="71" t="s">
        <v>144</v>
      </c>
      <c r="I1222" s="71" t="s">
        <v>14504</v>
      </c>
      <c r="J1222" s="71" t="s">
        <v>92</v>
      </c>
      <c r="K1222" s="71">
        <v>4</v>
      </c>
      <c r="L1222" s="71">
        <v>2024</v>
      </c>
      <c r="M1222" s="237">
        <v>14779</v>
      </c>
      <c r="N1222" s="71" t="s">
        <v>2950</v>
      </c>
      <c r="O1222" s="331"/>
      <c r="P1222" s="72"/>
      <c r="Q1222" s="72"/>
      <c r="R1222" s="217"/>
      <c r="S1222" s="217"/>
      <c r="T1222" s="217"/>
      <c r="U1222" s="217"/>
      <c r="V1222" s="217"/>
      <c r="W1222" s="217"/>
      <c r="X1222" s="217"/>
      <c r="Y1222" s="217"/>
      <c r="Z1222" s="217"/>
      <c r="AA1222" s="217"/>
    </row>
    <row r="1223" spans="1:27" ht="22.5" customHeight="1" x14ac:dyDescent="0.2">
      <c r="A1223" s="71">
        <v>2</v>
      </c>
      <c r="B1223" s="71" t="s">
        <v>14394</v>
      </c>
      <c r="C1223" s="71" t="s">
        <v>14395</v>
      </c>
      <c r="D1223" s="71" t="s">
        <v>14400</v>
      </c>
      <c r="E1223" s="71"/>
      <c r="F1223" s="71" t="s">
        <v>14399</v>
      </c>
      <c r="G1223" s="71" t="s">
        <v>14398</v>
      </c>
      <c r="H1223" s="71" t="s">
        <v>292</v>
      </c>
      <c r="I1223" s="71" t="s">
        <v>14504</v>
      </c>
      <c r="J1223" s="71" t="s">
        <v>92</v>
      </c>
      <c r="K1223" s="71">
        <v>4</v>
      </c>
      <c r="L1223" s="71">
        <v>2024</v>
      </c>
      <c r="M1223" s="352">
        <v>13387</v>
      </c>
      <c r="N1223" s="71" t="s">
        <v>2950</v>
      </c>
      <c r="O1223" s="331"/>
      <c r="P1223" s="72"/>
      <c r="Q1223" s="72"/>
      <c r="R1223" s="217"/>
      <c r="S1223" s="217"/>
      <c r="T1223" s="217"/>
      <c r="U1223" s="217"/>
      <c r="V1223" s="217"/>
      <c r="W1223" s="217"/>
      <c r="X1223" s="217"/>
      <c r="Y1223" s="217"/>
      <c r="Z1223" s="217"/>
      <c r="AA1223" s="217"/>
    </row>
    <row r="1224" spans="1:27" ht="22.5" customHeight="1" x14ac:dyDescent="0.2">
      <c r="A1224" s="71">
        <v>3</v>
      </c>
      <c r="B1224" s="71" t="s">
        <v>15067</v>
      </c>
      <c r="C1224" s="71" t="s">
        <v>15068</v>
      </c>
      <c r="D1224" s="71" t="s">
        <v>15069</v>
      </c>
      <c r="E1224" s="71" t="s">
        <v>15070</v>
      </c>
      <c r="F1224" s="71"/>
      <c r="G1224" s="71" t="s">
        <v>15071</v>
      </c>
      <c r="H1224" s="71"/>
      <c r="I1224" s="71" t="s">
        <v>14024</v>
      </c>
      <c r="J1224" s="71" t="s">
        <v>92</v>
      </c>
      <c r="K1224" s="71">
        <v>2</v>
      </c>
      <c r="L1224" s="71">
        <v>2025</v>
      </c>
      <c r="M1224" s="352">
        <v>9048</v>
      </c>
      <c r="N1224" s="71" t="s">
        <v>7373</v>
      </c>
      <c r="O1224" s="331"/>
      <c r="P1224" s="72"/>
      <c r="Q1224" s="72"/>
      <c r="R1224" s="217"/>
      <c r="S1224" s="217"/>
      <c r="T1224" s="217"/>
      <c r="U1224" s="217"/>
      <c r="V1224" s="217"/>
      <c r="W1224" s="217"/>
      <c r="X1224" s="217"/>
      <c r="Y1224" s="217"/>
      <c r="Z1224" s="217"/>
      <c r="AA1224" s="217"/>
    </row>
    <row r="1225" spans="1:27" ht="11.25" customHeight="1" x14ac:dyDescent="0.2">
      <c r="A1225" s="71">
        <v>4</v>
      </c>
      <c r="B1225" s="71" t="s">
        <v>15734</v>
      </c>
      <c r="C1225" s="71" t="s">
        <v>15735</v>
      </c>
      <c r="D1225" s="71"/>
      <c r="E1225" s="71"/>
      <c r="F1225" s="71" t="s">
        <v>15736</v>
      </c>
      <c r="G1225" s="71">
        <v>531</v>
      </c>
      <c r="H1225" s="71" t="s">
        <v>470</v>
      </c>
      <c r="I1225" s="71" t="s">
        <v>381</v>
      </c>
      <c r="J1225" s="71" t="s">
        <v>92</v>
      </c>
      <c r="K1225" s="71">
        <v>3</v>
      </c>
      <c r="L1225" s="71">
        <v>2026</v>
      </c>
      <c r="M1225" s="237">
        <v>65452</v>
      </c>
      <c r="N1225" s="71" t="s">
        <v>5160</v>
      </c>
      <c r="O1225" s="331" t="s">
        <v>15733</v>
      </c>
      <c r="P1225" s="72"/>
      <c r="Q1225" s="72"/>
      <c r="R1225" s="217"/>
      <c r="S1225" s="217"/>
      <c r="T1225" s="217"/>
      <c r="U1225" s="217"/>
      <c r="V1225" s="217"/>
      <c r="W1225" s="217"/>
      <c r="X1225" s="217"/>
      <c r="Y1225" s="217"/>
      <c r="Z1225" s="217"/>
      <c r="AA1225" s="217"/>
    </row>
    <row r="1226" spans="1:27" ht="11.25" customHeight="1" x14ac:dyDescent="0.2">
      <c r="A1226" s="71">
        <v>5</v>
      </c>
      <c r="B1226" s="71" t="s">
        <v>15929</v>
      </c>
      <c r="C1226" s="71" t="s">
        <v>15930</v>
      </c>
      <c r="D1226" s="71"/>
      <c r="E1226" s="71"/>
      <c r="F1226" s="71"/>
      <c r="G1226" s="71"/>
      <c r="H1226" s="71"/>
      <c r="I1226" s="71" t="s">
        <v>124</v>
      </c>
      <c r="J1226" s="71" t="s">
        <v>92</v>
      </c>
      <c r="K1226" s="71">
        <v>6</v>
      </c>
      <c r="L1226" s="71">
        <v>2026</v>
      </c>
      <c r="M1226" s="237">
        <v>39900</v>
      </c>
      <c r="N1226" s="71" t="s">
        <v>2950</v>
      </c>
      <c r="O1226" s="331" t="s">
        <v>15927</v>
      </c>
      <c r="P1226" s="72"/>
      <c r="Q1226" s="72"/>
      <c r="R1226" s="217"/>
      <c r="S1226" s="217"/>
      <c r="T1226" s="217"/>
      <c r="U1226" s="217"/>
      <c r="V1226" s="217"/>
      <c r="W1226" s="217"/>
      <c r="X1226" s="217"/>
      <c r="Y1226" s="217"/>
      <c r="Z1226" s="217"/>
      <c r="AA1226" s="217"/>
    </row>
    <row r="1227" spans="1:27" ht="11.25" customHeight="1" x14ac:dyDescent="0.2">
      <c r="A1227" s="71">
        <v>6</v>
      </c>
      <c r="B1227" s="71" t="s">
        <v>15456</v>
      </c>
      <c r="C1227" s="71" t="s">
        <v>15932</v>
      </c>
      <c r="D1227" s="71"/>
      <c r="E1227" s="71"/>
      <c r="F1227" s="71"/>
      <c r="G1227" s="71" t="s">
        <v>15931</v>
      </c>
      <c r="H1227" s="71"/>
      <c r="I1227" s="71" t="s">
        <v>124</v>
      </c>
      <c r="J1227" s="71" t="s">
        <v>92</v>
      </c>
      <c r="K1227" s="71">
        <v>6</v>
      </c>
      <c r="L1227" s="71">
        <v>2026</v>
      </c>
      <c r="M1227" s="237">
        <v>49900</v>
      </c>
      <c r="N1227" s="71" t="s">
        <v>15456</v>
      </c>
      <c r="O1227" s="331" t="s">
        <v>15928</v>
      </c>
      <c r="P1227" s="72"/>
      <c r="Q1227" s="72"/>
      <c r="R1227" s="217"/>
      <c r="S1227" s="217"/>
      <c r="T1227" s="217"/>
      <c r="U1227" s="217"/>
      <c r="V1227" s="217"/>
      <c r="W1227" s="217"/>
      <c r="X1227" s="217"/>
      <c r="Y1227" s="217"/>
      <c r="Z1227" s="217"/>
      <c r="AA1227" s="217"/>
    </row>
    <row r="1228" spans="1:27" ht="11.25" customHeight="1" x14ac:dyDescent="0.2">
      <c r="A1228" s="71">
        <v>7</v>
      </c>
      <c r="B1228" s="71"/>
      <c r="C1228" s="71"/>
      <c r="D1228" s="71"/>
      <c r="E1228" s="71"/>
      <c r="F1228" s="71"/>
      <c r="G1228" s="71"/>
      <c r="H1228" s="71"/>
      <c r="I1228" s="71"/>
      <c r="J1228" s="71"/>
      <c r="K1228" s="71"/>
      <c r="L1228" s="71"/>
      <c r="M1228" s="237"/>
      <c r="N1228" s="71"/>
      <c r="O1228" s="331"/>
      <c r="P1228" s="72"/>
      <c r="Q1228" s="72"/>
      <c r="R1228" s="217"/>
      <c r="S1228" s="217"/>
      <c r="T1228" s="217"/>
      <c r="U1228" s="217"/>
      <c r="V1228" s="217"/>
      <c r="W1228" s="217"/>
      <c r="X1228" s="217"/>
      <c r="Y1228" s="217"/>
      <c r="Z1228" s="217"/>
      <c r="AA1228" s="217"/>
    </row>
    <row r="1229" spans="1:27" ht="11.25" customHeight="1" x14ac:dyDescent="0.2">
      <c r="A1229" s="71">
        <v>8</v>
      </c>
      <c r="B1229" s="71"/>
      <c r="C1229" s="71"/>
      <c r="D1229" s="71"/>
      <c r="E1229" s="71"/>
      <c r="F1229" s="71"/>
      <c r="G1229" s="71"/>
      <c r="H1229" s="71"/>
      <c r="I1229" s="71"/>
      <c r="J1229" s="71"/>
      <c r="K1229" s="71"/>
      <c r="L1229" s="71"/>
      <c r="M1229" s="237"/>
      <c r="N1229" s="71"/>
      <c r="O1229" s="331"/>
      <c r="P1229" s="72"/>
      <c r="Q1229" s="72"/>
      <c r="R1229" s="217"/>
      <c r="S1229" s="217"/>
      <c r="T1229" s="217"/>
      <c r="U1229" s="217"/>
      <c r="V1229" s="217"/>
      <c r="W1229" s="217"/>
      <c r="X1229" s="217"/>
      <c r="Y1229" s="217"/>
      <c r="Z1229" s="217"/>
      <c r="AA1229" s="217"/>
    </row>
    <row r="1230" spans="1:27" ht="11.25" customHeight="1" x14ac:dyDescent="0.2">
      <c r="A1230" s="71">
        <v>9</v>
      </c>
      <c r="B1230" s="71"/>
      <c r="C1230" s="71"/>
      <c r="D1230" s="71"/>
      <c r="E1230" s="71"/>
      <c r="F1230" s="71"/>
      <c r="G1230" s="71"/>
      <c r="H1230" s="71"/>
      <c r="I1230" s="71"/>
      <c r="J1230" s="71"/>
      <c r="K1230" s="71"/>
      <c r="L1230" s="71"/>
      <c r="M1230" s="237"/>
      <c r="N1230" s="71"/>
      <c r="O1230" s="331"/>
      <c r="P1230" s="72"/>
      <c r="Q1230" s="72"/>
      <c r="R1230" s="217"/>
      <c r="S1230" s="217"/>
      <c r="T1230" s="217"/>
      <c r="U1230" s="217"/>
      <c r="V1230" s="217"/>
      <c r="W1230" s="217"/>
      <c r="X1230" s="217"/>
      <c r="Y1230" s="217"/>
      <c r="Z1230" s="217"/>
      <c r="AA1230" s="217"/>
    </row>
    <row r="1231" spans="1:27" ht="11.25" customHeight="1" x14ac:dyDescent="0.2">
      <c r="A1231" s="69"/>
      <c r="B1231" s="69"/>
      <c r="C1231" s="69"/>
      <c r="D1231" s="69"/>
      <c r="E1231" s="69"/>
      <c r="F1231" s="69"/>
      <c r="G1231" s="69"/>
      <c r="H1231" s="69"/>
      <c r="I1231" s="69"/>
      <c r="J1231" s="69"/>
      <c r="K1231" s="69"/>
      <c r="L1231" s="69"/>
      <c r="M1231" s="69"/>
      <c r="N1231" s="69"/>
      <c r="O1231" s="331"/>
      <c r="P1231" s="72"/>
      <c r="Q1231" s="72"/>
      <c r="R1231" s="217"/>
      <c r="S1231" s="217"/>
      <c r="T1231" s="217"/>
      <c r="U1231" s="217"/>
      <c r="V1231" s="217"/>
      <c r="W1231" s="217"/>
      <c r="X1231" s="217"/>
      <c r="Y1231" s="217"/>
      <c r="Z1231" s="217"/>
      <c r="AA1231" s="217"/>
    </row>
    <row r="1232" spans="1:27" ht="11.25" customHeight="1" x14ac:dyDescent="0.2">
      <c r="A1232" s="69"/>
      <c r="B1232" s="69"/>
      <c r="C1232" s="69"/>
      <c r="D1232" s="69"/>
      <c r="E1232" s="69"/>
      <c r="F1232" s="69"/>
      <c r="G1232" s="69"/>
      <c r="H1232" s="69"/>
      <c r="I1232" s="69"/>
      <c r="J1232" s="69"/>
      <c r="K1232" s="69"/>
      <c r="L1232" s="377" t="s">
        <v>24</v>
      </c>
      <c r="M1232" s="378">
        <f>SUM(M1222:M1231)</f>
        <v>192466</v>
      </c>
      <c r="N1232" s="69"/>
      <c r="O1232" s="331"/>
      <c r="P1232" s="69"/>
      <c r="Q1232" s="69"/>
      <c r="R1232" s="216"/>
      <c r="S1232" s="216"/>
      <c r="W1232" s="216"/>
    </row>
    <row r="1233" spans="1:23" ht="11.25" customHeight="1" x14ac:dyDescent="0.2">
      <c r="A1233" s="69"/>
      <c r="B1233" s="69"/>
      <c r="C1233" s="69"/>
      <c r="D1233" s="69"/>
      <c r="E1233" s="69"/>
      <c r="F1233" s="69"/>
      <c r="G1233" s="69"/>
      <c r="H1233" s="69"/>
      <c r="I1233" s="69"/>
      <c r="J1233" s="69"/>
      <c r="K1233" s="69"/>
      <c r="L1233" s="75"/>
      <c r="M1233" s="322"/>
      <c r="N1233" s="69"/>
      <c r="O1233" s="331"/>
      <c r="P1233" s="69"/>
      <c r="Q1233" s="69"/>
      <c r="R1233" s="216"/>
      <c r="S1233" s="216"/>
      <c r="W1233" s="216"/>
    </row>
    <row r="1234" spans="1:23" ht="18.75" customHeight="1" x14ac:dyDescent="0.2">
      <c r="A1234" s="572" t="s">
        <v>75</v>
      </c>
      <c r="B1234" s="572"/>
      <c r="C1234" s="572"/>
      <c r="D1234" s="572"/>
      <c r="E1234" s="572"/>
      <c r="F1234" s="572"/>
      <c r="G1234" s="572"/>
      <c r="H1234" s="572"/>
      <c r="I1234" s="572"/>
      <c r="J1234" s="572"/>
      <c r="K1234" s="572"/>
      <c r="L1234" s="572"/>
      <c r="M1234" s="572"/>
      <c r="N1234" s="572"/>
      <c r="O1234" s="331"/>
      <c r="P1234" s="216"/>
      <c r="Q1234" s="216"/>
      <c r="R1234" s="216"/>
      <c r="S1234" s="216"/>
      <c r="W1234" s="216"/>
    </row>
    <row r="1236" spans="1:23" ht="18.75" x14ac:dyDescent="0.4">
      <c r="A1236"/>
      <c r="K1236" s="575" t="s">
        <v>24</v>
      </c>
      <c r="L1236" s="575"/>
      <c r="M1236" s="381">
        <f>M861+M888+M1059+M1102+M1216+M873+M1232</f>
        <v>30336888.661000084</v>
      </c>
    </row>
    <row r="1238" spans="1:23" ht="23.25" customHeight="1" x14ac:dyDescent="0.2">
      <c r="A1238" s="574" t="s">
        <v>14070</v>
      </c>
      <c r="B1238" s="574"/>
      <c r="C1238" s="574"/>
      <c r="D1238" s="574"/>
      <c r="E1238" s="574"/>
      <c r="F1238" s="574"/>
      <c r="G1238" s="574"/>
      <c r="H1238" s="574"/>
      <c r="I1238" s="574"/>
      <c r="J1238" s="574"/>
      <c r="K1238" s="574"/>
      <c r="L1238" s="574"/>
      <c r="M1238" s="574"/>
      <c r="N1238" s="574"/>
    </row>
    <row r="1239" spans="1:23" x14ac:dyDescent="0.2">
      <c r="A1239" s="233" t="s">
        <v>14069</v>
      </c>
    </row>
    <row r="1240" spans="1:23" ht="15" x14ac:dyDescent="0.25">
      <c r="M1240" s="296"/>
      <c r="N1240" s="297"/>
    </row>
    <row r="1241" spans="1:23" ht="15" x14ac:dyDescent="0.25">
      <c r="M1241" s="296"/>
      <c r="N1241" s="297"/>
    </row>
    <row r="1242" spans="1:23" ht="15.75" x14ac:dyDescent="0.25">
      <c r="M1242" s="298"/>
      <c r="N1242" s="297"/>
      <c r="O1242" s="339"/>
    </row>
    <row r="1243" spans="1:23" ht="15.75" x14ac:dyDescent="0.25">
      <c r="M1243" s="294"/>
      <c r="O1243" s="339"/>
    </row>
    <row r="1244" spans="1:23" ht="15.75" x14ac:dyDescent="0.25">
      <c r="M1244" s="294"/>
      <c r="O1244" s="339"/>
    </row>
    <row r="1246" spans="1:23" ht="15.75" x14ac:dyDescent="0.25">
      <c r="M1246" s="280"/>
      <c r="N1246" s="281"/>
    </row>
    <row r="1247" spans="1:23" ht="15.75" x14ac:dyDescent="0.25">
      <c r="M1247" s="282"/>
      <c r="N1247" s="281"/>
    </row>
    <row r="1248" spans="1:23" ht="15.75" x14ac:dyDescent="0.25">
      <c r="M1248" s="283"/>
      <c r="N1248" s="281"/>
    </row>
  </sheetData>
  <autoFilter ref="A894:AA1041" xr:uid="{00000000-0001-0000-0800-000000000000}">
    <filterColumn colId="10" showButton="0"/>
  </autoFilter>
  <mergeCells count="40">
    <mergeCell ref="A1238:N1238"/>
    <mergeCell ref="A862:N862"/>
    <mergeCell ref="A889:N889"/>
    <mergeCell ref="A1060:N1060"/>
    <mergeCell ref="A1062:N1062"/>
    <mergeCell ref="A1103:N1103"/>
    <mergeCell ref="A1105:N1105"/>
    <mergeCell ref="A1113:N1113"/>
    <mergeCell ref="A1115:N1115"/>
    <mergeCell ref="A1217:N1217"/>
    <mergeCell ref="A1219:N1219"/>
    <mergeCell ref="A1234:N1234"/>
    <mergeCell ref="K894:L894"/>
    <mergeCell ref="K1236:L1236"/>
    <mergeCell ref="R1220:S1220"/>
    <mergeCell ref="R1106:S1106"/>
    <mergeCell ref="R1116:S1116"/>
    <mergeCell ref="R1063:S1063"/>
    <mergeCell ref="O1182:O1183"/>
    <mergeCell ref="O1177:O1180"/>
    <mergeCell ref="O1184:O1185"/>
    <mergeCell ref="O1189:O1190"/>
    <mergeCell ref="O1085:O1086"/>
    <mergeCell ref="O1087:O1093"/>
    <mergeCell ref="O1094:O1095"/>
    <mergeCell ref="O1096:O1099"/>
    <mergeCell ref="R879:S879"/>
    <mergeCell ref="R893:S893"/>
    <mergeCell ref="R6:S6"/>
    <mergeCell ref="K7:L7"/>
    <mergeCell ref="K866:L866"/>
    <mergeCell ref="A874:N874"/>
    <mergeCell ref="A878:N878"/>
    <mergeCell ref="A864:N864"/>
    <mergeCell ref="A892:N892"/>
    <mergeCell ref="A1:M1"/>
    <mergeCell ref="A2:M2"/>
    <mergeCell ref="A3:M3"/>
    <mergeCell ref="A5:M5"/>
    <mergeCell ref="K880:L880"/>
  </mergeCells>
  <phoneticPr fontId="7" type="noConversion"/>
  <printOptions horizontalCentered="1"/>
  <pageMargins left="0.51181102362204722" right="0.51181102362204722" top="0.51181102362204722" bottom="0.51181102362204722" header="0.31496062992125984" footer="0.31496062992125984"/>
  <pageSetup scale="55" fitToHeight="64" orientation="landscape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tabColor rgb="FFFF0000"/>
    <pageSetUpPr fitToPage="1"/>
  </sheetPr>
  <dimension ref="A1:Z16"/>
  <sheetViews>
    <sheetView zoomScaleNormal="100" workbookViewId="0">
      <selection activeCell="A3" sqref="A3:K3"/>
    </sheetView>
  </sheetViews>
  <sheetFormatPr baseColWidth="10" defaultColWidth="11.42578125" defaultRowHeight="15" x14ac:dyDescent="0.25"/>
  <cols>
    <col min="1" max="1" width="5.85546875" style="311" customWidth="1"/>
    <col min="2" max="2" width="19.5703125" style="2" customWidth="1"/>
    <col min="3" max="3" width="24" style="2" customWidth="1"/>
    <col min="4" max="4" width="15.140625" style="2" customWidth="1"/>
    <col min="5" max="5" width="17.140625" style="2" customWidth="1"/>
    <col min="6" max="6" width="11.42578125" style="2" customWidth="1"/>
    <col min="7" max="7" width="10.140625" style="276" bestFit="1" customWidth="1"/>
    <col min="8" max="8" width="30.28515625" style="2" customWidth="1"/>
    <col min="9" max="9" width="14.140625" style="2" hidden="1" customWidth="1"/>
    <col min="10" max="10" width="24.7109375" style="311" bestFit="1" customWidth="1"/>
    <col min="11" max="11" width="7" style="311" customWidth="1"/>
    <col min="12" max="12" width="16.5703125" style="2" customWidth="1"/>
    <col min="13" max="13" width="17.5703125" style="4" bestFit="1" customWidth="1"/>
    <col min="14" max="14" width="10.85546875" style="4" bestFit="1" customWidth="1"/>
    <col min="15" max="15" width="19" style="18" bestFit="1" customWidth="1"/>
    <col min="16" max="16" width="16.42578125" style="4" bestFit="1" customWidth="1"/>
    <col min="17" max="17" width="14.28515625" style="4" bestFit="1" customWidth="1"/>
    <col min="18" max="18" width="15" style="2" bestFit="1" customWidth="1"/>
    <col min="19" max="19" width="14.5703125" style="2" bestFit="1" customWidth="1"/>
    <col min="20" max="20" width="14.28515625" style="2" bestFit="1" customWidth="1"/>
    <col min="21" max="21" width="16.5703125" style="20" bestFit="1" customWidth="1"/>
    <col min="22" max="22" width="20.5703125" style="2" customWidth="1"/>
    <col min="23" max="23" width="21.5703125" style="2" customWidth="1"/>
    <col min="24" max="24" width="26.7109375" style="2" customWidth="1"/>
    <col min="25" max="25" width="12.85546875" style="2" bestFit="1" customWidth="1"/>
    <col min="26" max="16384" width="11.42578125" style="2"/>
  </cols>
  <sheetData>
    <row r="1" spans="1:26" s="6" customFormat="1" x14ac:dyDescent="0.25">
      <c r="A1" s="8"/>
      <c r="C1" s="9"/>
      <c r="D1" s="9"/>
      <c r="E1" s="9"/>
      <c r="F1" s="9"/>
      <c r="G1" s="53"/>
      <c r="H1" s="9"/>
      <c r="I1" s="9"/>
      <c r="J1" s="9"/>
      <c r="K1" s="9"/>
      <c r="L1" s="9"/>
      <c r="M1" s="9"/>
      <c r="N1" s="9"/>
      <c r="O1" s="7"/>
      <c r="P1" s="9"/>
      <c r="Q1" s="9"/>
      <c r="R1" s="9"/>
      <c r="S1" s="9"/>
      <c r="T1" s="9"/>
    </row>
    <row r="2" spans="1:26" s="10" customFormat="1" x14ac:dyDescent="0.25">
      <c r="A2" s="576" t="s">
        <v>14</v>
      </c>
      <c r="B2" s="576"/>
      <c r="C2" s="576"/>
      <c r="D2" s="576"/>
      <c r="E2" s="576"/>
      <c r="F2" s="576"/>
      <c r="G2" s="576"/>
      <c r="H2" s="576"/>
      <c r="I2" s="576"/>
      <c r="J2" s="576"/>
      <c r="K2" s="576"/>
      <c r="L2" s="7"/>
      <c r="M2" s="7"/>
      <c r="N2" s="7"/>
      <c r="O2" s="7"/>
      <c r="P2" s="11"/>
      <c r="Q2" s="11"/>
      <c r="R2" s="11"/>
      <c r="S2" s="11"/>
      <c r="T2" s="11"/>
      <c r="U2" s="11"/>
      <c r="V2" s="11"/>
      <c r="W2" s="19"/>
    </row>
    <row r="3" spans="1:26" x14ac:dyDescent="0.25">
      <c r="A3" s="576" t="s">
        <v>15960</v>
      </c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94"/>
      <c r="M3" s="94"/>
      <c r="N3" s="94"/>
      <c r="O3" s="94"/>
      <c r="Q3" s="18"/>
      <c r="R3" s="4"/>
      <c r="S3" s="4"/>
      <c r="U3" s="2"/>
      <c r="W3" s="20"/>
    </row>
    <row r="4" spans="1:26" x14ac:dyDescent="0.25">
      <c r="A4" s="9"/>
      <c r="B4" s="9"/>
      <c r="C4" s="9"/>
      <c r="D4" s="9"/>
      <c r="E4" s="9"/>
      <c r="F4" s="9"/>
      <c r="G4" s="53"/>
      <c r="H4" s="9"/>
      <c r="I4" s="9"/>
      <c r="J4" s="9"/>
      <c r="K4" s="9"/>
      <c r="L4" s="94"/>
      <c r="M4" s="94"/>
      <c r="N4" s="94"/>
      <c r="O4" s="94"/>
      <c r="Q4" s="18"/>
      <c r="R4" s="4"/>
      <c r="S4" s="4"/>
      <c r="U4" s="2"/>
      <c r="W4" s="20"/>
    </row>
    <row r="5" spans="1:26" s="74" customFormat="1" ht="15" customHeight="1" x14ac:dyDescent="0.2">
      <c r="A5" s="577" t="s">
        <v>37</v>
      </c>
      <c r="B5" s="577"/>
      <c r="C5" s="577"/>
      <c r="D5" s="577"/>
      <c r="E5" s="577"/>
      <c r="F5" s="577"/>
      <c r="G5" s="577"/>
      <c r="H5" s="577"/>
      <c r="I5" s="577"/>
      <c r="J5" s="577"/>
      <c r="K5" s="577"/>
      <c r="L5" s="576"/>
      <c r="M5" s="576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</row>
    <row r="6" spans="1:26" s="74" customFormat="1" ht="11.25" x14ac:dyDescent="0.2">
      <c r="A6" s="307"/>
      <c r="G6" s="216"/>
      <c r="J6" s="307"/>
      <c r="K6" s="307"/>
      <c r="M6" s="78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</row>
    <row r="7" spans="1:26" s="83" customFormat="1" ht="30" customHeight="1" x14ac:dyDescent="0.2">
      <c r="A7" s="70" t="s">
        <v>12</v>
      </c>
      <c r="B7" s="70" t="s">
        <v>8</v>
      </c>
      <c r="C7" s="70" t="s">
        <v>7</v>
      </c>
      <c r="D7" s="70" t="s">
        <v>0</v>
      </c>
      <c r="E7" s="70" t="s">
        <v>1</v>
      </c>
      <c r="F7" s="70" t="s">
        <v>82</v>
      </c>
      <c r="G7" s="70" t="s">
        <v>10</v>
      </c>
      <c r="H7" s="70" t="s">
        <v>29</v>
      </c>
      <c r="I7" s="70" t="s">
        <v>11</v>
      </c>
      <c r="J7" s="571" t="s">
        <v>6</v>
      </c>
      <c r="K7" s="571"/>
      <c r="N7" s="79"/>
      <c r="O7" s="79"/>
      <c r="P7" s="79"/>
      <c r="Q7" s="79"/>
      <c r="R7" s="79"/>
      <c r="S7" s="79"/>
      <c r="T7" s="79"/>
      <c r="U7" s="79"/>
      <c r="V7" s="79"/>
      <c r="W7" s="79"/>
    </row>
    <row r="8" spans="1:26" s="74" customFormat="1" ht="25.5" x14ac:dyDescent="0.2">
      <c r="A8" s="136">
        <v>1</v>
      </c>
      <c r="B8" s="145" t="s">
        <v>7706</v>
      </c>
      <c r="C8" s="145" t="s">
        <v>7707</v>
      </c>
      <c r="D8" s="145" t="s">
        <v>261</v>
      </c>
      <c r="E8" s="146">
        <v>2018</v>
      </c>
      <c r="F8" s="145" t="s">
        <v>261</v>
      </c>
      <c r="G8" s="120" t="s">
        <v>5317</v>
      </c>
      <c r="H8" s="191">
        <v>232000</v>
      </c>
      <c r="I8" s="147"/>
      <c r="J8" s="308">
        <v>9</v>
      </c>
      <c r="K8" s="308">
        <v>2018</v>
      </c>
      <c r="L8" s="83"/>
      <c r="N8" s="79"/>
      <c r="O8" s="79"/>
      <c r="P8" s="79"/>
      <c r="Q8" s="79"/>
      <c r="R8" s="79"/>
      <c r="S8" s="79"/>
      <c r="T8" s="79"/>
      <c r="U8" s="79"/>
      <c r="V8" s="79"/>
      <c r="W8" s="79"/>
      <c r="X8" s="77"/>
      <c r="Y8" s="77"/>
      <c r="Z8" s="77"/>
    </row>
    <row r="9" spans="1:26" s="74" customFormat="1" ht="25.5" x14ac:dyDescent="0.2">
      <c r="A9" s="312">
        <v>2</v>
      </c>
      <c r="B9" s="145" t="s">
        <v>7708</v>
      </c>
      <c r="C9" s="145" t="s">
        <v>7709</v>
      </c>
      <c r="D9" s="145" t="s">
        <v>261</v>
      </c>
      <c r="E9" s="146">
        <v>2018</v>
      </c>
      <c r="F9" s="145" t="s">
        <v>261</v>
      </c>
      <c r="G9" s="120" t="s">
        <v>5317</v>
      </c>
      <c r="H9" s="191">
        <v>59282.81</v>
      </c>
      <c r="I9" s="147"/>
      <c r="J9" s="308">
        <v>12</v>
      </c>
      <c r="K9" s="308">
        <v>2018</v>
      </c>
      <c r="L9" s="83"/>
      <c r="N9" s="79"/>
      <c r="O9" s="79"/>
      <c r="P9" s="79"/>
      <c r="Q9" s="79"/>
      <c r="R9" s="79"/>
      <c r="S9" s="79"/>
      <c r="T9" s="79"/>
      <c r="U9" s="79"/>
      <c r="V9" s="79"/>
      <c r="W9" s="79"/>
      <c r="X9" s="77"/>
      <c r="Y9" s="77"/>
      <c r="Z9" s="77"/>
    </row>
    <row r="10" spans="1:26" s="74" customFormat="1" ht="38.25" x14ac:dyDescent="0.2">
      <c r="A10" s="312">
        <v>3</v>
      </c>
      <c r="B10" s="148" t="s">
        <v>7710</v>
      </c>
      <c r="C10" s="136" t="s">
        <v>7711</v>
      </c>
      <c r="D10" s="147" t="s">
        <v>7712</v>
      </c>
      <c r="E10" s="149">
        <v>2022</v>
      </c>
      <c r="F10" s="147" t="s">
        <v>261</v>
      </c>
      <c r="G10" s="137" t="s">
        <v>15329</v>
      </c>
      <c r="H10" s="192">
        <v>20950.47</v>
      </c>
      <c r="I10" s="147" t="s">
        <v>7713</v>
      </c>
      <c r="J10" s="309">
        <v>3</v>
      </c>
      <c r="K10" s="310">
        <v>2022</v>
      </c>
      <c r="L10" s="83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7"/>
      <c r="Y10" s="77"/>
      <c r="Z10" s="77"/>
    </row>
    <row r="11" spans="1:26" s="74" customFormat="1" ht="22.5" x14ac:dyDescent="0.2">
      <c r="A11" s="71">
        <v>4</v>
      </c>
      <c r="B11" s="71" t="s">
        <v>14122</v>
      </c>
      <c r="C11" s="71" t="s">
        <v>14123</v>
      </c>
      <c r="D11" s="71"/>
      <c r="E11" s="71"/>
      <c r="F11" s="71"/>
      <c r="G11" s="71" t="s">
        <v>14044</v>
      </c>
      <c r="H11" s="237">
        <v>30410.91</v>
      </c>
      <c r="I11" s="71"/>
      <c r="J11" s="71">
        <v>12</v>
      </c>
      <c r="K11" s="71">
        <v>2023</v>
      </c>
      <c r="L11" s="83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7"/>
      <c r="Y11" s="77"/>
      <c r="Z11" s="77"/>
    </row>
    <row r="12" spans="1:26" s="74" customFormat="1" ht="11.25" x14ac:dyDescent="0.2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83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7"/>
      <c r="Y12" s="77"/>
      <c r="Z12" s="77"/>
    </row>
    <row r="13" spans="1:26" s="74" customFormat="1" ht="11.25" x14ac:dyDescent="0.2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83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7"/>
      <c r="Y13" s="77"/>
      <c r="Z13" s="77"/>
    </row>
    <row r="14" spans="1:26" s="74" customFormat="1" ht="11.25" x14ac:dyDescent="0.2">
      <c r="A14" s="69"/>
      <c r="B14" s="69"/>
      <c r="C14" s="69"/>
      <c r="D14" s="69"/>
      <c r="E14" s="69"/>
      <c r="F14" s="69"/>
      <c r="G14" s="377" t="s">
        <v>24</v>
      </c>
      <c r="H14" s="382">
        <f>SUM(H8:H13)</f>
        <v>342644.19</v>
      </c>
      <c r="I14" s="69"/>
      <c r="J14" s="69"/>
      <c r="K14" s="69"/>
      <c r="L14" s="83"/>
      <c r="M14" s="69"/>
      <c r="N14" s="69"/>
      <c r="O14" s="69"/>
      <c r="P14" s="69"/>
      <c r="Q14" s="69"/>
    </row>
    <row r="15" spans="1:26" s="74" customFormat="1" ht="18.75" customHeight="1" x14ac:dyDescent="0.2">
      <c r="A15" s="81" t="s">
        <v>76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</row>
    <row r="16" spans="1:26" x14ac:dyDescent="0.25">
      <c r="A16" s="37"/>
      <c r="B16" s="23"/>
      <c r="C16"/>
      <c r="D16"/>
      <c r="E16"/>
      <c r="F16"/>
      <c r="G16" s="215"/>
      <c r="H16"/>
      <c r="I16"/>
      <c r="J16" s="34"/>
      <c r="L16" s="24"/>
      <c r="M16" s="25">
        <f>SUM(M8:M15)</f>
        <v>0</v>
      </c>
      <c r="U16" s="21">
        <f>SUM(U8:U15)</f>
        <v>0</v>
      </c>
      <c r="X16" s="24">
        <f>SUM(X8:X15)</f>
        <v>0</v>
      </c>
    </row>
  </sheetData>
  <mergeCells count="5">
    <mergeCell ref="J7:K7"/>
    <mergeCell ref="A2:K2"/>
    <mergeCell ref="A3:K3"/>
    <mergeCell ref="A5:K5"/>
    <mergeCell ref="L5:M5"/>
  </mergeCells>
  <printOptions horizontalCentered="1"/>
  <pageMargins left="0.51181102362204722" right="0.51181102362204722" top="0.51181102362204722" bottom="0.51181102362204722" header="0.31496062992125984" footer="0.31496062992125984"/>
  <pageSetup scale="7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tabColor rgb="FFFF0000"/>
    <pageSetUpPr fitToPage="1"/>
  </sheetPr>
  <dimension ref="A1:AA92"/>
  <sheetViews>
    <sheetView zoomScaleNormal="100" workbookViewId="0">
      <pane xSplit="3" ySplit="11" topLeftCell="D36" activePane="bottomRight" state="frozen"/>
      <selection pane="topRight" activeCell="D1" sqref="D1"/>
      <selection pane="bottomLeft" activeCell="A12" sqref="A12"/>
      <selection pane="bottomRight" activeCell="C42" sqref="C42"/>
    </sheetView>
  </sheetViews>
  <sheetFormatPr baseColWidth="10" defaultColWidth="11.42578125" defaultRowHeight="15" x14ac:dyDescent="0.25"/>
  <cols>
    <col min="1" max="1" width="9.5703125" style="87" customWidth="1"/>
    <col min="2" max="2" width="26.7109375" style="87" customWidth="1"/>
    <col min="3" max="3" width="51.7109375" style="87" customWidth="1"/>
    <col min="4" max="4" width="12.5703125" style="87" customWidth="1"/>
    <col min="5" max="5" width="10" style="87" bestFit="1" customWidth="1"/>
    <col min="6" max="6" width="13.5703125" style="87" bestFit="1" customWidth="1"/>
    <col min="7" max="7" width="10.28515625" style="87" customWidth="1"/>
    <col min="8" max="8" width="23.5703125" style="87" bestFit="1" customWidth="1"/>
    <col min="9" max="9" width="14.140625" style="87" bestFit="1" customWidth="1"/>
    <col min="10" max="10" width="6.7109375" style="87" customWidth="1"/>
    <col min="11" max="11" width="8.140625" style="87" customWidth="1"/>
    <col min="12" max="12" width="21.7109375" style="86" bestFit="1" customWidth="1"/>
    <col min="13" max="13" width="10.85546875" style="86" bestFit="1" customWidth="1"/>
    <col min="14" max="14" width="19" style="86" bestFit="1" customWidth="1"/>
    <col min="15" max="15" width="16.42578125" style="86" bestFit="1" customWidth="1"/>
    <col min="16" max="16" width="14.28515625" style="86" bestFit="1" customWidth="1"/>
    <col min="17" max="17" width="15" style="87" bestFit="1" customWidth="1"/>
    <col min="18" max="18" width="14.5703125" style="87" bestFit="1" customWidth="1"/>
    <col min="19" max="19" width="14.28515625" style="87" bestFit="1" customWidth="1"/>
    <col min="20" max="20" width="16.5703125" style="87" bestFit="1" customWidth="1"/>
    <col min="21" max="21" width="20.5703125" style="87" customWidth="1"/>
    <col min="22" max="22" width="21.5703125" style="87" customWidth="1"/>
    <col min="23" max="23" width="26.7109375" style="87" customWidth="1"/>
    <col min="24" max="24" width="12.85546875" style="85" bestFit="1" customWidth="1"/>
    <col min="25" max="16384" width="11.42578125" style="85"/>
  </cols>
  <sheetData>
    <row r="1" spans="1:27" s="10" customFormat="1" x14ac:dyDescent="0.25">
      <c r="A1" s="576" t="s">
        <v>14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7"/>
      <c r="M1" s="7"/>
      <c r="N1" s="7"/>
      <c r="O1" s="7"/>
      <c r="P1" s="11"/>
      <c r="Q1" s="11"/>
      <c r="R1" s="11"/>
      <c r="S1" s="11"/>
      <c r="T1" s="11"/>
      <c r="U1" s="11"/>
      <c r="V1" s="11"/>
      <c r="W1" s="19"/>
    </row>
    <row r="2" spans="1:27" s="2" customFormat="1" x14ac:dyDescent="0.25">
      <c r="A2" s="576" t="s">
        <v>15960</v>
      </c>
      <c r="B2" s="576"/>
      <c r="C2" s="576"/>
      <c r="D2" s="576"/>
      <c r="E2" s="576"/>
      <c r="F2" s="576"/>
      <c r="G2" s="576"/>
      <c r="H2" s="576"/>
      <c r="I2" s="576"/>
      <c r="J2" s="576"/>
      <c r="K2" s="576"/>
      <c r="L2" s="94"/>
      <c r="M2" s="94"/>
      <c r="N2" s="94"/>
      <c r="O2" s="94"/>
      <c r="P2" s="4"/>
      <c r="Q2" s="18"/>
      <c r="R2" s="4"/>
      <c r="S2" s="4"/>
      <c r="W2" s="20"/>
    </row>
    <row r="3" spans="1:27" s="2" customFormat="1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4"/>
      <c r="Q3" s="18"/>
      <c r="R3" s="4"/>
      <c r="S3" s="4"/>
      <c r="W3" s="20"/>
    </row>
    <row r="4" spans="1:27" s="74" customFormat="1" ht="15" customHeight="1" x14ac:dyDescent="0.2">
      <c r="A4" s="565" t="s">
        <v>77</v>
      </c>
      <c r="B4" s="565"/>
      <c r="C4" s="565"/>
      <c r="D4" s="565"/>
      <c r="E4" s="565"/>
      <c r="F4" s="565"/>
      <c r="G4" s="565"/>
      <c r="H4" s="565"/>
      <c r="I4" s="565"/>
      <c r="J4" s="565"/>
      <c r="K4" s="565"/>
      <c r="L4" s="84"/>
      <c r="M4" s="84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</row>
    <row r="5" spans="1:27" s="74" customFormat="1" ht="11.25" x14ac:dyDescent="0.2">
      <c r="M5" s="83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</row>
    <row r="6" spans="1:27" s="83" customFormat="1" ht="30" customHeight="1" x14ac:dyDescent="0.2">
      <c r="A6" s="70" t="s">
        <v>12</v>
      </c>
      <c r="B6" s="70" t="s">
        <v>8</v>
      </c>
      <c r="C6" s="70" t="s">
        <v>7</v>
      </c>
      <c r="D6" s="70" t="s">
        <v>0</v>
      </c>
      <c r="E6" s="70" t="s">
        <v>1</v>
      </c>
      <c r="F6" s="70" t="s">
        <v>82</v>
      </c>
      <c r="G6" s="70" t="s">
        <v>10</v>
      </c>
      <c r="H6" s="70" t="s">
        <v>29</v>
      </c>
      <c r="I6" s="70" t="s">
        <v>13782</v>
      </c>
      <c r="J6" s="571" t="s">
        <v>33</v>
      </c>
      <c r="K6" s="571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</row>
    <row r="7" spans="1:27" s="74" customFormat="1" ht="12.75" x14ac:dyDescent="0.2">
      <c r="A7" s="136">
        <v>1</v>
      </c>
      <c r="B7" s="136" t="s">
        <v>7714</v>
      </c>
      <c r="C7" s="136" t="s">
        <v>7715</v>
      </c>
      <c r="D7" s="120" t="s">
        <v>7716</v>
      </c>
      <c r="E7" s="120" t="s">
        <v>391</v>
      </c>
      <c r="F7" s="120" t="s">
        <v>261</v>
      </c>
      <c r="G7" s="120" t="s">
        <v>1088</v>
      </c>
      <c r="H7" s="187">
        <v>27260</v>
      </c>
      <c r="I7" s="120" t="s">
        <v>92</v>
      </c>
      <c r="J7" s="120">
        <v>12</v>
      </c>
      <c r="K7" s="138">
        <v>2015</v>
      </c>
      <c r="L7" s="83"/>
      <c r="M7" s="83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7"/>
      <c r="Z7" s="77"/>
      <c r="AA7" s="77"/>
    </row>
    <row r="8" spans="1:27" s="74" customFormat="1" ht="12.75" x14ac:dyDescent="0.2">
      <c r="A8" s="136">
        <v>2</v>
      </c>
      <c r="B8" s="136" t="s">
        <v>7717</v>
      </c>
      <c r="C8" s="136" t="s">
        <v>7718</v>
      </c>
      <c r="D8" s="120" t="s">
        <v>261</v>
      </c>
      <c r="E8" s="120" t="s">
        <v>391</v>
      </c>
      <c r="F8" s="120" t="s">
        <v>261</v>
      </c>
      <c r="G8" s="120" t="s">
        <v>1088</v>
      </c>
      <c r="H8" s="187">
        <v>4640</v>
      </c>
      <c r="I8" s="120" t="s">
        <v>92</v>
      </c>
      <c r="J8" s="120">
        <v>12</v>
      </c>
      <c r="K8" s="138">
        <v>2015</v>
      </c>
      <c r="L8" s="83"/>
      <c r="M8" s="83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7"/>
      <c r="Z8" s="77"/>
      <c r="AA8" s="77"/>
    </row>
    <row r="9" spans="1:27" s="74" customFormat="1" ht="12.75" x14ac:dyDescent="0.2">
      <c r="A9" s="136">
        <v>3</v>
      </c>
      <c r="B9" s="136" t="s">
        <v>7719</v>
      </c>
      <c r="C9" s="136" t="s">
        <v>7720</v>
      </c>
      <c r="D9" s="120" t="s">
        <v>7721</v>
      </c>
      <c r="E9" s="120" t="s">
        <v>391</v>
      </c>
      <c r="F9" s="120" t="s">
        <v>261</v>
      </c>
      <c r="G9" s="120" t="s">
        <v>1088</v>
      </c>
      <c r="H9" s="187">
        <v>20000</v>
      </c>
      <c r="I9" s="120" t="s">
        <v>92</v>
      </c>
      <c r="J9" s="120">
        <v>12</v>
      </c>
      <c r="K9" s="138">
        <v>2015</v>
      </c>
      <c r="L9" s="83"/>
      <c r="M9" s="83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7"/>
      <c r="Z9" s="77"/>
      <c r="AA9" s="77"/>
    </row>
    <row r="10" spans="1:27" s="74" customFormat="1" ht="12.75" x14ac:dyDescent="0.2">
      <c r="A10" s="136">
        <v>4</v>
      </c>
      <c r="B10" s="136" t="s">
        <v>7722</v>
      </c>
      <c r="C10" s="136" t="s">
        <v>7723</v>
      </c>
      <c r="D10" s="137" t="s">
        <v>7724</v>
      </c>
      <c r="E10" s="137" t="s">
        <v>391</v>
      </c>
      <c r="F10" s="137" t="s">
        <v>261</v>
      </c>
      <c r="G10" s="120" t="s">
        <v>1088</v>
      </c>
      <c r="H10" s="187">
        <v>21148.5</v>
      </c>
      <c r="I10" s="137" t="s">
        <v>92</v>
      </c>
      <c r="J10" s="138">
        <v>12</v>
      </c>
      <c r="K10" s="150">
        <v>2013</v>
      </c>
      <c r="L10" s="83"/>
      <c r="M10" s="83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7"/>
      <c r="Z10" s="77"/>
      <c r="AA10" s="77"/>
    </row>
    <row r="11" spans="1:27" s="74" customFormat="1" ht="12.75" x14ac:dyDescent="0.2">
      <c r="A11" s="136">
        <v>5</v>
      </c>
      <c r="B11" s="136" t="s">
        <v>3515</v>
      </c>
      <c r="C11" s="136" t="s">
        <v>7725</v>
      </c>
      <c r="D11" s="120" t="s">
        <v>7716</v>
      </c>
      <c r="E11" s="120" t="s">
        <v>391</v>
      </c>
      <c r="F11" s="120" t="s">
        <v>261</v>
      </c>
      <c r="G11" s="120" t="s">
        <v>1088</v>
      </c>
      <c r="H11" s="187">
        <v>32248</v>
      </c>
      <c r="I11" s="137" t="s">
        <v>92</v>
      </c>
      <c r="J11" s="138">
        <v>6</v>
      </c>
      <c r="K11" s="150">
        <v>2017</v>
      </c>
      <c r="L11" s="83"/>
      <c r="M11" s="83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7"/>
      <c r="Z11" s="77"/>
      <c r="AA11" s="77"/>
    </row>
    <row r="12" spans="1:27" s="74" customFormat="1" ht="12.75" x14ac:dyDescent="0.2">
      <c r="A12" s="136">
        <v>6</v>
      </c>
      <c r="B12" s="136" t="s">
        <v>7726</v>
      </c>
      <c r="C12" s="136" t="s">
        <v>7727</v>
      </c>
      <c r="D12" s="120" t="s">
        <v>261</v>
      </c>
      <c r="E12" s="120" t="s">
        <v>391</v>
      </c>
      <c r="F12" s="120" t="s">
        <v>261</v>
      </c>
      <c r="G12" s="120" t="s">
        <v>1088</v>
      </c>
      <c r="H12" s="187">
        <v>21119.98</v>
      </c>
      <c r="I12" s="120" t="s">
        <v>92</v>
      </c>
      <c r="J12" s="138">
        <v>11</v>
      </c>
      <c r="K12" s="150">
        <v>2018</v>
      </c>
      <c r="L12" s="83"/>
      <c r="M12" s="83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7"/>
      <c r="Z12" s="77"/>
      <c r="AA12" s="77"/>
    </row>
    <row r="13" spans="1:27" s="74" customFormat="1" ht="25.5" x14ac:dyDescent="0.2">
      <c r="A13" s="136">
        <v>7</v>
      </c>
      <c r="B13" s="136" t="s">
        <v>7728</v>
      </c>
      <c r="C13" s="136" t="s">
        <v>7729</v>
      </c>
      <c r="D13" s="137" t="s">
        <v>7730</v>
      </c>
      <c r="E13" s="137">
        <v>2015</v>
      </c>
      <c r="F13" s="120" t="s">
        <v>261</v>
      </c>
      <c r="G13" s="137" t="s">
        <v>7046</v>
      </c>
      <c r="H13" s="187">
        <v>14848</v>
      </c>
      <c r="I13" s="137" t="s">
        <v>92</v>
      </c>
      <c r="J13" s="120">
        <v>12</v>
      </c>
      <c r="K13" s="138">
        <v>2015</v>
      </c>
      <c r="L13" s="83"/>
      <c r="M13" s="83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7"/>
      <c r="Z13" s="77"/>
      <c r="AA13" s="77"/>
    </row>
    <row r="14" spans="1:27" s="74" customFormat="1" ht="25.5" x14ac:dyDescent="0.2">
      <c r="A14" s="136">
        <v>8</v>
      </c>
      <c r="B14" s="136" t="s">
        <v>7731</v>
      </c>
      <c r="C14" s="136" t="s">
        <v>7732</v>
      </c>
      <c r="D14" s="137" t="s">
        <v>7733</v>
      </c>
      <c r="E14" s="137">
        <v>2015</v>
      </c>
      <c r="F14" s="120" t="s">
        <v>261</v>
      </c>
      <c r="G14" s="137" t="s">
        <v>7046</v>
      </c>
      <c r="H14" s="187">
        <v>49652.639999999999</v>
      </c>
      <c r="I14" s="137" t="s">
        <v>92</v>
      </c>
      <c r="J14" s="120">
        <v>12</v>
      </c>
      <c r="K14" s="138">
        <v>2015</v>
      </c>
      <c r="L14" s="83"/>
      <c r="M14" s="83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7"/>
      <c r="Z14" s="77"/>
      <c r="AA14" s="77"/>
    </row>
    <row r="15" spans="1:27" s="74" customFormat="1" ht="12.75" x14ac:dyDescent="0.2">
      <c r="A15" s="136">
        <v>9</v>
      </c>
      <c r="B15" s="136" t="s">
        <v>7734</v>
      </c>
      <c r="C15" s="136" t="s">
        <v>7735</v>
      </c>
      <c r="D15" s="137" t="s">
        <v>7736</v>
      </c>
      <c r="E15" s="120">
        <v>2021</v>
      </c>
      <c r="F15" s="120" t="s">
        <v>261</v>
      </c>
      <c r="G15" s="120" t="s">
        <v>293</v>
      </c>
      <c r="H15" s="187">
        <v>4176</v>
      </c>
      <c r="I15" s="137" t="s">
        <v>2856</v>
      </c>
      <c r="J15" s="138">
        <v>1</v>
      </c>
      <c r="K15" s="150">
        <v>2021</v>
      </c>
      <c r="L15" s="83"/>
      <c r="M15" s="83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7"/>
      <c r="Z15" s="77"/>
      <c r="AA15" s="77"/>
    </row>
    <row r="16" spans="1:27" s="74" customFormat="1" ht="12.75" x14ac:dyDescent="0.2">
      <c r="A16" s="136">
        <v>10</v>
      </c>
      <c r="B16" s="136" t="s">
        <v>7737</v>
      </c>
      <c r="C16" s="136" t="s">
        <v>7738</v>
      </c>
      <c r="D16" s="137" t="s">
        <v>7739</v>
      </c>
      <c r="E16" s="120">
        <v>2021</v>
      </c>
      <c r="F16" s="120" t="s">
        <v>261</v>
      </c>
      <c r="G16" s="120" t="s">
        <v>293</v>
      </c>
      <c r="H16" s="187">
        <v>4640000</v>
      </c>
      <c r="I16" s="137" t="s">
        <v>92</v>
      </c>
      <c r="J16" s="138">
        <v>3</v>
      </c>
      <c r="K16" s="150">
        <v>2021</v>
      </c>
      <c r="L16" s="83"/>
      <c r="M16" s="83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7"/>
      <c r="Z16" s="77"/>
      <c r="AA16" s="77"/>
    </row>
    <row r="17" spans="1:27" s="74" customFormat="1" ht="38.25" x14ac:dyDescent="0.2">
      <c r="A17" s="136">
        <v>11</v>
      </c>
      <c r="B17" s="136" t="s">
        <v>7740</v>
      </c>
      <c r="C17" s="136" t="s">
        <v>7741</v>
      </c>
      <c r="D17" s="137" t="s">
        <v>7742</v>
      </c>
      <c r="E17" s="137">
        <v>2022</v>
      </c>
      <c r="F17" s="137" t="s">
        <v>261</v>
      </c>
      <c r="G17" s="137" t="s">
        <v>15329</v>
      </c>
      <c r="H17" s="187">
        <v>1082.51</v>
      </c>
      <c r="I17" s="137" t="s">
        <v>2856</v>
      </c>
      <c r="J17" s="137">
        <v>3</v>
      </c>
      <c r="K17" s="138">
        <v>2022</v>
      </c>
      <c r="L17" s="83"/>
      <c r="M17" s="83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7"/>
      <c r="Z17" s="77"/>
      <c r="AA17" s="77"/>
    </row>
    <row r="18" spans="1:27" s="74" customFormat="1" ht="38.25" x14ac:dyDescent="0.2">
      <c r="A18" s="136">
        <v>12</v>
      </c>
      <c r="B18" s="136" t="s">
        <v>7743</v>
      </c>
      <c r="C18" s="136" t="s">
        <v>7744</v>
      </c>
      <c r="D18" s="137" t="s">
        <v>7712</v>
      </c>
      <c r="E18" s="137">
        <v>2019</v>
      </c>
      <c r="F18" s="137" t="s">
        <v>261</v>
      </c>
      <c r="G18" s="137" t="s">
        <v>15329</v>
      </c>
      <c r="H18" s="187">
        <v>26227.15</v>
      </c>
      <c r="I18" s="137" t="s">
        <v>92</v>
      </c>
      <c r="J18" s="137">
        <v>3</v>
      </c>
      <c r="K18" s="138">
        <v>2022</v>
      </c>
      <c r="L18" s="83"/>
      <c r="M18" s="83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7"/>
      <c r="Z18" s="77"/>
      <c r="AA18" s="77"/>
    </row>
    <row r="19" spans="1:27" s="74" customFormat="1" ht="38.25" x14ac:dyDescent="0.2">
      <c r="A19" s="136">
        <v>13</v>
      </c>
      <c r="B19" s="136" t="s">
        <v>7745</v>
      </c>
      <c r="C19" s="136" t="s">
        <v>7746</v>
      </c>
      <c r="D19" s="137" t="s">
        <v>7712</v>
      </c>
      <c r="E19" s="137">
        <v>2019</v>
      </c>
      <c r="F19" s="137" t="s">
        <v>261</v>
      </c>
      <c r="G19" s="137" t="s">
        <v>15329</v>
      </c>
      <c r="H19" s="187">
        <v>6099.26</v>
      </c>
      <c r="I19" s="137" t="s">
        <v>92</v>
      </c>
      <c r="J19" s="137">
        <v>3</v>
      </c>
      <c r="K19" s="138">
        <v>2022</v>
      </c>
      <c r="L19" s="83"/>
      <c r="M19" s="83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7"/>
      <c r="Z19" s="77"/>
      <c r="AA19" s="77"/>
    </row>
    <row r="20" spans="1:27" s="74" customFormat="1" ht="38.25" x14ac:dyDescent="0.2">
      <c r="A20" s="136">
        <v>14</v>
      </c>
      <c r="B20" s="136" t="s">
        <v>7747</v>
      </c>
      <c r="C20" s="136" t="s">
        <v>7746</v>
      </c>
      <c r="D20" s="137" t="s">
        <v>7712</v>
      </c>
      <c r="E20" s="137">
        <v>2019</v>
      </c>
      <c r="F20" s="137" t="s">
        <v>261</v>
      </c>
      <c r="G20" s="137" t="s">
        <v>15329</v>
      </c>
      <c r="H20" s="187">
        <v>6099.26</v>
      </c>
      <c r="I20" s="137" t="s">
        <v>92</v>
      </c>
      <c r="J20" s="137">
        <v>3</v>
      </c>
      <c r="K20" s="138">
        <v>2022</v>
      </c>
      <c r="L20" s="83"/>
      <c r="M20" s="83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7"/>
      <c r="Z20" s="77"/>
      <c r="AA20" s="77"/>
    </row>
    <row r="21" spans="1:27" s="74" customFormat="1" ht="38.25" x14ac:dyDescent="0.2">
      <c r="A21" s="136">
        <v>15</v>
      </c>
      <c r="B21" s="136" t="s">
        <v>7748</v>
      </c>
      <c r="C21" s="136" t="s">
        <v>7746</v>
      </c>
      <c r="D21" s="137" t="s">
        <v>7712</v>
      </c>
      <c r="E21" s="137">
        <v>2019</v>
      </c>
      <c r="F21" s="137" t="s">
        <v>261</v>
      </c>
      <c r="G21" s="137" t="s">
        <v>15329</v>
      </c>
      <c r="H21" s="187">
        <v>6099.26</v>
      </c>
      <c r="I21" s="137" t="s">
        <v>92</v>
      </c>
      <c r="J21" s="137">
        <v>3</v>
      </c>
      <c r="K21" s="138">
        <v>2022</v>
      </c>
      <c r="L21" s="83"/>
      <c r="M21" s="83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7"/>
      <c r="Z21" s="77"/>
      <c r="AA21" s="77"/>
    </row>
    <row r="22" spans="1:27" s="74" customFormat="1" ht="38.25" x14ac:dyDescent="0.2">
      <c r="A22" s="136">
        <v>16</v>
      </c>
      <c r="B22" s="136" t="s">
        <v>7749</v>
      </c>
      <c r="C22" s="136" t="s">
        <v>7746</v>
      </c>
      <c r="D22" s="137" t="s">
        <v>7712</v>
      </c>
      <c r="E22" s="137">
        <v>2019</v>
      </c>
      <c r="F22" s="137" t="s">
        <v>261</v>
      </c>
      <c r="G22" s="137" t="s">
        <v>15329</v>
      </c>
      <c r="H22" s="187">
        <v>6099.26</v>
      </c>
      <c r="I22" s="137" t="s">
        <v>92</v>
      </c>
      <c r="J22" s="137">
        <v>3</v>
      </c>
      <c r="K22" s="138">
        <v>2022</v>
      </c>
      <c r="L22" s="83"/>
      <c r="M22" s="83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7"/>
      <c r="Z22" s="77"/>
      <c r="AA22" s="77"/>
    </row>
    <row r="23" spans="1:27" s="74" customFormat="1" ht="38.25" x14ac:dyDescent="0.2">
      <c r="A23" s="136">
        <v>17</v>
      </c>
      <c r="B23" s="136" t="s">
        <v>7750</v>
      </c>
      <c r="C23" s="136" t="s">
        <v>7746</v>
      </c>
      <c r="D23" s="137" t="s">
        <v>7712</v>
      </c>
      <c r="E23" s="137">
        <v>2019</v>
      </c>
      <c r="F23" s="137" t="s">
        <v>261</v>
      </c>
      <c r="G23" s="137" t="s">
        <v>15329</v>
      </c>
      <c r="H23" s="187">
        <v>6099.26</v>
      </c>
      <c r="I23" s="137" t="s">
        <v>92</v>
      </c>
      <c r="J23" s="137">
        <v>3</v>
      </c>
      <c r="K23" s="138">
        <v>2022</v>
      </c>
      <c r="L23" s="83"/>
      <c r="M23" s="83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7"/>
      <c r="Z23" s="77"/>
      <c r="AA23" s="77"/>
    </row>
    <row r="24" spans="1:27" s="74" customFormat="1" ht="38.25" x14ac:dyDescent="0.2">
      <c r="A24" s="136">
        <v>18</v>
      </c>
      <c r="B24" s="136" t="s">
        <v>7751</v>
      </c>
      <c r="C24" s="136" t="s">
        <v>7746</v>
      </c>
      <c r="D24" s="137" t="s">
        <v>7712</v>
      </c>
      <c r="E24" s="137">
        <v>2019</v>
      </c>
      <c r="F24" s="137" t="s">
        <v>261</v>
      </c>
      <c r="G24" s="137" t="s">
        <v>15329</v>
      </c>
      <c r="H24" s="187">
        <v>6099.26</v>
      </c>
      <c r="I24" s="137" t="s">
        <v>92</v>
      </c>
      <c r="J24" s="137">
        <v>3</v>
      </c>
      <c r="K24" s="138">
        <v>2022</v>
      </c>
      <c r="L24" s="83"/>
      <c r="M24" s="83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7"/>
      <c r="Z24" s="77"/>
      <c r="AA24" s="77"/>
    </row>
    <row r="25" spans="1:27" s="74" customFormat="1" ht="38.25" x14ac:dyDescent="0.2">
      <c r="A25" s="136">
        <v>19</v>
      </c>
      <c r="B25" s="136" t="s">
        <v>7752</v>
      </c>
      <c r="C25" s="136" t="s">
        <v>7746</v>
      </c>
      <c r="D25" s="137" t="s">
        <v>7712</v>
      </c>
      <c r="E25" s="137">
        <v>2019</v>
      </c>
      <c r="F25" s="137" t="s">
        <v>261</v>
      </c>
      <c r="G25" s="137" t="s">
        <v>15329</v>
      </c>
      <c r="H25" s="187">
        <v>6099.26</v>
      </c>
      <c r="I25" s="137" t="s">
        <v>92</v>
      </c>
      <c r="J25" s="137">
        <v>3</v>
      </c>
      <c r="K25" s="138">
        <v>2022</v>
      </c>
      <c r="L25" s="83"/>
      <c r="M25" s="83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7"/>
      <c r="Z25" s="77"/>
      <c r="AA25" s="77"/>
    </row>
    <row r="26" spans="1:27" s="74" customFormat="1" ht="38.25" x14ac:dyDescent="0.2">
      <c r="A26" s="136">
        <v>20</v>
      </c>
      <c r="B26" s="136" t="s">
        <v>7753</v>
      </c>
      <c r="C26" s="136" t="s">
        <v>7746</v>
      </c>
      <c r="D26" s="137" t="s">
        <v>7712</v>
      </c>
      <c r="E26" s="137">
        <v>2019</v>
      </c>
      <c r="F26" s="137" t="s">
        <v>261</v>
      </c>
      <c r="G26" s="137" t="s">
        <v>15329</v>
      </c>
      <c r="H26" s="187">
        <v>6099.26</v>
      </c>
      <c r="I26" s="137" t="s">
        <v>92</v>
      </c>
      <c r="J26" s="137">
        <v>3</v>
      </c>
      <c r="K26" s="138">
        <v>2022</v>
      </c>
      <c r="L26" s="83"/>
      <c r="M26" s="83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7"/>
      <c r="Z26" s="77"/>
      <c r="AA26" s="77"/>
    </row>
    <row r="27" spans="1:27" s="74" customFormat="1" ht="38.25" x14ac:dyDescent="0.2">
      <c r="A27" s="136">
        <v>21</v>
      </c>
      <c r="B27" s="136" t="s">
        <v>7754</v>
      </c>
      <c r="C27" s="136" t="s">
        <v>7746</v>
      </c>
      <c r="D27" s="137" t="s">
        <v>7712</v>
      </c>
      <c r="E27" s="137">
        <v>2019</v>
      </c>
      <c r="F27" s="137" t="s">
        <v>261</v>
      </c>
      <c r="G27" s="137" t="s">
        <v>15329</v>
      </c>
      <c r="H27" s="187">
        <v>6099.26</v>
      </c>
      <c r="I27" s="137" t="s">
        <v>92</v>
      </c>
      <c r="J27" s="137">
        <v>3</v>
      </c>
      <c r="K27" s="138">
        <v>2022</v>
      </c>
      <c r="L27" s="83"/>
      <c r="M27" s="83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7"/>
      <c r="Z27" s="77"/>
      <c r="AA27" s="77"/>
    </row>
    <row r="28" spans="1:27" s="74" customFormat="1" ht="38.25" x14ac:dyDescent="0.2">
      <c r="A28" s="136">
        <v>22</v>
      </c>
      <c r="B28" s="136" t="s">
        <v>7755</v>
      </c>
      <c r="C28" s="136" t="s">
        <v>7746</v>
      </c>
      <c r="D28" s="137" t="s">
        <v>7712</v>
      </c>
      <c r="E28" s="137">
        <v>2019</v>
      </c>
      <c r="F28" s="137" t="s">
        <v>261</v>
      </c>
      <c r="G28" s="137" t="s">
        <v>15329</v>
      </c>
      <c r="H28" s="187">
        <v>6099.26</v>
      </c>
      <c r="I28" s="137" t="s">
        <v>92</v>
      </c>
      <c r="J28" s="137">
        <v>3</v>
      </c>
      <c r="K28" s="138">
        <v>2022</v>
      </c>
      <c r="L28" s="83"/>
      <c r="M28" s="83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7"/>
      <c r="Z28" s="77"/>
      <c r="AA28" s="77"/>
    </row>
    <row r="29" spans="1:27" s="74" customFormat="1" ht="38.25" x14ac:dyDescent="0.2">
      <c r="A29" s="136">
        <v>23</v>
      </c>
      <c r="B29" s="136" t="s">
        <v>7756</v>
      </c>
      <c r="C29" s="136" t="s">
        <v>7757</v>
      </c>
      <c r="D29" s="137"/>
      <c r="E29" s="137">
        <v>2022</v>
      </c>
      <c r="F29" s="137" t="s">
        <v>261</v>
      </c>
      <c r="G29" s="137" t="s">
        <v>15329</v>
      </c>
      <c r="H29" s="187">
        <v>63105.14</v>
      </c>
      <c r="I29" s="137" t="s">
        <v>92</v>
      </c>
      <c r="J29" s="137">
        <v>3</v>
      </c>
      <c r="K29" s="138">
        <v>2022</v>
      </c>
      <c r="L29" s="83"/>
      <c r="M29" s="83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7"/>
      <c r="Z29" s="77"/>
      <c r="AA29" s="77"/>
    </row>
    <row r="30" spans="1:27" s="74" customFormat="1" ht="38.25" x14ac:dyDescent="0.2">
      <c r="A30" s="136">
        <v>24</v>
      </c>
      <c r="B30" s="136" t="s">
        <v>7758</v>
      </c>
      <c r="C30" s="136" t="s">
        <v>7759</v>
      </c>
      <c r="D30" s="137"/>
      <c r="E30" s="137">
        <v>2022</v>
      </c>
      <c r="F30" s="137" t="s">
        <v>261</v>
      </c>
      <c r="G30" s="137" t="s">
        <v>15329</v>
      </c>
      <c r="H30" s="187">
        <v>48581.81</v>
      </c>
      <c r="I30" s="137" t="s">
        <v>92</v>
      </c>
      <c r="J30" s="137">
        <v>3</v>
      </c>
      <c r="K30" s="138">
        <v>2022</v>
      </c>
      <c r="L30" s="83"/>
      <c r="M30" s="83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7"/>
      <c r="Z30" s="77"/>
      <c r="AA30" s="77"/>
    </row>
    <row r="31" spans="1:27" s="74" customFormat="1" ht="38.25" x14ac:dyDescent="0.2">
      <c r="A31" s="136">
        <v>25</v>
      </c>
      <c r="B31" s="136" t="s">
        <v>7760</v>
      </c>
      <c r="C31" s="136" t="s">
        <v>7761</v>
      </c>
      <c r="D31" s="137"/>
      <c r="E31" s="137">
        <v>2022</v>
      </c>
      <c r="F31" s="137" t="s">
        <v>261</v>
      </c>
      <c r="G31" s="137" t="s">
        <v>15329</v>
      </c>
      <c r="H31" s="187">
        <v>29581</v>
      </c>
      <c r="I31" s="137" t="s">
        <v>92</v>
      </c>
      <c r="J31" s="137">
        <v>3</v>
      </c>
      <c r="K31" s="138">
        <v>2022</v>
      </c>
      <c r="L31" s="83"/>
      <c r="M31" s="83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7"/>
      <c r="Z31" s="77"/>
      <c r="AA31" s="77"/>
    </row>
    <row r="32" spans="1:27" s="74" customFormat="1" ht="38.25" x14ac:dyDescent="0.2">
      <c r="A32" s="136">
        <v>26</v>
      </c>
      <c r="B32" s="136" t="s">
        <v>7762</v>
      </c>
      <c r="C32" s="136" t="s">
        <v>7741</v>
      </c>
      <c r="D32" s="137" t="s">
        <v>7742</v>
      </c>
      <c r="E32" s="137">
        <v>2022</v>
      </c>
      <c r="F32" s="137" t="s">
        <v>261</v>
      </c>
      <c r="G32" s="137" t="s">
        <v>15329</v>
      </c>
      <c r="H32" s="187">
        <v>1082.51</v>
      </c>
      <c r="I32" s="137" t="s">
        <v>92</v>
      </c>
      <c r="J32" s="137">
        <v>3</v>
      </c>
      <c r="K32" s="138">
        <v>2022</v>
      </c>
      <c r="L32" s="83"/>
      <c r="M32" s="83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7"/>
      <c r="Z32" s="77"/>
      <c r="AA32" s="77"/>
    </row>
    <row r="33" spans="1:27" s="74" customFormat="1" ht="38.25" x14ac:dyDescent="0.2">
      <c r="A33" s="136">
        <v>27</v>
      </c>
      <c r="B33" s="136" t="s">
        <v>7763</v>
      </c>
      <c r="C33" s="136" t="s">
        <v>7741</v>
      </c>
      <c r="D33" s="137" t="s">
        <v>7742</v>
      </c>
      <c r="E33" s="137">
        <v>2022</v>
      </c>
      <c r="F33" s="137" t="s">
        <v>261</v>
      </c>
      <c r="G33" s="137" t="s">
        <v>15329</v>
      </c>
      <c r="H33" s="187">
        <v>1082.51</v>
      </c>
      <c r="I33" s="137" t="s">
        <v>92</v>
      </c>
      <c r="J33" s="137">
        <v>3</v>
      </c>
      <c r="K33" s="138">
        <v>2022</v>
      </c>
      <c r="L33" s="83"/>
      <c r="M33" s="83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7"/>
      <c r="Z33" s="77"/>
      <c r="AA33" s="77"/>
    </row>
    <row r="34" spans="1:27" s="74" customFormat="1" ht="38.25" x14ac:dyDescent="0.2">
      <c r="A34" s="136">
        <v>28</v>
      </c>
      <c r="B34" s="136" t="s">
        <v>7764</v>
      </c>
      <c r="C34" s="136" t="s">
        <v>7741</v>
      </c>
      <c r="D34" s="137" t="s">
        <v>7742</v>
      </c>
      <c r="E34" s="137">
        <v>2022</v>
      </c>
      <c r="F34" s="137" t="s">
        <v>261</v>
      </c>
      <c r="G34" s="137" t="s">
        <v>15329</v>
      </c>
      <c r="H34" s="187">
        <v>1082.51</v>
      </c>
      <c r="I34" s="137" t="s">
        <v>92</v>
      </c>
      <c r="J34" s="137">
        <v>3</v>
      </c>
      <c r="K34" s="138">
        <v>2022</v>
      </c>
      <c r="L34" s="83"/>
      <c r="M34" s="83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7"/>
      <c r="Z34" s="77"/>
      <c r="AA34" s="77"/>
    </row>
    <row r="35" spans="1:27" s="74" customFormat="1" ht="38.25" x14ac:dyDescent="0.2">
      <c r="A35" s="136">
        <v>29</v>
      </c>
      <c r="B35" s="136" t="s">
        <v>7765</v>
      </c>
      <c r="C35" s="136" t="s">
        <v>7741</v>
      </c>
      <c r="D35" s="137" t="s">
        <v>7742</v>
      </c>
      <c r="E35" s="137">
        <v>2022</v>
      </c>
      <c r="F35" s="137" t="s">
        <v>261</v>
      </c>
      <c r="G35" s="137" t="s">
        <v>15329</v>
      </c>
      <c r="H35" s="187">
        <v>1082.51</v>
      </c>
      <c r="I35" s="137" t="s">
        <v>92</v>
      </c>
      <c r="J35" s="137">
        <v>3</v>
      </c>
      <c r="K35" s="138">
        <v>2022</v>
      </c>
      <c r="L35" s="83"/>
      <c r="M35" s="83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7"/>
      <c r="Z35" s="77"/>
      <c r="AA35" s="77"/>
    </row>
    <row r="36" spans="1:27" s="74" customFormat="1" ht="22.5" x14ac:dyDescent="0.2">
      <c r="A36" s="71">
        <v>30</v>
      </c>
      <c r="B36" s="71" t="s">
        <v>14397</v>
      </c>
      <c r="C36" s="71" t="s">
        <v>14396</v>
      </c>
      <c r="D36" s="71"/>
      <c r="E36" s="71"/>
      <c r="F36" s="71"/>
      <c r="G36" s="71" t="s">
        <v>202</v>
      </c>
      <c r="H36" s="237">
        <v>102956.97</v>
      </c>
      <c r="I36" s="71" t="s">
        <v>92</v>
      </c>
      <c r="J36" s="71">
        <v>4</v>
      </c>
      <c r="K36" s="71">
        <v>2024</v>
      </c>
      <c r="L36" s="83"/>
      <c r="M36" s="83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7"/>
      <c r="Z36" s="77"/>
      <c r="AA36" s="77"/>
    </row>
    <row r="37" spans="1:27" s="74" customFormat="1" ht="11.25" x14ac:dyDescent="0.2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83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7"/>
      <c r="Y37" s="77"/>
      <c r="Z37" s="77"/>
    </row>
    <row r="38" spans="1:27" s="74" customFormat="1" ht="11.25" x14ac:dyDescent="0.2">
      <c r="A38" s="69"/>
      <c r="B38" s="69"/>
      <c r="C38" s="69"/>
      <c r="D38" s="69"/>
      <c r="E38" s="69"/>
      <c r="F38" s="69"/>
      <c r="G38" s="377" t="s">
        <v>24</v>
      </c>
      <c r="H38" s="382">
        <f>SUM(H7:H37)</f>
        <v>5171950.3399999961</v>
      </c>
      <c r="I38" s="69"/>
      <c r="J38" s="69"/>
      <c r="K38" s="69"/>
      <c r="L38" s="69"/>
      <c r="M38" s="83"/>
      <c r="N38" s="69"/>
      <c r="O38" s="69"/>
      <c r="P38" s="69"/>
      <c r="Q38" s="69"/>
    </row>
    <row r="39" spans="1:27" s="74" customFormat="1" ht="18.75" customHeight="1" x14ac:dyDescent="0.2">
      <c r="A39" s="73" t="s">
        <v>78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83"/>
    </row>
    <row r="40" spans="1:27" x14ac:dyDescent="0.25">
      <c r="A40" s="37"/>
      <c r="B40" s="37"/>
      <c r="C40" s="37"/>
      <c r="D40" s="43"/>
      <c r="E40" s="43"/>
      <c r="K40" s="88"/>
      <c r="L40" s="89"/>
      <c r="M40" s="89"/>
      <c r="N40" s="62"/>
      <c r="O40" s="89"/>
      <c r="P40" s="89"/>
      <c r="R40" s="90"/>
      <c r="T40" s="91"/>
      <c r="V40" s="91"/>
      <c r="W40" s="91"/>
    </row>
    <row r="41" spans="1:27" x14ac:dyDescent="0.25">
      <c r="A41" s="37"/>
      <c r="B41" s="37"/>
      <c r="C41" s="37"/>
      <c r="E41" s="43"/>
      <c r="J41" s="88"/>
      <c r="K41" s="92"/>
      <c r="L41" s="89"/>
      <c r="M41" s="89"/>
      <c r="N41" s="62"/>
      <c r="O41" s="89"/>
      <c r="P41" s="89"/>
      <c r="R41" s="90"/>
      <c r="T41" s="91"/>
      <c r="V41" s="91"/>
      <c r="W41" s="91"/>
    </row>
    <row r="42" spans="1:27" x14ac:dyDescent="0.25">
      <c r="A42" s="37"/>
      <c r="B42" s="37"/>
      <c r="C42" s="37"/>
      <c r="D42" s="43"/>
      <c r="E42" s="43"/>
      <c r="F42" s="43"/>
      <c r="G42" s="43"/>
      <c r="J42" s="88"/>
      <c r="K42" s="92"/>
      <c r="L42" s="89"/>
      <c r="M42" s="89"/>
      <c r="N42" s="62"/>
      <c r="O42" s="89"/>
      <c r="P42" s="89"/>
      <c r="R42" s="90"/>
      <c r="T42" s="91"/>
      <c r="V42" s="91"/>
      <c r="W42" s="91"/>
    </row>
    <row r="43" spans="1:27" x14ac:dyDescent="0.25">
      <c r="A43" s="37"/>
      <c r="B43" s="37"/>
      <c r="C43" s="37"/>
      <c r="D43" s="43"/>
      <c r="E43" s="43"/>
      <c r="F43" s="43"/>
      <c r="G43" s="43"/>
      <c r="I43" s="43"/>
      <c r="J43" s="88"/>
      <c r="K43" s="92"/>
      <c r="L43" s="89"/>
      <c r="M43" s="89"/>
      <c r="N43" s="62"/>
      <c r="O43" s="89"/>
      <c r="P43" s="89"/>
      <c r="R43" s="90"/>
      <c r="T43" s="91"/>
      <c r="V43" s="91"/>
      <c r="W43" s="91"/>
    </row>
    <row r="44" spans="1:27" x14ac:dyDescent="0.25">
      <c r="A44" s="37"/>
      <c r="B44" s="37"/>
      <c r="C44" s="37"/>
      <c r="D44" s="43"/>
      <c r="K44" s="88"/>
      <c r="L44" s="89"/>
      <c r="M44" s="89"/>
      <c r="N44" s="62"/>
      <c r="O44" s="89"/>
      <c r="P44" s="89"/>
      <c r="R44" s="90"/>
      <c r="T44" s="91"/>
      <c r="V44" s="91"/>
      <c r="W44" s="91"/>
    </row>
    <row r="45" spans="1:27" x14ac:dyDescent="0.25">
      <c r="A45" s="37"/>
      <c r="B45" s="37"/>
      <c r="C45" s="37"/>
      <c r="D45" s="43"/>
      <c r="K45" s="88"/>
      <c r="L45" s="89"/>
      <c r="M45" s="89"/>
      <c r="N45" s="62"/>
      <c r="O45" s="89"/>
      <c r="P45" s="89"/>
      <c r="R45" s="90"/>
      <c r="T45" s="91"/>
      <c r="V45" s="91"/>
      <c r="W45" s="91"/>
    </row>
    <row r="46" spans="1:27" x14ac:dyDescent="0.25">
      <c r="A46" s="37"/>
      <c r="B46" s="37"/>
      <c r="C46" s="37"/>
      <c r="D46" s="43"/>
      <c r="F46" s="43"/>
      <c r="G46" s="43"/>
      <c r="H46" s="43"/>
      <c r="I46" s="43"/>
      <c r="J46" s="88"/>
      <c r="K46" s="92"/>
      <c r="L46" s="89"/>
      <c r="M46" s="89"/>
      <c r="N46" s="62"/>
      <c r="O46" s="89"/>
      <c r="P46" s="89"/>
      <c r="R46" s="90"/>
      <c r="T46" s="91"/>
      <c r="V46" s="91"/>
      <c r="W46" s="91"/>
    </row>
    <row r="47" spans="1:27" x14ac:dyDescent="0.25">
      <c r="A47" s="37"/>
      <c r="B47" s="37"/>
      <c r="C47" s="37"/>
      <c r="D47" s="43"/>
      <c r="E47" s="43"/>
      <c r="F47" s="43"/>
      <c r="G47" s="43"/>
      <c r="H47" s="43"/>
      <c r="I47" s="43"/>
      <c r="J47" s="88"/>
      <c r="K47" s="92"/>
      <c r="L47" s="89"/>
      <c r="M47" s="89"/>
      <c r="N47" s="62"/>
      <c r="O47" s="89"/>
      <c r="P47" s="89"/>
      <c r="R47" s="90"/>
      <c r="T47" s="91"/>
      <c r="V47" s="91"/>
      <c r="W47" s="91"/>
    </row>
    <row r="48" spans="1:27" x14ac:dyDescent="0.25">
      <c r="A48" s="37"/>
      <c r="B48" s="37"/>
      <c r="C48" s="37"/>
      <c r="D48" s="43"/>
      <c r="F48" s="43"/>
      <c r="G48" s="43"/>
      <c r="H48" s="43"/>
      <c r="I48" s="43"/>
      <c r="K48" s="88"/>
      <c r="L48" s="89"/>
      <c r="M48" s="89"/>
      <c r="N48" s="62"/>
      <c r="O48" s="89"/>
      <c r="P48" s="89"/>
      <c r="R48" s="90"/>
      <c r="T48" s="91"/>
      <c r="V48" s="91"/>
      <c r="W48" s="91"/>
    </row>
    <row r="49" spans="1:23" x14ac:dyDescent="0.25">
      <c r="A49" s="37"/>
      <c r="B49" s="37"/>
      <c r="C49" s="37"/>
      <c r="D49" s="43"/>
      <c r="F49" s="43"/>
      <c r="G49" s="43"/>
      <c r="H49" s="43"/>
      <c r="I49" s="43"/>
      <c r="K49" s="88"/>
      <c r="L49" s="89"/>
      <c r="M49" s="89"/>
      <c r="N49" s="62"/>
      <c r="O49" s="89"/>
      <c r="P49" s="89"/>
      <c r="R49" s="90"/>
      <c r="T49" s="91"/>
      <c r="V49" s="91"/>
      <c r="W49" s="91"/>
    </row>
    <row r="50" spans="1:23" x14ac:dyDescent="0.25">
      <c r="A50" s="37"/>
      <c r="B50" s="37"/>
      <c r="C50" s="37"/>
      <c r="D50" s="43"/>
      <c r="F50" s="43"/>
      <c r="G50" s="43"/>
      <c r="H50" s="43"/>
      <c r="I50" s="43"/>
      <c r="K50" s="88"/>
      <c r="L50" s="89"/>
      <c r="M50" s="89"/>
      <c r="N50" s="62"/>
      <c r="O50" s="89"/>
      <c r="P50" s="89"/>
      <c r="R50" s="90"/>
      <c r="T50" s="91"/>
      <c r="V50" s="91"/>
      <c r="W50" s="91"/>
    </row>
    <row r="51" spans="1:23" x14ac:dyDescent="0.25">
      <c r="A51" s="37"/>
      <c r="B51" s="37"/>
      <c r="C51" s="37"/>
      <c r="D51" s="43"/>
      <c r="F51" s="43"/>
      <c r="G51" s="43"/>
      <c r="H51" s="43"/>
      <c r="I51" s="43"/>
      <c r="K51" s="88"/>
      <c r="L51" s="89"/>
      <c r="M51" s="89"/>
      <c r="N51" s="62"/>
      <c r="O51" s="89"/>
      <c r="P51" s="89"/>
      <c r="R51" s="90"/>
      <c r="T51" s="91"/>
      <c r="V51" s="91"/>
      <c r="W51" s="91"/>
    </row>
    <row r="52" spans="1:23" x14ac:dyDescent="0.25">
      <c r="A52" s="37"/>
      <c r="B52" s="37"/>
      <c r="C52" s="37"/>
      <c r="D52" s="43"/>
      <c r="F52" s="43"/>
      <c r="G52" s="43"/>
      <c r="H52" s="43"/>
      <c r="I52" s="43"/>
      <c r="K52" s="88"/>
      <c r="L52" s="89"/>
      <c r="M52" s="89"/>
      <c r="N52" s="62"/>
      <c r="O52" s="89"/>
      <c r="P52" s="89"/>
      <c r="R52" s="90"/>
      <c r="T52" s="91"/>
      <c r="V52" s="91"/>
      <c r="W52" s="91"/>
    </row>
    <row r="53" spans="1:23" x14ac:dyDescent="0.25">
      <c r="A53" s="37"/>
      <c r="B53" s="37"/>
      <c r="C53" s="37"/>
      <c r="D53" s="43"/>
      <c r="F53" s="43"/>
      <c r="G53" s="43"/>
      <c r="H53" s="43"/>
      <c r="I53" s="43"/>
      <c r="K53" s="88"/>
      <c r="L53" s="89"/>
      <c r="M53" s="89"/>
      <c r="N53" s="62"/>
      <c r="O53" s="89"/>
      <c r="P53" s="89"/>
      <c r="R53" s="90"/>
      <c r="T53" s="91"/>
      <c r="V53" s="91"/>
      <c r="W53" s="91"/>
    </row>
    <row r="54" spans="1:23" x14ac:dyDescent="0.25">
      <c r="A54" s="37"/>
      <c r="B54" s="37"/>
      <c r="C54" s="37"/>
      <c r="D54" s="43"/>
      <c r="F54" s="43"/>
      <c r="G54" s="43"/>
      <c r="H54" s="43"/>
      <c r="I54" s="43"/>
      <c r="K54" s="88"/>
      <c r="L54" s="89"/>
      <c r="M54" s="89"/>
      <c r="N54" s="62"/>
      <c r="O54" s="89"/>
      <c r="P54" s="89"/>
      <c r="R54" s="90"/>
      <c r="T54" s="91"/>
      <c r="V54" s="91"/>
      <c r="W54" s="91"/>
    </row>
    <row r="55" spans="1:23" x14ac:dyDescent="0.25">
      <c r="A55" s="37"/>
      <c r="B55" s="37"/>
      <c r="C55" s="37"/>
      <c r="D55" s="43"/>
      <c r="F55" s="43"/>
      <c r="G55" s="43"/>
      <c r="H55" s="43"/>
      <c r="I55" s="43"/>
      <c r="K55" s="88"/>
      <c r="L55" s="89"/>
      <c r="M55" s="89"/>
      <c r="N55" s="62"/>
      <c r="O55" s="89"/>
      <c r="P55" s="89"/>
      <c r="R55" s="90"/>
      <c r="T55" s="91"/>
      <c r="V55" s="91"/>
      <c r="W55" s="91"/>
    </row>
    <row r="56" spans="1:23" x14ac:dyDescent="0.25">
      <c r="A56" s="37"/>
      <c r="B56" s="37"/>
      <c r="C56" s="37"/>
      <c r="D56" s="43"/>
      <c r="F56" s="43"/>
      <c r="G56" s="43"/>
      <c r="H56" s="43"/>
      <c r="I56" s="43"/>
      <c r="K56" s="88"/>
      <c r="L56" s="89"/>
      <c r="M56" s="89"/>
      <c r="N56" s="62"/>
      <c r="O56" s="89"/>
      <c r="P56" s="89"/>
      <c r="R56" s="90"/>
      <c r="T56" s="91"/>
      <c r="V56" s="91"/>
      <c r="W56" s="91"/>
    </row>
    <row r="57" spans="1:23" x14ac:dyDescent="0.25">
      <c r="A57" s="37"/>
      <c r="B57" s="37"/>
      <c r="C57" s="37"/>
      <c r="D57" s="43"/>
      <c r="F57" s="43"/>
      <c r="G57" s="43"/>
      <c r="H57" s="43"/>
      <c r="I57" s="43"/>
      <c r="K57" s="88"/>
      <c r="L57" s="89"/>
      <c r="M57" s="89"/>
      <c r="N57" s="62"/>
      <c r="O57" s="89"/>
      <c r="P57" s="89"/>
      <c r="R57" s="90"/>
      <c r="T57" s="91"/>
      <c r="V57" s="91"/>
      <c r="W57" s="91"/>
    </row>
    <row r="58" spans="1:23" x14ac:dyDescent="0.25">
      <c r="A58" s="37"/>
      <c r="B58" s="37"/>
      <c r="C58" s="37"/>
      <c r="D58" s="43"/>
      <c r="F58" s="43"/>
      <c r="G58" s="43"/>
      <c r="H58" s="43"/>
      <c r="I58" s="43"/>
      <c r="K58" s="88"/>
      <c r="L58" s="89"/>
      <c r="M58" s="89"/>
      <c r="N58" s="62"/>
      <c r="O58" s="89"/>
      <c r="P58" s="89"/>
      <c r="R58" s="90"/>
      <c r="T58" s="91"/>
      <c r="V58" s="91"/>
      <c r="W58" s="91"/>
    </row>
    <row r="59" spans="1:23" x14ac:dyDescent="0.25">
      <c r="A59" s="37"/>
      <c r="B59" s="37"/>
      <c r="C59" s="37"/>
      <c r="D59" s="43"/>
      <c r="F59" s="43"/>
      <c r="G59" s="43"/>
      <c r="H59" s="43"/>
      <c r="I59" s="43"/>
      <c r="K59" s="88"/>
      <c r="L59" s="89"/>
      <c r="M59" s="89"/>
      <c r="N59" s="62"/>
      <c r="O59" s="89"/>
      <c r="P59" s="89"/>
      <c r="R59" s="90"/>
      <c r="T59" s="91"/>
      <c r="V59" s="91"/>
      <c r="W59" s="91"/>
    </row>
    <row r="60" spans="1:23" x14ac:dyDescent="0.25">
      <c r="A60" s="37"/>
      <c r="B60" s="37"/>
      <c r="C60" s="37"/>
      <c r="D60" s="43"/>
      <c r="F60" s="43"/>
      <c r="G60" s="43"/>
      <c r="H60" s="43"/>
      <c r="I60" s="43"/>
      <c r="K60" s="88"/>
      <c r="L60" s="89"/>
      <c r="M60" s="89"/>
      <c r="N60" s="62"/>
      <c r="O60" s="89"/>
      <c r="P60" s="89"/>
      <c r="R60" s="90"/>
      <c r="T60" s="91"/>
      <c r="V60" s="91"/>
      <c r="W60" s="91"/>
    </row>
    <row r="61" spans="1:23" x14ac:dyDescent="0.25">
      <c r="A61" s="37"/>
      <c r="B61" s="37"/>
      <c r="C61" s="37"/>
      <c r="D61" s="43"/>
      <c r="F61" s="43"/>
      <c r="G61" s="43"/>
      <c r="H61" s="43"/>
      <c r="I61" s="43"/>
      <c r="K61" s="88"/>
      <c r="L61" s="89"/>
      <c r="M61" s="89"/>
      <c r="N61" s="62"/>
      <c r="O61" s="89"/>
      <c r="P61" s="89"/>
      <c r="R61" s="90"/>
      <c r="T61" s="91"/>
      <c r="V61" s="91"/>
      <c r="W61" s="91"/>
    </row>
    <row r="62" spans="1:23" x14ac:dyDescent="0.25">
      <c r="A62" s="37"/>
      <c r="B62" s="37"/>
      <c r="C62" s="37"/>
      <c r="D62" s="43"/>
      <c r="F62" s="43"/>
      <c r="G62" s="43"/>
      <c r="H62" s="43"/>
      <c r="I62" s="43"/>
      <c r="K62" s="88"/>
      <c r="L62" s="89"/>
      <c r="M62" s="89"/>
      <c r="N62" s="62"/>
      <c r="O62" s="89"/>
      <c r="P62" s="89"/>
      <c r="R62" s="90"/>
      <c r="T62" s="91"/>
      <c r="V62" s="91"/>
      <c r="W62" s="91"/>
    </row>
    <row r="63" spans="1:23" x14ac:dyDescent="0.25">
      <c r="A63" s="37"/>
      <c r="B63" s="37"/>
      <c r="C63" s="37"/>
      <c r="D63" s="43"/>
      <c r="F63" s="43"/>
      <c r="G63" s="43"/>
      <c r="H63" s="43"/>
      <c r="I63" s="43"/>
      <c r="K63" s="88"/>
      <c r="L63" s="89"/>
      <c r="M63" s="89"/>
      <c r="N63" s="62"/>
      <c r="O63" s="89"/>
      <c r="P63" s="89"/>
      <c r="R63" s="90"/>
      <c r="T63" s="91"/>
      <c r="V63" s="91"/>
      <c r="W63" s="91"/>
    </row>
    <row r="64" spans="1:23" x14ac:dyDescent="0.25">
      <c r="A64" s="37"/>
      <c r="B64" s="37"/>
      <c r="C64" s="37"/>
      <c r="D64" s="43"/>
      <c r="F64" s="43"/>
      <c r="G64" s="43"/>
      <c r="H64" s="43"/>
      <c r="I64" s="43"/>
      <c r="J64" s="43"/>
      <c r="K64" s="88"/>
      <c r="L64" s="89"/>
      <c r="M64" s="89"/>
      <c r="N64" s="62"/>
      <c r="O64" s="89"/>
      <c r="P64" s="89"/>
      <c r="R64" s="90"/>
      <c r="T64" s="91"/>
      <c r="V64" s="91"/>
      <c r="W64" s="91"/>
    </row>
    <row r="65" spans="1:23" x14ac:dyDescent="0.25">
      <c r="A65" s="37"/>
      <c r="B65" s="37"/>
      <c r="C65" s="37"/>
      <c r="D65" s="43"/>
      <c r="F65" s="43"/>
      <c r="G65" s="43"/>
      <c r="H65" s="43"/>
      <c r="I65" s="43"/>
      <c r="K65" s="88"/>
      <c r="L65" s="89"/>
      <c r="M65" s="89"/>
      <c r="N65" s="62"/>
      <c r="O65" s="89"/>
      <c r="P65" s="89"/>
      <c r="R65" s="90"/>
      <c r="T65" s="91"/>
      <c r="V65" s="91"/>
      <c r="W65" s="91"/>
    </row>
    <row r="66" spans="1:23" x14ac:dyDescent="0.25">
      <c r="A66" s="37"/>
      <c r="B66" s="37"/>
      <c r="C66" s="37"/>
      <c r="D66" s="43"/>
      <c r="F66" s="43"/>
      <c r="G66" s="43"/>
      <c r="H66" s="43"/>
      <c r="I66" s="43"/>
      <c r="K66" s="88"/>
      <c r="L66" s="89"/>
      <c r="M66" s="89"/>
      <c r="N66" s="62"/>
      <c r="O66" s="89"/>
      <c r="P66" s="89"/>
      <c r="R66" s="90"/>
      <c r="T66" s="91"/>
      <c r="V66" s="91"/>
      <c r="W66" s="91"/>
    </row>
    <row r="67" spans="1:23" x14ac:dyDescent="0.25">
      <c r="A67" s="37"/>
      <c r="B67" s="37"/>
      <c r="C67" s="37"/>
      <c r="H67" s="43"/>
      <c r="I67" s="43"/>
      <c r="K67" s="88"/>
      <c r="L67" s="89"/>
      <c r="M67" s="89"/>
      <c r="N67" s="62"/>
      <c r="O67" s="89"/>
      <c r="P67" s="89"/>
      <c r="R67" s="90"/>
      <c r="T67" s="91"/>
      <c r="V67" s="91"/>
      <c r="W67" s="91"/>
    </row>
    <row r="68" spans="1:23" x14ac:dyDescent="0.25">
      <c r="A68" s="37"/>
      <c r="B68" s="37"/>
      <c r="C68" s="37"/>
      <c r="H68" s="43"/>
      <c r="I68" s="43"/>
      <c r="K68" s="88"/>
      <c r="L68" s="89"/>
      <c r="M68" s="89"/>
      <c r="N68" s="62"/>
      <c r="O68" s="89"/>
      <c r="P68" s="89"/>
      <c r="R68" s="90"/>
      <c r="T68" s="91"/>
      <c r="V68" s="91"/>
      <c r="W68" s="91"/>
    </row>
    <row r="69" spans="1:23" x14ac:dyDescent="0.25">
      <c r="A69" s="37"/>
      <c r="B69" s="37"/>
      <c r="C69" s="37"/>
      <c r="H69" s="43"/>
      <c r="I69" s="43"/>
      <c r="K69" s="88"/>
      <c r="L69" s="89"/>
      <c r="M69" s="89"/>
      <c r="N69" s="62"/>
      <c r="O69" s="89"/>
      <c r="P69" s="89"/>
      <c r="R69" s="90"/>
      <c r="T69" s="91"/>
      <c r="V69" s="91"/>
      <c r="W69" s="91"/>
    </row>
    <row r="70" spans="1:23" x14ac:dyDescent="0.25">
      <c r="A70" s="37"/>
      <c r="B70" s="37"/>
      <c r="C70" s="37"/>
      <c r="H70" s="43"/>
      <c r="I70" s="43"/>
      <c r="K70" s="88"/>
      <c r="L70" s="89"/>
      <c r="M70" s="89"/>
      <c r="N70" s="62"/>
      <c r="O70" s="89"/>
      <c r="P70" s="89"/>
      <c r="R70" s="90"/>
      <c r="T70" s="91"/>
      <c r="V70" s="91"/>
      <c r="W70" s="91"/>
    </row>
    <row r="71" spans="1:23" x14ac:dyDescent="0.25">
      <c r="A71" s="37"/>
      <c r="B71" s="37"/>
      <c r="C71" s="37"/>
      <c r="H71" s="43"/>
      <c r="I71" s="43"/>
      <c r="K71" s="88"/>
      <c r="L71" s="89"/>
      <c r="M71" s="89"/>
      <c r="N71" s="62"/>
      <c r="O71" s="89"/>
      <c r="P71" s="89"/>
      <c r="R71" s="90"/>
      <c r="T71" s="91"/>
      <c r="V71" s="91"/>
      <c r="W71" s="91"/>
    </row>
    <row r="72" spans="1:23" x14ac:dyDescent="0.25">
      <c r="A72" s="37"/>
      <c r="B72" s="37"/>
      <c r="C72" s="37"/>
      <c r="H72" s="43"/>
      <c r="I72" s="43"/>
      <c r="K72" s="88"/>
      <c r="L72" s="89"/>
      <c r="M72" s="89"/>
      <c r="N72" s="62"/>
      <c r="O72" s="89"/>
      <c r="P72" s="89"/>
      <c r="R72" s="90"/>
      <c r="T72" s="91"/>
      <c r="V72" s="91"/>
      <c r="W72" s="91"/>
    </row>
    <row r="73" spans="1:23" x14ac:dyDescent="0.25">
      <c r="A73" s="37"/>
      <c r="B73" s="37"/>
      <c r="C73" s="37"/>
      <c r="H73" s="43"/>
      <c r="I73" s="43"/>
      <c r="K73" s="88"/>
      <c r="L73" s="89"/>
      <c r="M73" s="89"/>
      <c r="N73" s="62"/>
      <c r="O73" s="89"/>
      <c r="P73" s="89"/>
      <c r="R73" s="90"/>
      <c r="T73" s="91"/>
      <c r="V73" s="91"/>
      <c r="W73" s="91"/>
    </row>
    <row r="74" spans="1:23" x14ac:dyDescent="0.25">
      <c r="A74" s="37"/>
      <c r="B74" s="37"/>
      <c r="C74" s="37"/>
      <c r="H74" s="43"/>
      <c r="I74" s="43"/>
      <c r="K74" s="88"/>
      <c r="L74" s="89"/>
      <c r="M74" s="89"/>
      <c r="N74" s="62"/>
      <c r="O74" s="89"/>
      <c r="P74" s="89"/>
      <c r="R74" s="90"/>
      <c r="T74" s="91"/>
      <c r="V74" s="91"/>
      <c r="W74" s="91"/>
    </row>
    <row r="75" spans="1:23" x14ac:dyDescent="0.25">
      <c r="A75" s="37"/>
      <c r="B75" s="37"/>
      <c r="C75" s="37"/>
      <c r="F75" s="43"/>
      <c r="G75" s="43"/>
      <c r="H75" s="43"/>
      <c r="I75" s="43"/>
      <c r="K75" s="88"/>
      <c r="L75" s="89"/>
      <c r="M75" s="89"/>
      <c r="N75" s="62"/>
      <c r="O75" s="89"/>
      <c r="P75" s="89"/>
      <c r="R75" s="90"/>
      <c r="T75" s="91"/>
      <c r="V75" s="91"/>
      <c r="W75" s="91"/>
    </row>
    <row r="76" spans="1:23" x14ac:dyDescent="0.25">
      <c r="A76" s="37"/>
      <c r="B76" s="37"/>
      <c r="C76" s="37"/>
      <c r="F76" s="43"/>
      <c r="G76" s="43"/>
      <c r="H76" s="43"/>
      <c r="I76" s="43"/>
      <c r="K76" s="88"/>
      <c r="L76" s="89"/>
      <c r="M76" s="89"/>
      <c r="N76" s="62"/>
      <c r="O76" s="89"/>
      <c r="P76" s="89"/>
      <c r="R76" s="90"/>
      <c r="T76" s="91"/>
      <c r="V76" s="91"/>
      <c r="W76" s="91"/>
    </row>
    <row r="77" spans="1:23" x14ac:dyDescent="0.25">
      <c r="A77" s="37"/>
      <c r="B77" s="37"/>
      <c r="C77" s="37"/>
      <c r="D77" s="43"/>
      <c r="F77" s="43"/>
      <c r="G77" s="43"/>
      <c r="H77" s="43"/>
      <c r="I77" s="43"/>
      <c r="K77" s="88"/>
      <c r="L77" s="89"/>
      <c r="M77" s="89"/>
      <c r="N77" s="62"/>
      <c r="O77" s="89"/>
      <c r="P77" s="89"/>
      <c r="R77" s="90"/>
      <c r="T77" s="91"/>
      <c r="V77" s="91"/>
      <c r="W77" s="91"/>
    </row>
    <row r="78" spans="1:23" x14ac:dyDescent="0.25">
      <c r="A78" s="37"/>
      <c r="B78" s="37"/>
      <c r="C78" s="37"/>
      <c r="D78" s="43"/>
      <c r="E78" s="43"/>
      <c r="F78" s="43"/>
      <c r="G78" s="43"/>
      <c r="H78" s="43"/>
      <c r="I78" s="43"/>
      <c r="K78" s="88"/>
      <c r="L78" s="89"/>
      <c r="M78" s="89"/>
      <c r="N78" s="62"/>
      <c r="O78" s="89"/>
      <c r="P78" s="89"/>
      <c r="R78" s="90"/>
      <c r="T78" s="91"/>
      <c r="V78" s="91"/>
      <c r="W78" s="91"/>
    </row>
    <row r="79" spans="1:23" x14ac:dyDescent="0.25">
      <c r="A79" s="37"/>
      <c r="B79" s="37"/>
      <c r="C79" s="37"/>
      <c r="H79" s="43"/>
      <c r="I79" s="43"/>
      <c r="K79" s="88"/>
      <c r="L79" s="89"/>
      <c r="M79" s="89"/>
      <c r="N79" s="62"/>
      <c r="O79" s="89"/>
      <c r="P79" s="89"/>
      <c r="R79" s="90"/>
      <c r="T79" s="91"/>
      <c r="V79" s="91"/>
      <c r="W79" s="91"/>
    </row>
    <row r="80" spans="1:23" x14ac:dyDescent="0.25">
      <c r="A80" s="37"/>
      <c r="B80" s="37"/>
      <c r="C80" s="37"/>
      <c r="H80" s="43"/>
      <c r="I80" s="43"/>
      <c r="K80" s="88"/>
      <c r="L80" s="89"/>
      <c r="M80" s="89"/>
      <c r="N80" s="62"/>
      <c r="O80" s="89"/>
      <c r="P80" s="89"/>
      <c r="R80" s="90"/>
      <c r="T80" s="91"/>
      <c r="V80" s="91"/>
      <c r="W80" s="91"/>
    </row>
    <row r="81" spans="1:23" x14ac:dyDescent="0.25">
      <c r="A81" s="37"/>
      <c r="B81" s="37"/>
      <c r="C81" s="37"/>
      <c r="H81" s="43"/>
      <c r="I81" s="43"/>
      <c r="K81" s="88"/>
      <c r="L81" s="89"/>
      <c r="M81" s="89"/>
      <c r="N81" s="62"/>
      <c r="O81" s="89"/>
      <c r="P81" s="89"/>
      <c r="R81" s="90"/>
      <c r="T81" s="91"/>
      <c r="V81" s="91"/>
      <c r="W81" s="91"/>
    </row>
    <row r="82" spans="1:23" x14ac:dyDescent="0.25">
      <c r="A82" s="37"/>
      <c r="B82" s="37"/>
      <c r="C82" s="37"/>
      <c r="H82" s="43"/>
      <c r="I82" s="43"/>
      <c r="K82" s="88"/>
      <c r="L82" s="89"/>
      <c r="M82" s="89"/>
      <c r="N82" s="62"/>
      <c r="O82" s="89"/>
      <c r="P82" s="89"/>
      <c r="R82" s="90"/>
      <c r="T82" s="91"/>
      <c r="V82" s="91"/>
      <c r="W82" s="91"/>
    </row>
    <row r="83" spans="1:23" x14ac:dyDescent="0.25">
      <c r="A83" s="37"/>
      <c r="B83" s="93"/>
      <c r="C83" s="37"/>
      <c r="H83" s="43"/>
      <c r="I83" s="43"/>
      <c r="K83" s="88"/>
      <c r="L83" s="89"/>
      <c r="M83" s="89"/>
      <c r="N83" s="62"/>
      <c r="O83" s="89"/>
      <c r="P83" s="89"/>
      <c r="R83" s="90"/>
      <c r="T83" s="91"/>
      <c r="V83" s="91"/>
      <c r="W83" s="91"/>
    </row>
    <row r="84" spans="1:23" x14ac:dyDescent="0.25">
      <c r="A84" s="37"/>
      <c r="B84" s="93"/>
      <c r="C84" s="37"/>
      <c r="H84" s="43"/>
      <c r="I84" s="43"/>
      <c r="K84" s="88"/>
      <c r="L84" s="89"/>
      <c r="M84" s="89"/>
      <c r="N84" s="62"/>
      <c r="O84" s="89"/>
      <c r="P84" s="89"/>
      <c r="R84" s="90"/>
      <c r="T84" s="91"/>
      <c r="V84" s="91"/>
      <c r="W84" s="91"/>
    </row>
    <row r="85" spans="1:23" x14ac:dyDescent="0.25">
      <c r="A85" s="37"/>
      <c r="B85" s="93"/>
      <c r="C85" s="37"/>
      <c r="H85" s="43"/>
      <c r="I85" s="43"/>
      <c r="K85" s="88"/>
      <c r="L85" s="89"/>
      <c r="M85" s="89"/>
      <c r="N85" s="62"/>
      <c r="O85" s="89"/>
      <c r="P85" s="89"/>
      <c r="R85" s="90"/>
      <c r="T85" s="91"/>
      <c r="V85" s="91"/>
      <c r="W85" s="91"/>
    </row>
    <row r="86" spans="1:23" x14ac:dyDescent="0.25">
      <c r="A86" s="37"/>
      <c r="B86" s="93"/>
      <c r="C86" s="37"/>
      <c r="D86" s="43"/>
      <c r="E86" s="43"/>
      <c r="F86" s="43"/>
      <c r="H86" s="43"/>
      <c r="I86" s="43"/>
      <c r="K86" s="88"/>
      <c r="L86" s="89"/>
      <c r="M86" s="89"/>
      <c r="N86" s="62"/>
      <c r="O86" s="89"/>
      <c r="P86" s="89"/>
      <c r="R86" s="90"/>
      <c r="T86" s="91"/>
      <c r="V86" s="91"/>
      <c r="W86" s="91"/>
    </row>
    <row r="87" spans="1:23" x14ac:dyDescent="0.25">
      <c r="A87" s="37"/>
      <c r="B87" s="93"/>
      <c r="C87" s="37"/>
      <c r="D87" s="43"/>
      <c r="E87" s="43"/>
      <c r="F87" s="43"/>
      <c r="H87" s="43"/>
      <c r="I87" s="43"/>
      <c r="K87" s="88"/>
      <c r="L87" s="89"/>
      <c r="M87" s="89"/>
      <c r="N87" s="62"/>
      <c r="O87" s="89"/>
      <c r="P87" s="89"/>
      <c r="R87" s="90"/>
      <c r="T87" s="91"/>
      <c r="V87" s="91"/>
      <c r="W87" s="91"/>
    </row>
    <row r="88" spans="1:23" x14ac:dyDescent="0.25">
      <c r="A88" s="37"/>
      <c r="B88" s="37"/>
      <c r="H88" s="43"/>
      <c r="I88" s="43"/>
      <c r="K88" s="88"/>
      <c r="N88" s="62"/>
      <c r="R88" s="90"/>
      <c r="T88" s="91"/>
      <c r="V88" s="91"/>
      <c r="W88" s="91"/>
    </row>
    <row r="89" spans="1:23" x14ac:dyDescent="0.25">
      <c r="A89" s="37"/>
      <c r="B89" s="37"/>
      <c r="H89" s="43"/>
      <c r="I89" s="43"/>
      <c r="K89" s="88"/>
      <c r="N89" s="62"/>
      <c r="R89" s="90"/>
      <c r="T89" s="91"/>
      <c r="V89" s="91"/>
      <c r="W89" s="91"/>
    </row>
    <row r="90" spans="1:23" x14ac:dyDescent="0.25">
      <c r="A90" s="37"/>
      <c r="B90" s="37"/>
      <c r="C90" s="43"/>
      <c r="D90" s="43"/>
      <c r="E90" s="43"/>
      <c r="F90" s="43"/>
      <c r="G90" s="43"/>
      <c r="H90" s="43"/>
      <c r="I90" s="43"/>
      <c r="J90" s="43"/>
      <c r="K90" s="43"/>
      <c r="N90" s="62"/>
      <c r="R90" s="90"/>
      <c r="T90" s="91"/>
      <c r="V90" s="91"/>
      <c r="W90" s="91"/>
    </row>
    <row r="91" spans="1:23" x14ac:dyDescent="0.25">
      <c r="A91" s="37"/>
      <c r="B91" s="37"/>
      <c r="C91" s="43"/>
      <c r="E91" s="43"/>
      <c r="F91" s="43"/>
      <c r="G91" s="43"/>
      <c r="H91" s="43"/>
      <c r="I91" s="43"/>
      <c r="J91" s="43"/>
      <c r="K91" s="43"/>
      <c r="N91" s="62"/>
      <c r="R91" s="90"/>
      <c r="T91" s="91"/>
      <c r="V91" s="91"/>
      <c r="W91" s="91"/>
    </row>
    <row r="92" spans="1:23" ht="15" customHeight="1" x14ac:dyDescent="0.25">
      <c r="A92" s="37"/>
      <c r="B92" s="37"/>
      <c r="C92" s="43"/>
      <c r="D92" s="43"/>
      <c r="E92" s="43"/>
      <c r="F92" s="43"/>
      <c r="G92" s="43"/>
      <c r="H92" s="43"/>
      <c r="I92" s="43"/>
      <c r="J92" s="578"/>
      <c r="K92" s="578"/>
      <c r="L92" s="55"/>
      <c r="T92" s="91"/>
      <c r="W92" s="91"/>
    </row>
  </sheetData>
  <mergeCells count="5">
    <mergeCell ref="A1:K1"/>
    <mergeCell ref="A2:K2"/>
    <mergeCell ref="A4:K4"/>
    <mergeCell ref="J92:K92"/>
    <mergeCell ref="J6:K6"/>
  </mergeCells>
  <printOptions horizontalCentered="1"/>
  <pageMargins left="0.51181102362204722" right="0.51181102362204722" top="0.51181102362204722" bottom="0.51181102362204722" header="0.31496062992125984" footer="0.31496062992125984"/>
  <pageSetup scale="68" fitToHeight="6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tabColor rgb="FFFF0000"/>
    <pageSetUpPr fitToPage="1"/>
  </sheetPr>
  <dimension ref="A1:AA65"/>
  <sheetViews>
    <sheetView zoomScaleNormal="100" workbookViewId="0">
      <selection activeCell="C15" sqref="C15"/>
    </sheetView>
  </sheetViews>
  <sheetFormatPr baseColWidth="10" defaultColWidth="11.42578125" defaultRowHeight="15" x14ac:dyDescent="0.25"/>
  <cols>
    <col min="1" max="1" width="4.5703125" style="87" customWidth="1"/>
    <col min="2" max="2" width="18.85546875" style="87" customWidth="1"/>
    <col min="3" max="3" width="24.42578125" style="87" customWidth="1"/>
    <col min="4" max="4" width="12.5703125" style="87" customWidth="1"/>
    <col min="5" max="5" width="10" style="87" bestFit="1" customWidth="1"/>
    <col min="6" max="6" width="13.5703125" style="87" bestFit="1" customWidth="1"/>
    <col min="7" max="7" width="23.140625" style="87" customWidth="1"/>
    <col min="8" max="8" width="23.5703125" style="87" bestFit="1" customWidth="1"/>
    <col min="9" max="9" width="10.28515625" style="87" customWidth="1"/>
    <col min="10" max="10" width="6.7109375" style="87" customWidth="1"/>
    <col min="11" max="11" width="8.140625" style="87" customWidth="1"/>
    <col min="12" max="12" width="21.7109375" style="86" bestFit="1" customWidth="1"/>
    <col min="13" max="13" width="10.85546875" style="86" bestFit="1" customWidth="1"/>
    <col min="14" max="14" width="19" style="86" bestFit="1" customWidth="1"/>
    <col min="15" max="15" width="16.42578125" style="86" bestFit="1" customWidth="1"/>
    <col min="16" max="16" width="14.28515625" style="86" bestFit="1" customWidth="1"/>
    <col min="17" max="17" width="15" style="87" bestFit="1" customWidth="1"/>
    <col min="18" max="18" width="14.5703125" style="87" bestFit="1" customWidth="1"/>
    <col min="19" max="19" width="14.28515625" style="87" bestFit="1" customWidth="1"/>
    <col min="20" max="20" width="16.5703125" style="87" bestFit="1" customWidth="1"/>
    <col min="21" max="21" width="20.5703125" style="87" customWidth="1"/>
    <col min="22" max="22" width="21.5703125" style="87" customWidth="1"/>
    <col min="23" max="23" width="26.7109375" style="87" customWidth="1"/>
    <col min="24" max="24" width="12.85546875" style="85" bestFit="1" customWidth="1"/>
    <col min="25" max="16384" width="11.42578125" style="85"/>
  </cols>
  <sheetData>
    <row r="1" spans="1:27" s="10" customFormat="1" x14ac:dyDescent="0.25">
      <c r="A1" s="576" t="s">
        <v>14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7"/>
      <c r="M1" s="7"/>
      <c r="N1" s="7"/>
      <c r="O1" s="7"/>
      <c r="P1" s="11"/>
      <c r="Q1" s="11"/>
      <c r="R1" s="11"/>
      <c r="S1" s="11"/>
      <c r="T1" s="11"/>
      <c r="U1" s="11"/>
      <c r="V1" s="11"/>
      <c r="W1" s="19"/>
    </row>
    <row r="2" spans="1:27" s="2" customFormat="1" x14ac:dyDescent="0.25">
      <c r="A2" s="576" t="s">
        <v>15960</v>
      </c>
      <c r="B2" s="576"/>
      <c r="C2" s="576"/>
      <c r="D2" s="576"/>
      <c r="E2" s="576"/>
      <c r="F2" s="576"/>
      <c r="G2" s="576"/>
      <c r="H2" s="576"/>
      <c r="I2" s="576"/>
      <c r="J2" s="576"/>
      <c r="K2" s="576"/>
      <c r="L2" s="94"/>
      <c r="M2" s="94"/>
      <c r="N2" s="94"/>
      <c r="O2" s="94"/>
      <c r="P2" s="4"/>
      <c r="Q2" s="18"/>
      <c r="R2" s="4"/>
      <c r="S2" s="4"/>
      <c r="W2" s="20"/>
    </row>
    <row r="3" spans="1:27" s="2" customFormat="1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4"/>
      <c r="Q3" s="18"/>
      <c r="R3" s="4"/>
      <c r="S3" s="4"/>
      <c r="W3" s="20"/>
    </row>
    <row r="4" spans="1:27" s="74" customFormat="1" ht="15" customHeight="1" x14ac:dyDescent="0.2">
      <c r="A4" s="565" t="s">
        <v>83</v>
      </c>
      <c r="B4" s="565"/>
      <c r="C4" s="565"/>
      <c r="D4" s="565"/>
      <c r="E4" s="565"/>
      <c r="F4" s="565"/>
      <c r="G4" s="565"/>
      <c r="H4" s="565"/>
      <c r="I4" s="565"/>
      <c r="J4" s="565"/>
      <c r="K4" s="565"/>
      <c r="L4" s="84"/>
      <c r="M4" s="84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</row>
    <row r="5" spans="1:27" s="74" customFormat="1" ht="11.25" x14ac:dyDescent="0.2">
      <c r="M5" s="83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</row>
    <row r="6" spans="1:27" s="83" customFormat="1" ht="30" customHeight="1" x14ac:dyDescent="0.2">
      <c r="A6" s="70" t="s">
        <v>12</v>
      </c>
      <c r="B6" s="70" t="s">
        <v>8</v>
      </c>
      <c r="C6" s="70" t="s">
        <v>7</v>
      </c>
      <c r="D6" s="70" t="s">
        <v>0</v>
      </c>
      <c r="E6" s="70" t="s">
        <v>1</v>
      </c>
      <c r="F6" s="70" t="s">
        <v>82</v>
      </c>
      <c r="G6" s="70" t="s">
        <v>10</v>
      </c>
      <c r="H6" s="70" t="s">
        <v>29</v>
      </c>
      <c r="I6" s="70" t="s">
        <v>13782</v>
      </c>
      <c r="J6" s="571" t="s">
        <v>33</v>
      </c>
      <c r="K6" s="571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</row>
    <row r="7" spans="1:27" s="74" customFormat="1" ht="25.5" x14ac:dyDescent="0.2">
      <c r="A7" s="136">
        <v>1</v>
      </c>
      <c r="B7" s="136" t="s">
        <v>7766</v>
      </c>
      <c r="C7" s="136" t="s">
        <v>7767</v>
      </c>
      <c r="D7" s="120" t="s">
        <v>261</v>
      </c>
      <c r="E7" s="120" t="s">
        <v>391</v>
      </c>
      <c r="F7" s="120" t="s">
        <v>7768</v>
      </c>
      <c r="G7" s="120" t="s">
        <v>7769</v>
      </c>
      <c r="H7" s="187">
        <v>84471.2</v>
      </c>
      <c r="I7" s="120" t="s">
        <v>2856</v>
      </c>
      <c r="J7" s="120">
        <v>5</v>
      </c>
      <c r="K7" s="138">
        <v>2023</v>
      </c>
      <c r="L7" s="83"/>
      <c r="M7" s="83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7"/>
      <c r="Z7" s="77"/>
      <c r="AA7" s="77"/>
    </row>
    <row r="8" spans="1:27" s="74" customFormat="1" ht="25.5" x14ac:dyDescent="0.2">
      <c r="A8" s="136">
        <v>2</v>
      </c>
      <c r="B8" s="136" t="s">
        <v>7770</v>
      </c>
      <c r="C8" s="136" t="s">
        <v>7771</v>
      </c>
      <c r="D8" s="120" t="s">
        <v>261</v>
      </c>
      <c r="E8" s="120" t="s">
        <v>391</v>
      </c>
      <c r="F8" s="120" t="s">
        <v>261</v>
      </c>
      <c r="G8" s="120" t="s">
        <v>7769</v>
      </c>
      <c r="H8" s="187">
        <v>84471.2</v>
      </c>
      <c r="I8" s="120" t="s">
        <v>2856</v>
      </c>
      <c r="J8" s="120">
        <v>5</v>
      </c>
      <c r="K8" s="138">
        <v>2023</v>
      </c>
      <c r="L8" s="83"/>
      <c r="M8" s="83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7"/>
      <c r="Z8" s="77"/>
      <c r="AA8" s="77"/>
    </row>
    <row r="9" spans="1:27" s="74" customFormat="1" ht="11.25" x14ac:dyDescent="0.2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83"/>
      <c r="M9" s="83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7"/>
      <c r="Z9" s="77"/>
      <c r="AA9" s="77"/>
    </row>
    <row r="10" spans="1:27" s="74" customFormat="1" ht="11.25" x14ac:dyDescent="0.2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83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7"/>
      <c r="Y10" s="77"/>
      <c r="Z10" s="77"/>
    </row>
    <row r="11" spans="1:27" s="74" customFormat="1" ht="11.25" x14ac:dyDescent="0.2">
      <c r="A11" s="69"/>
      <c r="B11" s="69"/>
      <c r="C11" s="69"/>
      <c r="D11" s="69"/>
      <c r="E11" s="69"/>
      <c r="F11" s="69"/>
      <c r="G11" s="377" t="s">
        <v>24</v>
      </c>
      <c r="H11" s="382">
        <f>SUM(H7:H10)</f>
        <v>168942.4</v>
      </c>
      <c r="I11" s="69"/>
      <c r="J11" s="69"/>
      <c r="K11" s="69"/>
      <c r="L11" s="69"/>
      <c r="M11" s="83"/>
      <c r="N11" s="69"/>
      <c r="O11" s="69"/>
      <c r="P11" s="69"/>
      <c r="Q11" s="69"/>
    </row>
    <row r="12" spans="1:27" s="74" customFormat="1" ht="18.75" customHeight="1" x14ac:dyDescent="0.2">
      <c r="A12" s="73" t="s">
        <v>84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83"/>
    </row>
    <row r="13" spans="1:27" x14ac:dyDescent="0.25">
      <c r="A13" s="37"/>
      <c r="B13" s="37"/>
      <c r="C13" s="37"/>
      <c r="D13" s="43"/>
      <c r="E13" s="43"/>
      <c r="K13" s="88"/>
      <c r="L13" s="89"/>
      <c r="M13" s="89"/>
      <c r="N13" s="62"/>
      <c r="O13" s="89"/>
      <c r="P13" s="89"/>
      <c r="R13" s="90"/>
      <c r="T13" s="91"/>
      <c r="V13" s="91"/>
      <c r="W13" s="91"/>
    </row>
    <row r="14" spans="1:27" x14ac:dyDescent="0.25">
      <c r="A14" s="37"/>
      <c r="B14" s="37"/>
      <c r="C14" s="37"/>
      <c r="E14" s="43"/>
      <c r="J14" s="88"/>
      <c r="K14" s="92"/>
      <c r="L14" s="89"/>
      <c r="M14" s="89"/>
      <c r="N14" s="62"/>
      <c r="O14" s="89"/>
      <c r="P14" s="89"/>
      <c r="R14" s="90"/>
      <c r="T14" s="91"/>
      <c r="V14" s="91"/>
      <c r="W14" s="91"/>
    </row>
    <row r="15" spans="1:27" x14ac:dyDescent="0.25">
      <c r="A15" s="37"/>
      <c r="B15" s="37"/>
      <c r="C15" s="37"/>
      <c r="D15" s="43"/>
      <c r="E15" s="43"/>
      <c r="F15" s="43"/>
      <c r="G15" s="43"/>
      <c r="J15" s="88"/>
      <c r="K15" s="92"/>
      <c r="L15" s="89"/>
      <c r="M15" s="89"/>
      <c r="N15" s="62"/>
      <c r="O15" s="89"/>
      <c r="P15" s="89"/>
      <c r="R15" s="90"/>
      <c r="T15" s="91"/>
      <c r="V15" s="91"/>
      <c r="W15" s="91"/>
    </row>
    <row r="16" spans="1:27" x14ac:dyDescent="0.25">
      <c r="A16" s="37"/>
      <c r="B16" s="37"/>
      <c r="C16" s="37"/>
      <c r="D16" s="43"/>
      <c r="E16" s="43"/>
      <c r="F16" s="43"/>
      <c r="G16" s="43"/>
      <c r="I16" s="43"/>
      <c r="J16" s="88"/>
      <c r="K16" s="92"/>
      <c r="L16" s="89"/>
      <c r="M16" s="89"/>
      <c r="N16" s="62"/>
      <c r="O16" s="89"/>
      <c r="P16" s="89"/>
      <c r="R16" s="90"/>
      <c r="T16" s="91"/>
      <c r="V16" s="91"/>
      <c r="W16" s="91"/>
    </row>
    <row r="17" spans="1:23" x14ac:dyDescent="0.25">
      <c r="A17" s="37"/>
      <c r="B17" s="37"/>
      <c r="C17" s="37"/>
      <c r="D17" s="43"/>
      <c r="K17" s="88"/>
      <c r="L17" s="89"/>
      <c r="M17" s="89"/>
      <c r="N17" s="62"/>
      <c r="O17" s="89"/>
      <c r="P17" s="89"/>
      <c r="R17" s="90"/>
      <c r="T17" s="91"/>
      <c r="V17" s="91"/>
      <c r="W17" s="91"/>
    </row>
    <row r="18" spans="1:23" x14ac:dyDescent="0.25">
      <c r="A18" s="37"/>
      <c r="B18" s="37"/>
      <c r="C18" s="37"/>
      <c r="D18" s="43"/>
      <c r="K18" s="88"/>
      <c r="L18" s="89"/>
      <c r="M18" s="89"/>
      <c r="N18" s="62"/>
      <c r="O18" s="89"/>
      <c r="P18" s="89"/>
      <c r="R18" s="90"/>
      <c r="T18" s="91"/>
      <c r="V18" s="91"/>
      <c r="W18" s="91"/>
    </row>
    <row r="19" spans="1:23" x14ac:dyDescent="0.25">
      <c r="A19" s="37"/>
      <c r="B19" s="37"/>
      <c r="C19" s="37"/>
      <c r="D19" s="43"/>
      <c r="F19" s="43"/>
      <c r="G19" s="43"/>
      <c r="H19" s="43"/>
      <c r="I19" s="43"/>
      <c r="J19" s="88"/>
      <c r="K19" s="92"/>
      <c r="L19" s="89"/>
      <c r="M19" s="89"/>
      <c r="N19" s="62"/>
      <c r="O19" s="89"/>
      <c r="P19" s="89"/>
      <c r="R19" s="90"/>
      <c r="T19" s="91"/>
      <c r="V19" s="91"/>
      <c r="W19" s="91"/>
    </row>
    <row r="20" spans="1:23" x14ac:dyDescent="0.25">
      <c r="A20" s="37"/>
      <c r="B20" s="37"/>
      <c r="C20" s="37"/>
      <c r="D20" s="43"/>
      <c r="E20" s="43"/>
      <c r="F20" s="43"/>
      <c r="G20" s="43"/>
      <c r="H20" s="43"/>
      <c r="I20" s="43"/>
      <c r="J20" s="88"/>
      <c r="K20" s="92"/>
      <c r="L20" s="89"/>
      <c r="M20" s="89"/>
      <c r="N20" s="62"/>
      <c r="O20" s="89"/>
      <c r="P20" s="89"/>
      <c r="R20" s="90"/>
      <c r="T20" s="91"/>
      <c r="V20" s="91"/>
      <c r="W20" s="91"/>
    </row>
    <row r="21" spans="1:23" x14ac:dyDescent="0.25">
      <c r="A21" s="37"/>
      <c r="B21" s="37"/>
      <c r="C21" s="37"/>
      <c r="D21" s="43"/>
      <c r="F21" s="43"/>
      <c r="G21" s="43"/>
      <c r="H21" s="43"/>
      <c r="I21" s="43"/>
      <c r="K21" s="88"/>
      <c r="L21" s="89"/>
      <c r="M21" s="89"/>
      <c r="N21" s="62"/>
      <c r="O21" s="89"/>
      <c r="P21" s="89"/>
      <c r="R21" s="90"/>
      <c r="T21" s="91"/>
      <c r="V21" s="91"/>
      <c r="W21" s="91"/>
    </row>
    <row r="22" spans="1:23" x14ac:dyDescent="0.25">
      <c r="A22" s="37"/>
      <c r="B22" s="37"/>
      <c r="C22" s="37"/>
      <c r="D22" s="43"/>
      <c r="F22" s="43"/>
      <c r="G22" s="43"/>
      <c r="H22" s="43"/>
      <c r="I22" s="43"/>
      <c r="K22" s="88"/>
      <c r="L22" s="89"/>
      <c r="M22" s="89"/>
      <c r="N22" s="62"/>
      <c r="O22" s="89"/>
      <c r="P22" s="89"/>
      <c r="R22" s="90"/>
      <c r="T22" s="91"/>
      <c r="V22" s="91"/>
      <c r="W22" s="91"/>
    </row>
    <row r="23" spans="1:23" x14ac:dyDescent="0.25">
      <c r="A23" s="37"/>
      <c r="B23" s="37"/>
      <c r="C23" s="37"/>
      <c r="D23" s="43"/>
      <c r="F23" s="43"/>
      <c r="G23" s="43"/>
      <c r="H23" s="43"/>
      <c r="I23" s="43"/>
      <c r="K23" s="88"/>
      <c r="L23" s="89"/>
      <c r="M23" s="89"/>
      <c r="N23" s="62"/>
      <c r="O23" s="89"/>
      <c r="P23" s="89"/>
      <c r="R23" s="90"/>
      <c r="T23" s="91"/>
      <c r="V23" s="91"/>
      <c r="W23" s="91"/>
    </row>
    <row r="24" spans="1:23" x14ac:dyDescent="0.25">
      <c r="A24" s="37"/>
      <c r="B24" s="37"/>
      <c r="C24" s="37"/>
      <c r="D24" s="43"/>
      <c r="F24" s="43"/>
      <c r="G24" s="43"/>
      <c r="H24" s="43"/>
      <c r="I24" s="43"/>
      <c r="K24" s="88"/>
      <c r="L24" s="89"/>
      <c r="M24" s="89"/>
      <c r="N24" s="62"/>
      <c r="O24" s="89"/>
      <c r="P24" s="89"/>
      <c r="R24" s="90"/>
      <c r="T24" s="91"/>
      <c r="V24" s="91"/>
      <c r="W24" s="91"/>
    </row>
    <row r="25" spans="1:23" x14ac:dyDescent="0.25">
      <c r="A25" s="37"/>
      <c r="B25" s="37"/>
      <c r="C25" s="37"/>
      <c r="D25" s="43"/>
      <c r="F25" s="43"/>
      <c r="G25" s="43"/>
      <c r="H25" s="43"/>
      <c r="I25" s="43"/>
      <c r="K25" s="88"/>
      <c r="L25" s="89"/>
      <c r="M25" s="89"/>
      <c r="N25" s="62"/>
      <c r="O25" s="89"/>
      <c r="P25" s="89"/>
      <c r="R25" s="90"/>
      <c r="T25" s="91"/>
      <c r="V25" s="91"/>
      <c r="W25" s="91"/>
    </row>
    <row r="26" spans="1:23" x14ac:dyDescent="0.25">
      <c r="A26" s="37"/>
      <c r="B26" s="37"/>
      <c r="C26" s="37"/>
      <c r="D26" s="43"/>
      <c r="F26" s="43"/>
      <c r="G26" s="43"/>
      <c r="H26" s="43"/>
      <c r="I26" s="43"/>
      <c r="K26" s="88"/>
      <c r="L26" s="89"/>
      <c r="M26" s="89"/>
      <c r="N26" s="62"/>
      <c r="O26" s="89"/>
      <c r="P26" s="89"/>
      <c r="R26" s="90"/>
      <c r="T26" s="91"/>
      <c r="V26" s="91"/>
      <c r="W26" s="91"/>
    </row>
    <row r="27" spans="1:23" x14ac:dyDescent="0.25">
      <c r="A27" s="37"/>
      <c r="B27" s="37"/>
      <c r="C27" s="37"/>
      <c r="D27" s="43"/>
      <c r="F27" s="43"/>
      <c r="G27" s="43"/>
      <c r="H27" s="43"/>
      <c r="I27" s="43"/>
      <c r="K27" s="88"/>
      <c r="L27" s="89"/>
      <c r="M27" s="89"/>
      <c r="N27" s="62"/>
      <c r="O27" s="89"/>
      <c r="P27" s="89"/>
      <c r="R27" s="90"/>
      <c r="T27" s="91"/>
      <c r="V27" s="91"/>
      <c r="W27" s="91"/>
    </row>
    <row r="28" spans="1:23" x14ac:dyDescent="0.25">
      <c r="A28" s="37"/>
      <c r="B28" s="37"/>
      <c r="C28" s="37"/>
      <c r="D28" s="43"/>
      <c r="F28" s="43"/>
      <c r="G28" s="43"/>
      <c r="H28" s="43"/>
      <c r="I28" s="43"/>
      <c r="K28" s="88"/>
      <c r="L28" s="89"/>
      <c r="M28" s="89"/>
      <c r="N28" s="62"/>
      <c r="O28" s="89"/>
      <c r="P28" s="89"/>
      <c r="R28" s="90"/>
      <c r="T28" s="91"/>
      <c r="V28" s="91"/>
      <c r="W28" s="91"/>
    </row>
    <row r="29" spans="1:23" x14ac:dyDescent="0.25">
      <c r="A29" s="37"/>
      <c r="B29" s="37"/>
      <c r="C29" s="37"/>
      <c r="D29" s="43"/>
      <c r="F29" s="43"/>
      <c r="G29" s="43"/>
      <c r="H29" s="43"/>
      <c r="I29" s="43"/>
      <c r="K29" s="88"/>
      <c r="L29" s="89"/>
      <c r="M29" s="89"/>
      <c r="N29" s="62"/>
      <c r="O29" s="89"/>
      <c r="P29" s="89"/>
      <c r="R29" s="90"/>
      <c r="T29" s="91"/>
      <c r="V29" s="91"/>
      <c r="W29" s="91"/>
    </row>
    <row r="30" spans="1:23" x14ac:dyDescent="0.25">
      <c r="A30" s="37"/>
      <c r="B30" s="37"/>
      <c r="C30" s="37"/>
      <c r="D30" s="43"/>
      <c r="F30" s="43"/>
      <c r="G30" s="43"/>
      <c r="H30" s="43"/>
      <c r="I30" s="43"/>
      <c r="K30" s="88"/>
      <c r="L30" s="89"/>
      <c r="M30" s="89"/>
      <c r="N30" s="62"/>
      <c r="O30" s="89"/>
      <c r="P30" s="89"/>
      <c r="R30" s="90"/>
      <c r="T30" s="91"/>
      <c r="V30" s="91"/>
      <c r="W30" s="91"/>
    </row>
    <row r="31" spans="1:23" x14ac:dyDescent="0.25">
      <c r="A31" s="37"/>
      <c r="B31" s="37"/>
      <c r="C31" s="37"/>
      <c r="D31" s="43"/>
      <c r="F31" s="43"/>
      <c r="G31" s="43"/>
      <c r="H31" s="43"/>
      <c r="I31" s="43"/>
      <c r="K31" s="88"/>
      <c r="L31" s="89"/>
      <c r="M31" s="89"/>
      <c r="N31" s="62"/>
      <c r="O31" s="89"/>
      <c r="P31" s="89"/>
      <c r="R31" s="90"/>
      <c r="T31" s="91"/>
      <c r="V31" s="91"/>
      <c r="W31" s="91"/>
    </row>
    <row r="32" spans="1:23" x14ac:dyDescent="0.25">
      <c r="A32" s="37"/>
      <c r="B32" s="37"/>
      <c r="C32" s="37"/>
      <c r="D32" s="43"/>
      <c r="F32" s="43"/>
      <c r="G32" s="43"/>
      <c r="H32" s="43"/>
      <c r="I32" s="43"/>
      <c r="K32" s="88"/>
      <c r="L32" s="89"/>
      <c r="M32" s="89"/>
      <c r="N32" s="62"/>
      <c r="O32" s="89"/>
      <c r="P32" s="89"/>
      <c r="R32" s="90"/>
      <c r="T32" s="91"/>
      <c r="V32" s="91"/>
      <c r="W32" s="91"/>
    </row>
    <row r="33" spans="1:23" x14ac:dyDescent="0.25">
      <c r="A33" s="37"/>
      <c r="B33" s="37"/>
      <c r="C33" s="37"/>
      <c r="D33" s="43"/>
      <c r="F33" s="43"/>
      <c r="G33" s="43"/>
      <c r="H33" s="43"/>
      <c r="I33" s="43"/>
      <c r="K33" s="88"/>
      <c r="L33" s="89"/>
      <c r="M33" s="89"/>
      <c r="N33" s="62"/>
      <c r="O33" s="89"/>
      <c r="P33" s="89"/>
      <c r="R33" s="90"/>
      <c r="T33" s="91"/>
      <c r="V33" s="91"/>
      <c r="W33" s="91"/>
    </row>
    <row r="34" spans="1:23" x14ac:dyDescent="0.25">
      <c r="A34" s="37"/>
      <c r="B34" s="37"/>
      <c r="C34" s="37"/>
      <c r="D34" s="43"/>
      <c r="F34" s="43"/>
      <c r="G34" s="43"/>
      <c r="H34" s="43"/>
      <c r="I34" s="43"/>
      <c r="K34" s="88"/>
      <c r="L34" s="89"/>
      <c r="M34" s="89"/>
      <c r="N34" s="62"/>
      <c r="O34" s="89"/>
      <c r="P34" s="89"/>
      <c r="R34" s="90"/>
      <c r="T34" s="91"/>
      <c r="V34" s="91"/>
      <c r="W34" s="91"/>
    </row>
    <row r="35" spans="1:23" x14ac:dyDescent="0.25">
      <c r="A35" s="37"/>
      <c r="B35" s="37"/>
      <c r="C35" s="37"/>
      <c r="D35" s="43"/>
      <c r="F35" s="43"/>
      <c r="G35" s="43"/>
      <c r="H35" s="43"/>
      <c r="I35" s="43"/>
      <c r="K35" s="88"/>
      <c r="L35" s="89"/>
      <c r="M35" s="89"/>
      <c r="N35" s="62"/>
      <c r="O35" s="89"/>
      <c r="P35" s="89"/>
      <c r="R35" s="90"/>
      <c r="T35" s="91"/>
      <c r="V35" s="91"/>
      <c r="W35" s="91"/>
    </row>
    <row r="36" spans="1:23" x14ac:dyDescent="0.25">
      <c r="A36" s="37"/>
      <c r="B36" s="37"/>
      <c r="C36" s="37"/>
      <c r="D36" s="43"/>
      <c r="F36" s="43"/>
      <c r="G36" s="43"/>
      <c r="H36" s="43"/>
      <c r="I36" s="43"/>
      <c r="K36" s="88"/>
      <c r="L36" s="89"/>
      <c r="M36" s="89"/>
      <c r="N36" s="62"/>
      <c r="O36" s="89"/>
      <c r="P36" s="89"/>
      <c r="R36" s="90"/>
      <c r="T36" s="91"/>
      <c r="V36" s="91"/>
      <c r="W36" s="91"/>
    </row>
    <row r="37" spans="1:23" x14ac:dyDescent="0.25">
      <c r="A37" s="37"/>
      <c r="B37" s="37"/>
      <c r="C37" s="37"/>
      <c r="D37" s="43"/>
      <c r="F37" s="43"/>
      <c r="G37" s="43"/>
      <c r="H37" s="43"/>
      <c r="I37" s="43"/>
      <c r="J37" s="43"/>
      <c r="K37" s="88"/>
      <c r="L37" s="89"/>
      <c r="M37" s="89"/>
      <c r="N37" s="62"/>
      <c r="O37" s="89"/>
      <c r="P37" s="89"/>
      <c r="R37" s="90"/>
      <c r="T37" s="91"/>
      <c r="V37" s="91"/>
      <c r="W37" s="91"/>
    </row>
    <row r="38" spans="1:23" x14ac:dyDescent="0.25">
      <c r="A38" s="37"/>
      <c r="B38" s="37"/>
      <c r="C38" s="37"/>
      <c r="D38" s="43"/>
      <c r="F38" s="43"/>
      <c r="G38" s="43"/>
      <c r="H38" s="43"/>
      <c r="I38" s="43"/>
      <c r="K38" s="88"/>
      <c r="L38" s="89"/>
      <c r="M38" s="89"/>
      <c r="N38" s="62"/>
      <c r="O38" s="89"/>
      <c r="P38" s="89"/>
      <c r="R38" s="90"/>
      <c r="T38" s="91"/>
      <c r="V38" s="91"/>
      <c r="W38" s="91"/>
    </row>
    <row r="39" spans="1:23" x14ac:dyDescent="0.25">
      <c r="A39" s="37"/>
      <c r="B39" s="37"/>
      <c r="C39" s="37"/>
      <c r="D39" s="43"/>
      <c r="F39" s="43"/>
      <c r="G39" s="43"/>
      <c r="H39" s="43"/>
      <c r="I39" s="43"/>
      <c r="K39" s="88"/>
      <c r="L39" s="89"/>
      <c r="M39" s="89"/>
      <c r="N39" s="62"/>
      <c r="O39" s="89"/>
      <c r="P39" s="89"/>
      <c r="R39" s="90"/>
      <c r="T39" s="91"/>
      <c r="V39" s="91"/>
      <c r="W39" s="91"/>
    </row>
    <row r="40" spans="1:23" x14ac:dyDescent="0.25">
      <c r="A40" s="37"/>
      <c r="B40" s="37"/>
      <c r="C40" s="37"/>
      <c r="H40" s="43"/>
      <c r="I40" s="43"/>
      <c r="K40" s="88"/>
      <c r="L40" s="89"/>
      <c r="M40" s="89"/>
      <c r="N40" s="62"/>
      <c r="O40" s="89"/>
      <c r="P40" s="89"/>
      <c r="R40" s="90"/>
      <c r="T40" s="91"/>
      <c r="V40" s="91"/>
      <c r="W40" s="91"/>
    </row>
    <row r="41" spans="1:23" x14ac:dyDescent="0.25">
      <c r="A41" s="37"/>
      <c r="B41" s="37"/>
      <c r="C41" s="37"/>
      <c r="H41" s="43"/>
      <c r="I41" s="43"/>
      <c r="K41" s="88"/>
      <c r="L41" s="89"/>
      <c r="M41" s="89"/>
      <c r="N41" s="62"/>
      <c r="O41" s="89"/>
      <c r="P41" s="89"/>
      <c r="R41" s="90"/>
      <c r="T41" s="91"/>
      <c r="V41" s="91"/>
      <c r="W41" s="91"/>
    </row>
    <row r="42" spans="1:23" x14ac:dyDescent="0.25">
      <c r="A42" s="37"/>
      <c r="B42" s="37"/>
      <c r="C42" s="37"/>
      <c r="H42" s="43"/>
      <c r="I42" s="43"/>
      <c r="K42" s="88"/>
      <c r="L42" s="89"/>
      <c r="M42" s="89"/>
      <c r="N42" s="62"/>
      <c r="O42" s="89"/>
      <c r="P42" s="89"/>
      <c r="R42" s="90"/>
      <c r="T42" s="91"/>
      <c r="V42" s="91"/>
      <c r="W42" s="91"/>
    </row>
    <row r="43" spans="1:23" x14ac:dyDescent="0.25">
      <c r="A43" s="37"/>
      <c r="B43" s="37"/>
      <c r="C43" s="37"/>
      <c r="H43" s="43"/>
      <c r="I43" s="43"/>
      <c r="K43" s="88"/>
      <c r="L43" s="89"/>
      <c r="M43" s="89"/>
      <c r="N43" s="62"/>
      <c r="O43" s="89"/>
      <c r="P43" s="89"/>
      <c r="R43" s="90"/>
      <c r="T43" s="91"/>
      <c r="V43" s="91"/>
      <c r="W43" s="91"/>
    </row>
    <row r="44" spans="1:23" x14ac:dyDescent="0.25">
      <c r="A44" s="37"/>
      <c r="B44" s="37"/>
      <c r="C44" s="37"/>
      <c r="H44" s="43"/>
      <c r="I44" s="43"/>
      <c r="K44" s="88"/>
      <c r="L44" s="89"/>
      <c r="M44" s="89"/>
      <c r="N44" s="62"/>
      <c r="O44" s="89"/>
      <c r="P44" s="89"/>
      <c r="R44" s="90"/>
      <c r="T44" s="91"/>
      <c r="V44" s="91"/>
      <c r="W44" s="91"/>
    </row>
    <row r="45" spans="1:23" x14ac:dyDescent="0.25">
      <c r="A45" s="37"/>
      <c r="B45" s="37"/>
      <c r="C45" s="37"/>
      <c r="H45" s="43"/>
      <c r="I45" s="43"/>
      <c r="K45" s="88"/>
      <c r="L45" s="89"/>
      <c r="M45" s="89"/>
      <c r="N45" s="62"/>
      <c r="O45" s="89"/>
      <c r="P45" s="89"/>
      <c r="R45" s="90"/>
      <c r="T45" s="91"/>
      <c r="V45" s="91"/>
      <c r="W45" s="91"/>
    </row>
    <row r="46" spans="1:23" x14ac:dyDescent="0.25">
      <c r="A46" s="37"/>
      <c r="B46" s="37"/>
      <c r="C46" s="37"/>
      <c r="H46" s="43"/>
      <c r="I46" s="43"/>
      <c r="K46" s="88"/>
      <c r="L46" s="89"/>
      <c r="M46" s="89"/>
      <c r="N46" s="62"/>
      <c r="O46" s="89"/>
      <c r="P46" s="89"/>
      <c r="R46" s="90"/>
      <c r="T46" s="91"/>
      <c r="V46" s="91"/>
      <c r="W46" s="91"/>
    </row>
    <row r="47" spans="1:23" x14ac:dyDescent="0.25">
      <c r="A47" s="37"/>
      <c r="B47" s="37"/>
      <c r="C47" s="37"/>
      <c r="H47" s="43"/>
      <c r="I47" s="43"/>
      <c r="K47" s="88"/>
      <c r="L47" s="89"/>
      <c r="M47" s="89"/>
      <c r="N47" s="62"/>
      <c r="O47" s="89"/>
      <c r="P47" s="89"/>
      <c r="R47" s="90"/>
      <c r="T47" s="91"/>
      <c r="V47" s="91"/>
      <c r="W47" s="91"/>
    </row>
    <row r="48" spans="1:23" x14ac:dyDescent="0.25">
      <c r="A48" s="37"/>
      <c r="B48" s="37"/>
      <c r="C48" s="37"/>
      <c r="F48" s="43"/>
      <c r="G48" s="43"/>
      <c r="H48" s="43"/>
      <c r="I48" s="43"/>
      <c r="K48" s="88"/>
      <c r="L48" s="89"/>
      <c r="M48" s="89"/>
      <c r="N48" s="62"/>
      <c r="O48" s="89"/>
      <c r="P48" s="89"/>
      <c r="R48" s="90"/>
      <c r="T48" s="91"/>
      <c r="V48" s="91"/>
      <c r="W48" s="91"/>
    </row>
    <row r="49" spans="1:23" x14ac:dyDescent="0.25">
      <c r="A49" s="37"/>
      <c r="B49" s="37"/>
      <c r="C49" s="37"/>
      <c r="F49" s="43"/>
      <c r="G49" s="43"/>
      <c r="H49" s="43"/>
      <c r="I49" s="43"/>
      <c r="K49" s="88"/>
      <c r="L49" s="89"/>
      <c r="M49" s="89"/>
      <c r="N49" s="62"/>
      <c r="O49" s="89"/>
      <c r="P49" s="89"/>
      <c r="R49" s="90"/>
      <c r="T49" s="91"/>
      <c r="V49" s="91"/>
      <c r="W49" s="91"/>
    </row>
    <row r="50" spans="1:23" x14ac:dyDescent="0.25">
      <c r="A50" s="37"/>
      <c r="B50" s="37"/>
      <c r="C50" s="37"/>
      <c r="D50" s="43"/>
      <c r="F50" s="43"/>
      <c r="G50" s="43"/>
      <c r="H50" s="43"/>
      <c r="I50" s="43"/>
      <c r="K50" s="88"/>
      <c r="L50" s="89"/>
      <c r="M50" s="89"/>
      <c r="N50" s="62"/>
      <c r="O50" s="89"/>
      <c r="P50" s="89"/>
      <c r="R50" s="90"/>
      <c r="T50" s="91"/>
      <c r="V50" s="91"/>
      <c r="W50" s="91"/>
    </row>
    <row r="51" spans="1:23" x14ac:dyDescent="0.25">
      <c r="A51" s="37"/>
      <c r="B51" s="37"/>
      <c r="C51" s="37"/>
      <c r="D51" s="43"/>
      <c r="E51" s="43"/>
      <c r="F51" s="43"/>
      <c r="G51" s="43"/>
      <c r="H51" s="43"/>
      <c r="I51" s="43"/>
      <c r="K51" s="88"/>
      <c r="L51" s="89"/>
      <c r="M51" s="89"/>
      <c r="N51" s="62"/>
      <c r="O51" s="89"/>
      <c r="P51" s="89"/>
      <c r="R51" s="90"/>
      <c r="T51" s="91"/>
      <c r="V51" s="91"/>
      <c r="W51" s="91"/>
    </row>
    <row r="52" spans="1:23" x14ac:dyDescent="0.25">
      <c r="A52" s="37"/>
      <c r="B52" s="37"/>
      <c r="C52" s="37"/>
      <c r="H52" s="43"/>
      <c r="I52" s="43"/>
      <c r="K52" s="88"/>
      <c r="L52" s="89"/>
      <c r="M52" s="89"/>
      <c r="N52" s="62"/>
      <c r="O52" s="89"/>
      <c r="P52" s="89"/>
      <c r="R52" s="90"/>
      <c r="T52" s="91"/>
      <c r="V52" s="91"/>
      <c r="W52" s="91"/>
    </row>
    <row r="53" spans="1:23" x14ac:dyDescent="0.25">
      <c r="A53" s="37"/>
      <c r="B53" s="37"/>
      <c r="C53" s="37"/>
      <c r="H53" s="43"/>
      <c r="I53" s="43"/>
      <c r="K53" s="88"/>
      <c r="L53" s="89"/>
      <c r="M53" s="89"/>
      <c r="N53" s="62"/>
      <c r="O53" s="89"/>
      <c r="P53" s="89"/>
      <c r="R53" s="90"/>
      <c r="T53" s="91"/>
      <c r="V53" s="91"/>
      <c r="W53" s="91"/>
    </row>
    <row r="54" spans="1:23" x14ac:dyDescent="0.25">
      <c r="A54" s="37"/>
      <c r="B54" s="37"/>
      <c r="C54" s="37"/>
      <c r="H54" s="43"/>
      <c r="I54" s="43"/>
      <c r="K54" s="88"/>
      <c r="L54" s="89"/>
      <c r="M54" s="89"/>
      <c r="N54" s="62"/>
      <c r="O54" s="89"/>
      <c r="P54" s="89"/>
      <c r="R54" s="90"/>
      <c r="T54" s="91"/>
      <c r="V54" s="91"/>
      <c r="W54" s="91"/>
    </row>
    <row r="55" spans="1:23" x14ac:dyDescent="0.25">
      <c r="A55" s="37"/>
      <c r="B55" s="37"/>
      <c r="C55" s="37"/>
      <c r="H55" s="43"/>
      <c r="I55" s="43"/>
      <c r="K55" s="88"/>
      <c r="L55" s="89"/>
      <c r="M55" s="89"/>
      <c r="N55" s="62"/>
      <c r="O55" s="89"/>
      <c r="P55" s="89"/>
      <c r="R55" s="90"/>
      <c r="T55" s="91"/>
      <c r="V55" s="91"/>
      <c r="W55" s="91"/>
    </row>
    <row r="56" spans="1:23" x14ac:dyDescent="0.25">
      <c r="A56" s="37"/>
      <c r="B56" s="93"/>
      <c r="C56" s="37"/>
      <c r="H56" s="43"/>
      <c r="I56" s="43"/>
      <c r="K56" s="88"/>
      <c r="L56" s="89"/>
      <c r="M56" s="89"/>
      <c r="N56" s="62"/>
      <c r="O56" s="89"/>
      <c r="P56" s="89"/>
      <c r="R56" s="90"/>
      <c r="T56" s="91"/>
      <c r="V56" s="91"/>
      <c r="W56" s="91"/>
    </row>
    <row r="57" spans="1:23" x14ac:dyDescent="0.25">
      <c r="A57" s="37"/>
      <c r="B57" s="93"/>
      <c r="C57" s="37"/>
      <c r="H57" s="43"/>
      <c r="I57" s="43"/>
      <c r="K57" s="88"/>
      <c r="L57" s="89"/>
      <c r="M57" s="89"/>
      <c r="N57" s="62"/>
      <c r="O57" s="89"/>
      <c r="P57" s="89"/>
      <c r="R57" s="90"/>
      <c r="T57" s="91"/>
      <c r="V57" s="91"/>
      <c r="W57" s="91"/>
    </row>
    <row r="58" spans="1:23" x14ac:dyDescent="0.25">
      <c r="A58" s="37"/>
      <c r="B58" s="93"/>
      <c r="C58" s="37"/>
      <c r="H58" s="43"/>
      <c r="I58" s="43"/>
      <c r="K58" s="88"/>
      <c r="L58" s="89"/>
      <c r="M58" s="89"/>
      <c r="N58" s="62"/>
      <c r="O58" s="89"/>
      <c r="P58" s="89"/>
      <c r="R58" s="90"/>
      <c r="T58" s="91"/>
      <c r="V58" s="91"/>
      <c r="W58" s="91"/>
    </row>
    <row r="59" spans="1:23" x14ac:dyDescent="0.25">
      <c r="A59" s="37"/>
      <c r="B59" s="93"/>
      <c r="C59" s="37"/>
      <c r="D59" s="43"/>
      <c r="E59" s="43"/>
      <c r="F59" s="43"/>
      <c r="H59" s="43"/>
      <c r="I59" s="43"/>
      <c r="K59" s="88"/>
      <c r="L59" s="89"/>
      <c r="M59" s="89"/>
      <c r="N59" s="62"/>
      <c r="O59" s="89"/>
      <c r="P59" s="89"/>
      <c r="R59" s="90"/>
      <c r="T59" s="91"/>
      <c r="V59" s="91"/>
      <c r="W59" s="91"/>
    </row>
    <row r="60" spans="1:23" x14ac:dyDescent="0.25">
      <c r="A60" s="37"/>
      <c r="B60" s="93"/>
      <c r="C60" s="37"/>
      <c r="D60" s="43"/>
      <c r="E60" s="43"/>
      <c r="F60" s="43"/>
      <c r="H60" s="43"/>
      <c r="I60" s="43"/>
      <c r="K60" s="88"/>
      <c r="L60" s="89"/>
      <c r="M60" s="89"/>
      <c r="N60" s="62"/>
      <c r="O60" s="89"/>
      <c r="P60" s="89"/>
      <c r="R60" s="90"/>
      <c r="T60" s="91"/>
      <c r="V60" s="91"/>
      <c r="W60" s="91"/>
    </row>
    <row r="61" spans="1:23" x14ac:dyDescent="0.25">
      <c r="A61" s="37"/>
      <c r="B61" s="37"/>
      <c r="H61" s="43"/>
      <c r="I61" s="43"/>
      <c r="K61" s="88"/>
      <c r="N61" s="62"/>
      <c r="R61" s="90"/>
      <c r="T61" s="91"/>
      <c r="V61" s="91"/>
      <c r="W61" s="91"/>
    </row>
    <row r="62" spans="1:23" x14ac:dyDescent="0.25">
      <c r="A62" s="37"/>
      <c r="B62" s="37"/>
      <c r="H62" s="43"/>
      <c r="I62" s="43"/>
      <c r="K62" s="88"/>
      <c r="N62" s="62"/>
      <c r="R62" s="90"/>
      <c r="T62" s="91"/>
      <c r="V62" s="91"/>
      <c r="W62" s="91"/>
    </row>
    <row r="63" spans="1:23" x14ac:dyDescent="0.25">
      <c r="A63" s="37"/>
      <c r="B63" s="37"/>
      <c r="C63" s="43"/>
      <c r="D63" s="43"/>
      <c r="E63" s="43"/>
      <c r="F63" s="43"/>
      <c r="G63" s="43"/>
      <c r="H63" s="43"/>
      <c r="I63" s="43"/>
      <c r="J63" s="43"/>
      <c r="K63" s="43"/>
      <c r="N63" s="62"/>
      <c r="R63" s="90"/>
      <c r="T63" s="91"/>
      <c r="V63" s="91"/>
      <c r="W63" s="91"/>
    </row>
    <row r="64" spans="1:23" x14ac:dyDescent="0.25">
      <c r="A64" s="37"/>
      <c r="B64" s="37"/>
      <c r="C64" s="43"/>
      <c r="E64" s="43"/>
      <c r="F64" s="43"/>
      <c r="G64" s="43"/>
      <c r="H64" s="43"/>
      <c r="I64" s="43"/>
      <c r="J64" s="43"/>
      <c r="K64" s="43"/>
      <c r="N64" s="62"/>
      <c r="R64" s="90"/>
      <c r="T64" s="91"/>
      <c r="V64" s="91"/>
      <c r="W64" s="91"/>
    </row>
    <row r="65" spans="1:23" ht="15" customHeight="1" x14ac:dyDescent="0.25">
      <c r="A65" s="37"/>
      <c r="B65" s="37"/>
      <c r="C65" s="43"/>
      <c r="D65" s="43"/>
      <c r="E65" s="43"/>
      <c r="F65" s="43"/>
      <c r="G65" s="43"/>
      <c r="H65" s="43"/>
      <c r="I65" s="43"/>
      <c r="J65" s="578"/>
      <c r="K65" s="578"/>
      <c r="L65" s="55"/>
      <c r="T65" s="91"/>
      <c r="W65" s="91"/>
    </row>
  </sheetData>
  <mergeCells count="5">
    <mergeCell ref="A1:K1"/>
    <mergeCell ref="A2:K2"/>
    <mergeCell ref="A4:K4"/>
    <mergeCell ref="J6:K6"/>
    <mergeCell ref="J65:K65"/>
  </mergeCells>
  <printOptions horizontalCentered="1"/>
  <pageMargins left="0.51181102362204722" right="0.51181102362204722" top="0.51181102362204722" bottom="0.51181102362204722" header="0.31496062992125984" footer="0.31496062992125984"/>
  <pageSetup scale="81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>
    <tabColor rgb="FFFF0000"/>
    <pageSetUpPr fitToPage="1"/>
  </sheetPr>
  <dimension ref="A1:M2546"/>
  <sheetViews>
    <sheetView zoomScale="80" zoomScaleNormal="80" workbookViewId="0">
      <pane xSplit="8" ySplit="9" topLeftCell="I2438" activePane="bottomRight" state="frozen"/>
      <selection pane="topRight" activeCell="I1" sqref="I1"/>
      <selection pane="bottomLeft" activeCell="A10" sqref="A10"/>
      <selection pane="bottomRight" activeCell="M2441" sqref="M2441"/>
    </sheetView>
  </sheetViews>
  <sheetFormatPr baseColWidth="10" defaultColWidth="11.42578125" defaultRowHeight="15" x14ac:dyDescent="0.25"/>
  <cols>
    <col min="1" max="1" width="11.85546875" style="2" customWidth="1"/>
    <col min="2" max="2" width="30.5703125" style="2" customWidth="1"/>
    <col min="3" max="3" width="34.7109375" style="276" customWidth="1"/>
    <col min="4" max="4" width="13.5703125" style="2" customWidth="1"/>
    <col min="5" max="5" width="13.5703125" style="276" customWidth="1"/>
    <col min="6" max="6" width="13.5703125" style="2" customWidth="1"/>
    <col min="7" max="7" width="19.140625" style="317" customWidth="1"/>
    <col min="8" max="8" width="36" style="3" customWidth="1"/>
    <col min="9" max="9" width="14.140625" style="2" bestFit="1" customWidth="1"/>
    <col min="10" max="11" width="6.85546875" style="2" customWidth="1"/>
    <col min="12" max="12" width="21" style="4" customWidth="1"/>
    <col min="13" max="16384" width="11.42578125" style="2"/>
  </cols>
  <sheetData>
    <row r="1" spans="1:12" s="1" customFormat="1" x14ac:dyDescent="0.25">
      <c r="A1" s="12"/>
      <c r="B1" s="12"/>
      <c r="C1" s="318"/>
      <c r="E1" s="228"/>
      <c r="G1" s="316"/>
      <c r="H1" s="13"/>
      <c r="K1" s="14"/>
      <c r="L1" s="15"/>
    </row>
    <row r="2" spans="1:12" customFormat="1" x14ac:dyDescent="0.25">
      <c r="A2" s="537" t="s">
        <v>39</v>
      </c>
      <c r="B2" s="537"/>
      <c r="C2" s="537"/>
      <c r="D2" s="537"/>
      <c r="E2" s="537"/>
      <c r="F2" s="537"/>
      <c r="G2" s="537"/>
      <c r="H2" s="537"/>
      <c r="I2" s="537"/>
      <c r="J2" s="537"/>
      <c r="K2" s="537"/>
      <c r="L2" s="537"/>
    </row>
    <row r="3" spans="1:12" customFormat="1" x14ac:dyDescent="0.25">
      <c r="A3" s="537" t="s">
        <v>15960</v>
      </c>
      <c r="B3" s="537"/>
      <c r="C3" s="537"/>
      <c r="D3" s="537"/>
      <c r="E3" s="537"/>
      <c r="F3" s="537"/>
      <c r="G3" s="537"/>
      <c r="H3" s="537"/>
      <c r="I3" s="537"/>
      <c r="J3" s="537"/>
      <c r="K3" s="537"/>
      <c r="L3" s="537"/>
    </row>
    <row r="4" spans="1:12" s="1" customFormat="1" x14ac:dyDescent="0.25">
      <c r="A4" s="22"/>
      <c r="B4" s="581"/>
      <c r="C4" s="581"/>
      <c r="D4" s="581"/>
      <c r="E4" s="581"/>
      <c r="F4" s="581"/>
      <c r="G4" s="581"/>
      <c r="H4" s="581"/>
      <c r="I4" s="581"/>
      <c r="J4" s="581"/>
      <c r="K4" s="581"/>
      <c r="L4" s="581"/>
    </row>
    <row r="5" spans="1:12" s="1" customFormat="1" x14ac:dyDescent="0.25">
      <c r="A5" s="22"/>
      <c r="B5" s="581"/>
      <c r="C5" s="581"/>
      <c r="D5" s="581"/>
      <c r="E5" s="581"/>
      <c r="F5" s="581"/>
      <c r="G5" s="581"/>
      <c r="H5" s="581"/>
      <c r="I5" s="581"/>
      <c r="J5" s="581"/>
      <c r="K5" s="581"/>
      <c r="L5" s="581"/>
    </row>
    <row r="6" spans="1:12" s="1" customFormat="1" x14ac:dyDescent="0.25">
      <c r="A6" s="581" t="s">
        <v>14171</v>
      </c>
      <c r="B6" s="581"/>
      <c r="C6" s="581"/>
      <c r="D6" s="581"/>
      <c r="E6" s="581"/>
      <c r="F6" s="581"/>
      <c r="G6" s="581"/>
      <c r="H6" s="581"/>
      <c r="I6" s="581"/>
      <c r="J6" s="581"/>
      <c r="K6" s="581"/>
      <c r="L6" s="581"/>
    </row>
    <row r="7" spans="1:12" s="1" customFormat="1" x14ac:dyDescent="0.25">
      <c r="A7" s="12"/>
      <c r="B7" s="12"/>
      <c r="C7" s="318"/>
      <c r="E7" s="228"/>
      <c r="G7" s="316"/>
      <c r="H7" s="13"/>
      <c r="K7" s="17"/>
      <c r="L7" s="16"/>
    </row>
    <row r="8" spans="1:12" s="1" customFormat="1" ht="30" x14ac:dyDescent="0.25">
      <c r="A8" s="391" t="s">
        <v>15</v>
      </c>
      <c r="B8" s="391" t="s">
        <v>16</v>
      </c>
      <c r="C8" s="391" t="s">
        <v>17</v>
      </c>
      <c r="D8" s="391" t="s">
        <v>0</v>
      </c>
      <c r="E8" s="391" t="s">
        <v>1</v>
      </c>
      <c r="F8" s="391" t="s">
        <v>2</v>
      </c>
      <c r="G8" s="392" t="s">
        <v>9</v>
      </c>
      <c r="H8" s="391" t="s">
        <v>10</v>
      </c>
      <c r="I8" s="391" t="s">
        <v>4</v>
      </c>
      <c r="J8" s="580" t="s">
        <v>6</v>
      </c>
      <c r="K8" s="580"/>
      <c r="L8" s="393" t="s">
        <v>29</v>
      </c>
    </row>
    <row r="9" spans="1:12" ht="30" x14ac:dyDescent="0.25">
      <c r="A9" s="386">
        <v>1</v>
      </c>
      <c r="B9" s="386" t="s">
        <v>7772</v>
      </c>
      <c r="C9" s="96" t="s">
        <v>7773</v>
      </c>
      <c r="D9" s="386"/>
      <c r="E9" s="386"/>
      <c r="F9" s="386"/>
      <c r="G9" s="387"/>
      <c r="H9" s="386" t="s">
        <v>891</v>
      </c>
      <c r="I9" s="386" t="s">
        <v>535</v>
      </c>
      <c r="J9" s="386">
        <v>12</v>
      </c>
      <c r="K9" s="386">
        <v>2013</v>
      </c>
      <c r="L9" s="388">
        <v>1</v>
      </c>
    </row>
    <row r="10" spans="1:12" x14ac:dyDescent="0.25">
      <c r="A10" s="386">
        <v>2</v>
      </c>
      <c r="B10" s="386" t="s">
        <v>7774</v>
      </c>
      <c r="C10" s="386" t="s">
        <v>7775</v>
      </c>
      <c r="D10" s="386"/>
      <c r="E10" s="386"/>
      <c r="F10" s="386"/>
      <c r="G10" s="387"/>
      <c r="H10" s="386" t="s">
        <v>891</v>
      </c>
      <c r="I10" s="386" t="s">
        <v>535</v>
      </c>
      <c r="J10" s="386">
        <v>12</v>
      </c>
      <c r="K10" s="386">
        <v>2013</v>
      </c>
      <c r="L10" s="388">
        <v>1</v>
      </c>
    </row>
    <row r="11" spans="1:12" x14ac:dyDescent="0.25">
      <c r="A11" s="386">
        <v>3</v>
      </c>
      <c r="B11" s="386" t="s">
        <v>7776</v>
      </c>
      <c r="C11" s="386" t="s">
        <v>7777</v>
      </c>
      <c r="D11" s="386"/>
      <c r="E11" s="386"/>
      <c r="F11" s="386"/>
      <c r="G11" s="387"/>
      <c r="H11" s="386" t="s">
        <v>891</v>
      </c>
      <c r="I11" s="386" t="s">
        <v>535</v>
      </c>
      <c r="J11" s="386">
        <v>12</v>
      </c>
      <c r="K11" s="386">
        <v>2013</v>
      </c>
      <c r="L11" s="388">
        <v>1</v>
      </c>
    </row>
    <row r="12" spans="1:12" x14ac:dyDescent="0.25">
      <c r="A12" s="386">
        <v>4</v>
      </c>
      <c r="B12" s="386" t="s">
        <v>7778</v>
      </c>
      <c r="C12" s="386" t="s">
        <v>7779</v>
      </c>
      <c r="D12" s="386"/>
      <c r="E12" s="386"/>
      <c r="F12" s="386"/>
      <c r="G12" s="387"/>
      <c r="H12" s="386" t="s">
        <v>891</v>
      </c>
      <c r="I12" s="386" t="s">
        <v>535</v>
      </c>
      <c r="J12" s="386">
        <v>12</v>
      </c>
      <c r="K12" s="386">
        <v>2014</v>
      </c>
      <c r="L12" s="388">
        <v>1099</v>
      </c>
    </row>
    <row r="13" spans="1:12" x14ac:dyDescent="0.25">
      <c r="A13" s="386">
        <v>5</v>
      </c>
      <c r="B13" s="152" t="s">
        <v>7780</v>
      </c>
      <c r="C13" s="152" t="s">
        <v>7781</v>
      </c>
      <c r="D13" s="386"/>
      <c r="E13" s="386"/>
      <c r="F13" s="386"/>
      <c r="G13" s="387"/>
      <c r="H13" s="386" t="s">
        <v>891</v>
      </c>
      <c r="I13" s="386" t="s">
        <v>535</v>
      </c>
      <c r="J13" s="386">
        <v>12</v>
      </c>
      <c r="K13" s="386">
        <v>2013</v>
      </c>
      <c r="L13" s="388">
        <v>1</v>
      </c>
    </row>
    <row r="14" spans="1:12" ht="30" x14ac:dyDescent="0.25">
      <c r="A14" s="386">
        <v>6</v>
      </c>
      <c r="B14" s="386" t="s">
        <v>7782</v>
      </c>
      <c r="C14" s="152" t="s">
        <v>7783</v>
      </c>
      <c r="D14" s="386"/>
      <c r="E14" s="386"/>
      <c r="F14" s="386"/>
      <c r="G14" s="387"/>
      <c r="H14" s="386" t="s">
        <v>891</v>
      </c>
      <c r="I14" s="386" t="s">
        <v>535</v>
      </c>
      <c r="J14" s="386">
        <v>12</v>
      </c>
      <c r="K14" s="386">
        <v>2013</v>
      </c>
      <c r="L14" s="388">
        <v>1</v>
      </c>
    </row>
    <row r="15" spans="1:12" ht="30" x14ac:dyDescent="0.25">
      <c r="A15" s="386">
        <v>7</v>
      </c>
      <c r="B15" s="386" t="s">
        <v>7784</v>
      </c>
      <c r="C15" s="152" t="s">
        <v>7785</v>
      </c>
      <c r="D15" s="386"/>
      <c r="E15" s="386"/>
      <c r="F15" s="386"/>
      <c r="G15" s="387"/>
      <c r="H15" s="386" t="s">
        <v>891</v>
      </c>
      <c r="I15" s="386" t="s">
        <v>535</v>
      </c>
      <c r="J15" s="386">
        <v>12</v>
      </c>
      <c r="K15" s="386">
        <v>2013</v>
      </c>
      <c r="L15" s="388">
        <v>1</v>
      </c>
    </row>
    <row r="16" spans="1:12" ht="30" x14ac:dyDescent="0.25">
      <c r="A16" s="386">
        <v>8</v>
      </c>
      <c r="B16" s="386" t="s">
        <v>7786</v>
      </c>
      <c r="C16" s="152" t="s">
        <v>7787</v>
      </c>
      <c r="D16" s="386"/>
      <c r="E16" s="386"/>
      <c r="F16" s="386"/>
      <c r="G16" s="387"/>
      <c r="H16" s="386" t="s">
        <v>891</v>
      </c>
      <c r="I16" s="386" t="s">
        <v>535</v>
      </c>
      <c r="J16" s="386">
        <v>12</v>
      </c>
      <c r="K16" s="386">
        <v>2013</v>
      </c>
      <c r="L16" s="388">
        <v>1</v>
      </c>
    </row>
    <row r="17" spans="1:12" ht="30" x14ac:dyDescent="0.25">
      <c r="A17" s="386">
        <v>9</v>
      </c>
      <c r="B17" s="386" t="s">
        <v>7788</v>
      </c>
      <c r="C17" s="152" t="s">
        <v>7789</v>
      </c>
      <c r="D17" s="386"/>
      <c r="E17" s="386"/>
      <c r="F17" s="386"/>
      <c r="G17" s="387"/>
      <c r="H17" s="386" t="s">
        <v>891</v>
      </c>
      <c r="I17" s="386" t="s">
        <v>535</v>
      </c>
      <c r="J17" s="386">
        <v>12</v>
      </c>
      <c r="K17" s="386">
        <v>2013</v>
      </c>
      <c r="L17" s="388">
        <v>1</v>
      </c>
    </row>
    <row r="18" spans="1:12" ht="30" x14ac:dyDescent="0.25">
      <c r="A18" s="386">
        <v>10</v>
      </c>
      <c r="B18" s="386" t="s">
        <v>7790</v>
      </c>
      <c r="C18" s="152" t="s">
        <v>7791</v>
      </c>
      <c r="D18" s="386"/>
      <c r="E18" s="386"/>
      <c r="F18" s="386"/>
      <c r="G18" s="387"/>
      <c r="H18" s="386" t="s">
        <v>891</v>
      </c>
      <c r="I18" s="386" t="s">
        <v>535</v>
      </c>
      <c r="J18" s="386">
        <v>12</v>
      </c>
      <c r="K18" s="386">
        <v>2013</v>
      </c>
      <c r="L18" s="388">
        <v>1</v>
      </c>
    </row>
    <row r="19" spans="1:12" x14ac:dyDescent="0.25">
      <c r="A19" s="386">
        <v>11</v>
      </c>
      <c r="B19" s="386" t="s">
        <v>7792</v>
      </c>
      <c r="C19" s="152" t="s">
        <v>7793</v>
      </c>
      <c r="D19" s="386"/>
      <c r="E19" s="386"/>
      <c r="F19" s="386"/>
      <c r="G19" s="387"/>
      <c r="H19" s="386" t="s">
        <v>891</v>
      </c>
      <c r="I19" s="386" t="s">
        <v>535</v>
      </c>
      <c r="J19" s="386">
        <v>12</v>
      </c>
      <c r="K19" s="386">
        <v>2013</v>
      </c>
      <c r="L19" s="388">
        <v>1</v>
      </c>
    </row>
    <row r="20" spans="1:12" x14ac:dyDescent="0.25">
      <c r="A20" s="386">
        <v>12</v>
      </c>
      <c r="B20" s="386" t="s">
        <v>7794</v>
      </c>
      <c r="C20" s="152" t="s">
        <v>7795</v>
      </c>
      <c r="D20" s="386"/>
      <c r="E20" s="386"/>
      <c r="F20" s="386"/>
      <c r="G20" s="387"/>
      <c r="H20" s="386" t="s">
        <v>891</v>
      </c>
      <c r="I20" s="386" t="s">
        <v>535</v>
      </c>
      <c r="J20" s="386">
        <v>12</v>
      </c>
      <c r="K20" s="386">
        <v>2014</v>
      </c>
      <c r="L20" s="388">
        <v>800.4</v>
      </c>
    </row>
    <row r="21" spans="1:12" x14ac:dyDescent="0.25">
      <c r="A21" s="386">
        <v>13</v>
      </c>
      <c r="B21" s="386" t="s">
        <v>7796</v>
      </c>
      <c r="C21" s="152" t="s">
        <v>7795</v>
      </c>
      <c r="D21" s="386"/>
      <c r="E21" s="386"/>
      <c r="F21" s="386"/>
      <c r="G21" s="387"/>
      <c r="H21" s="386" t="s">
        <v>891</v>
      </c>
      <c r="I21" s="386" t="s">
        <v>535</v>
      </c>
      <c r="J21" s="386">
        <v>12</v>
      </c>
      <c r="K21" s="386">
        <v>2014</v>
      </c>
      <c r="L21" s="388">
        <v>800.4</v>
      </c>
    </row>
    <row r="22" spans="1:12" x14ac:dyDescent="0.25">
      <c r="A22" s="386">
        <v>14</v>
      </c>
      <c r="B22" s="386" t="s">
        <v>7797</v>
      </c>
      <c r="C22" s="152" t="s">
        <v>7795</v>
      </c>
      <c r="D22" s="386"/>
      <c r="E22" s="386"/>
      <c r="F22" s="386"/>
      <c r="G22" s="387"/>
      <c r="H22" s="386" t="s">
        <v>891</v>
      </c>
      <c r="I22" s="386" t="s">
        <v>535</v>
      </c>
      <c r="J22" s="386">
        <v>12</v>
      </c>
      <c r="K22" s="386">
        <v>2014</v>
      </c>
      <c r="L22" s="388">
        <v>800.4</v>
      </c>
    </row>
    <row r="23" spans="1:12" x14ac:dyDescent="0.25">
      <c r="A23" s="386">
        <v>15</v>
      </c>
      <c r="B23" s="386" t="s">
        <v>7798</v>
      </c>
      <c r="C23" s="152" t="s">
        <v>7799</v>
      </c>
      <c r="D23" s="386"/>
      <c r="E23" s="386"/>
      <c r="F23" s="386"/>
      <c r="G23" s="387"/>
      <c r="H23" s="386" t="s">
        <v>891</v>
      </c>
      <c r="I23" s="386" t="s">
        <v>535</v>
      </c>
      <c r="J23" s="386">
        <v>12</v>
      </c>
      <c r="K23" s="386">
        <v>2014</v>
      </c>
      <c r="L23" s="388">
        <v>299</v>
      </c>
    </row>
    <row r="24" spans="1:12" x14ac:dyDescent="0.25">
      <c r="A24" s="386">
        <v>16</v>
      </c>
      <c r="B24" s="386" t="s">
        <v>7800</v>
      </c>
      <c r="C24" s="152" t="s">
        <v>7801</v>
      </c>
      <c r="D24" s="386"/>
      <c r="E24" s="386"/>
      <c r="F24" s="386"/>
      <c r="G24" s="387"/>
      <c r="H24" s="386" t="s">
        <v>891</v>
      </c>
      <c r="I24" s="386" t="s">
        <v>535</v>
      </c>
      <c r="J24" s="386">
        <v>12</v>
      </c>
      <c r="K24" s="386">
        <v>2014</v>
      </c>
      <c r="L24" s="388">
        <v>700</v>
      </c>
    </row>
    <row r="25" spans="1:12" ht="30" x14ac:dyDescent="0.25">
      <c r="A25" s="386">
        <v>17</v>
      </c>
      <c r="B25" s="386" t="s">
        <v>7802</v>
      </c>
      <c r="C25" s="152" t="s">
        <v>7803</v>
      </c>
      <c r="D25" s="386"/>
      <c r="E25" s="386"/>
      <c r="F25" s="386"/>
      <c r="G25" s="387"/>
      <c r="H25" s="386" t="s">
        <v>891</v>
      </c>
      <c r="I25" s="386" t="s">
        <v>535</v>
      </c>
      <c r="J25" s="386">
        <v>12</v>
      </c>
      <c r="K25" s="386">
        <v>2014</v>
      </c>
      <c r="L25" s="388">
        <v>1073.77</v>
      </c>
    </row>
    <row r="26" spans="1:12" ht="30" x14ac:dyDescent="0.25">
      <c r="A26" s="386">
        <v>18</v>
      </c>
      <c r="B26" s="386" t="s">
        <v>7804</v>
      </c>
      <c r="C26" s="152" t="s">
        <v>7805</v>
      </c>
      <c r="D26" s="386"/>
      <c r="E26" s="386"/>
      <c r="F26" s="386"/>
      <c r="G26" s="387"/>
      <c r="H26" s="386" t="s">
        <v>891</v>
      </c>
      <c r="I26" s="386" t="s">
        <v>535</v>
      </c>
      <c r="J26" s="386">
        <v>12</v>
      </c>
      <c r="K26" s="386">
        <v>2013</v>
      </c>
      <c r="L26" s="388">
        <v>1</v>
      </c>
    </row>
    <row r="27" spans="1:12" x14ac:dyDescent="0.25">
      <c r="A27" s="386">
        <v>19</v>
      </c>
      <c r="B27" s="386" t="s">
        <v>7806</v>
      </c>
      <c r="C27" s="152" t="s">
        <v>7807</v>
      </c>
      <c r="D27" s="386"/>
      <c r="E27" s="386"/>
      <c r="F27" s="386"/>
      <c r="G27" s="387"/>
      <c r="H27" s="386" t="s">
        <v>891</v>
      </c>
      <c r="I27" s="386" t="s">
        <v>535</v>
      </c>
      <c r="J27" s="386">
        <v>12</v>
      </c>
      <c r="K27" s="386">
        <v>2013</v>
      </c>
      <c r="L27" s="388">
        <v>1</v>
      </c>
    </row>
    <row r="28" spans="1:12" x14ac:dyDescent="0.25">
      <c r="A28" s="386">
        <v>20</v>
      </c>
      <c r="B28" s="386" t="s">
        <v>7808</v>
      </c>
      <c r="C28" s="152" t="s">
        <v>7809</v>
      </c>
      <c r="D28" s="386"/>
      <c r="E28" s="386"/>
      <c r="F28" s="386"/>
      <c r="G28" s="387"/>
      <c r="H28" s="386" t="s">
        <v>891</v>
      </c>
      <c r="I28" s="386" t="s">
        <v>535</v>
      </c>
      <c r="J28" s="386">
        <v>12</v>
      </c>
      <c r="K28" s="386">
        <v>2014</v>
      </c>
      <c r="L28" s="388">
        <v>1287.5999999999999</v>
      </c>
    </row>
    <row r="29" spans="1:12" ht="30" x14ac:dyDescent="0.25">
      <c r="A29" s="386">
        <v>21</v>
      </c>
      <c r="B29" s="386" t="s">
        <v>7810</v>
      </c>
      <c r="C29" s="152" t="s">
        <v>7811</v>
      </c>
      <c r="D29" s="386"/>
      <c r="E29" s="386"/>
      <c r="F29" s="386"/>
      <c r="G29" s="387"/>
      <c r="H29" s="386" t="s">
        <v>891</v>
      </c>
      <c r="I29" s="386" t="s">
        <v>535</v>
      </c>
      <c r="J29" s="386">
        <v>12</v>
      </c>
      <c r="K29" s="386">
        <v>2014</v>
      </c>
      <c r="L29" s="388">
        <f>1890.8/2</f>
        <v>945.4</v>
      </c>
    </row>
    <row r="30" spans="1:12" ht="30" x14ac:dyDescent="0.25">
      <c r="A30" s="386">
        <v>22</v>
      </c>
      <c r="B30" s="386" t="s">
        <v>7812</v>
      </c>
      <c r="C30" s="152" t="s">
        <v>7813</v>
      </c>
      <c r="D30" s="386"/>
      <c r="E30" s="386"/>
      <c r="F30" s="386"/>
      <c r="G30" s="387"/>
      <c r="H30" s="386" t="s">
        <v>891</v>
      </c>
      <c r="I30" s="386" t="s">
        <v>535</v>
      </c>
      <c r="J30" s="386">
        <v>12</v>
      </c>
      <c r="K30" s="386">
        <v>2014</v>
      </c>
      <c r="L30" s="388">
        <v>945.4</v>
      </c>
    </row>
    <row r="31" spans="1:12" x14ac:dyDescent="0.25">
      <c r="A31" s="386">
        <v>23</v>
      </c>
      <c r="B31" s="389" t="s">
        <v>7814</v>
      </c>
      <c r="C31" s="389" t="s">
        <v>7815</v>
      </c>
      <c r="D31" s="386"/>
      <c r="E31" s="386"/>
      <c r="F31" s="386"/>
      <c r="G31" s="387"/>
      <c r="H31" s="386" t="s">
        <v>7816</v>
      </c>
      <c r="I31" s="386" t="s">
        <v>535</v>
      </c>
      <c r="J31" s="386">
        <v>12</v>
      </c>
      <c r="K31" s="386">
        <v>2013</v>
      </c>
      <c r="L31" s="388">
        <v>1</v>
      </c>
    </row>
    <row r="32" spans="1:12" x14ac:dyDescent="0.25">
      <c r="A32" s="386">
        <v>24</v>
      </c>
      <c r="B32" s="389" t="s">
        <v>7817</v>
      </c>
      <c r="C32" s="389" t="s">
        <v>7818</v>
      </c>
      <c r="D32" s="386"/>
      <c r="E32" s="386"/>
      <c r="F32" s="386"/>
      <c r="G32" s="387"/>
      <c r="H32" s="386" t="s">
        <v>7816</v>
      </c>
      <c r="I32" s="386" t="s">
        <v>535</v>
      </c>
      <c r="J32" s="386">
        <v>12</v>
      </c>
      <c r="K32" s="386">
        <v>2013</v>
      </c>
      <c r="L32" s="388">
        <v>1</v>
      </c>
    </row>
    <row r="33" spans="1:12" x14ac:dyDescent="0.25">
      <c r="A33" s="386">
        <v>25</v>
      </c>
      <c r="B33" s="389" t="s">
        <v>7819</v>
      </c>
      <c r="C33" s="389" t="s">
        <v>7820</v>
      </c>
      <c r="D33" s="386"/>
      <c r="E33" s="386"/>
      <c r="F33" s="386"/>
      <c r="G33" s="387"/>
      <c r="H33" s="386" t="s">
        <v>7816</v>
      </c>
      <c r="I33" s="386" t="s">
        <v>535</v>
      </c>
      <c r="J33" s="386">
        <v>12</v>
      </c>
      <c r="K33" s="386">
        <v>2013</v>
      </c>
      <c r="L33" s="388">
        <v>1</v>
      </c>
    </row>
    <row r="34" spans="1:12" x14ac:dyDescent="0.25">
      <c r="A34" s="386">
        <v>26</v>
      </c>
      <c r="B34" s="389" t="s">
        <v>7821</v>
      </c>
      <c r="C34" s="389" t="s">
        <v>7822</v>
      </c>
      <c r="D34" s="386"/>
      <c r="E34" s="386"/>
      <c r="F34" s="386"/>
      <c r="G34" s="387"/>
      <c r="H34" s="386" t="s">
        <v>7816</v>
      </c>
      <c r="I34" s="386" t="s">
        <v>535</v>
      </c>
      <c r="J34" s="386">
        <v>12</v>
      </c>
      <c r="K34" s="386">
        <v>2014</v>
      </c>
      <c r="L34" s="388">
        <v>247.25</v>
      </c>
    </row>
    <row r="35" spans="1:12" x14ac:dyDescent="0.25">
      <c r="A35" s="386">
        <v>27</v>
      </c>
      <c r="B35" s="389" t="s">
        <v>7823</v>
      </c>
      <c r="C35" s="389" t="s">
        <v>7824</v>
      </c>
      <c r="D35" s="386"/>
      <c r="E35" s="386"/>
      <c r="F35" s="386"/>
      <c r="G35" s="387"/>
      <c r="H35" s="386" t="s">
        <v>7816</v>
      </c>
      <c r="I35" s="386" t="s">
        <v>535</v>
      </c>
      <c r="J35" s="386">
        <v>12</v>
      </c>
      <c r="K35" s="386">
        <v>2014</v>
      </c>
      <c r="L35" s="388">
        <v>247.25</v>
      </c>
    </row>
    <row r="36" spans="1:12" x14ac:dyDescent="0.25">
      <c r="A36" s="386">
        <v>28</v>
      </c>
      <c r="B36" s="389" t="s">
        <v>7825</v>
      </c>
      <c r="C36" s="389" t="s">
        <v>7826</v>
      </c>
      <c r="D36" s="386"/>
      <c r="E36" s="386"/>
      <c r="F36" s="386"/>
      <c r="G36" s="387"/>
      <c r="H36" s="386" t="s">
        <v>7816</v>
      </c>
      <c r="I36" s="386" t="s">
        <v>535</v>
      </c>
      <c r="J36" s="386">
        <v>12</v>
      </c>
      <c r="K36" s="386">
        <v>2014</v>
      </c>
      <c r="L36" s="388">
        <v>247.25</v>
      </c>
    </row>
    <row r="37" spans="1:12" x14ac:dyDescent="0.25">
      <c r="A37" s="386">
        <v>29</v>
      </c>
      <c r="B37" s="389" t="s">
        <v>7827</v>
      </c>
      <c r="C37" s="389" t="s">
        <v>7828</v>
      </c>
      <c r="D37" s="386"/>
      <c r="E37" s="386"/>
      <c r="F37" s="386"/>
      <c r="G37" s="387"/>
      <c r="H37" s="386" t="s">
        <v>7816</v>
      </c>
      <c r="I37" s="386" t="s">
        <v>535</v>
      </c>
      <c r="J37" s="386">
        <v>12</v>
      </c>
      <c r="K37" s="386">
        <v>2014</v>
      </c>
      <c r="L37" s="388">
        <v>247.25</v>
      </c>
    </row>
    <row r="38" spans="1:12" x14ac:dyDescent="0.25">
      <c r="A38" s="386">
        <v>30</v>
      </c>
      <c r="B38" s="389" t="s">
        <v>7829</v>
      </c>
      <c r="C38" s="389" t="s">
        <v>7830</v>
      </c>
      <c r="D38" s="386"/>
      <c r="E38" s="386"/>
      <c r="F38" s="386"/>
      <c r="G38" s="387"/>
      <c r="H38" s="386" t="s">
        <v>7816</v>
      </c>
      <c r="I38" s="386" t="s">
        <v>535</v>
      </c>
      <c r="J38" s="386">
        <v>12</v>
      </c>
      <c r="K38" s="386">
        <v>2014</v>
      </c>
      <c r="L38" s="388">
        <v>247.25</v>
      </c>
    </row>
    <row r="39" spans="1:12" x14ac:dyDescent="0.25">
      <c r="A39" s="386">
        <v>31</v>
      </c>
      <c r="B39" s="389" t="s">
        <v>7831</v>
      </c>
      <c r="C39" s="389" t="s">
        <v>7832</v>
      </c>
      <c r="D39" s="386"/>
      <c r="E39" s="386"/>
      <c r="F39" s="386"/>
      <c r="G39" s="387"/>
      <c r="H39" s="386" t="s">
        <v>7816</v>
      </c>
      <c r="I39" s="386" t="s">
        <v>535</v>
      </c>
      <c r="J39" s="386">
        <v>12</v>
      </c>
      <c r="K39" s="386">
        <v>2014</v>
      </c>
      <c r="L39" s="388">
        <v>247.25</v>
      </c>
    </row>
    <row r="40" spans="1:12" x14ac:dyDescent="0.25">
      <c r="A40" s="386">
        <v>32</v>
      </c>
      <c r="B40" s="389" t="s">
        <v>7833</v>
      </c>
      <c r="C40" s="389" t="s">
        <v>7834</v>
      </c>
      <c r="D40" s="386"/>
      <c r="E40" s="386"/>
      <c r="F40" s="386"/>
      <c r="G40" s="387"/>
      <c r="H40" s="386" t="s">
        <v>7816</v>
      </c>
      <c r="I40" s="386" t="s">
        <v>535</v>
      </c>
      <c r="J40" s="386">
        <v>12</v>
      </c>
      <c r="K40" s="386">
        <v>2014</v>
      </c>
      <c r="L40" s="388">
        <v>247.25</v>
      </c>
    </row>
    <row r="41" spans="1:12" x14ac:dyDescent="0.25">
      <c r="A41" s="386">
        <v>33</v>
      </c>
      <c r="B41" s="389" t="s">
        <v>7835</v>
      </c>
      <c r="C41" s="389" t="s">
        <v>7836</v>
      </c>
      <c r="D41" s="386"/>
      <c r="E41" s="386"/>
      <c r="F41" s="386"/>
      <c r="G41" s="387"/>
      <c r="H41" s="386" t="s">
        <v>7816</v>
      </c>
      <c r="I41" s="386" t="s">
        <v>535</v>
      </c>
      <c r="J41" s="386">
        <v>12</v>
      </c>
      <c r="K41" s="386">
        <v>2014</v>
      </c>
      <c r="L41" s="388">
        <v>247.25</v>
      </c>
    </row>
    <row r="42" spans="1:12" x14ac:dyDescent="0.25">
      <c r="A42" s="386">
        <v>34</v>
      </c>
      <c r="B42" s="389" t="s">
        <v>7837</v>
      </c>
      <c r="C42" s="389" t="s">
        <v>7838</v>
      </c>
      <c r="D42" s="386"/>
      <c r="E42" s="386"/>
      <c r="F42" s="386"/>
      <c r="G42" s="387"/>
      <c r="H42" s="386" t="s">
        <v>7816</v>
      </c>
      <c r="I42" s="386" t="s">
        <v>535</v>
      </c>
      <c r="J42" s="386">
        <v>12</v>
      </c>
      <c r="K42" s="386">
        <v>2014</v>
      </c>
      <c r="L42" s="388">
        <v>247.25</v>
      </c>
    </row>
    <row r="43" spans="1:12" x14ac:dyDescent="0.25">
      <c r="A43" s="386">
        <v>35</v>
      </c>
      <c r="B43" s="389" t="s">
        <v>7839</v>
      </c>
      <c r="C43" s="389" t="s">
        <v>7840</v>
      </c>
      <c r="D43" s="386"/>
      <c r="E43" s="386"/>
      <c r="F43" s="386"/>
      <c r="G43" s="387"/>
      <c r="H43" s="386" t="s">
        <v>7816</v>
      </c>
      <c r="I43" s="386" t="s">
        <v>535</v>
      </c>
      <c r="J43" s="386">
        <v>12</v>
      </c>
      <c r="K43" s="386">
        <v>2014</v>
      </c>
      <c r="L43" s="388">
        <v>247.25</v>
      </c>
    </row>
    <row r="44" spans="1:12" x14ac:dyDescent="0.25">
      <c r="A44" s="386">
        <v>36</v>
      </c>
      <c r="B44" s="389" t="s">
        <v>7841</v>
      </c>
      <c r="C44" s="389" t="s">
        <v>7842</v>
      </c>
      <c r="D44" s="386"/>
      <c r="E44" s="386"/>
      <c r="F44" s="386"/>
      <c r="G44" s="387"/>
      <c r="H44" s="386" t="s">
        <v>7816</v>
      </c>
      <c r="I44" s="386" t="s">
        <v>535</v>
      </c>
      <c r="J44" s="386">
        <v>12</v>
      </c>
      <c r="K44" s="386">
        <v>2014</v>
      </c>
      <c r="L44" s="388">
        <v>247.25</v>
      </c>
    </row>
    <row r="45" spans="1:12" x14ac:dyDescent="0.25">
      <c r="A45" s="386">
        <v>37</v>
      </c>
      <c r="B45" s="389" t="s">
        <v>7843</v>
      </c>
      <c r="C45" s="389" t="s">
        <v>7844</v>
      </c>
      <c r="D45" s="386"/>
      <c r="E45" s="386"/>
      <c r="F45" s="386"/>
      <c r="G45" s="387"/>
      <c r="H45" s="386" t="s">
        <v>7816</v>
      </c>
      <c r="I45" s="386" t="s">
        <v>535</v>
      </c>
      <c r="J45" s="386">
        <v>12</v>
      </c>
      <c r="K45" s="386">
        <v>2014</v>
      </c>
      <c r="L45" s="388">
        <v>247.25</v>
      </c>
    </row>
    <row r="46" spans="1:12" x14ac:dyDescent="0.25">
      <c r="A46" s="386">
        <v>38</v>
      </c>
      <c r="B46" s="389" t="s">
        <v>7845</v>
      </c>
      <c r="C46" s="389" t="s">
        <v>7846</v>
      </c>
      <c r="D46" s="386"/>
      <c r="E46" s="386"/>
      <c r="F46" s="386"/>
      <c r="G46" s="387"/>
      <c r="H46" s="386" t="s">
        <v>7816</v>
      </c>
      <c r="I46" s="386" t="s">
        <v>535</v>
      </c>
      <c r="J46" s="386">
        <v>12</v>
      </c>
      <c r="K46" s="386">
        <v>2014</v>
      </c>
      <c r="L46" s="388">
        <v>247.25</v>
      </c>
    </row>
    <row r="47" spans="1:12" x14ac:dyDescent="0.25">
      <c r="A47" s="386">
        <v>39</v>
      </c>
      <c r="B47" s="389" t="s">
        <v>7847</v>
      </c>
      <c r="C47" s="389" t="s">
        <v>7848</v>
      </c>
      <c r="D47" s="386"/>
      <c r="E47" s="386"/>
      <c r="F47" s="386"/>
      <c r="G47" s="387"/>
      <c r="H47" s="386" t="s">
        <v>7816</v>
      </c>
      <c r="I47" s="386" t="s">
        <v>535</v>
      </c>
      <c r="J47" s="386">
        <v>12</v>
      </c>
      <c r="K47" s="386">
        <v>2014</v>
      </c>
      <c r="L47" s="388">
        <v>247.25</v>
      </c>
    </row>
    <row r="48" spans="1:12" x14ac:dyDescent="0.25">
      <c r="A48" s="386">
        <v>40</v>
      </c>
      <c r="B48" s="389" t="s">
        <v>7849</v>
      </c>
      <c r="C48" s="389" t="s">
        <v>7850</v>
      </c>
      <c r="D48" s="386"/>
      <c r="E48" s="386"/>
      <c r="F48" s="386"/>
      <c r="G48" s="387"/>
      <c r="H48" s="386" t="s">
        <v>7816</v>
      </c>
      <c r="I48" s="386" t="s">
        <v>535</v>
      </c>
      <c r="J48" s="386">
        <v>12</v>
      </c>
      <c r="K48" s="386">
        <v>2014</v>
      </c>
      <c r="L48" s="388">
        <v>247.25</v>
      </c>
    </row>
    <row r="49" spans="1:12" x14ac:dyDescent="0.25">
      <c r="A49" s="386">
        <v>41</v>
      </c>
      <c r="B49" s="389" t="s">
        <v>7851</v>
      </c>
      <c r="C49" s="389" t="s">
        <v>7852</v>
      </c>
      <c r="D49" s="386"/>
      <c r="E49" s="386"/>
      <c r="F49" s="386"/>
      <c r="G49" s="387"/>
      <c r="H49" s="386" t="s">
        <v>7816</v>
      </c>
      <c r="I49" s="386" t="s">
        <v>535</v>
      </c>
      <c r="J49" s="386">
        <v>12</v>
      </c>
      <c r="K49" s="386">
        <v>2014</v>
      </c>
      <c r="L49" s="388">
        <v>247.25</v>
      </c>
    </row>
    <row r="50" spans="1:12" x14ac:dyDescent="0.25">
      <c r="A50" s="386">
        <v>42</v>
      </c>
      <c r="B50" s="389" t="s">
        <v>7853</v>
      </c>
      <c r="C50" s="389" t="s">
        <v>7854</v>
      </c>
      <c r="D50" s="386"/>
      <c r="E50" s="386"/>
      <c r="F50" s="386"/>
      <c r="G50" s="387"/>
      <c r="H50" s="386" t="s">
        <v>7816</v>
      </c>
      <c r="I50" s="386" t="s">
        <v>535</v>
      </c>
      <c r="J50" s="386">
        <v>12</v>
      </c>
      <c r="K50" s="386">
        <v>2014</v>
      </c>
      <c r="L50" s="388">
        <v>247.25</v>
      </c>
    </row>
    <row r="51" spans="1:12" x14ac:dyDescent="0.25">
      <c r="A51" s="386">
        <v>43</v>
      </c>
      <c r="B51" s="389" t="s">
        <v>7855</v>
      </c>
      <c r="C51" s="389" t="s">
        <v>7856</v>
      </c>
      <c r="D51" s="386"/>
      <c r="E51" s="386"/>
      <c r="F51" s="386"/>
      <c r="G51" s="387"/>
      <c r="H51" s="386" t="s">
        <v>7816</v>
      </c>
      <c r="I51" s="386" t="s">
        <v>535</v>
      </c>
      <c r="J51" s="386">
        <v>12</v>
      </c>
      <c r="K51" s="386">
        <v>2014</v>
      </c>
      <c r="L51" s="388">
        <v>247.25</v>
      </c>
    </row>
    <row r="52" spans="1:12" x14ac:dyDescent="0.25">
      <c r="A52" s="386">
        <v>44</v>
      </c>
      <c r="B52" s="389" t="s">
        <v>7857</v>
      </c>
      <c r="C52" s="389" t="s">
        <v>7858</v>
      </c>
      <c r="D52" s="386"/>
      <c r="E52" s="386"/>
      <c r="F52" s="386"/>
      <c r="G52" s="387"/>
      <c r="H52" s="386" t="s">
        <v>7816</v>
      </c>
      <c r="I52" s="386" t="s">
        <v>535</v>
      </c>
      <c r="J52" s="386">
        <v>12</v>
      </c>
      <c r="K52" s="386">
        <v>2014</v>
      </c>
      <c r="L52" s="388">
        <v>247.25</v>
      </c>
    </row>
    <row r="53" spans="1:12" x14ac:dyDescent="0.25">
      <c r="A53" s="386">
        <v>45</v>
      </c>
      <c r="B53" s="389" t="s">
        <v>7859</v>
      </c>
      <c r="C53" s="389" t="s">
        <v>7860</v>
      </c>
      <c r="D53" s="386"/>
      <c r="E53" s="386"/>
      <c r="F53" s="386"/>
      <c r="G53" s="387"/>
      <c r="H53" s="386" t="s">
        <v>7816</v>
      </c>
      <c r="I53" s="386" t="s">
        <v>535</v>
      </c>
      <c r="J53" s="386">
        <v>12</v>
      </c>
      <c r="K53" s="386">
        <v>2014</v>
      </c>
      <c r="L53" s="388">
        <v>247.25</v>
      </c>
    </row>
    <row r="54" spans="1:12" x14ac:dyDescent="0.25">
      <c r="A54" s="386">
        <v>46</v>
      </c>
      <c r="B54" s="389" t="s">
        <v>7861</v>
      </c>
      <c r="C54" s="389" t="s">
        <v>7862</v>
      </c>
      <c r="D54" s="386"/>
      <c r="E54" s="386"/>
      <c r="F54" s="386"/>
      <c r="G54" s="387"/>
      <c r="H54" s="386" t="s">
        <v>7816</v>
      </c>
      <c r="I54" s="386" t="s">
        <v>535</v>
      </c>
      <c r="J54" s="386">
        <v>12</v>
      </c>
      <c r="K54" s="386">
        <v>2014</v>
      </c>
      <c r="L54" s="388">
        <v>247.25</v>
      </c>
    </row>
    <row r="55" spans="1:12" x14ac:dyDescent="0.25">
      <c r="A55" s="386">
        <v>47</v>
      </c>
      <c r="B55" s="389" t="s">
        <v>7863</v>
      </c>
      <c r="C55" s="389" t="s">
        <v>7864</v>
      </c>
      <c r="D55" s="386"/>
      <c r="E55" s="386"/>
      <c r="F55" s="386"/>
      <c r="G55" s="387"/>
      <c r="H55" s="386" t="s">
        <v>7816</v>
      </c>
      <c r="I55" s="386" t="s">
        <v>535</v>
      </c>
      <c r="J55" s="386">
        <v>12</v>
      </c>
      <c r="K55" s="386">
        <v>2014</v>
      </c>
      <c r="L55" s="388">
        <v>247.25</v>
      </c>
    </row>
    <row r="56" spans="1:12" x14ac:dyDescent="0.25">
      <c r="A56" s="386">
        <v>48</v>
      </c>
      <c r="B56" s="389" t="s">
        <v>7865</v>
      </c>
      <c r="C56" s="389" t="s">
        <v>7866</v>
      </c>
      <c r="D56" s="386"/>
      <c r="E56" s="386"/>
      <c r="F56" s="386"/>
      <c r="G56" s="387"/>
      <c r="H56" s="386" t="s">
        <v>7816</v>
      </c>
      <c r="I56" s="386" t="s">
        <v>535</v>
      </c>
      <c r="J56" s="386">
        <v>12</v>
      </c>
      <c r="K56" s="386">
        <v>2014</v>
      </c>
      <c r="L56" s="388">
        <v>247.25</v>
      </c>
    </row>
    <row r="57" spans="1:12" ht="30" x14ac:dyDescent="0.25">
      <c r="A57" s="386">
        <v>49</v>
      </c>
      <c r="B57" s="389" t="s">
        <v>7867</v>
      </c>
      <c r="C57" s="389" t="s">
        <v>7868</v>
      </c>
      <c r="D57" s="386"/>
      <c r="E57" s="386"/>
      <c r="F57" s="386"/>
      <c r="G57" s="387"/>
      <c r="H57" s="386" t="s">
        <v>7816</v>
      </c>
      <c r="I57" s="386" t="s">
        <v>535</v>
      </c>
      <c r="J57" s="386">
        <v>12</v>
      </c>
      <c r="K57" s="386">
        <v>2014</v>
      </c>
      <c r="L57" s="388">
        <v>943</v>
      </c>
    </row>
    <row r="58" spans="1:12" x14ac:dyDescent="0.25">
      <c r="A58" s="386">
        <v>50</v>
      </c>
      <c r="B58" s="389" t="s">
        <v>7869</v>
      </c>
      <c r="C58" s="389" t="s">
        <v>7870</v>
      </c>
      <c r="D58" s="386"/>
      <c r="E58" s="386"/>
      <c r="F58" s="386"/>
      <c r="G58" s="387"/>
      <c r="H58" s="386" t="s">
        <v>7816</v>
      </c>
      <c r="I58" s="386" t="s">
        <v>535</v>
      </c>
      <c r="J58" s="386">
        <v>12</v>
      </c>
      <c r="K58" s="386">
        <v>2014</v>
      </c>
      <c r="L58" s="388">
        <v>369.9</v>
      </c>
    </row>
    <row r="59" spans="1:12" ht="30" x14ac:dyDescent="0.25">
      <c r="A59" s="386">
        <v>51</v>
      </c>
      <c r="B59" s="389" t="s">
        <v>7871</v>
      </c>
      <c r="C59" s="389" t="s">
        <v>7872</v>
      </c>
      <c r="D59" s="386"/>
      <c r="E59" s="386"/>
      <c r="F59" s="386"/>
      <c r="G59" s="387"/>
      <c r="H59" s="386" t="s">
        <v>7816</v>
      </c>
      <c r="I59" s="386" t="s">
        <v>535</v>
      </c>
      <c r="J59" s="386">
        <v>12</v>
      </c>
      <c r="K59" s="386">
        <v>2013</v>
      </c>
      <c r="L59" s="388">
        <v>9</v>
      </c>
    </row>
    <row r="60" spans="1:12" ht="30" x14ac:dyDescent="0.25">
      <c r="A60" s="386">
        <v>52</v>
      </c>
      <c r="B60" s="389" t="s">
        <v>7873</v>
      </c>
      <c r="C60" s="386" t="s">
        <v>7874</v>
      </c>
      <c r="D60" s="386"/>
      <c r="E60" s="386"/>
      <c r="F60" s="386"/>
      <c r="G60" s="387"/>
      <c r="H60" s="386" t="s">
        <v>7816</v>
      </c>
      <c r="I60" s="386" t="s">
        <v>535</v>
      </c>
      <c r="J60" s="386">
        <v>12</v>
      </c>
      <c r="K60" s="386">
        <v>2015</v>
      </c>
      <c r="L60" s="388">
        <v>640.55999999999995</v>
      </c>
    </row>
    <row r="61" spans="1:12" x14ac:dyDescent="0.25">
      <c r="A61" s="386">
        <v>53</v>
      </c>
      <c r="B61" s="389" t="s">
        <v>7875</v>
      </c>
      <c r="C61" s="389" t="s">
        <v>7876</v>
      </c>
      <c r="D61" s="386"/>
      <c r="E61" s="386"/>
      <c r="F61" s="386"/>
      <c r="G61" s="387"/>
      <c r="H61" s="386" t="s">
        <v>7816</v>
      </c>
      <c r="I61" s="386" t="s">
        <v>535</v>
      </c>
      <c r="J61" s="386">
        <v>12</v>
      </c>
      <c r="K61" s="386">
        <v>2015</v>
      </c>
      <c r="L61" s="388">
        <v>1011.87</v>
      </c>
    </row>
    <row r="62" spans="1:12" x14ac:dyDescent="0.25">
      <c r="A62" s="386">
        <v>54</v>
      </c>
      <c r="B62" s="389" t="s">
        <v>7877</v>
      </c>
      <c r="C62" s="386" t="s">
        <v>7878</v>
      </c>
      <c r="D62" s="386"/>
      <c r="E62" s="386"/>
      <c r="F62" s="386"/>
      <c r="G62" s="387"/>
      <c r="H62" s="386" t="s">
        <v>7816</v>
      </c>
      <c r="I62" s="386" t="s">
        <v>535</v>
      </c>
      <c r="J62" s="386">
        <v>12</v>
      </c>
      <c r="K62" s="386">
        <v>2013</v>
      </c>
      <c r="L62" s="195">
        <v>1</v>
      </c>
    </row>
    <row r="63" spans="1:12" x14ac:dyDescent="0.25">
      <c r="A63" s="386">
        <v>55</v>
      </c>
      <c r="B63" s="389" t="s">
        <v>7879</v>
      </c>
      <c r="C63" s="386" t="s">
        <v>7880</v>
      </c>
      <c r="D63" s="386"/>
      <c r="E63" s="386"/>
      <c r="F63" s="386"/>
      <c r="G63" s="387"/>
      <c r="H63" s="386" t="s">
        <v>7816</v>
      </c>
      <c r="I63" s="386" t="s">
        <v>535</v>
      </c>
      <c r="J63" s="386">
        <v>12</v>
      </c>
      <c r="K63" s="386">
        <v>2015</v>
      </c>
      <c r="L63" s="195">
        <v>1299</v>
      </c>
    </row>
    <row r="64" spans="1:12" x14ac:dyDescent="0.25">
      <c r="A64" s="386">
        <v>56</v>
      </c>
      <c r="B64" s="389" t="s">
        <v>7881</v>
      </c>
      <c r="C64" s="386" t="s">
        <v>7882</v>
      </c>
      <c r="D64" s="386"/>
      <c r="E64" s="386"/>
      <c r="F64" s="386"/>
      <c r="G64" s="387"/>
      <c r="H64" s="386" t="s">
        <v>7816</v>
      </c>
      <c r="I64" s="386" t="s">
        <v>535</v>
      </c>
      <c r="J64" s="386">
        <v>12</v>
      </c>
      <c r="K64" s="386">
        <v>2015</v>
      </c>
      <c r="L64" s="195">
        <v>999</v>
      </c>
    </row>
    <row r="65" spans="1:12" x14ac:dyDescent="0.25">
      <c r="A65" s="386">
        <v>57</v>
      </c>
      <c r="B65" s="389" t="s">
        <v>7883</v>
      </c>
      <c r="C65" s="386" t="s">
        <v>7884</v>
      </c>
      <c r="D65" s="386"/>
      <c r="E65" s="386"/>
      <c r="F65" s="386"/>
      <c r="G65" s="387"/>
      <c r="H65" s="386" t="s">
        <v>7816</v>
      </c>
      <c r="I65" s="386" t="s">
        <v>535</v>
      </c>
      <c r="J65" s="386">
        <v>12</v>
      </c>
      <c r="K65" s="386">
        <v>2015</v>
      </c>
      <c r="L65" s="195">
        <v>348</v>
      </c>
    </row>
    <row r="66" spans="1:12" x14ac:dyDescent="0.25">
      <c r="A66" s="386">
        <v>58</v>
      </c>
      <c r="B66" s="389" t="s">
        <v>7885</v>
      </c>
      <c r="C66" s="386" t="s">
        <v>7886</v>
      </c>
      <c r="D66" s="386"/>
      <c r="E66" s="386"/>
      <c r="F66" s="386"/>
      <c r="G66" s="387"/>
      <c r="H66" s="386" t="s">
        <v>7816</v>
      </c>
      <c r="I66" s="386" t="s">
        <v>535</v>
      </c>
      <c r="J66" s="386">
        <v>12</v>
      </c>
      <c r="K66" s="386">
        <v>2015</v>
      </c>
      <c r="L66" s="195">
        <v>999</v>
      </c>
    </row>
    <row r="67" spans="1:12" x14ac:dyDescent="0.25">
      <c r="A67" s="386">
        <v>59</v>
      </c>
      <c r="B67" s="389" t="s">
        <v>7887</v>
      </c>
      <c r="C67" s="386" t="s">
        <v>7886</v>
      </c>
      <c r="D67" s="386"/>
      <c r="E67" s="386"/>
      <c r="F67" s="386"/>
      <c r="G67" s="387"/>
      <c r="H67" s="386" t="s">
        <v>7816</v>
      </c>
      <c r="I67" s="386" t="s">
        <v>535</v>
      </c>
      <c r="J67" s="386">
        <v>12</v>
      </c>
      <c r="K67" s="386">
        <v>2015</v>
      </c>
      <c r="L67" s="195">
        <v>999</v>
      </c>
    </row>
    <row r="68" spans="1:12" x14ac:dyDescent="0.25">
      <c r="A68" s="386">
        <v>60</v>
      </c>
      <c r="B68" s="389" t="s">
        <v>7888</v>
      </c>
      <c r="C68" s="386" t="s">
        <v>7886</v>
      </c>
      <c r="D68" s="386"/>
      <c r="E68" s="386"/>
      <c r="F68" s="386"/>
      <c r="G68" s="387"/>
      <c r="H68" s="386" t="s">
        <v>7816</v>
      </c>
      <c r="I68" s="386" t="s">
        <v>535</v>
      </c>
      <c r="J68" s="386">
        <v>12</v>
      </c>
      <c r="K68" s="386">
        <v>2015</v>
      </c>
      <c r="L68" s="195">
        <v>899</v>
      </c>
    </row>
    <row r="69" spans="1:12" ht="30" x14ac:dyDescent="0.25">
      <c r="A69" s="386">
        <v>61</v>
      </c>
      <c r="B69" s="389" t="s">
        <v>7889</v>
      </c>
      <c r="C69" s="386" t="s">
        <v>7890</v>
      </c>
      <c r="D69" s="386"/>
      <c r="E69" s="386"/>
      <c r="F69" s="386"/>
      <c r="G69" s="387"/>
      <c r="H69" s="386" t="s">
        <v>7816</v>
      </c>
      <c r="I69" s="386" t="s">
        <v>535</v>
      </c>
      <c r="J69" s="386">
        <v>12</v>
      </c>
      <c r="K69" s="386">
        <v>2015</v>
      </c>
      <c r="L69" s="195">
        <v>3897.6</v>
      </c>
    </row>
    <row r="70" spans="1:12" x14ac:dyDescent="0.25">
      <c r="A70" s="386">
        <v>62</v>
      </c>
      <c r="B70" s="389" t="s">
        <v>7891</v>
      </c>
      <c r="C70" s="386" t="s">
        <v>7892</v>
      </c>
      <c r="D70" s="386"/>
      <c r="E70" s="386"/>
      <c r="F70" s="386"/>
      <c r="G70" s="387"/>
      <c r="H70" s="386" t="s">
        <v>7816</v>
      </c>
      <c r="I70" s="386" t="s">
        <v>535</v>
      </c>
      <c r="J70" s="386">
        <v>12</v>
      </c>
      <c r="K70" s="386">
        <v>2015</v>
      </c>
      <c r="L70" s="195">
        <v>899</v>
      </c>
    </row>
    <row r="71" spans="1:12" x14ac:dyDescent="0.25">
      <c r="A71" s="386">
        <v>63</v>
      </c>
      <c r="B71" s="389" t="s">
        <v>7893</v>
      </c>
      <c r="C71" s="386" t="s">
        <v>7892</v>
      </c>
      <c r="D71" s="386"/>
      <c r="E71" s="386"/>
      <c r="F71" s="386"/>
      <c r="G71" s="387"/>
      <c r="H71" s="386" t="s">
        <v>7816</v>
      </c>
      <c r="I71" s="386" t="s">
        <v>535</v>
      </c>
      <c r="J71" s="386">
        <v>12</v>
      </c>
      <c r="K71" s="386">
        <v>2015</v>
      </c>
      <c r="L71" s="388">
        <v>899</v>
      </c>
    </row>
    <row r="72" spans="1:12" x14ac:dyDescent="0.25">
      <c r="A72" s="386">
        <v>64</v>
      </c>
      <c r="B72" s="389" t="s">
        <v>7894</v>
      </c>
      <c r="C72" s="389" t="s">
        <v>7895</v>
      </c>
      <c r="D72" s="386"/>
      <c r="E72" s="386"/>
      <c r="F72" s="386"/>
      <c r="G72" s="387"/>
      <c r="H72" s="386" t="s">
        <v>7816</v>
      </c>
      <c r="I72" s="386" t="s">
        <v>535</v>
      </c>
      <c r="J72" s="386">
        <v>12</v>
      </c>
      <c r="K72" s="386">
        <v>2015</v>
      </c>
      <c r="L72" s="388">
        <v>345</v>
      </c>
    </row>
    <row r="73" spans="1:12" ht="30" x14ac:dyDescent="0.25">
      <c r="A73" s="386">
        <v>65</v>
      </c>
      <c r="B73" s="389" t="s">
        <v>7896</v>
      </c>
      <c r="C73" s="389" t="s">
        <v>7897</v>
      </c>
      <c r="D73" s="386"/>
      <c r="E73" s="386"/>
      <c r="F73" s="386"/>
      <c r="G73" s="387"/>
      <c r="H73" s="386" t="s">
        <v>7816</v>
      </c>
      <c r="I73" s="386" t="s">
        <v>535</v>
      </c>
      <c r="J73" s="386">
        <v>12</v>
      </c>
      <c r="K73" s="386">
        <v>2015</v>
      </c>
      <c r="L73" s="388">
        <v>299</v>
      </c>
    </row>
    <row r="74" spans="1:12" ht="30" x14ac:dyDescent="0.25">
      <c r="A74" s="386">
        <v>66</v>
      </c>
      <c r="B74" s="389" t="s">
        <v>7898</v>
      </c>
      <c r="C74" s="389" t="s">
        <v>7899</v>
      </c>
      <c r="D74" s="386"/>
      <c r="E74" s="386"/>
      <c r="F74" s="386"/>
      <c r="G74" s="387"/>
      <c r="H74" s="386" t="s">
        <v>7816</v>
      </c>
      <c r="I74" s="386" t="s">
        <v>535</v>
      </c>
      <c r="J74" s="386">
        <v>12</v>
      </c>
      <c r="K74" s="386">
        <v>2015</v>
      </c>
      <c r="L74" s="388">
        <v>1844.4</v>
      </c>
    </row>
    <row r="75" spans="1:12" ht="30" x14ac:dyDescent="0.25">
      <c r="A75" s="386">
        <v>67</v>
      </c>
      <c r="B75" s="389" t="s">
        <v>7900</v>
      </c>
      <c r="C75" s="390" t="s">
        <v>7901</v>
      </c>
      <c r="D75" s="386"/>
      <c r="E75" s="386"/>
      <c r="F75" s="386"/>
      <c r="G75" s="387"/>
      <c r="H75" s="386" t="s">
        <v>7816</v>
      </c>
      <c r="I75" s="386" t="s">
        <v>535</v>
      </c>
      <c r="J75" s="386">
        <v>12</v>
      </c>
      <c r="K75" s="386">
        <v>2015</v>
      </c>
      <c r="L75" s="388">
        <v>928</v>
      </c>
    </row>
    <row r="76" spans="1:12" x14ac:dyDescent="0.25">
      <c r="A76" s="386">
        <v>68</v>
      </c>
      <c r="B76" s="389" t="s">
        <v>1795</v>
      </c>
      <c r="C76" s="390" t="s">
        <v>7902</v>
      </c>
      <c r="D76" s="386"/>
      <c r="E76" s="386"/>
      <c r="F76" s="386"/>
      <c r="G76" s="387"/>
      <c r="H76" s="386" t="s">
        <v>7816</v>
      </c>
      <c r="I76" s="386" t="s">
        <v>535</v>
      </c>
      <c r="J76" s="386">
        <v>12</v>
      </c>
      <c r="K76" s="386">
        <v>2015</v>
      </c>
      <c r="L76" s="388">
        <v>1865.59</v>
      </c>
    </row>
    <row r="77" spans="1:12" x14ac:dyDescent="0.25">
      <c r="A77" s="386">
        <v>69</v>
      </c>
      <c r="B77" s="389" t="s">
        <v>7903</v>
      </c>
      <c r="C77" s="390" t="s">
        <v>7904</v>
      </c>
      <c r="D77" s="386"/>
      <c r="E77" s="386" t="s">
        <v>7905</v>
      </c>
      <c r="F77" s="386"/>
      <c r="G77" s="387"/>
      <c r="H77" s="386" t="s">
        <v>7816</v>
      </c>
      <c r="I77" s="386" t="s">
        <v>535</v>
      </c>
      <c r="J77" s="386">
        <v>12</v>
      </c>
      <c r="K77" s="386">
        <v>2015</v>
      </c>
      <c r="L77" s="388">
        <v>496</v>
      </c>
    </row>
    <row r="78" spans="1:12" x14ac:dyDescent="0.25">
      <c r="A78" s="386">
        <v>70</v>
      </c>
      <c r="B78" s="389" t="s">
        <v>1794</v>
      </c>
      <c r="C78" s="390" t="s">
        <v>7906</v>
      </c>
      <c r="D78" s="386"/>
      <c r="E78" s="386"/>
      <c r="F78" s="386"/>
      <c r="G78" s="387"/>
      <c r="H78" s="386" t="s">
        <v>7816</v>
      </c>
      <c r="I78" s="386" t="s">
        <v>535</v>
      </c>
      <c r="J78" s="386">
        <v>12</v>
      </c>
      <c r="K78" s="386">
        <v>2015</v>
      </c>
      <c r="L78" s="388">
        <v>1608.27</v>
      </c>
    </row>
    <row r="79" spans="1:12" x14ac:dyDescent="0.25">
      <c r="A79" s="386">
        <v>71</v>
      </c>
      <c r="B79" s="389" t="s">
        <v>1798</v>
      </c>
      <c r="C79" s="386" t="s">
        <v>7907</v>
      </c>
      <c r="D79" s="386"/>
      <c r="E79" s="386"/>
      <c r="F79" s="386"/>
      <c r="G79" s="387"/>
      <c r="H79" s="386" t="s">
        <v>7816</v>
      </c>
      <c r="I79" s="386" t="s">
        <v>535</v>
      </c>
      <c r="J79" s="386">
        <v>12</v>
      </c>
      <c r="K79" s="386">
        <v>2015</v>
      </c>
      <c r="L79" s="388">
        <v>459.2</v>
      </c>
    </row>
    <row r="80" spans="1:12" x14ac:dyDescent="0.25">
      <c r="A80" s="386">
        <v>72</v>
      </c>
      <c r="B80" s="389" t="s">
        <v>1797</v>
      </c>
      <c r="C80" s="390" t="s">
        <v>7908</v>
      </c>
      <c r="D80" s="386"/>
      <c r="E80" s="386"/>
      <c r="F80" s="386"/>
      <c r="G80" s="387"/>
      <c r="H80" s="386" t="s">
        <v>7816</v>
      </c>
      <c r="I80" s="386" t="s">
        <v>535</v>
      </c>
      <c r="J80" s="386">
        <v>12</v>
      </c>
      <c r="K80" s="386">
        <v>2015</v>
      </c>
      <c r="L80" s="388">
        <v>1210.46</v>
      </c>
    </row>
    <row r="81" spans="1:12" x14ac:dyDescent="0.25">
      <c r="A81" s="386">
        <v>73</v>
      </c>
      <c r="B81" s="389" t="s">
        <v>7887</v>
      </c>
      <c r="C81" s="390" t="s">
        <v>7906</v>
      </c>
      <c r="D81" s="386"/>
      <c r="E81" s="386"/>
      <c r="F81" s="386"/>
      <c r="G81" s="387"/>
      <c r="H81" s="386" t="s">
        <v>7816</v>
      </c>
      <c r="I81" s="386" t="s">
        <v>535</v>
      </c>
      <c r="J81" s="386">
        <v>12</v>
      </c>
      <c r="K81" s="386">
        <v>2015</v>
      </c>
      <c r="L81" s="388">
        <v>1608.27</v>
      </c>
    </row>
    <row r="82" spans="1:12" x14ac:dyDescent="0.25">
      <c r="A82" s="386">
        <v>74</v>
      </c>
      <c r="B82" s="389" t="s">
        <v>1788</v>
      </c>
      <c r="C82" s="390" t="s">
        <v>7906</v>
      </c>
      <c r="D82" s="386"/>
      <c r="E82" s="386"/>
      <c r="F82" s="386"/>
      <c r="G82" s="387"/>
      <c r="H82" s="386" t="s">
        <v>7816</v>
      </c>
      <c r="I82" s="386" t="s">
        <v>535</v>
      </c>
      <c r="J82" s="386">
        <v>12</v>
      </c>
      <c r="K82" s="386">
        <v>2015</v>
      </c>
      <c r="L82" s="388">
        <v>1865.59</v>
      </c>
    </row>
    <row r="83" spans="1:12" x14ac:dyDescent="0.25">
      <c r="A83" s="386">
        <v>75</v>
      </c>
      <c r="B83" s="389" t="s">
        <v>1789</v>
      </c>
      <c r="C83" s="390" t="s">
        <v>7906</v>
      </c>
      <c r="D83" s="386"/>
      <c r="E83" s="386"/>
      <c r="F83" s="386"/>
      <c r="G83" s="387"/>
      <c r="H83" s="386" t="s">
        <v>7816</v>
      </c>
      <c r="I83" s="386" t="s">
        <v>535</v>
      </c>
      <c r="J83" s="386">
        <v>12</v>
      </c>
      <c r="K83" s="386">
        <v>2015</v>
      </c>
      <c r="L83" s="388">
        <v>1865.59</v>
      </c>
    </row>
    <row r="84" spans="1:12" x14ac:dyDescent="0.25">
      <c r="A84" s="386">
        <v>76</v>
      </c>
      <c r="B84" s="389" t="s">
        <v>1790</v>
      </c>
      <c r="C84" s="390" t="s">
        <v>7906</v>
      </c>
      <c r="D84" s="386"/>
      <c r="E84" s="386"/>
      <c r="F84" s="386"/>
      <c r="G84" s="387"/>
      <c r="H84" s="386" t="s">
        <v>7816</v>
      </c>
      <c r="I84" s="386" t="s">
        <v>535</v>
      </c>
      <c r="J84" s="386">
        <v>12</v>
      </c>
      <c r="K84" s="386">
        <v>2015</v>
      </c>
      <c r="L84" s="388">
        <v>1865.59</v>
      </c>
    </row>
    <row r="85" spans="1:12" x14ac:dyDescent="0.25">
      <c r="A85" s="386">
        <v>77</v>
      </c>
      <c r="B85" s="389" t="s">
        <v>1791</v>
      </c>
      <c r="C85" s="390" t="s">
        <v>7906</v>
      </c>
      <c r="D85" s="386"/>
      <c r="E85" s="386"/>
      <c r="F85" s="386"/>
      <c r="G85" s="387"/>
      <c r="H85" s="386" t="s">
        <v>7816</v>
      </c>
      <c r="I85" s="386" t="s">
        <v>535</v>
      </c>
      <c r="J85" s="386">
        <v>12</v>
      </c>
      <c r="K85" s="386">
        <v>2015</v>
      </c>
      <c r="L85" s="388">
        <v>1865.59</v>
      </c>
    </row>
    <row r="86" spans="1:12" x14ac:dyDescent="0.25">
      <c r="A86" s="386">
        <v>78</v>
      </c>
      <c r="B86" s="389" t="s">
        <v>1793</v>
      </c>
      <c r="C86" s="390" t="s">
        <v>7906</v>
      </c>
      <c r="D86" s="386"/>
      <c r="E86" s="386"/>
      <c r="F86" s="386"/>
      <c r="G86" s="387"/>
      <c r="H86" s="386" t="s">
        <v>7816</v>
      </c>
      <c r="I86" s="386" t="s">
        <v>535</v>
      </c>
      <c r="J86" s="386">
        <v>12</v>
      </c>
      <c r="K86" s="386">
        <v>2015</v>
      </c>
      <c r="L86" s="388">
        <v>1865.59</v>
      </c>
    </row>
    <row r="87" spans="1:12" x14ac:dyDescent="0.25">
      <c r="A87" s="386">
        <v>79</v>
      </c>
      <c r="B87" s="389" t="s">
        <v>1796</v>
      </c>
      <c r="C87" s="390" t="s">
        <v>7909</v>
      </c>
      <c r="D87" s="386"/>
      <c r="E87" s="386"/>
      <c r="F87" s="386"/>
      <c r="G87" s="387"/>
      <c r="H87" s="386" t="s">
        <v>7816</v>
      </c>
      <c r="I87" s="386" t="s">
        <v>535</v>
      </c>
      <c r="J87" s="386">
        <v>12</v>
      </c>
      <c r="K87" s="386">
        <v>2015</v>
      </c>
      <c r="L87" s="388">
        <v>1647.2</v>
      </c>
    </row>
    <row r="88" spans="1:12" ht="30" x14ac:dyDescent="0.25">
      <c r="A88" s="386">
        <v>80</v>
      </c>
      <c r="B88" s="386" t="s">
        <v>1797</v>
      </c>
      <c r="C88" s="386" t="s">
        <v>7910</v>
      </c>
      <c r="D88" s="386" t="s">
        <v>7911</v>
      </c>
      <c r="E88" s="386" t="s">
        <v>7912</v>
      </c>
      <c r="F88" s="386"/>
      <c r="G88" s="387"/>
      <c r="H88" s="386" t="s">
        <v>7816</v>
      </c>
      <c r="I88" s="386" t="s">
        <v>535</v>
      </c>
      <c r="J88" s="386">
        <v>12</v>
      </c>
      <c r="K88" s="386">
        <v>2015</v>
      </c>
      <c r="L88" s="388">
        <v>287.5</v>
      </c>
    </row>
    <row r="89" spans="1:12" x14ac:dyDescent="0.25">
      <c r="A89" s="386">
        <v>81</v>
      </c>
      <c r="B89" s="386" t="s">
        <v>7913</v>
      </c>
      <c r="C89" s="96" t="s">
        <v>7914</v>
      </c>
      <c r="D89" s="386"/>
      <c r="E89" s="386"/>
      <c r="F89" s="386"/>
      <c r="G89" s="387"/>
      <c r="H89" s="386" t="s">
        <v>7816</v>
      </c>
      <c r="I89" s="386" t="s">
        <v>535</v>
      </c>
      <c r="J89" s="386">
        <v>12</v>
      </c>
      <c r="K89" s="386">
        <v>2015</v>
      </c>
      <c r="L89" s="388">
        <v>57999.77</v>
      </c>
    </row>
    <row r="90" spans="1:12" ht="30" x14ac:dyDescent="0.25">
      <c r="A90" s="386">
        <v>82</v>
      </c>
      <c r="B90" s="389" t="s">
        <v>7915</v>
      </c>
      <c r="C90" s="390" t="s">
        <v>7916</v>
      </c>
      <c r="D90" s="386"/>
      <c r="E90" s="386"/>
      <c r="F90" s="386"/>
      <c r="G90" s="387"/>
      <c r="H90" s="386" t="s">
        <v>98</v>
      </c>
      <c r="I90" s="386" t="s">
        <v>535</v>
      </c>
      <c r="J90" s="386">
        <v>12</v>
      </c>
      <c r="K90" s="386">
        <v>2013</v>
      </c>
      <c r="L90" s="388">
        <v>1</v>
      </c>
    </row>
    <row r="91" spans="1:12" ht="30" x14ac:dyDescent="0.25">
      <c r="A91" s="386">
        <v>83</v>
      </c>
      <c r="B91" s="389" t="s">
        <v>7917</v>
      </c>
      <c r="C91" s="390" t="s">
        <v>7918</v>
      </c>
      <c r="D91" s="386"/>
      <c r="E91" s="386"/>
      <c r="F91" s="386"/>
      <c r="G91" s="387"/>
      <c r="H91" s="386" t="s">
        <v>98</v>
      </c>
      <c r="I91" s="386" t="s">
        <v>535</v>
      </c>
      <c r="J91" s="386">
        <v>12</v>
      </c>
      <c r="K91" s="386">
        <v>2013</v>
      </c>
      <c r="L91" s="388">
        <v>1</v>
      </c>
    </row>
    <row r="92" spans="1:12" ht="30" x14ac:dyDescent="0.25">
      <c r="A92" s="386">
        <v>84</v>
      </c>
      <c r="B92" s="389" t="s">
        <v>7919</v>
      </c>
      <c r="C92" s="390" t="s">
        <v>7920</v>
      </c>
      <c r="D92" s="386"/>
      <c r="E92" s="386"/>
      <c r="F92" s="386"/>
      <c r="G92" s="387"/>
      <c r="H92" s="386" t="s">
        <v>98</v>
      </c>
      <c r="I92" s="386" t="s">
        <v>535</v>
      </c>
      <c r="J92" s="386">
        <v>12</v>
      </c>
      <c r="K92" s="386">
        <v>2013</v>
      </c>
      <c r="L92" s="388">
        <v>1</v>
      </c>
    </row>
    <row r="93" spans="1:12" ht="30" x14ac:dyDescent="0.25">
      <c r="A93" s="386">
        <v>85</v>
      </c>
      <c r="B93" s="389" t="s">
        <v>7921</v>
      </c>
      <c r="C93" s="390" t="s">
        <v>7922</v>
      </c>
      <c r="D93" s="386"/>
      <c r="E93" s="386"/>
      <c r="F93" s="386"/>
      <c r="G93" s="387"/>
      <c r="H93" s="386" t="s">
        <v>98</v>
      </c>
      <c r="I93" s="386" t="s">
        <v>535</v>
      </c>
      <c r="J93" s="386">
        <v>12</v>
      </c>
      <c r="K93" s="386">
        <v>2013</v>
      </c>
      <c r="L93" s="388">
        <v>1</v>
      </c>
    </row>
    <row r="94" spans="1:12" ht="30" x14ac:dyDescent="0.25">
      <c r="A94" s="386">
        <v>86</v>
      </c>
      <c r="B94" s="389" t="s">
        <v>7923</v>
      </c>
      <c r="C94" s="390" t="s">
        <v>7924</v>
      </c>
      <c r="D94" s="386"/>
      <c r="E94" s="386"/>
      <c r="F94" s="386"/>
      <c r="G94" s="387"/>
      <c r="H94" s="386" t="s">
        <v>98</v>
      </c>
      <c r="I94" s="386" t="s">
        <v>535</v>
      </c>
      <c r="J94" s="386">
        <v>12</v>
      </c>
      <c r="K94" s="386">
        <v>2013</v>
      </c>
      <c r="L94" s="388">
        <v>1</v>
      </c>
    </row>
    <row r="95" spans="1:12" x14ac:dyDescent="0.25">
      <c r="A95" s="386">
        <v>87</v>
      </c>
      <c r="B95" s="389" t="s">
        <v>7925</v>
      </c>
      <c r="C95" s="390" t="s">
        <v>7926</v>
      </c>
      <c r="D95" s="386"/>
      <c r="E95" s="386"/>
      <c r="F95" s="386"/>
      <c r="G95" s="387"/>
      <c r="H95" s="386" t="s">
        <v>98</v>
      </c>
      <c r="I95" s="386" t="s">
        <v>535</v>
      </c>
      <c r="J95" s="386">
        <v>12</v>
      </c>
      <c r="K95" s="386">
        <v>2013</v>
      </c>
      <c r="L95" s="388">
        <v>1</v>
      </c>
    </row>
    <row r="96" spans="1:12" x14ac:dyDescent="0.25">
      <c r="A96" s="386">
        <v>88</v>
      </c>
      <c r="B96" s="389" t="s">
        <v>7927</v>
      </c>
      <c r="C96" s="390" t="s">
        <v>7928</v>
      </c>
      <c r="D96" s="386"/>
      <c r="E96" s="386"/>
      <c r="F96" s="386"/>
      <c r="G96" s="387"/>
      <c r="H96" s="386" t="s">
        <v>98</v>
      </c>
      <c r="I96" s="386" t="s">
        <v>535</v>
      </c>
      <c r="J96" s="386">
        <v>12</v>
      </c>
      <c r="K96" s="386">
        <v>2015</v>
      </c>
      <c r="L96" s="388">
        <v>199.9</v>
      </c>
    </row>
    <row r="97" spans="1:12" x14ac:dyDescent="0.25">
      <c r="A97" s="386">
        <v>89</v>
      </c>
      <c r="B97" s="389" t="s">
        <v>7929</v>
      </c>
      <c r="C97" s="390" t="s">
        <v>7930</v>
      </c>
      <c r="D97" s="386"/>
      <c r="E97" s="386"/>
      <c r="F97" s="386"/>
      <c r="G97" s="387"/>
      <c r="H97" s="386" t="s">
        <v>98</v>
      </c>
      <c r="I97" s="386" t="s">
        <v>535</v>
      </c>
      <c r="J97" s="386">
        <v>12</v>
      </c>
      <c r="K97" s="386">
        <v>2013</v>
      </c>
      <c r="L97" s="388">
        <v>1</v>
      </c>
    </row>
    <row r="98" spans="1:12" ht="30" x14ac:dyDescent="0.25">
      <c r="A98" s="386">
        <v>90</v>
      </c>
      <c r="B98" s="389" t="s">
        <v>7931</v>
      </c>
      <c r="C98" s="390" t="s">
        <v>7932</v>
      </c>
      <c r="D98" s="386"/>
      <c r="E98" s="386"/>
      <c r="F98" s="386"/>
      <c r="G98" s="387"/>
      <c r="H98" s="386" t="s">
        <v>98</v>
      </c>
      <c r="I98" s="386" t="s">
        <v>535</v>
      </c>
      <c r="J98" s="386">
        <v>12</v>
      </c>
      <c r="K98" s="386">
        <v>2013</v>
      </c>
      <c r="L98" s="388">
        <v>2</v>
      </c>
    </row>
    <row r="99" spans="1:12" ht="30" x14ac:dyDescent="0.25">
      <c r="A99" s="386">
        <v>91</v>
      </c>
      <c r="B99" s="389" t="s">
        <v>7933</v>
      </c>
      <c r="C99" s="390" t="s">
        <v>7934</v>
      </c>
      <c r="D99" s="386"/>
      <c r="E99" s="386"/>
      <c r="F99" s="386"/>
      <c r="G99" s="387"/>
      <c r="H99" s="386" t="s">
        <v>98</v>
      </c>
      <c r="I99" s="386" t="s">
        <v>535</v>
      </c>
      <c r="J99" s="386">
        <v>12</v>
      </c>
      <c r="K99" s="386">
        <v>2013</v>
      </c>
      <c r="L99" s="388">
        <v>1</v>
      </c>
    </row>
    <row r="100" spans="1:12" x14ac:dyDescent="0.25">
      <c r="A100" s="386">
        <v>92</v>
      </c>
      <c r="B100" s="389" t="s">
        <v>7935</v>
      </c>
      <c r="C100" s="390" t="s">
        <v>7936</v>
      </c>
      <c r="D100" s="386"/>
      <c r="E100" s="386"/>
      <c r="F100" s="386"/>
      <c r="G100" s="387"/>
      <c r="H100" s="386" t="s">
        <v>98</v>
      </c>
      <c r="I100" s="386" t="s">
        <v>535</v>
      </c>
      <c r="J100" s="386">
        <v>12</v>
      </c>
      <c r="K100" s="386">
        <v>2015</v>
      </c>
      <c r="L100" s="388">
        <v>915.4</v>
      </c>
    </row>
    <row r="101" spans="1:12" x14ac:dyDescent="0.25">
      <c r="A101" s="386">
        <v>93</v>
      </c>
      <c r="B101" s="389" t="s">
        <v>7937</v>
      </c>
      <c r="C101" s="390" t="s">
        <v>7938</v>
      </c>
      <c r="D101" s="386"/>
      <c r="E101" s="386"/>
      <c r="F101" s="386"/>
      <c r="G101" s="387"/>
      <c r="H101" s="386" t="s">
        <v>98</v>
      </c>
      <c r="I101" s="386" t="s">
        <v>535</v>
      </c>
      <c r="J101" s="386">
        <v>12</v>
      </c>
      <c r="K101" s="386">
        <v>2015</v>
      </c>
      <c r="L101" s="388">
        <v>1047</v>
      </c>
    </row>
    <row r="102" spans="1:12" x14ac:dyDescent="0.25">
      <c r="A102" s="386">
        <v>94</v>
      </c>
      <c r="B102" s="389" t="s">
        <v>7939</v>
      </c>
      <c r="C102" s="390" t="s">
        <v>7936</v>
      </c>
      <c r="D102" s="386"/>
      <c r="E102" s="386"/>
      <c r="F102" s="386"/>
      <c r="G102" s="387"/>
      <c r="H102" s="386" t="s">
        <v>98</v>
      </c>
      <c r="I102" s="386" t="s">
        <v>535</v>
      </c>
      <c r="J102" s="386">
        <v>12</v>
      </c>
      <c r="K102" s="386">
        <v>2015</v>
      </c>
      <c r="L102" s="388">
        <v>999</v>
      </c>
    </row>
    <row r="103" spans="1:12" x14ac:dyDescent="0.25">
      <c r="A103" s="386">
        <v>95</v>
      </c>
      <c r="B103" s="389" t="s">
        <v>7940</v>
      </c>
      <c r="C103" s="390" t="s">
        <v>7941</v>
      </c>
      <c r="D103" s="386"/>
      <c r="E103" s="386"/>
      <c r="F103" s="386"/>
      <c r="G103" s="387"/>
      <c r="H103" s="386" t="s">
        <v>98</v>
      </c>
      <c r="I103" s="386" t="s">
        <v>535</v>
      </c>
      <c r="J103" s="386">
        <v>12</v>
      </c>
      <c r="K103" s="386">
        <v>2015</v>
      </c>
      <c r="L103" s="388">
        <v>999</v>
      </c>
    </row>
    <row r="104" spans="1:12" x14ac:dyDescent="0.25">
      <c r="A104" s="386">
        <v>96</v>
      </c>
      <c r="B104" s="96" t="s">
        <v>7942</v>
      </c>
      <c r="C104" s="390" t="s">
        <v>7943</v>
      </c>
      <c r="D104" s="386"/>
      <c r="E104" s="386"/>
      <c r="F104" s="386"/>
      <c r="G104" s="387"/>
      <c r="H104" s="386" t="s">
        <v>98</v>
      </c>
      <c r="I104" s="386" t="s">
        <v>535</v>
      </c>
      <c r="J104" s="386">
        <v>12</v>
      </c>
      <c r="K104" s="386">
        <v>2015</v>
      </c>
      <c r="L104" s="388">
        <v>882.7</v>
      </c>
    </row>
    <row r="105" spans="1:12" ht="30" x14ac:dyDescent="0.25">
      <c r="A105" s="386">
        <v>97</v>
      </c>
      <c r="B105" s="386" t="s">
        <v>7944</v>
      </c>
      <c r="C105" s="386" t="s">
        <v>7945</v>
      </c>
      <c r="D105" s="386"/>
      <c r="E105" s="386"/>
      <c r="F105" s="386"/>
      <c r="G105" s="387"/>
      <c r="H105" s="386" t="s">
        <v>1006</v>
      </c>
      <c r="I105" s="386" t="s">
        <v>535</v>
      </c>
      <c r="J105" s="386">
        <v>12</v>
      </c>
      <c r="K105" s="386">
        <v>2013</v>
      </c>
      <c r="L105" s="388">
        <v>1</v>
      </c>
    </row>
    <row r="106" spans="1:12" ht="30" x14ac:dyDescent="0.25">
      <c r="A106" s="386">
        <v>98</v>
      </c>
      <c r="B106" s="386" t="s">
        <v>7946</v>
      </c>
      <c r="C106" s="386" t="s">
        <v>7947</v>
      </c>
      <c r="D106" s="386"/>
      <c r="E106" s="386"/>
      <c r="F106" s="386"/>
      <c r="G106" s="387"/>
      <c r="H106" s="386" t="s">
        <v>1006</v>
      </c>
      <c r="I106" s="386" t="s">
        <v>535</v>
      </c>
      <c r="J106" s="386">
        <v>12</v>
      </c>
      <c r="K106" s="386">
        <v>2013</v>
      </c>
      <c r="L106" s="388">
        <v>1</v>
      </c>
    </row>
    <row r="107" spans="1:12" x14ac:dyDescent="0.25">
      <c r="A107" s="386">
        <v>99</v>
      </c>
      <c r="B107" s="386" t="s">
        <v>7948</v>
      </c>
      <c r="C107" s="386" t="s">
        <v>7949</v>
      </c>
      <c r="D107" s="386"/>
      <c r="E107" s="386"/>
      <c r="F107" s="386"/>
      <c r="G107" s="387"/>
      <c r="H107" s="386" t="s">
        <v>1006</v>
      </c>
      <c r="I107" s="386" t="s">
        <v>535</v>
      </c>
      <c r="J107" s="386">
        <v>12</v>
      </c>
      <c r="K107" s="386">
        <v>2013</v>
      </c>
      <c r="L107" s="388">
        <v>1</v>
      </c>
    </row>
    <row r="108" spans="1:12" x14ac:dyDescent="0.25">
      <c r="A108" s="386">
        <v>100</v>
      </c>
      <c r="B108" s="386" t="s">
        <v>7950</v>
      </c>
      <c r="C108" s="386" t="s">
        <v>7951</v>
      </c>
      <c r="D108" s="386"/>
      <c r="E108" s="386"/>
      <c r="F108" s="386"/>
      <c r="G108" s="387"/>
      <c r="H108" s="386" t="s">
        <v>1006</v>
      </c>
      <c r="I108" s="386" t="s">
        <v>535</v>
      </c>
      <c r="J108" s="386">
        <v>12</v>
      </c>
      <c r="K108" s="386">
        <v>2013</v>
      </c>
      <c r="L108" s="388">
        <v>1</v>
      </c>
    </row>
    <row r="109" spans="1:12" x14ac:dyDescent="0.25">
      <c r="A109" s="386">
        <v>101</v>
      </c>
      <c r="B109" s="386" t="s">
        <v>7952</v>
      </c>
      <c r="C109" s="386" t="s">
        <v>7953</v>
      </c>
      <c r="D109" s="386"/>
      <c r="E109" s="386"/>
      <c r="F109" s="386"/>
      <c r="G109" s="387"/>
      <c r="H109" s="386" t="s">
        <v>1006</v>
      </c>
      <c r="I109" s="386" t="s">
        <v>535</v>
      </c>
      <c r="J109" s="386">
        <v>12</v>
      </c>
      <c r="K109" s="386">
        <v>2013</v>
      </c>
      <c r="L109" s="388">
        <v>1</v>
      </c>
    </row>
    <row r="110" spans="1:12" x14ac:dyDescent="0.25">
      <c r="A110" s="386">
        <v>102</v>
      </c>
      <c r="B110" s="386" t="s">
        <v>7954</v>
      </c>
      <c r="C110" s="386" t="s">
        <v>7955</v>
      </c>
      <c r="D110" s="386"/>
      <c r="E110" s="386"/>
      <c r="F110" s="386"/>
      <c r="G110" s="387"/>
      <c r="H110" s="386" t="s">
        <v>1006</v>
      </c>
      <c r="I110" s="386" t="s">
        <v>535</v>
      </c>
      <c r="J110" s="386">
        <v>12</v>
      </c>
      <c r="K110" s="386">
        <v>2013</v>
      </c>
      <c r="L110" s="388">
        <v>1</v>
      </c>
    </row>
    <row r="111" spans="1:12" x14ac:dyDescent="0.25">
      <c r="A111" s="386">
        <v>103</v>
      </c>
      <c r="B111" s="386" t="s">
        <v>7956</v>
      </c>
      <c r="C111" s="386" t="s">
        <v>7957</v>
      </c>
      <c r="D111" s="386"/>
      <c r="E111" s="386"/>
      <c r="F111" s="386"/>
      <c r="G111" s="387"/>
      <c r="H111" s="386" t="s">
        <v>1006</v>
      </c>
      <c r="I111" s="386" t="s">
        <v>535</v>
      </c>
      <c r="J111" s="386">
        <v>12</v>
      </c>
      <c r="K111" s="386">
        <v>2013</v>
      </c>
      <c r="L111" s="388">
        <v>1</v>
      </c>
    </row>
    <row r="112" spans="1:12" x14ac:dyDescent="0.25">
      <c r="A112" s="386">
        <v>104</v>
      </c>
      <c r="B112" s="386" t="s">
        <v>7958</v>
      </c>
      <c r="C112" s="386" t="s">
        <v>7959</v>
      </c>
      <c r="D112" s="386"/>
      <c r="E112" s="386"/>
      <c r="F112" s="386"/>
      <c r="G112" s="387"/>
      <c r="H112" s="386" t="s">
        <v>1006</v>
      </c>
      <c r="I112" s="386" t="s">
        <v>535</v>
      </c>
      <c r="J112" s="386">
        <v>12</v>
      </c>
      <c r="K112" s="386">
        <v>2013</v>
      </c>
      <c r="L112" s="388">
        <v>1</v>
      </c>
    </row>
    <row r="113" spans="1:12" x14ac:dyDescent="0.25">
      <c r="A113" s="386">
        <v>105</v>
      </c>
      <c r="B113" s="386" t="s">
        <v>7960</v>
      </c>
      <c r="C113" s="386" t="s">
        <v>7961</v>
      </c>
      <c r="D113" s="386"/>
      <c r="E113" s="386"/>
      <c r="F113" s="386"/>
      <c r="G113" s="387"/>
      <c r="H113" s="386" t="s">
        <v>1006</v>
      </c>
      <c r="I113" s="386" t="s">
        <v>535</v>
      </c>
      <c r="J113" s="386">
        <v>12</v>
      </c>
      <c r="K113" s="386">
        <v>2013</v>
      </c>
      <c r="L113" s="388">
        <v>1</v>
      </c>
    </row>
    <row r="114" spans="1:12" ht="30" x14ac:dyDescent="0.25">
      <c r="A114" s="386">
        <v>106</v>
      </c>
      <c r="B114" s="386" t="s">
        <v>7962</v>
      </c>
      <c r="C114" s="386" t="s">
        <v>7963</v>
      </c>
      <c r="D114" s="386"/>
      <c r="E114" s="386"/>
      <c r="F114" s="386"/>
      <c r="G114" s="387"/>
      <c r="H114" s="386" t="s">
        <v>1006</v>
      </c>
      <c r="I114" s="386" t="s">
        <v>535</v>
      </c>
      <c r="J114" s="386">
        <v>12</v>
      </c>
      <c r="K114" s="386">
        <v>2013</v>
      </c>
      <c r="L114" s="388">
        <v>1</v>
      </c>
    </row>
    <row r="115" spans="1:12" x14ac:dyDescent="0.25">
      <c r="A115" s="386">
        <v>107</v>
      </c>
      <c r="B115" s="386" t="s">
        <v>7964</v>
      </c>
      <c r="C115" s="386" t="s">
        <v>7965</v>
      </c>
      <c r="D115" s="386"/>
      <c r="E115" s="386"/>
      <c r="F115" s="386"/>
      <c r="G115" s="387"/>
      <c r="H115" s="386" t="s">
        <v>1006</v>
      </c>
      <c r="I115" s="386" t="s">
        <v>535</v>
      </c>
      <c r="J115" s="386">
        <v>12</v>
      </c>
      <c r="K115" s="386">
        <v>2013</v>
      </c>
      <c r="L115" s="388">
        <v>1</v>
      </c>
    </row>
    <row r="116" spans="1:12" ht="30" x14ac:dyDescent="0.25">
      <c r="A116" s="386">
        <v>108</v>
      </c>
      <c r="B116" s="386" t="s">
        <v>7966</v>
      </c>
      <c r="C116" s="386" t="s">
        <v>7967</v>
      </c>
      <c r="D116" s="386"/>
      <c r="E116" s="386"/>
      <c r="F116" s="386"/>
      <c r="G116" s="387"/>
      <c r="H116" s="386" t="s">
        <v>1006</v>
      </c>
      <c r="I116" s="386" t="s">
        <v>535</v>
      </c>
      <c r="J116" s="386">
        <v>12</v>
      </c>
      <c r="K116" s="386">
        <v>2013</v>
      </c>
      <c r="L116" s="388">
        <v>1</v>
      </c>
    </row>
    <row r="117" spans="1:12" x14ac:dyDescent="0.25">
      <c r="A117" s="386">
        <v>109</v>
      </c>
      <c r="B117" s="386" t="s">
        <v>7968</v>
      </c>
      <c r="C117" s="386" t="s">
        <v>7969</v>
      </c>
      <c r="D117" s="386"/>
      <c r="E117" s="386"/>
      <c r="F117" s="386"/>
      <c r="G117" s="387"/>
      <c r="H117" s="386" t="s">
        <v>1006</v>
      </c>
      <c r="I117" s="386" t="s">
        <v>535</v>
      </c>
      <c r="J117" s="386">
        <v>12</v>
      </c>
      <c r="K117" s="386">
        <v>2013</v>
      </c>
      <c r="L117" s="388">
        <v>1</v>
      </c>
    </row>
    <row r="118" spans="1:12" x14ac:dyDescent="0.25">
      <c r="A118" s="386">
        <v>110</v>
      </c>
      <c r="B118" s="386" t="s">
        <v>7970</v>
      </c>
      <c r="C118" s="386" t="s">
        <v>7971</v>
      </c>
      <c r="D118" s="386"/>
      <c r="E118" s="386"/>
      <c r="F118" s="386"/>
      <c r="G118" s="387"/>
      <c r="H118" s="386" t="s">
        <v>1006</v>
      </c>
      <c r="I118" s="386" t="s">
        <v>535</v>
      </c>
      <c r="J118" s="386">
        <v>12</v>
      </c>
      <c r="K118" s="386">
        <v>2013</v>
      </c>
      <c r="L118" s="388">
        <v>1</v>
      </c>
    </row>
    <row r="119" spans="1:12" ht="30" x14ac:dyDescent="0.25">
      <c r="A119" s="386">
        <v>111</v>
      </c>
      <c r="B119" s="386" t="s">
        <v>7972</v>
      </c>
      <c r="C119" s="386" t="s">
        <v>7973</v>
      </c>
      <c r="D119" s="386"/>
      <c r="E119" s="386"/>
      <c r="F119" s="386"/>
      <c r="G119" s="387"/>
      <c r="H119" s="386" t="s">
        <v>1006</v>
      </c>
      <c r="I119" s="386" t="s">
        <v>535</v>
      </c>
      <c r="J119" s="386">
        <v>12</v>
      </c>
      <c r="K119" s="386">
        <v>2015</v>
      </c>
      <c r="L119" s="388">
        <v>1613.4</v>
      </c>
    </row>
    <row r="120" spans="1:12" ht="30" x14ac:dyDescent="0.25">
      <c r="A120" s="386">
        <v>112</v>
      </c>
      <c r="B120" s="386" t="s">
        <v>7974</v>
      </c>
      <c r="C120" s="386" t="s">
        <v>7975</v>
      </c>
      <c r="D120" s="386"/>
      <c r="E120" s="386"/>
      <c r="F120" s="386"/>
      <c r="G120" s="387"/>
      <c r="H120" s="386" t="s">
        <v>1006</v>
      </c>
      <c r="I120" s="386" t="s">
        <v>535</v>
      </c>
      <c r="J120" s="386">
        <v>12</v>
      </c>
      <c r="K120" s="386">
        <v>2013</v>
      </c>
      <c r="L120" s="388">
        <v>1</v>
      </c>
    </row>
    <row r="121" spans="1:12" ht="30" x14ac:dyDescent="0.25">
      <c r="A121" s="386">
        <v>113</v>
      </c>
      <c r="B121" s="386" t="s">
        <v>7976</v>
      </c>
      <c r="C121" s="386" t="s">
        <v>7977</v>
      </c>
      <c r="D121" s="386"/>
      <c r="E121" s="386"/>
      <c r="F121" s="386"/>
      <c r="G121" s="387"/>
      <c r="H121" s="386" t="s">
        <v>1006</v>
      </c>
      <c r="I121" s="386" t="s">
        <v>535</v>
      </c>
      <c r="J121" s="386">
        <v>12</v>
      </c>
      <c r="K121" s="386">
        <v>2013</v>
      </c>
      <c r="L121" s="388">
        <v>1</v>
      </c>
    </row>
    <row r="122" spans="1:12" x14ac:dyDescent="0.25">
      <c r="A122" s="386">
        <v>114</v>
      </c>
      <c r="B122" s="386" t="s">
        <v>7978</v>
      </c>
      <c r="C122" s="386" t="s">
        <v>7979</v>
      </c>
      <c r="D122" s="386"/>
      <c r="E122" s="386"/>
      <c r="F122" s="386"/>
      <c r="G122" s="387"/>
      <c r="H122" s="386" t="s">
        <v>1006</v>
      </c>
      <c r="I122" s="386" t="s">
        <v>535</v>
      </c>
      <c r="J122" s="386">
        <v>12</v>
      </c>
      <c r="K122" s="386">
        <v>2013</v>
      </c>
      <c r="L122" s="388">
        <v>1</v>
      </c>
    </row>
    <row r="123" spans="1:12" x14ac:dyDescent="0.25">
      <c r="A123" s="386">
        <v>115</v>
      </c>
      <c r="B123" s="386" t="s">
        <v>7980</v>
      </c>
      <c r="C123" s="386" t="s">
        <v>7981</v>
      </c>
      <c r="D123" s="386"/>
      <c r="E123" s="386"/>
      <c r="F123" s="386"/>
      <c r="G123" s="387"/>
      <c r="H123" s="386" t="s">
        <v>1006</v>
      </c>
      <c r="I123" s="386" t="s">
        <v>535</v>
      </c>
      <c r="J123" s="386">
        <v>12</v>
      </c>
      <c r="K123" s="386">
        <v>2013</v>
      </c>
      <c r="L123" s="388">
        <v>1</v>
      </c>
    </row>
    <row r="124" spans="1:12" ht="30" x14ac:dyDescent="0.25">
      <c r="A124" s="386">
        <v>116</v>
      </c>
      <c r="B124" s="386" t="s">
        <v>7982</v>
      </c>
      <c r="C124" s="386" t="s">
        <v>7983</v>
      </c>
      <c r="D124" s="386"/>
      <c r="E124" s="386"/>
      <c r="F124" s="386"/>
      <c r="G124" s="387"/>
      <c r="H124" s="386" t="s">
        <v>1006</v>
      </c>
      <c r="I124" s="386" t="s">
        <v>535</v>
      </c>
      <c r="J124" s="386">
        <v>12</v>
      </c>
      <c r="K124" s="386">
        <v>2015</v>
      </c>
      <c r="L124" s="388">
        <v>380</v>
      </c>
    </row>
    <row r="125" spans="1:12" ht="30" x14ac:dyDescent="0.25">
      <c r="A125" s="386">
        <v>117</v>
      </c>
      <c r="B125" s="386" t="s">
        <v>7984</v>
      </c>
      <c r="C125" s="386" t="s">
        <v>7985</v>
      </c>
      <c r="D125" s="386"/>
      <c r="E125" s="386"/>
      <c r="F125" s="386"/>
      <c r="G125" s="387"/>
      <c r="H125" s="386" t="s">
        <v>1006</v>
      </c>
      <c r="I125" s="386" t="s">
        <v>535</v>
      </c>
      <c r="J125" s="386">
        <v>12</v>
      </c>
      <c r="K125" s="386">
        <v>2013</v>
      </c>
      <c r="L125" s="388">
        <v>1</v>
      </c>
    </row>
    <row r="126" spans="1:12" ht="30" x14ac:dyDescent="0.25">
      <c r="A126" s="386">
        <v>118</v>
      </c>
      <c r="B126" s="386" t="s">
        <v>7986</v>
      </c>
      <c r="C126" s="386" t="s">
        <v>7987</v>
      </c>
      <c r="D126" s="386"/>
      <c r="E126" s="386"/>
      <c r="F126" s="386"/>
      <c r="G126" s="387"/>
      <c r="H126" s="386" t="s">
        <v>1006</v>
      </c>
      <c r="I126" s="386" t="s">
        <v>535</v>
      </c>
      <c r="J126" s="386">
        <v>12</v>
      </c>
      <c r="K126" s="386">
        <v>2013</v>
      </c>
      <c r="L126" s="388">
        <v>1</v>
      </c>
    </row>
    <row r="127" spans="1:12" ht="30" x14ac:dyDescent="0.25">
      <c r="A127" s="386">
        <v>119</v>
      </c>
      <c r="B127" s="386" t="s">
        <v>7988</v>
      </c>
      <c r="C127" s="386" t="s">
        <v>7989</v>
      </c>
      <c r="D127" s="386"/>
      <c r="E127" s="386"/>
      <c r="F127" s="386"/>
      <c r="G127" s="387"/>
      <c r="H127" s="386" t="s">
        <v>1006</v>
      </c>
      <c r="I127" s="386" t="s">
        <v>535</v>
      </c>
      <c r="J127" s="386">
        <v>12</v>
      </c>
      <c r="K127" s="386">
        <v>2013</v>
      </c>
      <c r="L127" s="388">
        <v>1</v>
      </c>
    </row>
    <row r="128" spans="1:12" ht="30" x14ac:dyDescent="0.25">
      <c r="A128" s="386">
        <v>120</v>
      </c>
      <c r="B128" s="386" t="s">
        <v>7990</v>
      </c>
      <c r="C128" s="386" t="s">
        <v>7991</v>
      </c>
      <c r="D128" s="386"/>
      <c r="E128" s="386"/>
      <c r="F128" s="386"/>
      <c r="G128" s="387"/>
      <c r="H128" s="386" t="s">
        <v>1006</v>
      </c>
      <c r="I128" s="386" t="s">
        <v>535</v>
      </c>
      <c r="J128" s="386">
        <v>12</v>
      </c>
      <c r="K128" s="386">
        <v>2013</v>
      </c>
      <c r="L128" s="388">
        <v>1</v>
      </c>
    </row>
    <row r="129" spans="1:12" x14ac:dyDescent="0.25">
      <c r="A129" s="386">
        <v>121</v>
      </c>
      <c r="B129" s="386" t="s">
        <v>7992</v>
      </c>
      <c r="C129" s="386" t="s">
        <v>7993</v>
      </c>
      <c r="D129" s="386"/>
      <c r="E129" s="386"/>
      <c r="F129" s="386"/>
      <c r="G129" s="387"/>
      <c r="H129" s="386" t="s">
        <v>1006</v>
      </c>
      <c r="I129" s="386" t="s">
        <v>535</v>
      </c>
      <c r="J129" s="386">
        <v>12</v>
      </c>
      <c r="K129" s="386">
        <v>2015</v>
      </c>
      <c r="L129" s="388">
        <v>452.15</v>
      </c>
    </row>
    <row r="130" spans="1:12" ht="30" x14ac:dyDescent="0.25">
      <c r="A130" s="386">
        <v>122</v>
      </c>
      <c r="B130" s="386" t="s">
        <v>7994</v>
      </c>
      <c r="C130" s="386" t="s">
        <v>7995</v>
      </c>
      <c r="D130" s="386"/>
      <c r="E130" s="386"/>
      <c r="F130" s="386"/>
      <c r="G130" s="387"/>
      <c r="H130" s="386" t="s">
        <v>1006</v>
      </c>
      <c r="I130" s="386" t="s">
        <v>535</v>
      </c>
      <c r="J130" s="386">
        <v>12</v>
      </c>
      <c r="K130" s="386">
        <v>2015</v>
      </c>
      <c r="L130" s="388">
        <v>862.5</v>
      </c>
    </row>
    <row r="131" spans="1:12" ht="30" x14ac:dyDescent="0.25">
      <c r="A131" s="386">
        <v>123</v>
      </c>
      <c r="B131" s="386" t="s">
        <v>7996</v>
      </c>
      <c r="C131" s="386" t="s">
        <v>7997</v>
      </c>
      <c r="D131" s="386"/>
      <c r="E131" s="386"/>
      <c r="F131" s="386"/>
      <c r="G131" s="387"/>
      <c r="H131" s="386" t="s">
        <v>1006</v>
      </c>
      <c r="I131" s="386" t="s">
        <v>535</v>
      </c>
      <c r="J131" s="386">
        <v>12</v>
      </c>
      <c r="K131" s="386">
        <v>2015</v>
      </c>
      <c r="L131" s="388">
        <v>754.4</v>
      </c>
    </row>
    <row r="132" spans="1:12" ht="30" x14ac:dyDescent="0.25">
      <c r="A132" s="386">
        <v>124</v>
      </c>
      <c r="B132" s="386" t="s">
        <v>7998</v>
      </c>
      <c r="C132" s="386" t="s">
        <v>7999</v>
      </c>
      <c r="D132" s="386"/>
      <c r="E132" s="386"/>
      <c r="F132" s="386"/>
      <c r="G132" s="387"/>
      <c r="H132" s="386" t="s">
        <v>1006</v>
      </c>
      <c r="I132" s="386" t="s">
        <v>535</v>
      </c>
      <c r="J132" s="386">
        <v>12</v>
      </c>
      <c r="K132" s="386">
        <v>2015</v>
      </c>
      <c r="L132" s="388">
        <v>754.4</v>
      </c>
    </row>
    <row r="133" spans="1:12" ht="30" x14ac:dyDescent="0.25">
      <c r="A133" s="386">
        <v>125</v>
      </c>
      <c r="B133" s="386" t="s">
        <v>8000</v>
      </c>
      <c r="C133" s="386" t="s">
        <v>8001</v>
      </c>
      <c r="D133" s="386"/>
      <c r="E133" s="386"/>
      <c r="F133" s="386"/>
      <c r="G133" s="387"/>
      <c r="H133" s="386" t="s">
        <v>1006</v>
      </c>
      <c r="I133" s="386" t="s">
        <v>535</v>
      </c>
      <c r="J133" s="386">
        <v>12</v>
      </c>
      <c r="K133" s="386">
        <v>2015</v>
      </c>
      <c r="L133" s="388">
        <v>754.4</v>
      </c>
    </row>
    <row r="134" spans="1:12" ht="30" x14ac:dyDescent="0.25">
      <c r="A134" s="386">
        <v>126</v>
      </c>
      <c r="B134" s="386" t="s">
        <v>8002</v>
      </c>
      <c r="C134" s="386" t="s">
        <v>8003</v>
      </c>
      <c r="D134" s="386"/>
      <c r="E134" s="386"/>
      <c r="F134" s="386"/>
      <c r="G134" s="387"/>
      <c r="H134" s="386" t="s">
        <v>1006</v>
      </c>
      <c r="I134" s="386" t="s">
        <v>535</v>
      </c>
      <c r="J134" s="386">
        <v>12</v>
      </c>
      <c r="K134" s="386">
        <v>2015</v>
      </c>
      <c r="L134" s="388">
        <v>914.25</v>
      </c>
    </row>
    <row r="135" spans="1:12" ht="30" x14ac:dyDescent="0.25">
      <c r="A135" s="386">
        <v>127</v>
      </c>
      <c r="B135" s="386" t="s">
        <v>8004</v>
      </c>
      <c r="C135" s="386" t="s">
        <v>8005</v>
      </c>
      <c r="D135" s="386"/>
      <c r="E135" s="386"/>
      <c r="F135" s="386"/>
      <c r="G135" s="387"/>
      <c r="H135" s="386" t="s">
        <v>1006</v>
      </c>
      <c r="I135" s="386" t="s">
        <v>535</v>
      </c>
      <c r="J135" s="386">
        <v>12</v>
      </c>
      <c r="K135" s="386">
        <v>2015</v>
      </c>
      <c r="L135" s="388">
        <v>905.5</v>
      </c>
    </row>
    <row r="136" spans="1:12" ht="30" x14ac:dyDescent="0.25">
      <c r="A136" s="386">
        <v>128</v>
      </c>
      <c r="B136" s="386" t="s">
        <v>8006</v>
      </c>
      <c r="C136" s="386" t="s">
        <v>8007</v>
      </c>
      <c r="D136" s="386"/>
      <c r="E136" s="386"/>
      <c r="F136" s="386"/>
      <c r="G136" s="387"/>
      <c r="H136" s="386" t="s">
        <v>1006</v>
      </c>
      <c r="I136" s="386" t="s">
        <v>535</v>
      </c>
      <c r="J136" s="386">
        <v>12</v>
      </c>
      <c r="K136" s="386">
        <v>2015</v>
      </c>
      <c r="L136" s="388">
        <v>1495</v>
      </c>
    </row>
    <row r="137" spans="1:12" ht="30" x14ac:dyDescent="0.25">
      <c r="A137" s="386">
        <v>129</v>
      </c>
      <c r="B137" s="386" t="s">
        <v>8008</v>
      </c>
      <c r="C137" s="386" t="s">
        <v>8009</v>
      </c>
      <c r="D137" s="386"/>
      <c r="E137" s="386"/>
      <c r="F137" s="386"/>
      <c r="G137" s="387"/>
      <c r="H137" s="386" t="s">
        <v>1006</v>
      </c>
      <c r="I137" s="386" t="s">
        <v>535</v>
      </c>
      <c r="J137" s="386">
        <v>12</v>
      </c>
      <c r="K137" s="386">
        <v>2015</v>
      </c>
      <c r="L137" s="388">
        <v>977.5</v>
      </c>
    </row>
    <row r="138" spans="1:12" x14ac:dyDescent="0.25">
      <c r="A138" s="386">
        <v>130</v>
      </c>
      <c r="B138" s="386" t="s">
        <v>8010</v>
      </c>
      <c r="C138" s="386" t="s">
        <v>8011</v>
      </c>
      <c r="D138" s="386"/>
      <c r="E138" s="386"/>
      <c r="F138" s="386"/>
      <c r="G138" s="387"/>
      <c r="H138" s="386" t="s">
        <v>1006</v>
      </c>
      <c r="I138" s="386" t="s">
        <v>535</v>
      </c>
      <c r="J138" s="386">
        <v>12</v>
      </c>
      <c r="K138" s="386">
        <v>2015</v>
      </c>
      <c r="L138" s="388">
        <v>899</v>
      </c>
    </row>
    <row r="139" spans="1:12" ht="30" x14ac:dyDescent="0.25">
      <c r="A139" s="386">
        <v>131</v>
      </c>
      <c r="B139" s="386" t="s">
        <v>8012</v>
      </c>
      <c r="C139" s="386" t="s">
        <v>8013</v>
      </c>
      <c r="D139" s="386"/>
      <c r="E139" s="386"/>
      <c r="F139" s="386"/>
      <c r="G139" s="387"/>
      <c r="H139" s="386" t="s">
        <v>1006</v>
      </c>
      <c r="I139" s="386" t="s">
        <v>535</v>
      </c>
      <c r="J139" s="386">
        <v>12</v>
      </c>
      <c r="K139" s="386">
        <v>2015</v>
      </c>
      <c r="L139" s="388">
        <v>1699</v>
      </c>
    </row>
    <row r="140" spans="1:12" ht="30" x14ac:dyDescent="0.25">
      <c r="A140" s="386">
        <v>132</v>
      </c>
      <c r="B140" s="386" t="s">
        <v>8014</v>
      </c>
      <c r="C140" s="386" t="s">
        <v>8015</v>
      </c>
      <c r="D140" s="386"/>
      <c r="E140" s="386"/>
      <c r="F140" s="386"/>
      <c r="G140" s="387"/>
      <c r="H140" s="386" t="s">
        <v>1006</v>
      </c>
      <c r="I140" s="386" t="s">
        <v>535</v>
      </c>
      <c r="J140" s="386">
        <v>12</v>
      </c>
      <c r="K140" s="386">
        <v>2015</v>
      </c>
      <c r="L140" s="388">
        <v>1699</v>
      </c>
    </row>
    <row r="141" spans="1:12" x14ac:dyDescent="0.25">
      <c r="A141" s="386">
        <v>133</v>
      </c>
      <c r="B141" s="386" t="s">
        <v>8016</v>
      </c>
      <c r="C141" s="386" t="s">
        <v>8017</v>
      </c>
      <c r="D141" s="386"/>
      <c r="E141" s="386"/>
      <c r="F141" s="386"/>
      <c r="G141" s="387"/>
      <c r="H141" s="386" t="s">
        <v>1006</v>
      </c>
      <c r="I141" s="386" t="s">
        <v>535</v>
      </c>
      <c r="J141" s="386">
        <v>12</v>
      </c>
      <c r="K141" s="386">
        <v>2015</v>
      </c>
      <c r="L141" s="388">
        <v>1006.25</v>
      </c>
    </row>
    <row r="142" spans="1:12" ht="30" x14ac:dyDescent="0.25">
      <c r="A142" s="386">
        <v>134</v>
      </c>
      <c r="B142" s="386" t="s">
        <v>8018</v>
      </c>
      <c r="C142" s="386" t="s">
        <v>8019</v>
      </c>
      <c r="D142" s="386"/>
      <c r="E142" s="386"/>
      <c r="F142" s="386"/>
      <c r="G142" s="387"/>
      <c r="H142" s="386" t="s">
        <v>1006</v>
      </c>
      <c r="I142" s="386" t="s">
        <v>535</v>
      </c>
      <c r="J142" s="386">
        <v>12</v>
      </c>
      <c r="K142" s="386">
        <v>2013</v>
      </c>
      <c r="L142" s="388">
        <v>1</v>
      </c>
    </row>
    <row r="143" spans="1:12" ht="30" x14ac:dyDescent="0.25">
      <c r="A143" s="386">
        <v>135</v>
      </c>
      <c r="B143" s="386" t="s">
        <v>8020</v>
      </c>
      <c r="C143" s="386" t="s">
        <v>8021</v>
      </c>
      <c r="D143" s="386"/>
      <c r="E143" s="386"/>
      <c r="F143" s="386"/>
      <c r="G143" s="387"/>
      <c r="H143" s="386" t="s">
        <v>1006</v>
      </c>
      <c r="I143" s="386" t="s">
        <v>535</v>
      </c>
      <c r="J143" s="386">
        <v>12</v>
      </c>
      <c r="K143" s="386">
        <v>2013</v>
      </c>
      <c r="L143" s="388">
        <v>1</v>
      </c>
    </row>
    <row r="144" spans="1:12" ht="30" x14ac:dyDescent="0.25">
      <c r="A144" s="386">
        <v>136</v>
      </c>
      <c r="B144" s="386" t="s">
        <v>8022</v>
      </c>
      <c r="C144" s="386" t="s">
        <v>8023</v>
      </c>
      <c r="D144" s="386"/>
      <c r="E144" s="386"/>
      <c r="F144" s="386"/>
      <c r="G144" s="387"/>
      <c r="H144" s="386" t="s">
        <v>1006</v>
      </c>
      <c r="I144" s="386" t="s">
        <v>535</v>
      </c>
      <c r="J144" s="386">
        <v>12</v>
      </c>
      <c r="K144" s="386">
        <v>2013</v>
      </c>
      <c r="L144" s="388">
        <v>1</v>
      </c>
    </row>
    <row r="145" spans="1:12" ht="30" x14ac:dyDescent="0.25">
      <c r="A145" s="386">
        <v>137</v>
      </c>
      <c r="B145" s="386" t="s">
        <v>8024</v>
      </c>
      <c r="C145" s="386" t="s">
        <v>8025</v>
      </c>
      <c r="D145" s="386"/>
      <c r="E145" s="386"/>
      <c r="F145" s="386"/>
      <c r="G145" s="387"/>
      <c r="H145" s="386" t="s">
        <v>1006</v>
      </c>
      <c r="I145" s="386" t="s">
        <v>535</v>
      </c>
      <c r="J145" s="386">
        <v>12</v>
      </c>
      <c r="K145" s="386">
        <v>2013</v>
      </c>
      <c r="L145" s="388">
        <v>1</v>
      </c>
    </row>
    <row r="146" spans="1:12" x14ac:dyDescent="0.25">
      <c r="A146" s="386">
        <v>138</v>
      </c>
      <c r="B146" s="386" t="s">
        <v>8026</v>
      </c>
      <c r="C146" s="386" t="s">
        <v>8027</v>
      </c>
      <c r="D146" s="386"/>
      <c r="E146" s="386"/>
      <c r="F146" s="386"/>
      <c r="G146" s="387"/>
      <c r="H146" s="386" t="s">
        <v>1006</v>
      </c>
      <c r="I146" s="386" t="s">
        <v>535</v>
      </c>
      <c r="J146" s="386">
        <v>12</v>
      </c>
      <c r="K146" s="386">
        <v>2015</v>
      </c>
      <c r="L146" s="388">
        <v>999</v>
      </c>
    </row>
    <row r="147" spans="1:12" x14ac:dyDescent="0.25">
      <c r="A147" s="386">
        <v>139</v>
      </c>
      <c r="B147" s="386" t="s">
        <v>8028</v>
      </c>
      <c r="C147" s="386" t="s">
        <v>8029</v>
      </c>
      <c r="D147" s="386"/>
      <c r="E147" s="386"/>
      <c r="F147" s="386"/>
      <c r="G147" s="387"/>
      <c r="H147" s="386" t="s">
        <v>1006</v>
      </c>
      <c r="I147" s="386" t="s">
        <v>535</v>
      </c>
      <c r="J147" s="386">
        <v>12</v>
      </c>
      <c r="K147" s="386">
        <v>2013</v>
      </c>
      <c r="L147" s="388">
        <v>3</v>
      </c>
    </row>
    <row r="148" spans="1:12" x14ac:dyDescent="0.25">
      <c r="A148" s="386">
        <v>140</v>
      </c>
      <c r="B148" s="386" t="s">
        <v>8030</v>
      </c>
      <c r="C148" s="386" t="s">
        <v>7884</v>
      </c>
      <c r="D148" s="386"/>
      <c r="E148" s="386"/>
      <c r="F148" s="386"/>
      <c r="G148" s="387"/>
      <c r="H148" s="386" t="s">
        <v>1006</v>
      </c>
      <c r="I148" s="386" t="s">
        <v>535</v>
      </c>
      <c r="J148" s="386">
        <v>12</v>
      </c>
      <c r="K148" s="386">
        <v>2015</v>
      </c>
      <c r="L148" s="388">
        <v>348</v>
      </c>
    </row>
    <row r="149" spans="1:12" x14ac:dyDescent="0.25">
      <c r="A149" s="386">
        <v>141</v>
      </c>
      <c r="B149" s="386" t="s">
        <v>8031</v>
      </c>
      <c r="C149" s="386" t="s">
        <v>8032</v>
      </c>
      <c r="D149" s="386"/>
      <c r="E149" s="386"/>
      <c r="F149" s="386"/>
      <c r="G149" s="387"/>
      <c r="H149" s="386" t="s">
        <v>1006</v>
      </c>
      <c r="I149" s="386" t="s">
        <v>535</v>
      </c>
      <c r="J149" s="386">
        <v>12</v>
      </c>
      <c r="K149" s="386">
        <v>2015</v>
      </c>
      <c r="L149" s="388">
        <v>3198</v>
      </c>
    </row>
    <row r="150" spans="1:12" x14ac:dyDescent="0.25">
      <c r="A150" s="386">
        <v>142</v>
      </c>
      <c r="B150" s="386" t="s">
        <v>8033</v>
      </c>
      <c r="C150" s="386" t="s">
        <v>8034</v>
      </c>
      <c r="D150" s="386"/>
      <c r="E150" s="386"/>
      <c r="F150" s="386"/>
      <c r="G150" s="387"/>
      <c r="H150" s="386" t="s">
        <v>1006</v>
      </c>
      <c r="I150" s="386" t="s">
        <v>535</v>
      </c>
      <c r="J150" s="386">
        <v>12</v>
      </c>
      <c r="K150" s="386">
        <v>2015</v>
      </c>
      <c r="L150" s="388">
        <v>742.4</v>
      </c>
    </row>
    <row r="151" spans="1:12" ht="30" x14ac:dyDescent="0.25">
      <c r="A151" s="386">
        <v>143</v>
      </c>
      <c r="B151" s="386" t="s">
        <v>8035</v>
      </c>
      <c r="C151" s="386" t="s">
        <v>8036</v>
      </c>
      <c r="D151" s="386"/>
      <c r="E151" s="386"/>
      <c r="F151" s="386"/>
      <c r="G151" s="387"/>
      <c r="H151" s="386" t="s">
        <v>1006</v>
      </c>
      <c r="I151" s="386" t="s">
        <v>535</v>
      </c>
      <c r="J151" s="386">
        <v>12</v>
      </c>
      <c r="K151" s="386">
        <v>2015</v>
      </c>
      <c r="L151" s="388">
        <v>1207.5</v>
      </c>
    </row>
    <row r="152" spans="1:12" ht="30" x14ac:dyDescent="0.25">
      <c r="A152" s="386">
        <v>144</v>
      </c>
      <c r="B152" s="386" t="s">
        <v>8037</v>
      </c>
      <c r="C152" s="386" t="s">
        <v>8038</v>
      </c>
      <c r="D152" s="386"/>
      <c r="E152" s="386"/>
      <c r="F152" s="386"/>
      <c r="G152" s="387"/>
      <c r="H152" s="386" t="s">
        <v>1006</v>
      </c>
      <c r="I152" s="386" t="s">
        <v>535</v>
      </c>
      <c r="J152" s="386">
        <v>12</v>
      </c>
      <c r="K152" s="386">
        <v>2015</v>
      </c>
      <c r="L152" s="388">
        <v>253</v>
      </c>
    </row>
    <row r="153" spans="1:12" x14ac:dyDescent="0.25">
      <c r="A153" s="386">
        <v>145</v>
      </c>
      <c r="B153" s="386" t="s">
        <v>8039</v>
      </c>
      <c r="C153" s="386" t="s">
        <v>8040</v>
      </c>
      <c r="D153" s="386"/>
      <c r="E153" s="386"/>
      <c r="F153" s="386"/>
      <c r="G153" s="387"/>
      <c r="H153" s="386" t="s">
        <v>1006</v>
      </c>
      <c r="I153" s="386" t="s">
        <v>535</v>
      </c>
      <c r="J153" s="386">
        <v>12</v>
      </c>
      <c r="K153" s="386">
        <v>2015</v>
      </c>
      <c r="L153" s="388">
        <v>690</v>
      </c>
    </row>
    <row r="154" spans="1:12" x14ac:dyDescent="0.25">
      <c r="A154" s="386">
        <v>146</v>
      </c>
      <c r="B154" s="386" t="s">
        <v>8041</v>
      </c>
      <c r="C154" s="386" t="s">
        <v>8042</v>
      </c>
      <c r="D154" s="386"/>
      <c r="E154" s="386"/>
      <c r="F154" s="386"/>
      <c r="G154" s="387"/>
      <c r="H154" s="386" t="s">
        <v>1006</v>
      </c>
      <c r="I154" s="386" t="s">
        <v>535</v>
      </c>
      <c r="J154" s="386">
        <v>12</v>
      </c>
      <c r="K154" s="386">
        <v>2015</v>
      </c>
      <c r="L154" s="388">
        <v>690</v>
      </c>
    </row>
    <row r="155" spans="1:12" ht="30" x14ac:dyDescent="0.25">
      <c r="A155" s="386">
        <v>147</v>
      </c>
      <c r="B155" s="386" t="s">
        <v>8043</v>
      </c>
      <c r="C155" s="386" t="s">
        <v>8044</v>
      </c>
      <c r="D155" s="386"/>
      <c r="E155" s="386"/>
      <c r="F155" s="386"/>
      <c r="G155" s="387"/>
      <c r="H155" s="386" t="s">
        <v>1006</v>
      </c>
      <c r="I155" s="386" t="s">
        <v>535</v>
      </c>
      <c r="J155" s="386">
        <v>12</v>
      </c>
      <c r="K155" s="386">
        <v>2015</v>
      </c>
      <c r="L155" s="388">
        <v>253</v>
      </c>
    </row>
    <row r="156" spans="1:12" x14ac:dyDescent="0.25">
      <c r="A156" s="386">
        <v>148</v>
      </c>
      <c r="B156" s="386" t="s">
        <v>8045</v>
      </c>
      <c r="C156" s="386" t="s">
        <v>8046</v>
      </c>
      <c r="D156" s="386"/>
      <c r="E156" s="386"/>
      <c r="F156" s="386"/>
      <c r="G156" s="387"/>
      <c r="H156" s="386" t="s">
        <v>1006</v>
      </c>
      <c r="I156" s="386" t="s">
        <v>535</v>
      </c>
      <c r="J156" s="386">
        <v>12</v>
      </c>
      <c r="K156" s="386">
        <v>2015</v>
      </c>
      <c r="L156" s="388">
        <v>1184.5</v>
      </c>
    </row>
    <row r="157" spans="1:12" ht="30" x14ac:dyDescent="0.25">
      <c r="A157" s="386">
        <v>149</v>
      </c>
      <c r="B157" s="386" t="s">
        <v>8047</v>
      </c>
      <c r="C157" s="386" t="s">
        <v>8038</v>
      </c>
      <c r="D157" s="386"/>
      <c r="E157" s="386"/>
      <c r="F157" s="386"/>
      <c r="G157" s="387"/>
      <c r="H157" s="386" t="s">
        <v>1006</v>
      </c>
      <c r="I157" s="386" t="s">
        <v>535</v>
      </c>
      <c r="J157" s="386">
        <v>12</v>
      </c>
      <c r="K157" s="386">
        <v>2015</v>
      </c>
      <c r="L157" s="388">
        <v>253</v>
      </c>
    </row>
    <row r="158" spans="1:12" ht="30" x14ac:dyDescent="0.25">
      <c r="A158" s="386">
        <v>150</v>
      </c>
      <c r="B158" s="386" t="s">
        <v>8048</v>
      </c>
      <c r="C158" s="386" t="s">
        <v>8038</v>
      </c>
      <c r="D158" s="386"/>
      <c r="E158" s="386"/>
      <c r="F158" s="386"/>
      <c r="G158" s="387"/>
      <c r="H158" s="386" t="s">
        <v>1006</v>
      </c>
      <c r="I158" s="386" t="s">
        <v>535</v>
      </c>
      <c r="J158" s="386">
        <v>12</v>
      </c>
      <c r="K158" s="386">
        <v>2015</v>
      </c>
      <c r="L158" s="388">
        <v>253</v>
      </c>
    </row>
    <row r="159" spans="1:12" ht="30" x14ac:dyDescent="0.25">
      <c r="A159" s="386">
        <v>151</v>
      </c>
      <c r="B159" s="386" t="s">
        <v>8049</v>
      </c>
      <c r="C159" s="386" t="s">
        <v>8038</v>
      </c>
      <c r="D159" s="386"/>
      <c r="E159" s="386"/>
      <c r="F159" s="386"/>
      <c r="G159" s="387"/>
      <c r="H159" s="386" t="s">
        <v>1006</v>
      </c>
      <c r="I159" s="386" t="s">
        <v>535</v>
      </c>
      <c r="J159" s="386">
        <v>12</v>
      </c>
      <c r="K159" s="386">
        <v>2015</v>
      </c>
      <c r="L159" s="388">
        <v>253</v>
      </c>
    </row>
    <row r="160" spans="1:12" ht="30" x14ac:dyDescent="0.25">
      <c r="A160" s="386">
        <v>152</v>
      </c>
      <c r="B160" s="386" t="s">
        <v>8050</v>
      </c>
      <c r="C160" s="386" t="s">
        <v>8038</v>
      </c>
      <c r="D160" s="386"/>
      <c r="E160" s="386"/>
      <c r="F160" s="386"/>
      <c r="G160" s="387"/>
      <c r="H160" s="386" t="s">
        <v>1006</v>
      </c>
      <c r="I160" s="386" t="s">
        <v>535</v>
      </c>
      <c r="J160" s="386">
        <v>12</v>
      </c>
      <c r="K160" s="386">
        <v>2015</v>
      </c>
      <c r="L160" s="388">
        <v>253</v>
      </c>
    </row>
    <row r="161" spans="1:12" ht="30" x14ac:dyDescent="0.25">
      <c r="A161" s="386">
        <v>153</v>
      </c>
      <c r="B161" s="386" t="s">
        <v>8051</v>
      </c>
      <c r="C161" s="386" t="s">
        <v>8052</v>
      </c>
      <c r="D161" s="386"/>
      <c r="E161" s="386"/>
      <c r="F161" s="386"/>
      <c r="G161" s="387"/>
      <c r="H161" s="386" t="s">
        <v>1006</v>
      </c>
      <c r="I161" s="386" t="s">
        <v>535</v>
      </c>
      <c r="J161" s="386">
        <v>12</v>
      </c>
      <c r="K161" s="386">
        <v>2015</v>
      </c>
      <c r="L161" s="388">
        <v>1570.85</v>
      </c>
    </row>
    <row r="162" spans="1:12" x14ac:dyDescent="0.25">
      <c r="A162" s="386">
        <v>154</v>
      </c>
      <c r="B162" s="386" t="s">
        <v>8053</v>
      </c>
      <c r="C162" s="96" t="s">
        <v>8054</v>
      </c>
      <c r="D162" s="386"/>
      <c r="E162" s="386"/>
      <c r="F162" s="386"/>
      <c r="G162" s="387"/>
      <c r="H162" s="386" t="s">
        <v>1006</v>
      </c>
      <c r="I162" s="386" t="s">
        <v>535</v>
      </c>
      <c r="J162" s="386">
        <v>12</v>
      </c>
      <c r="K162" s="386">
        <v>2015</v>
      </c>
      <c r="L162" s="388">
        <v>1554.4</v>
      </c>
    </row>
    <row r="163" spans="1:12" ht="30" x14ac:dyDescent="0.25">
      <c r="A163" s="386">
        <v>155</v>
      </c>
      <c r="B163" s="386" t="s">
        <v>8055</v>
      </c>
      <c r="C163" s="96" t="s">
        <v>8056</v>
      </c>
      <c r="D163" s="386"/>
      <c r="E163" s="386"/>
      <c r="F163" s="386"/>
      <c r="G163" s="387"/>
      <c r="H163" s="386" t="s">
        <v>1006</v>
      </c>
      <c r="I163" s="386" t="s">
        <v>535</v>
      </c>
      <c r="J163" s="386">
        <v>12</v>
      </c>
      <c r="K163" s="386">
        <v>2015</v>
      </c>
      <c r="L163" s="388">
        <v>1450</v>
      </c>
    </row>
    <row r="164" spans="1:12" ht="30" x14ac:dyDescent="0.25">
      <c r="A164" s="386">
        <v>156</v>
      </c>
      <c r="B164" s="386" t="s">
        <v>8057</v>
      </c>
      <c r="C164" s="386" t="s">
        <v>8058</v>
      </c>
      <c r="D164" s="386"/>
      <c r="E164" s="386"/>
      <c r="F164" s="386"/>
      <c r="G164" s="387"/>
      <c r="H164" s="386" t="s">
        <v>1006</v>
      </c>
      <c r="I164" s="386" t="s">
        <v>535</v>
      </c>
      <c r="J164" s="386">
        <v>12</v>
      </c>
      <c r="K164" s="386">
        <v>2015</v>
      </c>
      <c r="L164" s="388">
        <v>779.52</v>
      </c>
    </row>
    <row r="165" spans="1:12" ht="30" x14ac:dyDescent="0.25">
      <c r="A165" s="386">
        <v>157</v>
      </c>
      <c r="B165" s="386" t="s">
        <v>8059</v>
      </c>
      <c r="C165" s="386" t="s">
        <v>8058</v>
      </c>
      <c r="D165" s="386"/>
      <c r="E165" s="386"/>
      <c r="F165" s="386"/>
      <c r="G165" s="387"/>
      <c r="H165" s="386" t="s">
        <v>1006</v>
      </c>
      <c r="I165" s="386" t="s">
        <v>535</v>
      </c>
      <c r="J165" s="386">
        <v>12</v>
      </c>
      <c r="K165" s="386">
        <v>2015</v>
      </c>
      <c r="L165" s="388">
        <v>779.52</v>
      </c>
    </row>
    <row r="166" spans="1:12" ht="30" x14ac:dyDescent="0.25">
      <c r="A166" s="386">
        <v>158</v>
      </c>
      <c r="B166" s="386" t="s">
        <v>8060</v>
      </c>
      <c r="C166" s="386" t="s">
        <v>8061</v>
      </c>
      <c r="D166" s="386"/>
      <c r="E166" s="386"/>
      <c r="F166" s="386"/>
      <c r="G166" s="387"/>
      <c r="H166" s="386" t="s">
        <v>1006</v>
      </c>
      <c r="I166" s="386" t="s">
        <v>535</v>
      </c>
      <c r="J166" s="386">
        <v>12</v>
      </c>
      <c r="K166" s="386">
        <v>2015</v>
      </c>
      <c r="L166" s="388">
        <v>487.2</v>
      </c>
    </row>
    <row r="167" spans="1:12" x14ac:dyDescent="0.25">
      <c r="A167" s="386">
        <v>159</v>
      </c>
      <c r="B167" s="386" t="s">
        <v>8062</v>
      </c>
      <c r="C167" s="386" t="s">
        <v>8063</v>
      </c>
      <c r="D167" s="386"/>
      <c r="E167" s="386"/>
      <c r="F167" s="386"/>
      <c r="G167" s="387"/>
      <c r="H167" s="386" t="s">
        <v>1006</v>
      </c>
      <c r="I167" s="386" t="s">
        <v>535</v>
      </c>
      <c r="J167" s="386">
        <v>12</v>
      </c>
      <c r="K167" s="386">
        <v>2015</v>
      </c>
      <c r="L167" s="388">
        <v>1856</v>
      </c>
    </row>
    <row r="168" spans="1:12" x14ac:dyDescent="0.25">
      <c r="A168" s="386">
        <v>160</v>
      </c>
      <c r="B168" s="386" t="s">
        <v>8064</v>
      </c>
      <c r="C168" s="386" t="s">
        <v>8063</v>
      </c>
      <c r="D168" s="386"/>
      <c r="E168" s="386"/>
      <c r="F168" s="386"/>
      <c r="G168" s="387"/>
      <c r="H168" s="386" t="s">
        <v>1006</v>
      </c>
      <c r="I168" s="386" t="s">
        <v>535</v>
      </c>
      <c r="J168" s="386">
        <v>12</v>
      </c>
      <c r="K168" s="386">
        <v>2015</v>
      </c>
      <c r="L168" s="388">
        <v>1856</v>
      </c>
    </row>
    <row r="169" spans="1:12" x14ac:dyDescent="0.25">
      <c r="A169" s="386">
        <v>161</v>
      </c>
      <c r="B169" s="386" t="s">
        <v>8065</v>
      </c>
      <c r="C169" s="386" t="s">
        <v>8066</v>
      </c>
      <c r="D169" s="386"/>
      <c r="E169" s="386"/>
      <c r="F169" s="386"/>
      <c r="G169" s="387"/>
      <c r="H169" s="386" t="s">
        <v>1006</v>
      </c>
      <c r="I169" s="386" t="s">
        <v>535</v>
      </c>
      <c r="J169" s="386">
        <v>12</v>
      </c>
      <c r="K169" s="386">
        <v>2015</v>
      </c>
      <c r="L169" s="388">
        <v>1856</v>
      </c>
    </row>
    <row r="170" spans="1:12" ht="30" x14ac:dyDescent="0.25">
      <c r="A170" s="386">
        <v>162</v>
      </c>
      <c r="B170" s="386" t="s">
        <v>8067</v>
      </c>
      <c r="C170" s="386" t="s">
        <v>8068</v>
      </c>
      <c r="D170" s="386"/>
      <c r="E170" s="386"/>
      <c r="F170" s="386"/>
      <c r="G170" s="387"/>
      <c r="H170" s="386" t="s">
        <v>1088</v>
      </c>
      <c r="I170" s="386" t="s">
        <v>535</v>
      </c>
      <c r="J170" s="386">
        <v>12</v>
      </c>
      <c r="K170" s="386">
        <v>2013</v>
      </c>
      <c r="L170" s="388">
        <v>1</v>
      </c>
    </row>
    <row r="171" spans="1:12" ht="30" x14ac:dyDescent="0.25">
      <c r="A171" s="386">
        <v>163</v>
      </c>
      <c r="B171" s="386" t="s">
        <v>8069</v>
      </c>
      <c r="C171" s="386" t="s">
        <v>8070</v>
      </c>
      <c r="D171" s="386"/>
      <c r="E171" s="386"/>
      <c r="F171" s="386"/>
      <c r="G171" s="387"/>
      <c r="H171" s="386" t="s">
        <v>1088</v>
      </c>
      <c r="I171" s="386" t="s">
        <v>535</v>
      </c>
      <c r="J171" s="386">
        <v>12</v>
      </c>
      <c r="K171" s="386">
        <v>2013</v>
      </c>
      <c r="L171" s="388">
        <v>1</v>
      </c>
    </row>
    <row r="172" spans="1:12" x14ac:dyDescent="0.25">
      <c r="A172" s="386">
        <v>164</v>
      </c>
      <c r="B172" s="386" t="s">
        <v>8071</v>
      </c>
      <c r="C172" s="386" t="s">
        <v>8072</v>
      </c>
      <c r="D172" s="386"/>
      <c r="E172" s="386"/>
      <c r="F172" s="386"/>
      <c r="G172" s="387"/>
      <c r="H172" s="386" t="s">
        <v>1088</v>
      </c>
      <c r="I172" s="386" t="s">
        <v>535</v>
      </c>
      <c r="J172" s="386">
        <v>12</v>
      </c>
      <c r="K172" s="386">
        <v>2015</v>
      </c>
      <c r="L172" s="388">
        <v>399</v>
      </c>
    </row>
    <row r="173" spans="1:12" x14ac:dyDescent="0.25">
      <c r="A173" s="386">
        <v>165</v>
      </c>
      <c r="B173" s="386" t="s">
        <v>8073</v>
      </c>
      <c r="C173" s="386" t="s">
        <v>8074</v>
      </c>
      <c r="D173" s="386"/>
      <c r="E173" s="386"/>
      <c r="F173" s="386"/>
      <c r="G173" s="387"/>
      <c r="H173" s="386" t="s">
        <v>1088</v>
      </c>
      <c r="I173" s="386" t="s">
        <v>535</v>
      </c>
      <c r="J173" s="386">
        <v>12</v>
      </c>
      <c r="K173" s="386">
        <v>2013</v>
      </c>
      <c r="L173" s="388">
        <v>1</v>
      </c>
    </row>
    <row r="174" spans="1:12" ht="30" x14ac:dyDescent="0.25">
      <c r="A174" s="386">
        <v>166</v>
      </c>
      <c r="B174" s="386" t="s">
        <v>8075</v>
      </c>
      <c r="C174" s="386" t="s">
        <v>8076</v>
      </c>
      <c r="D174" s="386"/>
      <c r="E174" s="386"/>
      <c r="F174" s="386"/>
      <c r="G174" s="387"/>
      <c r="H174" s="386" t="s">
        <v>1088</v>
      </c>
      <c r="I174" s="386" t="s">
        <v>535</v>
      </c>
      <c r="J174" s="386">
        <v>12</v>
      </c>
      <c r="K174" s="386">
        <v>2015</v>
      </c>
      <c r="L174" s="388">
        <v>2208</v>
      </c>
    </row>
    <row r="175" spans="1:12" x14ac:dyDescent="0.25">
      <c r="A175" s="386">
        <v>167</v>
      </c>
      <c r="B175" s="386" t="s">
        <v>8077</v>
      </c>
      <c r="C175" s="386" t="s">
        <v>8078</v>
      </c>
      <c r="D175" s="386"/>
      <c r="E175" s="386"/>
      <c r="F175" s="386"/>
      <c r="G175" s="387"/>
      <c r="H175" s="386" t="s">
        <v>1088</v>
      </c>
      <c r="I175" s="386" t="s">
        <v>535</v>
      </c>
      <c r="J175" s="386">
        <v>12</v>
      </c>
      <c r="K175" s="386">
        <v>2015</v>
      </c>
      <c r="L175" s="388">
        <v>938.4</v>
      </c>
    </row>
    <row r="176" spans="1:12" ht="30" x14ac:dyDescent="0.25">
      <c r="A176" s="386">
        <v>168</v>
      </c>
      <c r="B176" s="386" t="s">
        <v>8079</v>
      </c>
      <c r="C176" s="386" t="s">
        <v>8080</v>
      </c>
      <c r="D176" s="386"/>
      <c r="E176" s="386"/>
      <c r="F176" s="386"/>
      <c r="G176" s="387"/>
      <c r="H176" s="386" t="s">
        <v>1088</v>
      </c>
      <c r="I176" s="386" t="s">
        <v>535</v>
      </c>
      <c r="J176" s="386">
        <v>12</v>
      </c>
      <c r="K176" s="386">
        <v>2015</v>
      </c>
      <c r="L176" s="388">
        <v>1667.5</v>
      </c>
    </row>
    <row r="177" spans="1:12" x14ac:dyDescent="0.25">
      <c r="A177" s="386">
        <v>169</v>
      </c>
      <c r="B177" s="386" t="s">
        <v>8081</v>
      </c>
      <c r="C177" s="386" t="s">
        <v>8082</v>
      </c>
      <c r="D177" s="386"/>
      <c r="E177" s="386"/>
      <c r="F177" s="386"/>
      <c r="G177" s="387"/>
      <c r="H177" s="386" t="s">
        <v>1088</v>
      </c>
      <c r="I177" s="386" t="s">
        <v>535</v>
      </c>
      <c r="J177" s="386">
        <v>12</v>
      </c>
      <c r="K177" s="386">
        <v>2015</v>
      </c>
      <c r="L177" s="388">
        <v>270.61</v>
      </c>
    </row>
    <row r="178" spans="1:12" x14ac:dyDescent="0.25">
      <c r="A178" s="386">
        <v>170</v>
      </c>
      <c r="B178" s="386" t="s">
        <v>8083</v>
      </c>
      <c r="C178" s="386" t="s">
        <v>8084</v>
      </c>
      <c r="D178" s="386"/>
      <c r="E178" s="386"/>
      <c r="F178" s="386"/>
      <c r="G178" s="387"/>
      <c r="H178" s="386" t="s">
        <v>1088</v>
      </c>
      <c r="I178" s="386" t="s">
        <v>535</v>
      </c>
      <c r="J178" s="386">
        <v>12</v>
      </c>
      <c r="K178" s="386">
        <v>2015</v>
      </c>
      <c r="L178" s="388">
        <v>546.25</v>
      </c>
    </row>
    <row r="179" spans="1:12" x14ac:dyDescent="0.25">
      <c r="A179" s="386">
        <v>171</v>
      </c>
      <c r="B179" s="386" t="s">
        <v>8085</v>
      </c>
      <c r="C179" s="386" t="s">
        <v>8084</v>
      </c>
      <c r="D179" s="386"/>
      <c r="E179" s="386"/>
      <c r="F179" s="386"/>
      <c r="G179" s="387"/>
      <c r="H179" s="386" t="s">
        <v>1088</v>
      </c>
      <c r="I179" s="386" t="s">
        <v>535</v>
      </c>
      <c r="J179" s="386">
        <v>12</v>
      </c>
      <c r="K179" s="386">
        <v>2015</v>
      </c>
      <c r="L179" s="388">
        <v>546.25</v>
      </c>
    </row>
    <row r="180" spans="1:12" x14ac:dyDescent="0.25">
      <c r="A180" s="386">
        <v>172</v>
      </c>
      <c r="B180" s="386" t="s">
        <v>8086</v>
      </c>
      <c r="C180" s="386" t="s">
        <v>8084</v>
      </c>
      <c r="D180" s="386"/>
      <c r="E180" s="386"/>
      <c r="F180" s="386"/>
      <c r="G180" s="387"/>
      <c r="H180" s="386" t="s">
        <v>1088</v>
      </c>
      <c r="I180" s="386" t="s">
        <v>535</v>
      </c>
      <c r="J180" s="386">
        <v>12</v>
      </c>
      <c r="K180" s="386">
        <v>2015</v>
      </c>
      <c r="L180" s="388">
        <v>546.25</v>
      </c>
    </row>
    <row r="181" spans="1:12" x14ac:dyDescent="0.25">
      <c r="A181" s="386">
        <v>173</v>
      </c>
      <c r="B181" s="386" t="s">
        <v>8087</v>
      </c>
      <c r="C181" s="386" t="s">
        <v>8088</v>
      </c>
      <c r="D181" s="386"/>
      <c r="E181" s="386"/>
      <c r="F181" s="386"/>
      <c r="G181" s="387"/>
      <c r="H181" s="386" t="s">
        <v>1088</v>
      </c>
      <c r="I181" s="386" t="s">
        <v>535</v>
      </c>
      <c r="J181" s="386">
        <v>12</v>
      </c>
      <c r="K181" s="386">
        <v>2015</v>
      </c>
      <c r="L181" s="388">
        <v>615</v>
      </c>
    </row>
    <row r="182" spans="1:12" x14ac:dyDescent="0.25">
      <c r="A182" s="386">
        <v>174</v>
      </c>
      <c r="B182" s="386" t="s">
        <v>8089</v>
      </c>
      <c r="C182" s="386" t="s">
        <v>8090</v>
      </c>
      <c r="D182" s="386"/>
      <c r="E182" s="386"/>
      <c r="F182" s="386"/>
      <c r="G182" s="387"/>
      <c r="H182" s="386" t="s">
        <v>1088</v>
      </c>
      <c r="I182" s="386" t="s">
        <v>535</v>
      </c>
      <c r="J182" s="386">
        <v>12</v>
      </c>
      <c r="K182" s="386">
        <v>2013</v>
      </c>
      <c r="L182" s="388">
        <v>1</v>
      </c>
    </row>
    <row r="183" spans="1:12" x14ac:dyDescent="0.25">
      <c r="A183" s="386">
        <v>175</v>
      </c>
      <c r="B183" s="386" t="s">
        <v>8091</v>
      </c>
      <c r="C183" s="386" t="s">
        <v>8092</v>
      </c>
      <c r="D183" s="386"/>
      <c r="E183" s="386"/>
      <c r="F183" s="386"/>
      <c r="G183" s="387"/>
      <c r="H183" s="386" t="s">
        <v>1088</v>
      </c>
      <c r="I183" s="386" t="s">
        <v>535</v>
      </c>
      <c r="J183" s="386">
        <v>12</v>
      </c>
      <c r="K183" s="386">
        <v>2015</v>
      </c>
      <c r="L183" s="388">
        <v>1037.6099999999999</v>
      </c>
    </row>
    <row r="184" spans="1:12" x14ac:dyDescent="0.25">
      <c r="A184" s="386">
        <v>176</v>
      </c>
      <c r="B184" s="386" t="s">
        <v>8093</v>
      </c>
      <c r="C184" s="386" t="s">
        <v>8094</v>
      </c>
      <c r="D184" s="386"/>
      <c r="E184" s="386"/>
      <c r="F184" s="386"/>
      <c r="G184" s="387"/>
      <c r="H184" s="386" t="s">
        <v>1088</v>
      </c>
      <c r="I184" s="386" t="s">
        <v>535</v>
      </c>
      <c r="J184" s="386">
        <v>12</v>
      </c>
      <c r="K184" s="386">
        <v>2015</v>
      </c>
      <c r="L184" s="388">
        <v>382.38</v>
      </c>
    </row>
    <row r="185" spans="1:12" x14ac:dyDescent="0.25">
      <c r="A185" s="386">
        <v>177</v>
      </c>
      <c r="B185" s="386" t="s">
        <v>8095</v>
      </c>
      <c r="C185" s="386" t="s">
        <v>8096</v>
      </c>
      <c r="D185" s="386"/>
      <c r="E185" s="386"/>
      <c r="F185" s="386"/>
      <c r="G185" s="387"/>
      <c r="H185" s="386" t="s">
        <v>1088</v>
      </c>
      <c r="I185" s="386" t="s">
        <v>535</v>
      </c>
      <c r="J185" s="386">
        <v>12</v>
      </c>
      <c r="K185" s="386">
        <v>2015</v>
      </c>
      <c r="L185" s="388">
        <v>1</v>
      </c>
    </row>
    <row r="186" spans="1:12" ht="30" x14ac:dyDescent="0.25">
      <c r="A186" s="386">
        <v>178</v>
      </c>
      <c r="B186" s="386" t="s">
        <v>8097</v>
      </c>
      <c r="C186" s="386" t="s">
        <v>8098</v>
      </c>
      <c r="D186" s="386"/>
      <c r="E186" s="386"/>
      <c r="F186" s="386"/>
      <c r="G186" s="387"/>
      <c r="H186" s="386" t="s">
        <v>1088</v>
      </c>
      <c r="I186" s="386" t="s">
        <v>535</v>
      </c>
      <c r="J186" s="386">
        <v>12</v>
      </c>
      <c r="K186" s="386">
        <v>2015</v>
      </c>
      <c r="L186" s="388">
        <v>1699</v>
      </c>
    </row>
    <row r="187" spans="1:12" x14ac:dyDescent="0.25">
      <c r="A187" s="386">
        <v>179</v>
      </c>
      <c r="B187" s="386" t="s">
        <v>8099</v>
      </c>
      <c r="C187" s="386" t="s">
        <v>8100</v>
      </c>
      <c r="D187" s="386"/>
      <c r="E187" s="386"/>
      <c r="F187" s="386"/>
      <c r="G187" s="387"/>
      <c r="H187" s="386" t="s">
        <v>1088</v>
      </c>
      <c r="I187" s="386" t="s">
        <v>535</v>
      </c>
      <c r="J187" s="386">
        <v>12</v>
      </c>
      <c r="K187" s="386">
        <v>2013</v>
      </c>
      <c r="L187" s="388">
        <v>1</v>
      </c>
    </row>
    <row r="188" spans="1:12" ht="30" x14ac:dyDescent="0.25">
      <c r="A188" s="386">
        <v>180</v>
      </c>
      <c r="B188" s="386" t="s">
        <v>8101</v>
      </c>
      <c r="C188" s="386" t="s">
        <v>8102</v>
      </c>
      <c r="D188" s="386"/>
      <c r="E188" s="386"/>
      <c r="F188" s="386"/>
      <c r="G188" s="387"/>
      <c r="H188" s="386" t="s">
        <v>121</v>
      </c>
      <c r="I188" s="386" t="s">
        <v>535</v>
      </c>
      <c r="J188" s="386">
        <v>12</v>
      </c>
      <c r="K188" s="386">
        <v>2013</v>
      </c>
      <c r="L188" s="388">
        <v>1</v>
      </c>
    </row>
    <row r="189" spans="1:12" ht="30" x14ac:dyDescent="0.25">
      <c r="A189" s="386">
        <v>181</v>
      </c>
      <c r="B189" s="386" t="s">
        <v>8103</v>
      </c>
      <c r="C189" s="386" t="s">
        <v>8104</v>
      </c>
      <c r="D189" s="386"/>
      <c r="E189" s="386"/>
      <c r="F189" s="386"/>
      <c r="G189" s="387"/>
      <c r="H189" s="386" t="s">
        <v>121</v>
      </c>
      <c r="I189" s="386" t="s">
        <v>535</v>
      </c>
      <c r="J189" s="386">
        <v>12</v>
      </c>
      <c r="K189" s="386">
        <v>2013</v>
      </c>
      <c r="L189" s="388">
        <v>1</v>
      </c>
    </row>
    <row r="190" spans="1:12" x14ac:dyDescent="0.25">
      <c r="A190" s="386">
        <v>182</v>
      </c>
      <c r="B190" s="386" t="s">
        <v>8105</v>
      </c>
      <c r="C190" s="386" t="s">
        <v>8106</v>
      </c>
      <c r="D190" s="386"/>
      <c r="E190" s="386"/>
      <c r="F190" s="386"/>
      <c r="G190" s="387"/>
      <c r="H190" s="386" t="s">
        <v>121</v>
      </c>
      <c r="I190" s="386" t="s">
        <v>535</v>
      </c>
      <c r="J190" s="386">
        <v>12</v>
      </c>
      <c r="K190" s="386">
        <v>2013</v>
      </c>
      <c r="L190" s="388">
        <v>1</v>
      </c>
    </row>
    <row r="191" spans="1:12" x14ac:dyDescent="0.25">
      <c r="A191" s="386">
        <v>183</v>
      </c>
      <c r="B191" s="386" t="s">
        <v>8107</v>
      </c>
      <c r="C191" s="386" t="s">
        <v>8108</v>
      </c>
      <c r="D191" s="386"/>
      <c r="E191" s="386"/>
      <c r="F191" s="386"/>
      <c r="G191" s="387"/>
      <c r="H191" s="386" t="s">
        <v>121</v>
      </c>
      <c r="I191" s="386" t="s">
        <v>535</v>
      </c>
      <c r="J191" s="386">
        <v>12</v>
      </c>
      <c r="K191" s="386">
        <v>2013</v>
      </c>
      <c r="L191" s="388">
        <v>1</v>
      </c>
    </row>
    <row r="192" spans="1:12" x14ac:dyDescent="0.25">
      <c r="A192" s="386">
        <v>184</v>
      </c>
      <c r="B192" s="386" t="s">
        <v>8109</v>
      </c>
      <c r="C192" s="386" t="s">
        <v>8110</v>
      </c>
      <c r="D192" s="386"/>
      <c r="E192" s="386"/>
      <c r="F192" s="386"/>
      <c r="G192" s="387"/>
      <c r="H192" s="386" t="s">
        <v>121</v>
      </c>
      <c r="I192" s="386" t="s">
        <v>535</v>
      </c>
      <c r="J192" s="386">
        <v>12</v>
      </c>
      <c r="K192" s="386">
        <v>2013</v>
      </c>
      <c r="L192" s="388">
        <v>1</v>
      </c>
    </row>
    <row r="193" spans="1:12" x14ac:dyDescent="0.25">
      <c r="A193" s="386">
        <v>185</v>
      </c>
      <c r="B193" s="386" t="s">
        <v>8111</v>
      </c>
      <c r="C193" s="386" t="s">
        <v>8110</v>
      </c>
      <c r="D193" s="386"/>
      <c r="E193" s="386"/>
      <c r="F193" s="386"/>
      <c r="G193" s="387"/>
      <c r="H193" s="386" t="s">
        <v>121</v>
      </c>
      <c r="I193" s="386" t="s">
        <v>535</v>
      </c>
      <c r="J193" s="386">
        <v>12</v>
      </c>
      <c r="K193" s="386">
        <v>2013</v>
      </c>
      <c r="L193" s="388">
        <v>1</v>
      </c>
    </row>
    <row r="194" spans="1:12" x14ac:dyDescent="0.25">
      <c r="A194" s="386">
        <v>186</v>
      </c>
      <c r="B194" s="386" t="s">
        <v>8112</v>
      </c>
      <c r="C194" s="386" t="s">
        <v>8113</v>
      </c>
      <c r="D194" s="386"/>
      <c r="E194" s="386"/>
      <c r="F194" s="386"/>
      <c r="G194" s="387"/>
      <c r="H194" s="386" t="s">
        <v>121</v>
      </c>
      <c r="I194" s="386" t="s">
        <v>535</v>
      </c>
      <c r="J194" s="386">
        <v>12</v>
      </c>
      <c r="K194" s="386">
        <v>2013</v>
      </c>
      <c r="L194" s="388">
        <v>1</v>
      </c>
    </row>
    <row r="195" spans="1:12" ht="30" x14ac:dyDescent="0.25">
      <c r="A195" s="386">
        <v>187</v>
      </c>
      <c r="B195" s="386" t="s">
        <v>8114</v>
      </c>
      <c r="C195" s="386" t="s">
        <v>8115</v>
      </c>
      <c r="D195" s="386"/>
      <c r="E195" s="386"/>
      <c r="F195" s="386"/>
      <c r="G195" s="387"/>
      <c r="H195" s="386" t="s">
        <v>121</v>
      </c>
      <c r="I195" s="386" t="s">
        <v>535</v>
      </c>
      <c r="J195" s="386">
        <v>12</v>
      </c>
      <c r="K195" s="386">
        <v>2013</v>
      </c>
      <c r="L195" s="388">
        <v>1</v>
      </c>
    </row>
    <row r="196" spans="1:12" x14ac:dyDescent="0.25">
      <c r="A196" s="386">
        <v>188</v>
      </c>
      <c r="B196" s="386" t="s">
        <v>8116</v>
      </c>
      <c r="C196" s="386" t="s">
        <v>8117</v>
      </c>
      <c r="D196" s="386"/>
      <c r="E196" s="386"/>
      <c r="F196" s="386"/>
      <c r="G196" s="387"/>
      <c r="H196" s="386" t="s">
        <v>121</v>
      </c>
      <c r="I196" s="386" t="s">
        <v>535</v>
      </c>
      <c r="J196" s="386">
        <v>12</v>
      </c>
      <c r="K196" s="386">
        <v>2013</v>
      </c>
      <c r="L196" s="388">
        <v>1</v>
      </c>
    </row>
    <row r="197" spans="1:12" x14ac:dyDescent="0.25">
      <c r="A197" s="386">
        <v>189</v>
      </c>
      <c r="B197" s="386" t="s">
        <v>8118</v>
      </c>
      <c r="C197" s="386" t="s">
        <v>8119</v>
      </c>
      <c r="D197" s="386"/>
      <c r="E197" s="386"/>
      <c r="F197" s="386"/>
      <c r="G197" s="387"/>
      <c r="H197" s="386" t="s">
        <v>121</v>
      </c>
      <c r="I197" s="386" t="s">
        <v>535</v>
      </c>
      <c r="J197" s="386">
        <v>12</v>
      </c>
      <c r="K197" s="386">
        <v>2013</v>
      </c>
      <c r="L197" s="388">
        <v>6</v>
      </c>
    </row>
    <row r="198" spans="1:12" x14ac:dyDescent="0.25">
      <c r="A198" s="386">
        <v>190</v>
      </c>
      <c r="B198" s="386" t="s">
        <v>8120</v>
      </c>
      <c r="C198" s="386" t="s">
        <v>8121</v>
      </c>
      <c r="D198" s="386"/>
      <c r="E198" s="386"/>
      <c r="F198" s="386"/>
      <c r="G198" s="387"/>
      <c r="H198" s="386" t="s">
        <v>121</v>
      </c>
      <c r="I198" s="386" t="s">
        <v>535</v>
      </c>
      <c r="J198" s="386">
        <v>12</v>
      </c>
      <c r="K198" s="386">
        <v>2015</v>
      </c>
      <c r="L198" s="388">
        <v>713.93</v>
      </c>
    </row>
    <row r="199" spans="1:12" x14ac:dyDescent="0.25">
      <c r="A199" s="386">
        <v>191</v>
      </c>
      <c r="B199" s="386" t="s">
        <v>8122</v>
      </c>
      <c r="C199" s="386" t="s">
        <v>8121</v>
      </c>
      <c r="D199" s="386"/>
      <c r="E199" s="386"/>
      <c r="F199" s="386"/>
      <c r="G199" s="387"/>
      <c r="H199" s="386" t="s">
        <v>121</v>
      </c>
      <c r="I199" s="386" t="s">
        <v>535</v>
      </c>
      <c r="J199" s="386">
        <v>12</v>
      </c>
      <c r="K199" s="386">
        <v>2015</v>
      </c>
      <c r="L199" s="388">
        <v>713.93</v>
      </c>
    </row>
    <row r="200" spans="1:12" x14ac:dyDescent="0.25">
      <c r="A200" s="386">
        <v>192</v>
      </c>
      <c r="B200" s="386" t="s">
        <v>8123</v>
      </c>
      <c r="C200" s="386" t="s">
        <v>8121</v>
      </c>
      <c r="D200" s="386"/>
      <c r="E200" s="386"/>
      <c r="F200" s="386"/>
      <c r="G200" s="387"/>
      <c r="H200" s="386" t="s">
        <v>121</v>
      </c>
      <c r="I200" s="386" t="s">
        <v>535</v>
      </c>
      <c r="J200" s="386">
        <v>12</v>
      </c>
      <c r="K200" s="386">
        <v>2015</v>
      </c>
      <c r="L200" s="388">
        <v>713.93</v>
      </c>
    </row>
    <row r="201" spans="1:12" x14ac:dyDescent="0.25">
      <c r="A201" s="386">
        <v>193</v>
      </c>
      <c r="B201" s="386" t="s">
        <v>8124</v>
      </c>
      <c r="C201" s="386" t="s">
        <v>8121</v>
      </c>
      <c r="D201" s="386"/>
      <c r="E201" s="386"/>
      <c r="F201" s="386"/>
      <c r="G201" s="387"/>
      <c r="H201" s="386" t="s">
        <v>121</v>
      </c>
      <c r="I201" s="386" t="s">
        <v>535</v>
      </c>
      <c r="J201" s="386">
        <v>12</v>
      </c>
      <c r="K201" s="386">
        <v>2015</v>
      </c>
      <c r="L201" s="388">
        <v>713.93</v>
      </c>
    </row>
    <row r="202" spans="1:12" x14ac:dyDescent="0.25">
      <c r="A202" s="386">
        <v>194</v>
      </c>
      <c r="B202" s="386" t="s">
        <v>8125</v>
      </c>
      <c r="C202" s="386" t="s">
        <v>8119</v>
      </c>
      <c r="D202" s="386"/>
      <c r="E202" s="386"/>
      <c r="F202" s="386"/>
      <c r="G202" s="387"/>
      <c r="H202" s="386" t="s">
        <v>121</v>
      </c>
      <c r="I202" s="386" t="s">
        <v>535</v>
      </c>
      <c r="J202" s="386">
        <v>12</v>
      </c>
      <c r="K202" s="386">
        <v>2015</v>
      </c>
      <c r="L202" s="388">
        <v>2378</v>
      </c>
    </row>
    <row r="203" spans="1:12" x14ac:dyDescent="0.25">
      <c r="A203" s="386">
        <v>195</v>
      </c>
      <c r="B203" s="386" t="s">
        <v>8126</v>
      </c>
      <c r="C203" s="386" t="s">
        <v>8127</v>
      </c>
      <c r="D203" s="386"/>
      <c r="E203" s="386"/>
      <c r="F203" s="386"/>
      <c r="G203" s="387"/>
      <c r="H203" s="386" t="s">
        <v>121</v>
      </c>
      <c r="I203" s="386" t="s">
        <v>535</v>
      </c>
      <c r="J203" s="386">
        <v>12</v>
      </c>
      <c r="K203" s="386">
        <v>2015</v>
      </c>
      <c r="L203" s="388">
        <v>999</v>
      </c>
    </row>
    <row r="204" spans="1:12" x14ac:dyDescent="0.25">
      <c r="A204" s="386">
        <v>196</v>
      </c>
      <c r="B204" s="96" t="s">
        <v>8128</v>
      </c>
      <c r="C204" s="96" t="s">
        <v>8129</v>
      </c>
      <c r="D204" s="386"/>
      <c r="E204" s="386"/>
      <c r="F204" s="386"/>
      <c r="G204" s="387"/>
      <c r="H204" s="386" t="s">
        <v>121</v>
      </c>
      <c r="I204" s="386" t="s">
        <v>535</v>
      </c>
      <c r="J204" s="386">
        <v>12</v>
      </c>
      <c r="K204" s="386">
        <v>2015</v>
      </c>
      <c r="L204" s="388">
        <v>1042.8399999999999</v>
      </c>
    </row>
    <row r="205" spans="1:12" ht="30" x14ac:dyDescent="0.25">
      <c r="A205" s="386">
        <v>197</v>
      </c>
      <c r="B205" s="386" t="s">
        <v>8130</v>
      </c>
      <c r="C205" s="386" t="s">
        <v>8131</v>
      </c>
      <c r="D205" s="386"/>
      <c r="E205" s="386"/>
      <c r="F205" s="386"/>
      <c r="G205" s="387"/>
      <c r="H205" s="386" t="s">
        <v>124</v>
      </c>
      <c r="I205" s="386" t="s">
        <v>535</v>
      </c>
      <c r="J205" s="386">
        <v>12</v>
      </c>
      <c r="K205" s="386">
        <v>2013</v>
      </c>
      <c r="L205" s="388">
        <v>1</v>
      </c>
    </row>
    <row r="206" spans="1:12" ht="30" x14ac:dyDescent="0.25">
      <c r="A206" s="386">
        <v>198</v>
      </c>
      <c r="B206" s="386" t="s">
        <v>8132</v>
      </c>
      <c r="C206" s="386" t="s">
        <v>8133</v>
      </c>
      <c r="D206" s="386"/>
      <c r="E206" s="386"/>
      <c r="F206" s="386"/>
      <c r="G206" s="387"/>
      <c r="H206" s="386" t="s">
        <v>124</v>
      </c>
      <c r="I206" s="386" t="s">
        <v>535</v>
      </c>
      <c r="J206" s="386">
        <v>12</v>
      </c>
      <c r="K206" s="386">
        <v>2013</v>
      </c>
      <c r="L206" s="388">
        <v>1</v>
      </c>
    </row>
    <row r="207" spans="1:12" ht="30" x14ac:dyDescent="0.25">
      <c r="A207" s="386">
        <v>199</v>
      </c>
      <c r="B207" s="386" t="s">
        <v>8134</v>
      </c>
      <c r="C207" s="386" t="s">
        <v>8135</v>
      </c>
      <c r="D207" s="386"/>
      <c r="E207" s="386"/>
      <c r="F207" s="386"/>
      <c r="G207" s="387"/>
      <c r="H207" s="386" t="s">
        <v>124</v>
      </c>
      <c r="I207" s="386" t="s">
        <v>535</v>
      </c>
      <c r="J207" s="386">
        <v>12</v>
      </c>
      <c r="K207" s="386">
        <v>2013</v>
      </c>
      <c r="L207" s="388">
        <v>1</v>
      </c>
    </row>
    <row r="208" spans="1:12" x14ac:dyDescent="0.25">
      <c r="A208" s="386">
        <v>200</v>
      </c>
      <c r="B208" s="386" t="s">
        <v>8136</v>
      </c>
      <c r="C208" s="386" t="s">
        <v>8137</v>
      </c>
      <c r="D208" s="386"/>
      <c r="E208" s="386"/>
      <c r="F208" s="386"/>
      <c r="G208" s="387"/>
      <c r="H208" s="386" t="s">
        <v>124</v>
      </c>
      <c r="I208" s="386" t="s">
        <v>535</v>
      </c>
      <c r="J208" s="386">
        <v>12</v>
      </c>
      <c r="K208" s="386">
        <v>2013</v>
      </c>
      <c r="L208" s="388">
        <v>1</v>
      </c>
    </row>
    <row r="209" spans="1:12" x14ac:dyDescent="0.25">
      <c r="A209" s="386">
        <v>201</v>
      </c>
      <c r="B209" s="386" t="s">
        <v>8138</v>
      </c>
      <c r="C209" s="386" t="s">
        <v>8139</v>
      </c>
      <c r="D209" s="386"/>
      <c r="E209" s="386"/>
      <c r="F209" s="386"/>
      <c r="G209" s="387"/>
      <c r="H209" s="386" t="s">
        <v>124</v>
      </c>
      <c r="I209" s="386" t="s">
        <v>535</v>
      </c>
      <c r="J209" s="386">
        <v>12</v>
      </c>
      <c r="K209" s="386">
        <v>2013</v>
      </c>
      <c r="L209" s="388">
        <v>1</v>
      </c>
    </row>
    <row r="210" spans="1:12" x14ac:dyDescent="0.25">
      <c r="A210" s="386">
        <v>202</v>
      </c>
      <c r="B210" s="386" t="s">
        <v>8140</v>
      </c>
      <c r="C210" s="386" t="s">
        <v>8141</v>
      </c>
      <c r="D210" s="386"/>
      <c r="E210" s="386"/>
      <c r="F210" s="386"/>
      <c r="G210" s="387"/>
      <c r="H210" s="386" t="s">
        <v>124</v>
      </c>
      <c r="I210" s="386" t="s">
        <v>535</v>
      </c>
      <c r="J210" s="386">
        <v>12</v>
      </c>
      <c r="K210" s="386">
        <v>2013</v>
      </c>
      <c r="L210" s="388">
        <v>1</v>
      </c>
    </row>
    <row r="211" spans="1:12" ht="30" x14ac:dyDescent="0.25">
      <c r="A211" s="386">
        <v>203</v>
      </c>
      <c r="B211" s="386" t="s">
        <v>8142</v>
      </c>
      <c r="C211" s="386" t="s">
        <v>8143</v>
      </c>
      <c r="D211" s="386"/>
      <c r="E211" s="386"/>
      <c r="F211" s="386"/>
      <c r="G211" s="387"/>
      <c r="H211" s="386" t="s">
        <v>124</v>
      </c>
      <c r="I211" s="386" t="s">
        <v>535</v>
      </c>
      <c r="J211" s="386">
        <v>12</v>
      </c>
      <c r="K211" s="386">
        <v>2015</v>
      </c>
      <c r="L211" s="388">
        <v>264.5</v>
      </c>
    </row>
    <row r="212" spans="1:12" ht="30" x14ac:dyDescent="0.25">
      <c r="A212" s="386">
        <v>204</v>
      </c>
      <c r="B212" s="386" t="s">
        <v>8144</v>
      </c>
      <c r="C212" s="386" t="s">
        <v>8145</v>
      </c>
      <c r="D212" s="386"/>
      <c r="E212" s="386"/>
      <c r="F212" s="386"/>
      <c r="G212" s="387"/>
      <c r="H212" s="386" t="s">
        <v>124</v>
      </c>
      <c r="I212" s="386" t="s">
        <v>535</v>
      </c>
      <c r="J212" s="386">
        <v>12</v>
      </c>
      <c r="K212" s="386">
        <v>2015</v>
      </c>
      <c r="L212" s="388">
        <v>264.5</v>
      </c>
    </row>
    <row r="213" spans="1:12" ht="30" x14ac:dyDescent="0.25">
      <c r="A213" s="386">
        <v>205</v>
      </c>
      <c r="B213" s="386" t="s">
        <v>8146</v>
      </c>
      <c r="C213" s="386" t="s">
        <v>8147</v>
      </c>
      <c r="D213" s="386"/>
      <c r="E213" s="386"/>
      <c r="F213" s="386"/>
      <c r="G213" s="387"/>
      <c r="H213" s="386" t="s">
        <v>124</v>
      </c>
      <c r="I213" s="386" t="s">
        <v>535</v>
      </c>
      <c r="J213" s="386">
        <v>12</v>
      </c>
      <c r="K213" s="386">
        <v>2015</v>
      </c>
      <c r="L213" s="388">
        <v>264.5</v>
      </c>
    </row>
    <row r="214" spans="1:12" ht="30" x14ac:dyDescent="0.25">
      <c r="A214" s="386">
        <v>206</v>
      </c>
      <c r="B214" s="386" t="s">
        <v>8148</v>
      </c>
      <c r="C214" s="386" t="s">
        <v>8149</v>
      </c>
      <c r="D214" s="386"/>
      <c r="E214" s="386"/>
      <c r="F214" s="386"/>
      <c r="G214" s="387"/>
      <c r="H214" s="386" t="s">
        <v>124</v>
      </c>
      <c r="I214" s="386" t="s">
        <v>535</v>
      </c>
      <c r="J214" s="386">
        <v>12</v>
      </c>
      <c r="K214" s="386">
        <v>2015</v>
      </c>
      <c r="L214" s="388">
        <v>264.5</v>
      </c>
    </row>
    <row r="215" spans="1:12" ht="30" x14ac:dyDescent="0.25">
      <c r="A215" s="386">
        <v>207</v>
      </c>
      <c r="B215" s="386" t="s">
        <v>8150</v>
      </c>
      <c r="C215" s="386" t="s">
        <v>8151</v>
      </c>
      <c r="D215" s="386"/>
      <c r="E215" s="386"/>
      <c r="F215" s="386"/>
      <c r="G215" s="387"/>
      <c r="H215" s="386" t="s">
        <v>124</v>
      </c>
      <c r="I215" s="386" t="s">
        <v>535</v>
      </c>
      <c r="J215" s="386">
        <v>12</v>
      </c>
      <c r="K215" s="386">
        <v>2015</v>
      </c>
      <c r="L215" s="388">
        <v>264.5</v>
      </c>
    </row>
    <row r="216" spans="1:12" ht="30" x14ac:dyDescent="0.25">
      <c r="A216" s="386">
        <v>208</v>
      </c>
      <c r="B216" s="386" t="s">
        <v>8152</v>
      </c>
      <c r="C216" s="386" t="s">
        <v>8153</v>
      </c>
      <c r="D216" s="386"/>
      <c r="E216" s="386"/>
      <c r="F216" s="386"/>
      <c r="G216" s="387"/>
      <c r="H216" s="386" t="s">
        <v>124</v>
      </c>
      <c r="I216" s="386" t="s">
        <v>535</v>
      </c>
      <c r="J216" s="386">
        <v>12</v>
      </c>
      <c r="K216" s="386">
        <v>2015</v>
      </c>
      <c r="L216" s="388">
        <v>264.5</v>
      </c>
    </row>
    <row r="217" spans="1:12" ht="30" x14ac:dyDescent="0.25">
      <c r="A217" s="386">
        <v>209</v>
      </c>
      <c r="B217" s="386" t="s">
        <v>8154</v>
      </c>
      <c r="C217" s="386" t="s">
        <v>8155</v>
      </c>
      <c r="D217" s="386"/>
      <c r="E217" s="386"/>
      <c r="F217" s="386"/>
      <c r="G217" s="387"/>
      <c r="H217" s="386" t="s">
        <v>124</v>
      </c>
      <c r="I217" s="386" t="s">
        <v>535</v>
      </c>
      <c r="J217" s="386">
        <v>12</v>
      </c>
      <c r="K217" s="386">
        <v>2015</v>
      </c>
      <c r="L217" s="388">
        <v>391</v>
      </c>
    </row>
    <row r="218" spans="1:12" ht="30" x14ac:dyDescent="0.25">
      <c r="A218" s="386">
        <v>210</v>
      </c>
      <c r="B218" s="386" t="s">
        <v>8156</v>
      </c>
      <c r="C218" s="386" t="s">
        <v>8157</v>
      </c>
      <c r="D218" s="386"/>
      <c r="E218" s="386"/>
      <c r="F218" s="386"/>
      <c r="G218" s="387"/>
      <c r="H218" s="386" t="s">
        <v>124</v>
      </c>
      <c r="I218" s="386" t="s">
        <v>535</v>
      </c>
      <c r="J218" s="386">
        <v>12</v>
      </c>
      <c r="K218" s="386">
        <v>2013</v>
      </c>
      <c r="L218" s="388">
        <v>1</v>
      </c>
    </row>
    <row r="219" spans="1:12" ht="30" x14ac:dyDescent="0.25">
      <c r="A219" s="386">
        <v>211</v>
      </c>
      <c r="B219" s="386" t="s">
        <v>8158</v>
      </c>
      <c r="C219" s="386" t="s">
        <v>8159</v>
      </c>
      <c r="D219" s="386"/>
      <c r="E219" s="386"/>
      <c r="F219" s="386"/>
      <c r="G219" s="387"/>
      <c r="H219" s="386" t="s">
        <v>124</v>
      </c>
      <c r="I219" s="386" t="s">
        <v>535</v>
      </c>
      <c r="J219" s="386">
        <v>12</v>
      </c>
      <c r="K219" s="386">
        <v>2013</v>
      </c>
      <c r="L219" s="388">
        <v>1</v>
      </c>
    </row>
    <row r="220" spans="1:12" ht="30" x14ac:dyDescent="0.25">
      <c r="A220" s="386">
        <v>212</v>
      </c>
      <c r="B220" s="386" t="s">
        <v>8160</v>
      </c>
      <c r="C220" s="386" t="s">
        <v>8161</v>
      </c>
      <c r="D220" s="386"/>
      <c r="E220" s="386"/>
      <c r="F220" s="386"/>
      <c r="G220" s="387"/>
      <c r="H220" s="386" t="s">
        <v>124</v>
      </c>
      <c r="I220" s="386" t="s">
        <v>535</v>
      </c>
      <c r="J220" s="386">
        <v>12</v>
      </c>
      <c r="K220" s="386">
        <v>2013</v>
      </c>
      <c r="L220" s="388">
        <v>1</v>
      </c>
    </row>
    <row r="221" spans="1:12" x14ac:dyDescent="0.25">
      <c r="A221" s="386">
        <v>213</v>
      </c>
      <c r="B221" s="386" t="s">
        <v>8162</v>
      </c>
      <c r="C221" s="386" t="s">
        <v>8163</v>
      </c>
      <c r="D221" s="386"/>
      <c r="E221" s="386"/>
      <c r="F221" s="386"/>
      <c r="G221" s="387"/>
      <c r="H221" s="386" t="s">
        <v>124</v>
      </c>
      <c r="I221" s="386" t="s">
        <v>535</v>
      </c>
      <c r="J221" s="386">
        <v>12</v>
      </c>
      <c r="K221" s="386">
        <v>2013</v>
      </c>
      <c r="L221" s="388">
        <v>1</v>
      </c>
    </row>
    <row r="222" spans="1:12" x14ac:dyDescent="0.25">
      <c r="A222" s="386">
        <v>214</v>
      </c>
      <c r="B222" s="386" t="s">
        <v>8164</v>
      </c>
      <c r="C222" s="386" t="s">
        <v>8165</v>
      </c>
      <c r="D222" s="386"/>
      <c r="E222" s="386"/>
      <c r="F222" s="386"/>
      <c r="G222" s="387"/>
      <c r="H222" s="386" t="s">
        <v>124</v>
      </c>
      <c r="I222" s="386" t="s">
        <v>535</v>
      </c>
      <c r="J222" s="386">
        <v>12</v>
      </c>
      <c r="K222" s="386">
        <v>2013</v>
      </c>
      <c r="L222" s="388">
        <v>1</v>
      </c>
    </row>
    <row r="223" spans="1:12" x14ac:dyDescent="0.25">
      <c r="A223" s="386">
        <v>215</v>
      </c>
      <c r="B223" s="386" t="s">
        <v>8166</v>
      </c>
      <c r="C223" s="386" t="s">
        <v>8167</v>
      </c>
      <c r="D223" s="386"/>
      <c r="E223" s="386"/>
      <c r="F223" s="386"/>
      <c r="G223" s="387"/>
      <c r="H223" s="386" t="s">
        <v>124</v>
      </c>
      <c r="I223" s="386" t="s">
        <v>535</v>
      </c>
      <c r="J223" s="386">
        <v>12</v>
      </c>
      <c r="K223" s="386">
        <v>2013</v>
      </c>
      <c r="L223" s="388">
        <v>1</v>
      </c>
    </row>
    <row r="224" spans="1:12" x14ac:dyDescent="0.25">
      <c r="A224" s="386">
        <v>216</v>
      </c>
      <c r="B224" s="386" t="s">
        <v>8168</v>
      </c>
      <c r="C224" s="386" t="s">
        <v>8169</v>
      </c>
      <c r="D224" s="386"/>
      <c r="E224" s="386"/>
      <c r="F224" s="386"/>
      <c r="G224" s="387"/>
      <c r="H224" s="386" t="s">
        <v>124</v>
      </c>
      <c r="I224" s="386" t="s">
        <v>535</v>
      </c>
      <c r="J224" s="386">
        <v>12</v>
      </c>
      <c r="K224" s="386">
        <v>2013</v>
      </c>
      <c r="L224" s="388">
        <v>1</v>
      </c>
    </row>
    <row r="225" spans="1:12" x14ac:dyDescent="0.25">
      <c r="A225" s="386">
        <v>217</v>
      </c>
      <c r="B225" s="386" t="s">
        <v>8170</v>
      </c>
      <c r="C225" s="386" t="s">
        <v>8171</v>
      </c>
      <c r="D225" s="386"/>
      <c r="E225" s="386"/>
      <c r="F225" s="386"/>
      <c r="G225" s="387"/>
      <c r="H225" s="386" t="s">
        <v>124</v>
      </c>
      <c r="I225" s="386" t="s">
        <v>535</v>
      </c>
      <c r="J225" s="386">
        <v>12</v>
      </c>
      <c r="K225" s="386">
        <v>2013</v>
      </c>
      <c r="L225" s="388">
        <v>1</v>
      </c>
    </row>
    <row r="226" spans="1:12" x14ac:dyDescent="0.25">
      <c r="A226" s="386">
        <v>218</v>
      </c>
      <c r="B226" s="386" t="s">
        <v>8172</v>
      </c>
      <c r="C226" s="386" t="s">
        <v>8173</v>
      </c>
      <c r="D226" s="386"/>
      <c r="E226" s="386"/>
      <c r="F226" s="386"/>
      <c r="G226" s="387"/>
      <c r="H226" s="386" t="s">
        <v>124</v>
      </c>
      <c r="I226" s="386" t="s">
        <v>535</v>
      </c>
      <c r="J226" s="386">
        <v>12</v>
      </c>
      <c r="K226" s="386">
        <v>2015</v>
      </c>
      <c r="L226" s="388">
        <v>499</v>
      </c>
    </row>
    <row r="227" spans="1:12" x14ac:dyDescent="0.25">
      <c r="A227" s="386">
        <v>219</v>
      </c>
      <c r="B227" s="386" t="s">
        <v>8174</v>
      </c>
      <c r="C227" s="386" t="s">
        <v>8175</v>
      </c>
      <c r="D227" s="386"/>
      <c r="E227" s="386"/>
      <c r="F227" s="386"/>
      <c r="G227" s="387"/>
      <c r="H227" s="386" t="s">
        <v>124</v>
      </c>
      <c r="I227" s="386" t="s">
        <v>535</v>
      </c>
      <c r="J227" s="386">
        <v>12</v>
      </c>
      <c r="K227" s="386">
        <v>2015</v>
      </c>
      <c r="L227" s="388">
        <v>1856</v>
      </c>
    </row>
    <row r="228" spans="1:12" ht="30" x14ac:dyDescent="0.25">
      <c r="A228" s="386">
        <v>220</v>
      </c>
      <c r="B228" s="386" t="s">
        <v>8176</v>
      </c>
      <c r="C228" s="386" t="s">
        <v>8177</v>
      </c>
      <c r="D228" s="386"/>
      <c r="E228" s="386"/>
      <c r="F228" s="386"/>
      <c r="G228" s="387"/>
      <c r="H228" s="386" t="s">
        <v>124</v>
      </c>
      <c r="I228" s="386" t="s">
        <v>535</v>
      </c>
      <c r="J228" s="386">
        <v>12</v>
      </c>
      <c r="K228" s="386">
        <v>2013</v>
      </c>
      <c r="L228" s="388">
        <v>1</v>
      </c>
    </row>
    <row r="229" spans="1:12" x14ac:dyDescent="0.25">
      <c r="A229" s="386">
        <v>221</v>
      </c>
      <c r="B229" s="386" t="s">
        <v>8178</v>
      </c>
      <c r="C229" s="386" t="s">
        <v>8179</v>
      </c>
      <c r="D229" s="386"/>
      <c r="E229" s="386"/>
      <c r="F229" s="386"/>
      <c r="G229" s="387"/>
      <c r="H229" s="386" t="s">
        <v>131</v>
      </c>
      <c r="I229" s="386" t="s">
        <v>535</v>
      </c>
      <c r="J229" s="386">
        <v>12</v>
      </c>
      <c r="K229" s="386">
        <v>2013</v>
      </c>
      <c r="L229" s="388">
        <v>1</v>
      </c>
    </row>
    <row r="230" spans="1:12" x14ac:dyDescent="0.25">
      <c r="A230" s="386">
        <v>222</v>
      </c>
      <c r="B230" s="386" t="s">
        <v>8180</v>
      </c>
      <c r="C230" s="386" t="s">
        <v>1123</v>
      </c>
      <c r="D230" s="386"/>
      <c r="E230" s="386"/>
      <c r="F230" s="386"/>
      <c r="G230" s="387"/>
      <c r="H230" s="386" t="s">
        <v>131</v>
      </c>
      <c r="I230" s="386" t="s">
        <v>535</v>
      </c>
      <c r="J230" s="386">
        <v>12</v>
      </c>
      <c r="K230" s="386">
        <v>2013</v>
      </c>
      <c r="L230" s="388">
        <v>1</v>
      </c>
    </row>
    <row r="231" spans="1:12" x14ac:dyDescent="0.25">
      <c r="A231" s="386">
        <v>223</v>
      </c>
      <c r="B231" s="386" t="s">
        <v>8181</v>
      </c>
      <c r="C231" s="386" t="s">
        <v>8182</v>
      </c>
      <c r="D231" s="386"/>
      <c r="E231" s="386"/>
      <c r="F231" s="386"/>
      <c r="G231" s="387"/>
      <c r="H231" s="386" t="s">
        <v>131</v>
      </c>
      <c r="I231" s="386" t="s">
        <v>535</v>
      </c>
      <c r="J231" s="386">
        <v>12</v>
      </c>
      <c r="K231" s="386">
        <v>2013</v>
      </c>
      <c r="L231" s="388">
        <v>1</v>
      </c>
    </row>
    <row r="232" spans="1:12" x14ac:dyDescent="0.25">
      <c r="A232" s="386">
        <v>224</v>
      </c>
      <c r="B232" s="386" t="s">
        <v>8183</v>
      </c>
      <c r="C232" s="386" t="s">
        <v>8184</v>
      </c>
      <c r="D232" s="386"/>
      <c r="E232" s="386"/>
      <c r="F232" s="386"/>
      <c r="G232" s="387"/>
      <c r="H232" s="386" t="s">
        <v>131</v>
      </c>
      <c r="I232" s="386" t="s">
        <v>535</v>
      </c>
      <c r="J232" s="386">
        <v>12</v>
      </c>
      <c r="K232" s="386">
        <v>2013</v>
      </c>
      <c r="L232" s="388">
        <v>1</v>
      </c>
    </row>
    <row r="233" spans="1:12" x14ac:dyDescent="0.25">
      <c r="A233" s="386">
        <v>225</v>
      </c>
      <c r="B233" s="386" t="s">
        <v>8185</v>
      </c>
      <c r="C233" s="386" t="s">
        <v>8186</v>
      </c>
      <c r="D233" s="386"/>
      <c r="E233" s="386"/>
      <c r="F233" s="386"/>
      <c r="G233" s="387"/>
      <c r="H233" s="386" t="s">
        <v>131</v>
      </c>
      <c r="I233" s="386" t="s">
        <v>535</v>
      </c>
      <c r="J233" s="386">
        <v>12</v>
      </c>
      <c r="K233" s="386">
        <v>2013</v>
      </c>
      <c r="L233" s="388">
        <v>1</v>
      </c>
    </row>
    <row r="234" spans="1:12" ht="30" x14ac:dyDescent="0.25">
      <c r="A234" s="386">
        <v>226</v>
      </c>
      <c r="B234" s="386" t="s">
        <v>8187</v>
      </c>
      <c r="C234" s="386" t="s">
        <v>8188</v>
      </c>
      <c r="D234" s="386"/>
      <c r="E234" s="386"/>
      <c r="F234" s="386"/>
      <c r="G234" s="387"/>
      <c r="H234" s="386" t="s">
        <v>131</v>
      </c>
      <c r="I234" s="386" t="s">
        <v>535</v>
      </c>
      <c r="J234" s="386">
        <v>12</v>
      </c>
      <c r="K234" s="386">
        <v>2013</v>
      </c>
      <c r="L234" s="388">
        <v>1</v>
      </c>
    </row>
    <row r="235" spans="1:12" x14ac:dyDescent="0.25">
      <c r="A235" s="386">
        <v>227</v>
      </c>
      <c r="B235" s="386" t="s">
        <v>8189</v>
      </c>
      <c r="C235" s="386" t="s">
        <v>8190</v>
      </c>
      <c r="D235" s="386"/>
      <c r="E235" s="386"/>
      <c r="F235" s="386"/>
      <c r="G235" s="387"/>
      <c r="H235" s="386" t="s">
        <v>131</v>
      </c>
      <c r="I235" s="386" t="s">
        <v>535</v>
      </c>
      <c r="J235" s="386">
        <v>12</v>
      </c>
      <c r="K235" s="386">
        <v>2015</v>
      </c>
      <c r="L235" s="388">
        <v>1880.25</v>
      </c>
    </row>
    <row r="236" spans="1:12" ht="30" x14ac:dyDescent="0.25">
      <c r="A236" s="386">
        <v>228</v>
      </c>
      <c r="B236" s="386" t="s">
        <v>8191</v>
      </c>
      <c r="C236" s="386" t="s">
        <v>8192</v>
      </c>
      <c r="D236" s="386"/>
      <c r="E236" s="386"/>
      <c r="F236" s="386"/>
      <c r="G236" s="387"/>
      <c r="H236" s="386" t="s">
        <v>131</v>
      </c>
      <c r="I236" s="386" t="s">
        <v>535</v>
      </c>
      <c r="J236" s="386">
        <v>12</v>
      </c>
      <c r="K236" s="386">
        <v>2015</v>
      </c>
      <c r="L236" s="388">
        <v>870</v>
      </c>
    </row>
    <row r="237" spans="1:12" ht="30" x14ac:dyDescent="0.25">
      <c r="A237" s="386">
        <v>229</v>
      </c>
      <c r="B237" s="386" t="s">
        <v>8193</v>
      </c>
      <c r="C237" s="386" t="s">
        <v>8194</v>
      </c>
      <c r="D237" s="386"/>
      <c r="E237" s="386"/>
      <c r="F237" s="386"/>
      <c r="G237" s="387"/>
      <c r="H237" s="386" t="s">
        <v>131</v>
      </c>
      <c r="I237" s="386" t="s">
        <v>535</v>
      </c>
      <c r="J237" s="386">
        <v>12</v>
      </c>
      <c r="K237" s="386">
        <v>2013</v>
      </c>
      <c r="L237" s="388">
        <v>1</v>
      </c>
    </row>
    <row r="238" spans="1:12" x14ac:dyDescent="0.25">
      <c r="A238" s="386">
        <v>230</v>
      </c>
      <c r="B238" s="386" t="s">
        <v>8195</v>
      </c>
      <c r="C238" s="386" t="s">
        <v>8196</v>
      </c>
      <c r="D238" s="386"/>
      <c r="E238" s="386"/>
      <c r="F238" s="386"/>
      <c r="G238" s="387"/>
      <c r="H238" s="386" t="s">
        <v>131</v>
      </c>
      <c r="I238" s="386" t="s">
        <v>535</v>
      </c>
      <c r="J238" s="386">
        <v>12</v>
      </c>
      <c r="K238" s="386">
        <v>2013</v>
      </c>
      <c r="L238" s="388">
        <v>1</v>
      </c>
    </row>
    <row r="239" spans="1:12" x14ac:dyDescent="0.25">
      <c r="A239" s="386">
        <v>231</v>
      </c>
      <c r="B239" s="386" t="s">
        <v>8197</v>
      </c>
      <c r="C239" s="386" t="s">
        <v>8198</v>
      </c>
      <c r="D239" s="386"/>
      <c r="E239" s="386"/>
      <c r="F239" s="386"/>
      <c r="G239" s="387"/>
      <c r="H239" s="386" t="s">
        <v>131</v>
      </c>
      <c r="I239" s="386" t="s">
        <v>535</v>
      </c>
      <c r="J239" s="386">
        <v>12</v>
      </c>
      <c r="K239" s="386">
        <v>2013</v>
      </c>
      <c r="L239" s="388">
        <v>1</v>
      </c>
    </row>
    <row r="240" spans="1:12" x14ac:dyDescent="0.25">
      <c r="A240" s="386">
        <v>232</v>
      </c>
      <c r="B240" s="386" t="s">
        <v>8199</v>
      </c>
      <c r="C240" s="386" t="s">
        <v>8200</v>
      </c>
      <c r="D240" s="386"/>
      <c r="E240" s="386"/>
      <c r="F240" s="386"/>
      <c r="G240" s="387"/>
      <c r="H240" s="386" t="s">
        <v>131</v>
      </c>
      <c r="I240" s="386" t="s">
        <v>535</v>
      </c>
      <c r="J240" s="386">
        <v>12</v>
      </c>
      <c r="K240" s="386">
        <v>2013</v>
      </c>
      <c r="L240" s="388">
        <v>1</v>
      </c>
    </row>
    <row r="241" spans="1:12" ht="30" x14ac:dyDescent="0.25">
      <c r="A241" s="386">
        <v>233</v>
      </c>
      <c r="B241" s="386" t="s">
        <v>8201</v>
      </c>
      <c r="C241" s="386" t="s">
        <v>8202</v>
      </c>
      <c r="D241" s="386"/>
      <c r="E241" s="386"/>
      <c r="F241" s="386"/>
      <c r="G241" s="387"/>
      <c r="H241" s="386" t="s">
        <v>131</v>
      </c>
      <c r="I241" s="386" t="s">
        <v>535</v>
      </c>
      <c r="J241" s="386">
        <v>12</v>
      </c>
      <c r="K241" s="386">
        <v>2013</v>
      </c>
      <c r="L241" s="388">
        <v>1</v>
      </c>
    </row>
    <row r="242" spans="1:12" x14ac:dyDescent="0.25">
      <c r="A242" s="386">
        <v>234</v>
      </c>
      <c r="B242" s="386" t="s">
        <v>8203</v>
      </c>
      <c r="C242" s="386" t="s">
        <v>8204</v>
      </c>
      <c r="D242" s="386"/>
      <c r="E242" s="386"/>
      <c r="F242" s="386"/>
      <c r="G242" s="387"/>
      <c r="H242" s="386" t="s">
        <v>131</v>
      </c>
      <c r="I242" s="386" t="s">
        <v>535</v>
      </c>
      <c r="J242" s="386">
        <v>12</v>
      </c>
      <c r="K242" s="386">
        <v>2013</v>
      </c>
      <c r="L242" s="388">
        <v>1</v>
      </c>
    </row>
    <row r="243" spans="1:12" x14ac:dyDescent="0.25">
      <c r="A243" s="386">
        <v>235</v>
      </c>
      <c r="B243" s="386" t="s">
        <v>8205</v>
      </c>
      <c r="C243" s="386" t="s">
        <v>8206</v>
      </c>
      <c r="D243" s="386"/>
      <c r="E243" s="386"/>
      <c r="F243" s="386"/>
      <c r="G243" s="387"/>
      <c r="H243" s="386" t="s">
        <v>131</v>
      </c>
      <c r="I243" s="386" t="s">
        <v>535</v>
      </c>
      <c r="J243" s="386">
        <v>12</v>
      </c>
      <c r="K243" s="386">
        <v>2013</v>
      </c>
      <c r="L243" s="388">
        <v>1</v>
      </c>
    </row>
    <row r="244" spans="1:12" ht="30" x14ac:dyDescent="0.25">
      <c r="A244" s="386">
        <v>236</v>
      </c>
      <c r="B244" s="386" t="s">
        <v>8207</v>
      </c>
      <c r="C244" s="386" t="s">
        <v>8208</v>
      </c>
      <c r="D244" s="386"/>
      <c r="E244" s="386"/>
      <c r="F244" s="386"/>
      <c r="G244" s="387"/>
      <c r="H244" s="386" t="s">
        <v>131</v>
      </c>
      <c r="I244" s="386" t="s">
        <v>535</v>
      </c>
      <c r="J244" s="386">
        <v>12</v>
      </c>
      <c r="K244" s="386">
        <v>2015</v>
      </c>
      <c r="L244" s="388">
        <v>1583.55</v>
      </c>
    </row>
    <row r="245" spans="1:12" x14ac:dyDescent="0.25">
      <c r="A245" s="386">
        <v>237</v>
      </c>
      <c r="B245" s="386" t="s">
        <v>1163</v>
      </c>
      <c r="C245" s="386" t="s">
        <v>8209</v>
      </c>
      <c r="D245" s="386"/>
      <c r="E245" s="386"/>
      <c r="F245" s="386"/>
      <c r="G245" s="387"/>
      <c r="H245" s="386" t="s">
        <v>131</v>
      </c>
      <c r="I245" s="386" t="s">
        <v>535</v>
      </c>
      <c r="J245" s="386">
        <v>12</v>
      </c>
      <c r="K245" s="386">
        <v>2015</v>
      </c>
      <c r="L245" s="388">
        <v>4520</v>
      </c>
    </row>
    <row r="246" spans="1:12" ht="30" x14ac:dyDescent="0.25">
      <c r="A246" s="386">
        <v>238</v>
      </c>
      <c r="B246" s="386" t="s">
        <v>8210</v>
      </c>
      <c r="C246" s="386" t="s">
        <v>8192</v>
      </c>
      <c r="D246" s="386"/>
      <c r="E246" s="386"/>
      <c r="F246" s="386"/>
      <c r="G246" s="387"/>
      <c r="H246" s="386" t="s">
        <v>131</v>
      </c>
      <c r="I246" s="386" t="s">
        <v>535</v>
      </c>
      <c r="J246" s="386">
        <v>12</v>
      </c>
      <c r="K246" s="386">
        <v>2015</v>
      </c>
      <c r="L246" s="388">
        <v>870</v>
      </c>
    </row>
    <row r="247" spans="1:12" x14ac:dyDescent="0.25">
      <c r="A247" s="386">
        <v>239</v>
      </c>
      <c r="B247" s="386" t="s">
        <v>8211</v>
      </c>
      <c r="C247" s="386" t="s">
        <v>8212</v>
      </c>
      <c r="D247" s="386"/>
      <c r="E247" s="386"/>
      <c r="F247" s="386"/>
      <c r="G247" s="387"/>
      <c r="H247" s="386" t="s">
        <v>131</v>
      </c>
      <c r="I247" s="386" t="s">
        <v>535</v>
      </c>
      <c r="J247" s="386">
        <v>12</v>
      </c>
      <c r="K247" s="386">
        <v>2013</v>
      </c>
      <c r="L247" s="388">
        <v>1</v>
      </c>
    </row>
    <row r="248" spans="1:12" x14ac:dyDescent="0.25">
      <c r="A248" s="386">
        <v>240</v>
      </c>
      <c r="B248" s="386" t="s">
        <v>8213</v>
      </c>
      <c r="C248" s="386" t="s">
        <v>8214</v>
      </c>
      <c r="D248" s="386"/>
      <c r="E248" s="386"/>
      <c r="F248" s="386"/>
      <c r="G248" s="387"/>
      <c r="H248" s="386" t="s">
        <v>131</v>
      </c>
      <c r="I248" s="386" t="s">
        <v>535</v>
      </c>
      <c r="J248" s="386">
        <v>12</v>
      </c>
      <c r="K248" s="386">
        <v>2013</v>
      </c>
      <c r="L248" s="388">
        <v>1</v>
      </c>
    </row>
    <row r="249" spans="1:12" ht="30" x14ac:dyDescent="0.25">
      <c r="A249" s="386">
        <v>241</v>
      </c>
      <c r="B249" s="386" t="s">
        <v>8215</v>
      </c>
      <c r="C249" s="386" t="s">
        <v>8194</v>
      </c>
      <c r="D249" s="386"/>
      <c r="E249" s="386"/>
      <c r="F249" s="386"/>
      <c r="G249" s="387"/>
      <c r="H249" s="386" t="s">
        <v>131</v>
      </c>
      <c r="I249" s="386" t="s">
        <v>535</v>
      </c>
      <c r="J249" s="386">
        <v>12</v>
      </c>
      <c r="K249" s="386">
        <v>2013</v>
      </c>
      <c r="L249" s="388">
        <v>1</v>
      </c>
    </row>
    <row r="250" spans="1:12" x14ac:dyDescent="0.25">
      <c r="A250" s="386">
        <v>242</v>
      </c>
      <c r="B250" s="386" t="s">
        <v>8216</v>
      </c>
      <c r="C250" s="386" t="s">
        <v>8217</v>
      </c>
      <c r="D250" s="386"/>
      <c r="E250" s="386"/>
      <c r="F250" s="386"/>
      <c r="G250" s="387"/>
      <c r="H250" s="386" t="s">
        <v>131</v>
      </c>
      <c r="I250" s="386" t="s">
        <v>535</v>
      </c>
      <c r="J250" s="386">
        <v>12</v>
      </c>
      <c r="K250" s="386">
        <v>2013</v>
      </c>
      <c r="L250" s="388">
        <v>1</v>
      </c>
    </row>
    <row r="251" spans="1:12" ht="30" x14ac:dyDescent="0.25">
      <c r="A251" s="386">
        <v>243</v>
      </c>
      <c r="B251" s="386" t="s">
        <v>8218</v>
      </c>
      <c r="C251" s="386" t="s">
        <v>8194</v>
      </c>
      <c r="D251" s="386"/>
      <c r="E251" s="386"/>
      <c r="F251" s="386"/>
      <c r="G251" s="387"/>
      <c r="H251" s="386" t="s">
        <v>131</v>
      </c>
      <c r="I251" s="386" t="s">
        <v>535</v>
      </c>
      <c r="J251" s="386">
        <v>12</v>
      </c>
      <c r="K251" s="386">
        <v>2013</v>
      </c>
      <c r="L251" s="388">
        <v>1</v>
      </c>
    </row>
    <row r="252" spans="1:12" x14ac:dyDescent="0.25">
      <c r="A252" s="386">
        <v>244</v>
      </c>
      <c r="B252" s="386" t="s">
        <v>8219</v>
      </c>
      <c r="C252" s="386" t="s">
        <v>8186</v>
      </c>
      <c r="D252" s="386"/>
      <c r="E252" s="386"/>
      <c r="F252" s="386"/>
      <c r="G252" s="387"/>
      <c r="H252" s="386" t="s">
        <v>131</v>
      </c>
      <c r="I252" s="386" t="s">
        <v>535</v>
      </c>
      <c r="J252" s="386">
        <v>12</v>
      </c>
      <c r="K252" s="386">
        <v>2013</v>
      </c>
      <c r="L252" s="388">
        <v>1</v>
      </c>
    </row>
    <row r="253" spans="1:12" ht="30" x14ac:dyDescent="0.25">
      <c r="A253" s="386">
        <v>245</v>
      </c>
      <c r="B253" s="386" t="s">
        <v>8220</v>
      </c>
      <c r="C253" s="386" t="s">
        <v>8221</v>
      </c>
      <c r="D253" s="386"/>
      <c r="E253" s="386"/>
      <c r="F253" s="386"/>
      <c r="G253" s="387"/>
      <c r="H253" s="386" t="s">
        <v>131</v>
      </c>
      <c r="I253" s="386" t="s">
        <v>535</v>
      </c>
      <c r="J253" s="386">
        <v>12</v>
      </c>
      <c r="K253" s="386">
        <v>2013</v>
      </c>
      <c r="L253" s="388">
        <v>1</v>
      </c>
    </row>
    <row r="254" spans="1:12" ht="30" x14ac:dyDescent="0.25">
      <c r="A254" s="386">
        <v>246</v>
      </c>
      <c r="B254" s="386" t="s">
        <v>8222</v>
      </c>
      <c r="C254" s="386" t="s">
        <v>8188</v>
      </c>
      <c r="D254" s="386"/>
      <c r="E254" s="386"/>
      <c r="F254" s="386"/>
      <c r="G254" s="387"/>
      <c r="H254" s="386" t="s">
        <v>131</v>
      </c>
      <c r="I254" s="386" t="s">
        <v>535</v>
      </c>
      <c r="J254" s="386">
        <v>12</v>
      </c>
      <c r="K254" s="386">
        <v>2013</v>
      </c>
      <c r="L254" s="388">
        <v>1</v>
      </c>
    </row>
    <row r="255" spans="1:12" x14ac:dyDescent="0.25">
      <c r="A255" s="386">
        <v>247</v>
      </c>
      <c r="B255" s="386" t="s">
        <v>8223</v>
      </c>
      <c r="C255" s="386" t="s">
        <v>8224</v>
      </c>
      <c r="D255" s="386"/>
      <c r="E255" s="386"/>
      <c r="F255" s="386"/>
      <c r="G255" s="387"/>
      <c r="H255" s="386" t="s">
        <v>131</v>
      </c>
      <c r="I255" s="386" t="s">
        <v>535</v>
      </c>
      <c r="J255" s="386">
        <v>12</v>
      </c>
      <c r="K255" s="386">
        <v>2015</v>
      </c>
      <c r="L255" s="388">
        <v>300</v>
      </c>
    </row>
    <row r="256" spans="1:12" ht="30" x14ac:dyDescent="0.25">
      <c r="A256" s="386">
        <v>248</v>
      </c>
      <c r="B256" s="386" t="s">
        <v>1146</v>
      </c>
      <c r="C256" s="386" t="s">
        <v>8225</v>
      </c>
      <c r="D256" s="386"/>
      <c r="E256" s="386"/>
      <c r="F256" s="386"/>
      <c r="G256" s="387"/>
      <c r="H256" s="386" t="s">
        <v>131</v>
      </c>
      <c r="I256" s="386" t="s">
        <v>535</v>
      </c>
      <c r="J256" s="386">
        <v>12</v>
      </c>
      <c r="K256" s="386">
        <v>2015</v>
      </c>
      <c r="L256" s="388">
        <v>2331.6</v>
      </c>
    </row>
    <row r="257" spans="1:12" x14ac:dyDescent="0.25">
      <c r="A257" s="386">
        <v>249</v>
      </c>
      <c r="B257" s="386" t="s">
        <v>8226</v>
      </c>
      <c r="C257" s="386" t="s">
        <v>8224</v>
      </c>
      <c r="D257" s="386"/>
      <c r="E257" s="386"/>
      <c r="F257" s="386"/>
      <c r="G257" s="387"/>
      <c r="H257" s="386" t="s">
        <v>131</v>
      </c>
      <c r="I257" s="386" t="s">
        <v>535</v>
      </c>
      <c r="J257" s="386">
        <v>12</v>
      </c>
      <c r="K257" s="386">
        <v>2015</v>
      </c>
      <c r="L257" s="388">
        <v>300</v>
      </c>
    </row>
    <row r="258" spans="1:12" x14ac:dyDescent="0.25">
      <c r="A258" s="386">
        <v>250</v>
      </c>
      <c r="B258" s="386" t="s">
        <v>8227</v>
      </c>
      <c r="C258" s="386" t="s">
        <v>8228</v>
      </c>
      <c r="D258" s="386"/>
      <c r="E258" s="386"/>
      <c r="F258" s="386"/>
      <c r="G258" s="387"/>
      <c r="H258" s="386" t="s">
        <v>131</v>
      </c>
      <c r="I258" s="386" t="s">
        <v>535</v>
      </c>
      <c r="J258" s="386">
        <v>12</v>
      </c>
      <c r="K258" s="386">
        <v>2013</v>
      </c>
      <c r="L258" s="388">
        <v>1</v>
      </c>
    </row>
    <row r="259" spans="1:12" x14ac:dyDescent="0.25">
      <c r="A259" s="386">
        <v>251</v>
      </c>
      <c r="B259" s="386" t="s">
        <v>8229</v>
      </c>
      <c r="C259" s="386" t="s">
        <v>1094</v>
      </c>
      <c r="D259" s="386"/>
      <c r="E259" s="386"/>
      <c r="F259" s="386"/>
      <c r="G259" s="387"/>
      <c r="H259" s="386" t="s">
        <v>131</v>
      </c>
      <c r="I259" s="386" t="s">
        <v>535</v>
      </c>
      <c r="J259" s="386">
        <v>12</v>
      </c>
      <c r="K259" s="386">
        <v>2013</v>
      </c>
      <c r="L259" s="388">
        <v>1</v>
      </c>
    </row>
    <row r="260" spans="1:12" ht="30" x14ac:dyDescent="0.25">
      <c r="A260" s="386">
        <v>252</v>
      </c>
      <c r="B260" s="386" t="s">
        <v>8230</v>
      </c>
      <c r="C260" s="386" t="s">
        <v>8202</v>
      </c>
      <c r="D260" s="386"/>
      <c r="E260" s="386"/>
      <c r="F260" s="386"/>
      <c r="G260" s="387"/>
      <c r="H260" s="386" t="s">
        <v>131</v>
      </c>
      <c r="I260" s="386" t="s">
        <v>535</v>
      </c>
      <c r="J260" s="386">
        <v>12</v>
      </c>
      <c r="K260" s="386">
        <v>2013</v>
      </c>
      <c r="L260" s="388">
        <v>1</v>
      </c>
    </row>
    <row r="261" spans="1:12" x14ac:dyDescent="0.25">
      <c r="A261" s="386">
        <v>253</v>
      </c>
      <c r="B261" s="386" t="s">
        <v>8231</v>
      </c>
      <c r="C261" s="386" t="s">
        <v>8190</v>
      </c>
      <c r="D261" s="386"/>
      <c r="E261" s="386"/>
      <c r="F261" s="386"/>
      <c r="G261" s="387"/>
      <c r="H261" s="386" t="s">
        <v>131</v>
      </c>
      <c r="I261" s="386" t="s">
        <v>535</v>
      </c>
      <c r="J261" s="386">
        <v>12</v>
      </c>
      <c r="K261" s="386">
        <v>2015</v>
      </c>
      <c r="L261" s="388">
        <v>1880.25</v>
      </c>
    </row>
    <row r="262" spans="1:12" x14ac:dyDescent="0.25">
      <c r="A262" s="386">
        <v>254</v>
      </c>
      <c r="B262" s="386" t="s">
        <v>8232</v>
      </c>
      <c r="C262" s="386" t="s">
        <v>8233</v>
      </c>
      <c r="D262" s="386"/>
      <c r="E262" s="386"/>
      <c r="F262" s="386"/>
      <c r="G262" s="387"/>
      <c r="H262" s="386" t="s">
        <v>131</v>
      </c>
      <c r="I262" s="386" t="s">
        <v>535</v>
      </c>
      <c r="J262" s="386">
        <v>12</v>
      </c>
      <c r="K262" s="386">
        <v>2013</v>
      </c>
      <c r="L262" s="388">
        <v>1</v>
      </c>
    </row>
    <row r="263" spans="1:12" x14ac:dyDescent="0.25">
      <c r="A263" s="386">
        <v>255</v>
      </c>
      <c r="B263" s="386" t="s">
        <v>8234</v>
      </c>
      <c r="C263" s="386" t="s">
        <v>8235</v>
      </c>
      <c r="D263" s="386"/>
      <c r="E263" s="386"/>
      <c r="F263" s="386"/>
      <c r="G263" s="387"/>
      <c r="H263" s="386" t="s">
        <v>131</v>
      </c>
      <c r="I263" s="386" t="s">
        <v>535</v>
      </c>
      <c r="J263" s="386">
        <v>12</v>
      </c>
      <c r="K263" s="386">
        <v>2013</v>
      </c>
      <c r="L263" s="388">
        <v>1</v>
      </c>
    </row>
    <row r="264" spans="1:12" ht="30" x14ac:dyDescent="0.25">
      <c r="A264" s="386">
        <v>256</v>
      </c>
      <c r="B264" s="386" t="s">
        <v>8236</v>
      </c>
      <c r="C264" s="386" t="s">
        <v>8202</v>
      </c>
      <c r="D264" s="386"/>
      <c r="E264" s="386"/>
      <c r="F264" s="386"/>
      <c r="G264" s="387"/>
      <c r="H264" s="386" t="s">
        <v>131</v>
      </c>
      <c r="I264" s="386" t="s">
        <v>535</v>
      </c>
      <c r="J264" s="386">
        <v>12</v>
      </c>
      <c r="K264" s="386">
        <v>2013</v>
      </c>
      <c r="L264" s="388">
        <v>1</v>
      </c>
    </row>
    <row r="265" spans="1:12" ht="30" x14ac:dyDescent="0.25">
      <c r="A265" s="386">
        <v>257</v>
      </c>
      <c r="B265" s="386" t="s">
        <v>8237</v>
      </c>
      <c r="C265" s="386" t="s">
        <v>8194</v>
      </c>
      <c r="D265" s="386"/>
      <c r="E265" s="386"/>
      <c r="F265" s="386"/>
      <c r="G265" s="387"/>
      <c r="H265" s="386" t="s">
        <v>131</v>
      </c>
      <c r="I265" s="386" t="s">
        <v>535</v>
      </c>
      <c r="J265" s="386">
        <v>12</v>
      </c>
      <c r="K265" s="386">
        <v>2013</v>
      </c>
      <c r="L265" s="388">
        <v>1</v>
      </c>
    </row>
    <row r="266" spans="1:12" x14ac:dyDescent="0.25">
      <c r="A266" s="386">
        <v>258</v>
      </c>
      <c r="B266" s="386" t="s">
        <v>8238</v>
      </c>
      <c r="C266" s="386" t="s">
        <v>8239</v>
      </c>
      <c r="D266" s="386"/>
      <c r="E266" s="386"/>
      <c r="F266" s="386"/>
      <c r="G266" s="387"/>
      <c r="H266" s="386" t="s">
        <v>131</v>
      </c>
      <c r="I266" s="386" t="s">
        <v>535</v>
      </c>
      <c r="J266" s="386">
        <v>12</v>
      </c>
      <c r="K266" s="386">
        <v>2013</v>
      </c>
      <c r="L266" s="388">
        <v>1</v>
      </c>
    </row>
    <row r="267" spans="1:12" x14ac:dyDescent="0.25">
      <c r="A267" s="386">
        <v>259</v>
      </c>
      <c r="B267" s="386" t="s">
        <v>8240</v>
      </c>
      <c r="C267" s="386" t="s">
        <v>8190</v>
      </c>
      <c r="D267" s="386"/>
      <c r="E267" s="386"/>
      <c r="F267" s="386"/>
      <c r="G267" s="387"/>
      <c r="H267" s="386" t="s">
        <v>131</v>
      </c>
      <c r="I267" s="386" t="s">
        <v>535</v>
      </c>
      <c r="J267" s="386">
        <v>12</v>
      </c>
      <c r="K267" s="386">
        <v>2015</v>
      </c>
      <c r="L267" s="388">
        <v>1880.25</v>
      </c>
    </row>
    <row r="268" spans="1:12" ht="30" x14ac:dyDescent="0.25">
      <c r="A268" s="386">
        <v>260</v>
      </c>
      <c r="B268" s="386" t="s">
        <v>8241</v>
      </c>
      <c r="C268" s="386" t="s">
        <v>8192</v>
      </c>
      <c r="D268" s="386"/>
      <c r="E268" s="386"/>
      <c r="F268" s="386"/>
      <c r="G268" s="387"/>
      <c r="H268" s="386" t="s">
        <v>131</v>
      </c>
      <c r="I268" s="386" t="s">
        <v>535</v>
      </c>
      <c r="J268" s="386">
        <v>12</v>
      </c>
      <c r="K268" s="386">
        <v>2015</v>
      </c>
      <c r="L268" s="388">
        <v>870</v>
      </c>
    </row>
    <row r="269" spans="1:12" x14ac:dyDescent="0.25">
      <c r="A269" s="386">
        <v>261</v>
      </c>
      <c r="B269" s="386" t="s">
        <v>8242</v>
      </c>
      <c r="C269" s="386" t="s">
        <v>8243</v>
      </c>
      <c r="D269" s="386"/>
      <c r="E269" s="386"/>
      <c r="F269" s="386"/>
      <c r="G269" s="387"/>
      <c r="H269" s="386" t="s">
        <v>131</v>
      </c>
      <c r="I269" s="386" t="s">
        <v>535</v>
      </c>
      <c r="J269" s="386">
        <v>12</v>
      </c>
      <c r="K269" s="386">
        <v>2013</v>
      </c>
      <c r="L269" s="388">
        <v>1</v>
      </c>
    </row>
    <row r="270" spans="1:12" x14ac:dyDescent="0.25">
      <c r="A270" s="386">
        <v>262</v>
      </c>
      <c r="B270" s="386" t="s">
        <v>8244</v>
      </c>
      <c r="C270" s="386" t="s">
        <v>8245</v>
      </c>
      <c r="D270" s="386"/>
      <c r="E270" s="386"/>
      <c r="F270" s="386"/>
      <c r="G270" s="387"/>
      <c r="H270" s="386" t="s">
        <v>131</v>
      </c>
      <c r="I270" s="386" t="s">
        <v>535</v>
      </c>
      <c r="J270" s="386">
        <v>12</v>
      </c>
      <c r="K270" s="386">
        <v>2015</v>
      </c>
      <c r="L270" s="388">
        <v>3598.64</v>
      </c>
    </row>
    <row r="271" spans="1:12" ht="30" x14ac:dyDescent="0.25">
      <c r="A271" s="386">
        <v>263</v>
      </c>
      <c r="B271" s="386" t="s">
        <v>8246</v>
      </c>
      <c r="C271" s="386" t="s">
        <v>8202</v>
      </c>
      <c r="D271" s="386"/>
      <c r="E271" s="386"/>
      <c r="F271" s="386"/>
      <c r="G271" s="387"/>
      <c r="H271" s="386" t="s">
        <v>131</v>
      </c>
      <c r="I271" s="386" t="s">
        <v>535</v>
      </c>
      <c r="J271" s="386">
        <v>12</v>
      </c>
      <c r="K271" s="386">
        <v>2013</v>
      </c>
      <c r="L271" s="388">
        <v>1</v>
      </c>
    </row>
    <row r="272" spans="1:12" ht="30" x14ac:dyDescent="0.25">
      <c r="A272" s="386">
        <v>264</v>
      </c>
      <c r="B272" s="386" t="s">
        <v>1150</v>
      </c>
      <c r="C272" s="386" t="s">
        <v>8247</v>
      </c>
      <c r="D272" s="386"/>
      <c r="E272" s="386"/>
      <c r="F272" s="386"/>
      <c r="G272" s="387"/>
      <c r="H272" s="386" t="s">
        <v>131</v>
      </c>
      <c r="I272" s="386" t="s">
        <v>535</v>
      </c>
      <c r="J272" s="386">
        <v>12</v>
      </c>
      <c r="K272" s="386">
        <v>2015</v>
      </c>
      <c r="L272" s="388">
        <v>2331.6</v>
      </c>
    </row>
    <row r="273" spans="1:12" ht="30" x14ac:dyDescent="0.25">
      <c r="A273" s="386">
        <v>265</v>
      </c>
      <c r="B273" s="386" t="s">
        <v>8248</v>
      </c>
      <c r="C273" s="386" t="s">
        <v>8192</v>
      </c>
      <c r="D273" s="386"/>
      <c r="E273" s="386"/>
      <c r="F273" s="386"/>
      <c r="G273" s="387"/>
      <c r="H273" s="386" t="s">
        <v>131</v>
      </c>
      <c r="I273" s="386" t="s">
        <v>535</v>
      </c>
      <c r="J273" s="386">
        <v>12</v>
      </c>
      <c r="K273" s="386">
        <v>2015</v>
      </c>
      <c r="L273" s="388">
        <v>870</v>
      </c>
    </row>
    <row r="274" spans="1:12" x14ac:dyDescent="0.25">
      <c r="A274" s="386">
        <v>266</v>
      </c>
      <c r="B274" s="386" t="s">
        <v>8249</v>
      </c>
      <c r="C274" s="386" t="s">
        <v>8243</v>
      </c>
      <c r="D274" s="386"/>
      <c r="E274" s="386"/>
      <c r="F274" s="386"/>
      <c r="G274" s="387"/>
      <c r="H274" s="386" t="s">
        <v>131</v>
      </c>
      <c r="I274" s="386" t="s">
        <v>535</v>
      </c>
      <c r="J274" s="386">
        <v>12</v>
      </c>
      <c r="K274" s="386">
        <v>2013</v>
      </c>
      <c r="L274" s="388">
        <v>1</v>
      </c>
    </row>
    <row r="275" spans="1:12" x14ac:dyDescent="0.25">
      <c r="A275" s="386">
        <v>267</v>
      </c>
      <c r="B275" s="386" t="s">
        <v>8250</v>
      </c>
      <c r="C275" s="386" t="s">
        <v>8190</v>
      </c>
      <c r="D275" s="386"/>
      <c r="E275" s="386"/>
      <c r="F275" s="386"/>
      <c r="G275" s="387"/>
      <c r="H275" s="386" t="s">
        <v>131</v>
      </c>
      <c r="I275" s="386" t="s">
        <v>535</v>
      </c>
      <c r="J275" s="386">
        <v>12</v>
      </c>
      <c r="K275" s="386">
        <v>2015</v>
      </c>
      <c r="L275" s="388">
        <v>1880.25</v>
      </c>
    </row>
    <row r="276" spans="1:12" x14ac:dyDescent="0.25">
      <c r="A276" s="386">
        <v>268</v>
      </c>
      <c r="B276" s="386" t="s">
        <v>8251</v>
      </c>
      <c r="C276" s="386" t="s">
        <v>8235</v>
      </c>
      <c r="D276" s="386"/>
      <c r="E276" s="386"/>
      <c r="F276" s="386"/>
      <c r="G276" s="387"/>
      <c r="H276" s="386" t="s">
        <v>131</v>
      </c>
      <c r="I276" s="386" t="s">
        <v>535</v>
      </c>
      <c r="J276" s="386">
        <v>12</v>
      </c>
      <c r="K276" s="386">
        <v>2013</v>
      </c>
      <c r="L276" s="388">
        <v>1</v>
      </c>
    </row>
    <row r="277" spans="1:12" ht="30" x14ac:dyDescent="0.25">
      <c r="A277" s="386">
        <v>269</v>
      </c>
      <c r="B277" s="386" t="s">
        <v>8252</v>
      </c>
      <c r="C277" s="386" t="s">
        <v>8194</v>
      </c>
      <c r="D277" s="386"/>
      <c r="E277" s="386"/>
      <c r="F277" s="386"/>
      <c r="G277" s="387"/>
      <c r="H277" s="386" t="s">
        <v>131</v>
      </c>
      <c r="I277" s="386" t="s">
        <v>535</v>
      </c>
      <c r="J277" s="386">
        <v>12</v>
      </c>
      <c r="K277" s="386">
        <v>2013</v>
      </c>
      <c r="L277" s="388">
        <v>1</v>
      </c>
    </row>
    <row r="278" spans="1:12" x14ac:dyDescent="0.25">
      <c r="A278" s="386">
        <v>270</v>
      </c>
      <c r="B278" s="386" t="s">
        <v>8253</v>
      </c>
      <c r="C278" s="386" t="s">
        <v>8235</v>
      </c>
      <c r="D278" s="386"/>
      <c r="E278" s="386"/>
      <c r="F278" s="386"/>
      <c r="G278" s="387"/>
      <c r="H278" s="386" t="s">
        <v>131</v>
      </c>
      <c r="I278" s="386" t="s">
        <v>535</v>
      </c>
      <c r="J278" s="386">
        <v>12</v>
      </c>
      <c r="K278" s="386">
        <v>2013</v>
      </c>
      <c r="L278" s="388">
        <v>1</v>
      </c>
    </row>
    <row r="279" spans="1:12" ht="30" x14ac:dyDescent="0.25">
      <c r="A279" s="386">
        <v>271</v>
      </c>
      <c r="B279" s="386" t="s">
        <v>8254</v>
      </c>
      <c r="C279" s="386" t="s">
        <v>8202</v>
      </c>
      <c r="D279" s="386"/>
      <c r="E279" s="386"/>
      <c r="F279" s="386"/>
      <c r="G279" s="387"/>
      <c r="H279" s="386" t="s">
        <v>131</v>
      </c>
      <c r="I279" s="386" t="s">
        <v>535</v>
      </c>
      <c r="J279" s="386">
        <v>12</v>
      </c>
      <c r="K279" s="386">
        <v>2013</v>
      </c>
      <c r="L279" s="388">
        <v>1</v>
      </c>
    </row>
    <row r="280" spans="1:12" ht="30" x14ac:dyDescent="0.25">
      <c r="A280" s="386">
        <v>272</v>
      </c>
      <c r="B280" s="386" t="s">
        <v>8255</v>
      </c>
      <c r="C280" s="386" t="s">
        <v>8194</v>
      </c>
      <c r="D280" s="386"/>
      <c r="E280" s="386"/>
      <c r="F280" s="386"/>
      <c r="G280" s="387"/>
      <c r="H280" s="386" t="s">
        <v>131</v>
      </c>
      <c r="I280" s="386" t="s">
        <v>535</v>
      </c>
      <c r="J280" s="386">
        <v>12</v>
      </c>
      <c r="K280" s="386">
        <v>2013</v>
      </c>
      <c r="L280" s="388">
        <v>1</v>
      </c>
    </row>
    <row r="281" spans="1:12" x14ac:dyDescent="0.25">
      <c r="A281" s="386">
        <v>273</v>
      </c>
      <c r="B281" s="386" t="s">
        <v>8256</v>
      </c>
      <c r="C281" s="386" t="s">
        <v>8257</v>
      </c>
      <c r="D281" s="386"/>
      <c r="E281" s="386"/>
      <c r="F281" s="386"/>
      <c r="G281" s="387"/>
      <c r="H281" s="386" t="s">
        <v>131</v>
      </c>
      <c r="I281" s="386" t="s">
        <v>535</v>
      </c>
      <c r="J281" s="386">
        <v>12</v>
      </c>
      <c r="K281" s="386">
        <v>2013</v>
      </c>
      <c r="L281" s="388">
        <v>1</v>
      </c>
    </row>
    <row r="282" spans="1:12" x14ac:dyDescent="0.25">
      <c r="A282" s="386">
        <v>274</v>
      </c>
      <c r="B282" s="386" t="s">
        <v>8258</v>
      </c>
      <c r="C282" s="386" t="s">
        <v>8190</v>
      </c>
      <c r="D282" s="386"/>
      <c r="E282" s="386"/>
      <c r="F282" s="386"/>
      <c r="G282" s="387"/>
      <c r="H282" s="386" t="s">
        <v>131</v>
      </c>
      <c r="I282" s="386" t="s">
        <v>535</v>
      </c>
      <c r="J282" s="386">
        <v>12</v>
      </c>
      <c r="K282" s="386">
        <v>2015</v>
      </c>
      <c r="L282" s="388">
        <v>1880.25</v>
      </c>
    </row>
    <row r="283" spans="1:12" ht="30" x14ac:dyDescent="0.25">
      <c r="A283" s="386">
        <v>275</v>
      </c>
      <c r="B283" s="386" t="s">
        <v>8259</v>
      </c>
      <c r="C283" s="386" t="s">
        <v>8260</v>
      </c>
      <c r="D283" s="386"/>
      <c r="E283" s="386"/>
      <c r="F283" s="386"/>
      <c r="G283" s="387"/>
      <c r="H283" s="386" t="s">
        <v>131</v>
      </c>
      <c r="I283" s="386" t="s">
        <v>535</v>
      </c>
      <c r="J283" s="386">
        <v>12</v>
      </c>
      <c r="K283" s="386">
        <v>2013</v>
      </c>
      <c r="L283" s="388">
        <v>1</v>
      </c>
    </row>
    <row r="284" spans="1:12" x14ac:dyDescent="0.25">
      <c r="A284" s="386">
        <v>276</v>
      </c>
      <c r="B284" s="386" t="s">
        <v>8261</v>
      </c>
      <c r="C284" s="386" t="s">
        <v>8224</v>
      </c>
      <c r="D284" s="386"/>
      <c r="E284" s="386"/>
      <c r="F284" s="386"/>
      <c r="G284" s="387"/>
      <c r="H284" s="386" t="s">
        <v>131</v>
      </c>
      <c r="I284" s="386" t="s">
        <v>535</v>
      </c>
      <c r="J284" s="386">
        <v>12</v>
      </c>
      <c r="K284" s="386">
        <v>2015</v>
      </c>
      <c r="L284" s="388">
        <v>300</v>
      </c>
    </row>
    <row r="285" spans="1:12" x14ac:dyDescent="0.25">
      <c r="A285" s="386">
        <v>277</v>
      </c>
      <c r="B285" s="386" t="s">
        <v>8262</v>
      </c>
      <c r="C285" s="386" t="s">
        <v>8235</v>
      </c>
      <c r="D285" s="386"/>
      <c r="E285" s="386"/>
      <c r="F285" s="386"/>
      <c r="G285" s="387"/>
      <c r="H285" s="386" t="s">
        <v>131</v>
      </c>
      <c r="I285" s="386" t="s">
        <v>535</v>
      </c>
      <c r="J285" s="386">
        <v>12</v>
      </c>
      <c r="K285" s="386">
        <v>2013</v>
      </c>
      <c r="L285" s="388">
        <v>1</v>
      </c>
    </row>
    <row r="286" spans="1:12" ht="30" x14ac:dyDescent="0.25">
      <c r="A286" s="386">
        <v>278</v>
      </c>
      <c r="B286" s="386" t="s">
        <v>8263</v>
      </c>
      <c r="C286" s="386" t="s">
        <v>8221</v>
      </c>
      <c r="D286" s="386"/>
      <c r="E286" s="386"/>
      <c r="F286" s="386"/>
      <c r="G286" s="387"/>
      <c r="H286" s="386" t="s">
        <v>131</v>
      </c>
      <c r="I286" s="386" t="s">
        <v>535</v>
      </c>
      <c r="J286" s="386">
        <v>12</v>
      </c>
      <c r="K286" s="386">
        <v>2013</v>
      </c>
      <c r="L286" s="388">
        <v>1</v>
      </c>
    </row>
    <row r="287" spans="1:12" ht="30" x14ac:dyDescent="0.25">
      <c r="A287" s="386">
        <v>279</v>
      </c>
      <c r="B287" s="386" t="s">
        <v>8264</v>
      </c>
      <c r="C287" s="386" t="s">
        <v>8202</v>
      </c>
      <c r="D287" s="386"/>
      <c r="E287" s="386"/>
      <c r="F287" s="386"/>
      <c r="G287" s="387"/>
      <c r="H287" s="386" t="s">
        <v>131</v>
      </c>
      <c r="I287" s="386" t="s">
        <v>535</v>
      </c>
      <c r="J287" s="386">
        <v>12</v>
      </c>
      <c r="K287" s="386">
        <v>2013</v>
      </c>
      <c r="L287" s="388">
        <v>1</v>
      </c>
    </row>
    <row r="288" spans="1:12" ht="30" x14ac:dyDescent="0.25">
      <c r="A288" s="386">
        <v>280</v>
      </c>
      <c r="B288" s="386" t="s">
        <v>8265</v>
      </c>
      <c r="C288" s="386" t="s">
        <v>8266</v>
      </c>
      <c r="D288" s="386"/>
      <c r="E288" s="386"/>
      <c r="F288" s="386"/>
      <c r="G288" s="387"/>
      <c r="H288" s="386" t="s">
        <v>131</v>
      </c>
      <c r="I288" s="386" t="s">
        <v>535</v>
      </c>
      <c r="J288" s="386">
        <v>12</v>
      </c>
      <c r="K288" s="386">
        <v>2013</v>
      </c>
      <c r="L288" s="388">
        <v>1</v>
      </c>
    </row>
    <row r="289" spans="1:12" ht="30" x14ac:dyDescent="0.25">
      <c r="A289" s="386">
        <v>281</v>
      </c>
      <c r="B289" s="386" t="s">
        <v>8267</v>
      </c>
      <c r="C289" s="386" t="s">
        <v>8194</v>
      </c>
      <c r="D289" s="386"/>
      <c r="E289" s="386"/>
      <c r="F289" s="386"/>
      <c r="G289" s="387"/>
      <c r="H289" s="386" t="s">
        <v>131</v>
      </c>
      <c r="I289" s="386" t="s">
        <v>535</v>
      </c>
      <c r="J289" s="386">
        <v>12</v>
      </c>
      <c r="K289" s="386">
        <v>2013</v>
      </c>
      <c r="L289" s="388">
        <v>1</v>
      </c>
    </row>
    <row r="290" spans="1:12" ht="30" x14ac:dyDescent="0.25">
      <c r="A290" s="386">
        <v>282</v>
      </c>
      <c r="B290" s="386" t="s">
        <v>8268</v>
      </c>
      <c r="C290" s="386" t="s">
        <v>8269</v>
      </c>
      <c r="D290" s="386"/>
      <c r="E290" s="386"/>
      <c r="F290" s="386"/>
      <c r="G290" s="387"/>
      <c r="H290" s="386" t="s">
        <v>131</v>
      </c>
      <c r="I290" s="386" t="s">
        <v>535</v>
      </c>
      <c r="J290" s="386">
        <v>12</v>
      </c>
      <c r="K290" s="386">
        <v>2013</v>
      </c>
      <c r="L290" s="388">
        <v>1</v>
      </c>
    </row>
    <row r="291" spans="1:12" x14ac:dyDescent="0.25">
      <c r="A291" s="386">
        <v>283</v>
      </c>
      <c r="B291" s="386" t="s">
        <v>8270</v>
      </c>
      <c r="C291" s="386" t="s">
        <v>8271</v>
      </c>
      <c r="D291" s="386"/>
      <c r="E291" s="386"/>
      <c r="F291" s="386"/>
      <c r="G291" s="387"/>
      <c r="H291" s="386" t="s">
        <v>131</v>
      </c>
      <c r="I291" s="386" t="s">
        <v>535</v>
      </c>
      <c r="J291" s="386">
        <v>12</v>
      </c>
      <c r="K291" s="386">
        <v>2015</v>
      </c>
      <c r="L291" s="388">
        <v>1880.25</v>
      </c>
    </row>
    <row r="292" spans="1:12" ht="30" x14ac:dyDescent="0.25">
      <c r="A292" s="386">
        <v>284</v>
      </c>
      <c r="B292" s="386" t="s">
        <v>8272</v>
      </c>
      <c r="C292" s="386" t="s">
        <v>8273</v>
      </c>
      <c r="D292" s="386"/>
      <c r="E292" s="386"/>
      <c r="F292" s="386"/>
      <c r="G292" s="387"/>
      <c r="H292" s="386" t="s">
        <v>131</v>
      </c>
      <c r="I292" s="386" t="s">
        <v>535</v>
      </c>
      <c r="J292" s="386">
        <v>12</v>
      </c>
      <c r="K292" s="386">
        <v>2013</v>
      </c>
      <c r="L292" s="388">
        <v>1</v>
      </c>
    </row>
    <row r="293" spans="1:12" x14ac:dyDescent="0.25">
      <c r="A293" s="386">
        <v>285</v>
      </c>
      <c r="B293" s="386" t="s">
        <v>8274</v>
      </c>
      <c r="C293" s="386" t="s">
        <v>8275</v>
      </c>
      <c r="D293" s="386"/>
      <c r="E293" s="386"/>
      <c r="F293" s="386"/>
      <c r="G293" s="387"/>
      <c r="H293" s="386" t="s">
        <v>131</v>
      </c>
      <c r="I293" s="386" t="s">
        <v>535</v>
      </c>
      <c r="J293" s="386">
        <v>12</v>
      </c>
      <c r="K293" s="386">
        <v>2013</v>
      </c>
      <c r="L293" s="388">
        <v>1</v>
      </c>
    </row>
    <row r="294" spans="1:12" ht="30" x14ac:dyDescent="0.25">
      <c r="A294" s="386">
        <v>286</v>
      </c>
      <c r="B294" s="386" t="s">
        <v>8276</v>
      </c>
      <c r="C294" s="386" t="s">
        <v>8221</v>
      </c>
      <c r="D294" s="386"/>
      <c r="E294" s="386"/>
      <c r="F294" s="386"/>
      <c r="G294" s="387"/>
      <c r="H294" s="386" t="s">
        <v>131</v>
      </c>
      <c r="I294" s="386" t="s">
        <v>535</v>
      </c>
      <c r="J294" s="386">
        <v>12</v>
      </c>
      <c r="K294" s="386">
        <v>2013</v>
      </c>
      <c r="L294" s="388">
        <v>1</v>
      </c>
    </row>
    <row r="295" spans="1:12" ht="30" x14ac:dyDescent="0.25">
      <c r="A295" s="386">
        <v>287</v>
      </c>
      <c r="B295" s="386" t="s">
        <v>8277</v>
      </c>
      <c r="C295" s="386" t="s">
        <v>8188</v>
      </c>
      <c r="D295" s="386"/>
      <c r="E295" s="386"/>
      <c r="F295" s="386"/>
      <c r="G295" s="387"/>
      <c r="H295" s="386" t="s">
        <v>131</v>
      </c>
      <c r="I295" s="386" t="s">
        <v>535</v>
      </c>
      <c r="J295" s="386">
        <v>12</v>
      </c>
      <c r="K295" s="386">
        <v>2013</v>
      </c>
      <c r="L295" s="388">
        <v>1</v>
      </c>
    </row>
    <row r="296" spans="1:12" x14ac:dyDescent="0.25">
      <c r="A296" s="386">
        <v>288</v>
      </c>
      <c r="B296" s="386" t="s">
        <v>8278</v>
      </c>
      <c r="C296" s="386" t="s">
        <v>8186</v>
      </c>
      <c r="D296" s="386"/>
      <c r="E296" s="386"/>
      <c r="F296" s="386"/>
      <c r="G296" s="387"/>
      <c r="H296" s="386" t="s">
        <v>131</v>
      </c>
      <c r="I296" s="386" t="s">
        <v>535</v>
      </c>
      <c r="J296" s="386">
        <v>12</v>
      </c>
      <c r="K296" s="386">
        <v>2013</v>
      </c>
      <c r="L296" s="388">
        <v>1</v>
      </c>
    </row>
    <row r="297" spans="1:12" ht="30" x14ac:dyDescent="0.25">
      <c r="A297" s="386">
        <v>289</v>
      </c>
      <c r="B297" s="386" t="s">
        <v>8279</v>
      </c>
      <c r="C297" s="386" t="s">
        <v>8188</v>
      </c>
      <c r="D297" s="386"/>
      <c r="E297" s="386"/>
      <c r="F297" s="386"/>
      <c r="G297" s="387"/>
      <c r="H297" s="386" t="s">
        <v>131</v>
      </c>
      <c r="I297" s="386" t="s">
        <v>535</v>
      </c>
      <c r="J297" s="386">
        <v>12</v>
      </c>
      <c r="K297" s="386">
        <v>2013</v>
      </c>
      <c r="L297" s="388">
        <v>1</v>
      </c>
    </row>
    <row r="298" spans="1:12" x14ac:dyDescent="0.25">
      <c r="A298" s="386">
        <v>290</v>
      </c>
      <c r="B298" s="386" t="s">
        <v>8280</v>
      </c>
      <c r="C298" s="386" t="s">
        <v>8281</v>
      </c>
      <c r="D298" s="386"/>
      <c r="E298" s="386"/>
      <c r="F298" s="386"/>
      <c r="G298" s="387"/>
      <c r="H298" s="386" t="s">
        <v>131</v>
      </c>
      <c r="I298" s="386" t="s">
        <v>535</v>
      </c>
      <c r="J298" s="386">
        <v>12</v>
      </c>
      <c r="K298" s="386">
        <v>2015</v>
      </c>
      <c r="L298" s="388">
        <v>2012.5</v>
      </c>
    </row>
    <row r="299" spans="1:12" x14ac:dyDescent="0.25">
      <c r="A299" s="386">
        <v>291</v>
      </c>
      <c r="B299" s="386" t="s">
        <v>8282</v>
      </c>
      <c r="C299" s="386" t="s">
        <v>8283</v>
      </c>
      <c r="D299" s="386"/>
      <c r="E299" s="386"/>
      <c r="F299" s="386"/>
      <c r="G299" s="387"/>
      <c r="H299" s="386" t="s">
        <v>131</v>
      </c>
      <c r="I299" s="386" t="s">
        <v>535</v>
      </c>
      <c r="J299" s="386">
        <v>12</v>
      </c>
      <c r="K299" s="386">
        <v>2013</v>
      </c>
      <c r="L299" s="388">
        <v>1</v>
      </c>
    </row>
    <row r="300" spans="1:12" x14ac:dyDescent="0.25">
      <c r="A300" s="386">
        <v>292</v>
      </c>
      <c r="B300" s="386" t="s">
        <v>8284</v>
      </c>
      <c r="C300" s="386" t="s">
        <v>8190</v>
      </c>
      <c r="D300" s="386"/>
      <c r="E300" s="386"/>
      <c r="F300" s="386"/>
      <c r="G300" s="387"/>
      <c r="H300" s="386" t="s">
        <v>131</v>
      </c>
      <c r="I300" s="386" t="s">
        <v>535</v>
      </c>
      <c r="J300" s="386">
        <v>12</v>
      </c>
      <c r="K300" s="386">
        <v>2015</v>
      </c>
      <c r="L300" s="388">
        <v>1880.25</v>
      </c>
    </row>
    <row r="301" spans="1:12" x14ac:dyDescent="0.25">
      <c r="A301" s="386">
        <v>293</v>
      </c>
      <c r="B301" s="386" t="s">
        <v>8285</v>
      </c>
      <c r="C301" s="386" t="s">
        <v>8190</v>
      </c>
      <c r="D301" s="386"/>
      <c r="E301" s="386"/>
      <c r="F301" s="386"/>
      <c r="G301" s="387"/>
      <c r="H301" s="386" t="s">
        <v>131</v>
      </c>
      <c r="I301" s="386" t="s">
        <v>535</v>
      </c>
      <c r="J301" s="386">
        <v>12</v>
      </c>
      <c r="K301" s="386">
        <v>2015</v>
      </c>
      <c r="L301" s="388">
        <v>1880.25</v>
      </c>
    </row>
    <row r="302" spans="1:12" x14ac:dyDescent="0.25">
      <c r="A302" s="386">
        <v>294</v>
      </c>
      <c r="B302" s="386" t="s">
        <v>8286</v>
      </c>
      <c r="C302" s="386" t="s">
        <v>8224</v>
      </c>
      <c r="D302" s="386"/>
      <c r="E302" s="386"/>
      <c r="F302" s="386"/>
      <c r="G302" s="387"/>
      <c r="H302" s="386" t="s">
        <v>131</v>
      </c>
      <c r="I302" s="386" t="s">
        <v>535</v>
      </c>
      <c r="J302" s="386">
        <v>12</v>
      </c>
      <c r="K302" s="386">
        <v>2013</v>
      </c>
      <c r="L302" s="388">
        <v>1</v>
      </c>
    </row>
    <row r="303" spans="1:12" ht="30" x14ac:dyDescent="0.25">
      <c r="A303" s="386">
        <v>295</v>
      </c>
      <c r="B303" s="386" t="s">
        <v>8287</v>
      </c>
      <c r="C303" s="386" t="s">
        <v>8221</v>
      </c>
      <c r="D303" s="386"/>
      <c r="E303" s="386"/>
      <c r="F303" s="386"/>
      <c r="G303" s="387"/>
      <c r="H303" s="386" t="s">
        <v>131</v>
      </c>
      <c r="I303" s="386" t="s">
        <v>535</v>
      </c>
      <c r="J303" s="386">
        <v>12</v>
      </c>
      <c r="K303" s="386">
        <v>2013</v>
      </c>
      <c r="L303" s="388">
        <v>1</v>
      </c>
    </row>
    <row r="304" spans="1:12" ht="30" x14ac:dyDescent="0.25">
      <c r="A304" s="386">
        <v>296</v>
      </c>
      <c r="B304" s="386" t="s">
        <v>8288</v>
      </c>
      <c r="C304" s="386" t="s">
        <v>8188</v>
      </c>
      <c r="D304" s="386"/>
      <c r="E304" s="386"/>
      <c r="F304" s="386"/>
      <c r="G304" s="387"/>
      <c r="H304" s="386" t="s">
        <v>131</v>
      </c>
      <c r="I304" s="386" t="s">
        <v>535</v>
      </c>
      <c r="J304" s="386">
        <v>12</v>
      </c>
      <c r="K304" s="386">
        <v>2013</v>
      </c>
      <c r="L304" s="388">
        <v>1</v>
      </c>
    </row>
    <row r="305" spans="1:12" x14ac:dyDescent="0.25">
      <c r="A305" s="386">
        <v>297</v>
      </c>
      <c r="B305" s="386" t="s">
        <v>8289</v>
      </c>
      <c r="C305" s="386" t="s">
        <v>8235</v>
      </c>
      <c r="D305" s="386"/>
      <c r="E305" s="386"/>
      <c r="F305" s="386"/>
      <c r="G305" s="387"/>
      <c r="H305" s="386" t="s">
        <v>131</v>
      </c>
      <c r="I305" s="386" t="s">
        <v>535</v>
      </c>
      <c r="J305" s="386">
        <v>12</v>
      </c>
      <c r="K305" s="386">
        <v>2013</v>
      </c>
      <c r="L305" s="388">
        <v>1</v>
      </c>
    </row>
    <row r="306" spans="1:12" x14ac:dyDescent="0.25">
      <c r="A306" s="386">
        <v>298</v>
      </c>
      <c r="B306" s="386" t="s">
        <v>8290</v>
      </c>
      <c r="C306" s="386" t="s">
        <v>8190</v>
      </c>
      <c r="D306" s="386"/>
      <c r="E306" s="386"/>
      <c r="F306" s="386"/>
      <c r="G306" s="387"/>
      <c r="H306" s="386" t="s">
        <v>131</v>
      </c>
      <c r="I306" s="386" t="s">
        <v>535</v>
      </c>
      <c r="J306" s="386">
        <v>12</v>
      </c>
      <c r="K306" s="386">
        <v>2015</v>
      </c>
      <c r="L306" s="388">
        <v>1880.25</v>
      </c>
    </row>
    <row r="307" spans="1:12" x14ac:dyDescent="0.25">
      <c r="A307" s="386">
        <v>299</v>
      </c>
      <c r="B307" s="386" t="s">
        <v>8291</v>
      </c>
      <c r="C307" s="386" t="s">
        <v>8190</v>
      </c>
      <c r="D307" s="386"/>
      <c r="E307" s="386"/>
      <c r="F307" s="386"/>
      <c r="G307" s="387"/>
      <c r="H307" s="386" t="s">
        <v>131</v>
      </c>
      <c r="I307" s="386" t="s">
        <v>535</v>
      </c>
      <c r="J307" s="386">
        <v>12</v>
      </c>
      <c r="K307" s="386">
        <v>2013</v>
      </c>
      <c r="L307" s="388">
        <v>1</v>
      </c>
    </row>
    <row r="308" spans="1:12" x14ac:dyDescent="0.25">
      <c r="A308" s="386">
        <v>300</v>
      </c>
      <c r="B308" s="386" t="s">
        <v>8292</v>
      </c>
      <c r="C308" s="386" t="s">
        <v>8271</v>
      </c>
      <c r="D308" s="386"/>
      <c r="E308" s="386"/>
      <c r="F308" s="386"/>
      <c r="G308" s="387"/>
      <c r="H308" s="386" t="s">
        <v>131</v>
      </c>
      <c r="I308" s="386" t="s">
        <v>535</v>
      </c>
      <c r="J308" s="386">
        <v>12</v>
      </c>
      <c r="K308" s="386">
        <v>2015</v>
      </c>
      <c r="L308" s="388">
        <v>2012.5</v>
      </c>
    </row>
    <row r="309" spans="1:12" x14ac:dyDescent="0.25">
      <c r="A309" s="386">
        <v>301</v>
      </c>
      <c r="B309" s="386" t="s">
        <v>8293</v>
      </c>
      <c r="C309" s="386" t="s">
        <v>8243</v>
      </c>
      <c r="D309" s="386"/>
      <c r="E309" s="386"/>
      <c r="F309" s="386"/>
      <c r="G309" s="387"/>
      <c r="H309" s="386" t="s">
        <v>131</v>
      </c>
      <c r="I309" s="386" t="s">
        <v>535</v>
      </c>
      <c r="J309" s="386">
        <v>12</v>
      </c>
      <c r="K309" s="386">
        <v>2013</v>
      </c>
      <c r="L309" s="388">
        <v>1</v>
      </c>
    </row>
    <row r="310" spans="1:12" x14ac:dyDescent="0.25">
      <c r="A310" s="386">
        <v>302</v>
      </c>
      <c r="B310" s="386" t="s">
        <v>8294</v>
      </c>
      <c r="C310" s="386" t="s">
        <v>8235</v>
      </c>
      <c r="D310" s="386"/>
      <c r="E310" s="386"/>
      <c r="F310" s="386"/>
      <c r="G310" s="387"/>
      <c r="H310" s="386" t="s">
        <v>131</v>
      </c>
      <c r="I310" s="386" t="s">
        <v>535</v>
      </c>
      <c r="J310" s="386">
        <v>12</v>
      </c>
      <c r="K310" s="386">
        <v>2013</v>
      </c>
      <c r="L310" s="388">
        <v>1</v>
      </c>
    </row>
    <row r="311" spans="1:12" ht="30" x14ac:dyDescent="0.25">
      <c r="A311" s="386">
        <v>303</v>
      </c>
      <c r="B311" s="386" t="s">
        <v>8295</v>
      </c>
      <c r="C311" s="386" t="s">
        <v>8221</v>
      </c>
      <c r="D311" s="386"/>
      <c r="E311" s="386"/>
      <c r="F311" s="386"/>
      <c r="G311" s="387"/>
      <c r="H311" s="386" t="s">
        <v>131</v>
      </c>
      <c r="I311" s="386" t="s">
        <v>535</v>
      </c>
      <c r="J311" s="386">
        <v>12</v>
      </c>
      <c r="K311" s="386">
        <v>2013</v>
      </c>
      <c r="L311" s="388">
        <v>1</v>
      </c>
    </row>
    <row r="312" spans="1:12" ht="30" x14ac:dyDescent="0.25">
      <c r="A312" s="386">
        <v>304</v>
      </c>
      <c r="B312" s="386" t="s">
        <v>8296</v>
      </c>
      <c r="C312" s="386" t="s">
        <v>8202</v>
      </c>
      <c r="D312" s="386"/>
      <c r="E312" s="386"/>
      <c r="F312" s="386"/>
      <c r="G312" s="387"/>
      <c r="H312" s="386" t="s">
        <v>131</v>
      </c>
      <c r="I312" s="386" t="s">
        <v>535</v>
      </c>
      <c r="J312" s="386">
        <v>12</v>
      </c>
      <c r="K312" s="386">
        <v>2013</v>
      </c>
      <c r="L312" s="388">
        <v>1</v>
      </c>
    </row>
    <row r="313" spans="1:12" ht="30" x14ac:dyDescent="0.25">
      <c r="A313" s="386">
        <v>305</v>
      </c>
      <c r="B313" s="386" t="s">
        <v>8297</v>
      </c>
      <c r="C313" s="386" t="s">
        <v>8194</v>
      </c>
      <c r="D313" s="386"/>
      <c r="E313" s="386"/>
      <c r="F313" s="386"/>
      <c r="G313" s="387"/>
      <c r="H313" s="386" t="s">
        <v>131</v>
      </c>
      <c r="I313" s="386" t="s">
        <v>535</v>
      </c>
      <c r="J313" s="386">
        <v>12</v>
      </c>
      <c r="K313" s="386">
        <v>2013</v>
      </c>
      <c r="L313" s="388">
        <v>1</v>
      </c>
    </row>
    <row r="314" spans="1:12" ht="30" x14ac:dyDescent="0.25">
      <c r="A314" s="386">
        <v>306</v>
      </c>
      <c r="B314" s="386" t="s">
        <v>8298</v>
      </c>
      <c r="C314" s="386" t="s">
        <v>8299</v>
      </c>
      <c r="D314" s="386"/>
      <c r="E314" s="386"/>
      <c r="F314" s="386"/>
      <c r="G314" s="387"/>
      <c r="H314" s="386" t="s">
        <v>131</v>
      </c>
      <c r="I314" s="386" t="s">
        <v>535</v>
      </c>
      <c r="J314" s="386">
        <v>12</v>
      </c>
      <c r="K314" s="386">
        <v>2013</v>
      </c>
      <c r="L314" s="388">
        <v>1</v>
      </c>
    </row>
    <row r="315" spans="1:12" ht="30" x14ac:dyDescent="0.25">
      <c r="A315" s="386">
        <v>307</v>
      </c>
      <c r="B315" s="386" t="s">
        <v>8300</v>
      </c>
      <c r="C315" s="386" t="s">
        <v>8301</v>
      </c>
      <c r="D315" s="386"/>
      <c r="E315" s="386"/>
      <c r="F315" s="386"/>
      <c r="G315" s="387"/>
      <c r="H315" s="386" t="s">
        <v>131</v>
      </c>
      <c r="I315" s="386" t="s">
        <v>535</v>
      </c>
      <c r="J315" s="386">
        <v>12</v>
      </c>
      <c r="K315" s="386">
        <v>2013</v>
      </c>
      <c r="L315" s="388">
        <v>1</v>
      </c>
    </row>
    <row r="316" spans="1:12" x14ac:dyDescent="0.25">
      <c r="A316" s="386">
        <v>308</v>
      </c>
      <c r="B316" s="386" t="s">
        <v>8302</v>
      </c>
      <c r="C316" s="386" t="s">
        <v>8224</v>
      </c>
      <c r="D316" s="386"/>
      <c r="E316" s="386"/>
      <c r="F316" s="386"/>
      <c r="G316" s="387"/>
      <c r="H316" s="386" t="s">
        <v>131</v>
      </c>
      <c r="I316" s="386" t="s">
        <v>535</v>
      </c>
      <c r="J316" s="386">
        <v>12</v>
      </c>
      <c r="K316" s="386">
        <v>2013</v>
      </c>
      <c r="L316" s="388">
        <v>1</v>
      </c>
    </row>
    <row r="317" spans="1:12" ht="30" x14ac:dyDescent="0.25">
      <c r="A317" s="386">
        <v>309</v>
      </c>
      <c r="B317" s="386" t="s">
        <v>8303</v>
      </c>
      <c r="C317" s="386" t="s">
        <v>8194</v>
      </c>
      <c r="D317" s="386"/>
      <c r="E317" s="386"/>
      <c r="F317" s="386"/>
      <c r="G317" s="387"/>
      <c r="H317" s="386" t="s">
        <v>131</v>
      </c>
      <c r="I317" s="386" t="s">
        <v>535</v>
      </c>
      <c r="J317" s="386">
        <v>12</v>
      </c>
      <c r="K317" s="386">
        <v>2013</v>
      </c>
      <c r="L317" s="388">
        <v>1</v>
      </c>
    </row>
    <row r="318" spans="1:12" x14ac:dyDescent="0.25">
      <c r="A318" s="386">
        <v>310</v>
      </c>
      <c r="B318" s="386" t="s">
        <v>8304</v>
      </c>
      <c r="C318" s="386" t="s">
        <v>8305</v>
      </c>
      <c r="D318" s="386"/>
      <c r="E318" s="386"/>
      <c r="F318" s="386"/>
      <c r="G318" s="387"/>
      <c r="H318" s="386" t="s">
        <v>131</v>
      </c>
      <c r="I318" s="386" t="s">
        <v>535</v>
      </c>
      <c r="J318" s="386">
        <v>12</v>
      </c>
      <c r="K318" s="386">
        <v>2013</v>
      </c>
      <c r="L318" s="388">
        <v>1</v>
      </c>
    </row>
    <row r="319" spans="1:12" x14ac:dyDescent="0.25">
      <c r="A319" s="386">
        <v>311</v>
      </c>
      <c r="B319" s="386" t="s">
        <v>8306</v>
      </c>
      <c r="C319" s="386" t="s">
        <v>8307</v>
      </c>
      <c r="D319" s="386"/>
      <c r="E319" s="386"/>
      <c r="F319" s="386"/>
      <c r="G319" s="387"/>
      <c r="H319" s="386" t="s">
        <v>131</v>
      </c>
      <c r="I319" s="386" t="s">
        <v>535</v>
      </c>
      <c r="J319" s="386">
        <v>12</v>
      </c>
      <c r="K319" s="386">
        <v>2013</v>
      </c>
      <c r="L319" s="388">
        <v>1</v>
      </c>
    </row>
    <row r="320" spans="1:12" x14ac:dyDescent="0.25">
      <c r="A320" s="386">
        <v>312</v>
      </c>
      <c r="B320" s="386" t="s">
        <v>8308</v>
      </c>
      <c r="C320" s="386" t="s">
        <v>8309</v>
      </c>
      <c r="D320" s="386"/>
      <c r="E320" s="386"/>
      <c r="F320" s="386"/>
      <c r="G320" s="387"/>
      <c r="H320" s="386" t="s">
        <v>131</v>
      </c>
      <c r="I320" s="386" t="s">
        <v>535</v>
      </c>
      <c r="J320" s="386">
        <v>12</v>
      </c>
      <c r="K320" s="386">
        <v>2013</v>
      </c>
      <c r="L320" s="388">
        <v>1</v>
      </c>
    </row>
    <row r="321" spans="1:12" ht="30" x14ac:dyDescent="0.25">
      <c r="A321" s="386">
        <v>313</v>
      </c>
      <c r="B321" s="386" t="s">
        <v>8310</v>
      </c>
      <c r="C321" s="386" t="s">
        <v>8194</v>
      </c>
      <c r="D321" s="386"/>
      <c r="E321" s="386"/>
      <c r="F321" s="386"/>
      <c r="G321" s="387"/>
      <c r="H321" s="386" t="s">
        <v>131</v>
      </c>
      <c r="I321" s="386" t="s">
        <v>535</v>
      </c>
      <c r="J321" s="386">
        <v>12</v>
      </c>
      <c r="K321" s="386">
        <v>2013</v>
      </c>
      <c r="L321" s="388">
        <v>1</v>
      </c>
    </row>
    <row r="322" spans="1:12" ht="30" x14ac:dyDescent="0.25">
      <c r="A322" s="386">
        <v>314</v>
      </c>
      <c r="B322" s="386" t="s">
        <v>8311</v>
      </c>
      <c r="C322" s="386" t="s">
        <v>8312</v>
      </c>
      <c r="D322" s="386"/>
      <c r="E322" s="386"/>
      <c r="F322" s="386"/>
      <c r="G322" s="387"/>
      <c r="H322" s="386" t="s">
        <v>131</v>
      </c>
      <c r="I322" s="386" t="s">
        <v>535</v>
      </c>
      <c r="J322" s="386">
        <v>12</v>
      </c>
      <c r="K322" s="386">
        <v>2013</v>
      </c>
      <c r="L322" s="388">
        <v>1</v>
      </c>
    </row>
    <row r="323" spans="1:12" x14ac:dyDescent="0.25">
      <c r="A323" s="386">
        <v>315</v>
      </c>
      <c r="B323" s="386" t="s">
        <v>8313</v>
      </c>
      <c r="C323" s="386" t="s">
        <v>8314</v>
      </c>
      <c r="D323" s="386"/>
      <c r="E323" s="386"/>
      <c r="F323" s="386"/>
      <c r="G323" s="387"/>
      <c r="H323" s="386" t="s">
        <v>131</v>
      </c>
      <c r="I323" s="386" t="s">
        <v>535</v>
      </c>
      <c r="J323" s="386">
        <v>12</v>
      </c>
      <c r="K323" s="386">
        <v>2013</v>
      </c>
      <c r="L323" s="388">
        <v>1</v>
      </c>
    </row>
    <row r="324" spans="1:12" ht="30" x14ac:dyDescent="0.25">
      <c r="A324" s="386">
        <v>316</v>
      </c>
      <c r="B324" s="386" t="s">
        <v>1140</v>
      </c>
      <c r="C324" s="386" t="s">
        <v>8315</v>
      </c>
      <c r="D324" s="386"/>
      <c r="E324" s="386"/>
      <c r="F324" s="386"/>
      <c r="G324" s="387"/>
      <c r="H324" s="386" t="s">
        <v>131</v>
      </c>
      <c r="I324" s="386" t="s">
        <v>535</v>
      </c>
      <c r="J324" s="386">
        <v>12</v>
      </c>
      <c r="K324" s="386">
        <v>2015</v>
      </c>
      <c r="L324" s="388">
        <v>5473.89</v>
      </c>
    </row>
    <row r="325" spans="1:12" x14ac:dyDescent="0.25">
      <c r="A325" s="386">
        <v>317</v>
      </c>
      <c r="B325" s="386" t="s">
        <v>8316</v>
      </c>
      <c r="C325" s="386" t="s">
        <v>8317</v>
      </c>
      <c r="D325" s="386"/>
      <c r="E325" s="386"/>
      <c r="F325" s="386"/>
      <c r="G325" s="387"/>
      <c r="H325" s="386" t="s">
        <v>131</v>
      </c>
      <c r="I325" s="386" t="s">
        <v>535</v>
      </c>
      <c r="J325" s="386">
        <v>12</v>
      </c>
      <c r="K325" s="386">
        <v>2013</v>
      </c>
      <c r="L325" s="388">
        <v>1</v>
      </c>
    </row>
    <row r="326" spans="1:12" x14ac:dyDescent="0.25">
      <c r="A326" s="386">
        <v>318</v>
      </c>
      <c r="B326" s="386" t="s">
        <v>8318</v>
      </c>
      <c r="C326" s="386" t="s">
        <v>8317</v>
      </c>
      <c r="D326" s="386"/>
      <c r="E326" s="386"/>
      <c r="F326" s="386"/>
      <c r="G326" s="387"/>
      <c r="H326" s="386" t="s">
        <v>131</v>
      </c>
      <c r="I326" s="386" t="s">
        <v>535</v>
      </c>
      <c r="J326" s="386">
        <v>12</v>
      </c>
      <c r="K326" s="386">
        <v>2013</v>
      </c>
      <c r="L326" s="388">
        <v>1</v>
      </c>
    </row>
    <row r="327" spans="1:12" x14ac:dyDescent="0.25">
      <c r="A327" s="386">
        <v>319</v>
      </c>
      <c r="B327" s="386" t="s">
        <v>8319</v>
      </c>
      <c r="C327" s="386" t="s">
        <v>8317</v>
      </c>
      <c r="D327" s="386"/>
      <c r="E327" s="386"/>
      <c r="F327" s="386"/>
      <c r="G327" s="387"/>
      <c r="H327" s="386" t="s">
        <v>131</v>
      </c>
      <c r="I327" s="386" t="s">
        <v>535</v>
      </c>
      <c r="J327" s="386">
        <v>12</v>
      </c>
      <c r="K327" s="386">
        <v>2013</v>
      </c>
      <c r="L327" s="388">
        <v>1</v>
      </c>
    </row>
    <row r="328" spans="1:12" ht="30" x14ac:dyDescent="0.25">
      <c r="A328" s="386">
        <v>320</v>
      </c>
      <c r="B328" s="386" t="s">
        <v>8320</v>
      </c>
      <c r="C328" s="386" t="s">
        <v>8321</v>
      </c>
      <c r="D328" s="386"/>
      <c r="E328" s="386"/>
      <c r="F328" s="386"/>
      <c r="G328" s="387"/>
      <c r="H328" s="386" t="s">
        <v>131</v>
      </c>
      <c r="I328" s="386" t="s">
        <v>535</v>
      </c>
      <c r="J328" s="386">
        <v>12</v>
      </c>
      <c r="K328" s="386">
        <v>2013</v>
      </c>
      <c r="L328" s="388">
        <v>1</v>
      </c>
    </row>
    <row r="329" spans="1:12" x14ac:dyDescent="0.25">
      <c r="A329" s="386">
        <v>321</v>
      </c>
      <c r="B329" s="386" t="s">
        <v>1143</v>
      </c>
      <c r="C329" s="386" t="s">
        <v>8322</v>
      </c>
      <c r="D329" s="386"/>
      <c r="E329" s="386"/>
      <c r="F329" s="386"/>
      <c r="G329" s="387"/>
      <c r="H329" s="386" t="s">
        <v>131</v>
      </c>
      <c r="I329" s="386" t="s">
        <v>535</v>
      </c>
      <c r="J329" s="386">
        <v>12</v>
      </c>
      <c r="K329" s="386">
        <v>2015</v>
      </c>
      <c r="L329" s="388">
        <v>3421.25</v>
      </c>
    </row>
    <row r="330" spans="1:12" x14ac:dyDescent="0.25">
      <c r="A330" s="386">
        <v>322</v>
      </c>
      <c r="B330" s="386" t="s">
        <v>8323</v>
      </c>
      <c r="C330" s="386" t="s">
        <v>8324</v>
      </c>
      <c r="D330" s="386"/>
      <c r="E330" s="386"/>
      <c r="F330" s="386"/>
      <c r="G330" s="387"/>
      <c r="H330" s="386" t="s">
        <v>131</v>
      </c>
      <c r="I330" s="386" t="s">
        <v>535</v>
      </c>
      <c r="J330" s="386">
        <v>12</v>
      </c>
      <c r="K330" s="386">
        <v>2013</v>
      </c>
      <c r="L330" s="388">
        <v>1</v>
      </c>
    </row>
    <row r="331" spans="1:12" x14ac:dyDescent="0.25">
      <c r="A331" s="386">
        <v>323</v>
      </c>
      <c r="B331" s="386" t="s">
        <v>1151</v>
      </c>
      <c r="C331" s="386" t="s">
        <v>8325</v>
      </c>
      <c r="D331" s="386"/>
      <c r="E331" s="386"/>
      <c r="F331" s="386"/>
      <c r="G331" s="387"/>
      <c r="H331" s="386" t="s">
        <v>131</v>
      </c>
      <c r="I331" s="386" t="s">
        <v>535</v>
      </c>
      <c r="J331" s="386">
        <v>12</v>
      </c>
      <c r="K331" s="386">
        <v>2015</v>
      </c>
      <c r="L331" s="388">
        <v>3607.6</v>
      </c>
    </row>
    <row r="332" spans="1:12" x14ac:dyDescent="0.25">
      <c r="A332" s="386">
        <v>324</v>
      </c>
      <c r="B332" s="386" t="s">
        <v>1154</v>
      </c>
      <c r="C332" s="386" t="s">
        <v>8326</v>
      </c>
      <c r="D332" s="386"/>
      <c r="E332" s="386"/>
      <c r="F332" s="386"/>
      <c r="G332" s="387"/>
      <c r="H332" s="386" t="s">
        <v>131</v>
      </c>
      <c r="I332" s="386" t="s">
        <v>535</v>
      </c>
      <c r="J332" s="386">
        <v>12</v>
      </c>
      <c r="K332" s="386">
        <v>2015</v>
      </c>
      <c r="L332" s="388">
        <v>17400</v>
      </c>
    </row>
    <row r="333" spans="1:12" x14ac:dyDescent="0.25">
      <c r="A333" s="386">
        <v>325</v>
      </c>
      <c r="B333" s="386" t="s">
        <v>1134</v>
      </c>
      <c r="C333" s="386" t="s">
        <v>8327</v>
      </c>
      <c r="D333" s="386"/>
      <c r="E333" s="386"/>
      <c r="F333" s="386"/>
      <c r="G333" s="387"/>
      <c r="H333" s="386" t="s">
        <v>131</v>
      </c>
      <c r="I333" s="386" t="s">
        <v>535</v>
      </c>
      <c r="J333" s="386">
        <v>12</v>
      </c>
      <c r="K333" s="386">
        <v>2015</v>
      </c>
      <c r="L333" s="388">
        <v>6400</v>
      </c>
    </row>
    <row r="334" spans="1:12" x14ac:dyDescent="0.25">
      <c r="A334" s="386">
        <v>326</v>
      </c>
      <c r="B334" s="386" t="s">
        <v>8328</v>
      </c>
      <c r="C334" s="386" t="s">
        <v>8329</v>
      </c>
      <c r="D334" s="386"/>
      <c r="E334" s="386"/>
      <c r="F334" s="386"/>
      <c r="G334" s="387"/>
      <c r="H334" s="386" t="s">
        <v>131</v>
      </c>
      <c r="I334" s="386" t="s">
        <v>535</v>
      </c>
      <c r="J334" s="386">
        <v>12</v>
      </c>
      <c r="K334" s="386">
        <v>2015</v>
      </c>
      <c r="L334" s="388">
        <v>3016</v>
      </c>
    </row>
    <row r="335" spans="1:12" ht="30" x14ac:dyDescent="0.25">
      <c r="A335" s="386">
        <v>327</v>
      </c>
      <c r="B335" s="386" t="s">
        <v>8330</v>
      </c>
      <c r="C335" s="386" t="s">
        <v>8331</v>
      </c>
      <c r="D335" s="386"/>
      <c r="E335" s="386"/>
      <c r="F335" s="386"/>
      <c r="G335" s="387"/>
      <c r="H335" s="386" t="s">
        <v>131</v>
      </c>
      <c r="I335" s="386" t="s">
        <v>535</v>
      </c>
      <c r="J335" s="386">
        <v>12</v>
      </c>
      <c r="K335" s="386">
        <v>2013</v>
      </c>
      <c r="L335" s="388">
        <v>1</v>
      </c>
    </row>
    <row r="336" spans="1:12" x14ac:dyDescent="0.25">
      <c r="A336" s="386">
        <v>328</v>
      </c>
      <c r="B336" s="386" t="s">
        <v>8332</v>
      </c>
      <c r="C336" s="386" t="s">
        <v>8317</v>
      </c>
      <c r="D336" s="386"/>
      <c r="E336" s="386"/>
      <c r="F336" s="386"/>
      <c r="G336" s="387"/>
      <c r="H336" s="386" t="s">
        <v>131</v>
      </c>
      <c r="I336" s="386" t="s">
        <v>535</v>
      </c>
      <c r="J336" s="386">
        <v>12</v>
      </c>
      <c r="K336" s="386">
        <v>2015</v>
      </c>
      <c r="L336" s="388">
        <v>326.60000000000002</v>
      </c>
    </row>
    <row r="337" spans="1:12" x14ac:dyDescent="0.25">
      <c r="A337" s="386">
        <v>329</v>
      </c>
      <c r="B337" s="386" t="s">
        <v>8333</v>
      </c>
      <c r="C337" s="386" t="s">
        <v>8186</v>
      </c>
      <c r="D337" s="386"/>
      <c r="E337" s="386"/>
      <c r="F337" s="386"/>
      <c r="G337" s="387"/>
      <c r="H337" s="386" t="s">
        <v>131</v>
      </c>
      <c r="I337" s="386" t="s">
        <v>535</v>
      </c>
      <c r="J337" s="386">
        <v>12</v>
      </c>
      <c r="K337" s="386">
        <v>2013</v>
      </c>
      <c r="L337" s="388">
        <v>1</v>
      </c>
    </row>
    <row r="338" spans="1:12" x14ac:dyDescent="0.25">
      <c r="A338" s="386">
        <v>330</v>
      </c>
      <c r="B338" s="386" t="s">
        <v>8334</v>
      </c>
      <c r="C338" s="386" t="s">
        <v>8190</v>
      </c>
      <c r="D338" s="386"/>
      <c r="E338" s="386"/>
      <c r="F338" s="386"/>
      <c r="G338" s="387"/>
      <c r="H338" s="386" t="s">
        <v>131</v>
      </c>
      <c r="I338" s="386" t="s">
        <v>535</v>
      </c>
      <c r="J338" s="386">
        <v>12</v>
      </c>
      <c r="K338" s="386">
        <v>2015</v>
      </c>
      <c r="L338" s="388">
        <v>1880.25</v>
      </c>
    </row>
    <row r="339" spans="1:12" x14ac:dyDescent="0.25">
      <c r="A339" s="386">
        <v>331</v>
      </c>
      <c r="B339" s="386" t="s">
        <v>8335</v>
      </c>
      <c r="C339" s="386" t="s">
        <v>8309</v>
      </c>
      <c r="D339" s="386"/>
      <c r="E339" s="386"/>
      <c r="F339" s="386"/>
      <c r="G339" s="387"/>
      <c r="H339" s="386" t="s">
        <v>131</v>
      </c>
      <c r="I339" s="386" t="s">
        <v>535</v>
      </c>
      <c r="J339" s="386">
        <v>12</v>
      </c>
      <c r="K339" s="386">
        <v>2013</v>
      </c>
      <c r="L339" s="388">
        <v>1</v>
      </c>
    </row>
    <row r="340" spans="1:12" x14ac:dyDescent="0.25">
      <c r="A340" s="386">
        <v>332</v>
      </c>
      <c r="B340" s="386" t="s">
        <v>8336</v>
      </c>
      <c r="C340" s="386" t="s">
        <v>8204</v>
      </c>
      <c r="D340" s="386"/>
      <c r="E340" s="386"/>
      <c r="F340" s="386"/>
      <c r="G340" s="387"/>
      <c r="H340" s="386" t="s">
        <v>131</v>
      </c>
      <c r="I340" s="386" t="s">
        <v>535</v>
      </c>
      <c r="J340" s="386">
        <v>12</v>
      </c>
      <c r="K340" s="386">
        <v>2013</v>
      </c>
      <c r="L340" s="388">
        <v>1</v>
      </c>
    </row>
    <row r="341" spans="1:12" ht="30" x14ac:dyDescent="0.25">
      <c r="A341" s="386">
        <v>333</v>
      </c>
      <c r="B341" s="386" t="s">
        <v>8337</v>
      </c>
      <c r="C341" s="386" t="s">
        <v>8188</v>
      </c>
      <c r="D341" s="386"/>
      <c r="E341" s="386"/>
      <c r="F341" s="386"/>
      <c r="G341" s="387"/>
      <c r="H341" s="386" t="s">
        <v>131</v>
      </c>
      <c r="I341" s="386" t="s">
        <v>535</v>
      </c>
      <c r="J341" s="386">
        <v>12</v>
      </c>
      <c r="K341" s="386">
        <v>2013</v>
      </c>
      <c r="L341" s="388">
        <v>1</v>
      </c>
    </row>
    <row r="342" spans="1:12" ht="30" x14ac:dyDescent="0.25">
      <c r="A342" s="386">
        <v>334</v>
      </c>
      <c r="B342" s="386" t="s">
        <v>8338</v>
      </c>
      <c r="C342" s="386" t="s">
        <v>8194</v>
      </c>
      <c r="D342" s="386"/>
      <c r="E342" s="386"/>
      <c r="F342" s="386"/>
      <c r="G342" s="387"/>
      <c r="H342" s="386" t="s">
        <v>131</v>
      </c>
      <c r="I342" s="386" t="s">
        <v>535</v>
      </c>
      <c r="J342" s="386">
        <v>12</v>
      </c>
      <c r="K342" s="386">
        <v>2013</v>
      </c>
      <c r="L342" s="388">
        <v>1</v>
      </c>
    </row>
    <row r="343" spans="1:12" x14ac:dyDescent="0.25">
      <c r="A343" s="386">
        <v>335</v>
      </c>
      <c r="B343" s="386" t="s">
        <v>8339</v>
      </c>
      <c r="C343" s="386" t="s">
        <v>8340</v>
      </c>
      <c r="D343" s="386"/>
      <c r="E343" s="386"/>
      <c r="F343" s="386"/>
      <c r="G343" s="387"/>
      <c r="H343" s="386" t="s">
        <v>131</v>
      </c>
      <c r="I343" s="386" t="s">
        <v>535</v>
      </c>
      <c r="J343" s="386">
        <v>12</v>
      </c>
      <c r="K343" s="386">
        <v>2013</v>
      </c>
      <c r="L343" s="388">
        <v>1</v>
      </c>
    </row>
    <row r="344" spans="1:12" ht="30" x14ac:dyDescent="0.25">
      <c r="A344" s="386">
        <v>336</v>
      </c>
      <c r="B344" s="386" t="s">
        <v>1149</v>
      </c>
      <c r="C344" s="386" t="s">
        <v>8341</v>
      </c>
      <c r="D344" s="386"/>
      <c r="E344" s="386"/>
      <c r="F344" s="386"/>
      <c r="G344" s="387"/>
      <c r="H344" s="386" t="s">
        <v>131</v>
      </c>
      <c r="I344" s="386" t="s">
        <v>535</v>
      </c>
      <c r="J344" s="386">
        <v>12</v>
      </c>
      <c r="K344" s="386">
        <v>2015</v>
      </c>
      <c r="L344" s="388">
        <v>2331.6</v>
      </c>
    </row>
    <row r="345" spans="1:12" ht="30" x14ac:dyDescent="0.25">
      <c r="A345" s="386">
        <v>337</v>
      </c>
      <c r="B345" s="386" t="s">
        <v>8342</v>
      </c>
      <c r="C345" s="386" t="s">
        <v>8192</v>
      </c>
      <c r="D345" s="386"/>
      <c r="E345" s="386"/>
      <c r="F345" s="386"/>
      <c r="G345" s="387"/>
      <c r="H345" s="386" t="s">
        <v>131</v>
      </c>
      <c r="I345" s="386" t="s">
        <v>535</v>
      </c>
      <c r="J345" s="386">
        <v>12</v>
      </c>
      <c r="K345" s="386">
        <v>2015</v>
      </c>
      <c r="L345" s="388">
        <v>870</v>
      </c>
    </row>
    <row r="346" spans="1:12" ht="30" x14ac:dyDescent="0.25">
      <c r="A346" s="386">
        <v>338</v>
      </c>
      <c r="B346" s="386" t="s">
        <v>8343</v>
      </c>
      <c r="C346" s="386" t="s">
        <v>8192</v>
      </c>
      <c r="D346" s="386"/>
      <c r="E346" s="386"/>
      <c r="F346" s="386"/>
      <c r="G346" s="387"/>
      <c r="H346" s="386" t="s">
        <v>131</v>
      </c>
      <c r="I346" s="386" t="s">
        <v>535</v>
      </c>
      <c r="J346" s="386">
        <v>12</v>
      </c>
      <c r="K346" s="386">
        <v>2015</v>
      </c>
      <c r="L346" s="388">
        <v>870</v>
      </c>
    </row>
    <row r="347" spans="1:12" x14ac:dyDescent="0.25">
      <c r="A347" s="386">
        <v>339</v>
      </c>
      <c r="B347" s="386" t="s">
        <v>8344</v>
      </c>
      <c r="C347" s="386" t="s">
        <v>8324</v>
      </c>
      <c r="D347" s="386"/>
      <c r="E347" s="386"/>
      <c r="F347" s="386"/>
      <c r="G347" s="387"/>
      <c r="H347" s="386" t="s">
        <v>131</v>
      </c>
      <c r="I347" s="386" t="s">
        <v>535</v>
      </c>
      <c r="J347" s="386">
        <v>12</v>
      </c>
      <c r="K347" s="386">
        <v>2013</v>
      </c>
      <c r="L347" s="388">
        <v>1</v>
      </c>
    </row>
    <row r="348" spans="1:12" x14ac:dyDescent="0.25">
      <c r="A348" s="386">
        <v>340</v>
      </c>
      <c r="B348" s="386" t="s">
        <v>8345</v>
      </c>
      <c r="C348" s="386" t="s">
        <v>8235</v>
      </c>
      <c r="D348" s="386"/>
      <c r="E348" s="386"/>
      <c r="F348" s="386"/>
      <c r="G348" s="387"/>
      <c r="H348" s="386" t="s">
        <v>131</v>
      </c>
      <c r="I348" s="386" t="s">
        <v>535</v>
      </c>
      <c r="J348" s="386">
        <v>12</v>
      </c>
      <c r="K348" s="386">
        <v>2013</v>
      </c>
      <c r="L348" s="388">
        <v>1</v>
      </c>
    </row>
    <row r="349" spans="1:12" ht="30" x14ac:dyDescent="0.25">
      <c r="A349" s="386">
        <v>341</v>
      </c>
      <c r="B349" s="386" t="s">
        <v>8346</v>
      </c>
      <c r="C349" s="386" t="s">
        <v>8202</v>
      </c>
      <c r="D349" s="386"/>
      <c r="E349" s="386"/>
      <c r="F349" s="386"/>
      <c r="G349" s="387"/>
      <c r="H349" s="386" t="s">
        <v>131</v>
      </c>
      <c r="I349" s="386" t="s">
        <v>535</v>
      </c>
      <c r="J349" s="386">
        <v>12</v>
      </c>
      <c r="K349" s="386">
        <v>2013</v>
      </c>
      <c r="L349" s="388">
        <v>1</v>
      </c>
    </row>
    <row r="350" spans="1:12" ht="30" x14ac:dyDescent="0.25">
      <c r="A350" s="386">
        <v>342</v>
      </c>
      <c r="B350" s="386" t="s">
        <v>8347</v>
      </c>
      <c r="C350" s="386" t="s">
        <v>8194</v>
      </c>
      <c r="D350" s="386"/>
      <c r="E350" s="386"/>
      <c r="F350" s="386"/>
      <c r="G350" s="387"/>
      <c r="H350" s="386" t="s">
        <v>131</v>
      </c>
      <c r="I350" s="386" t="s">
        <v>535</v>
      </c>
      <c r="J350" s="386">
        <v>12</v>
      </c>
      <c r="K350" s="386">
        <v>2013</v>
      </c>
      <c r="L350" s="388">
        <v>1</v>
      </c>
    </row>
    <row r="351" spans="1:12" x14ac:dyDescent="0.25">
      <c r="A351" s="386">
        <v>343</v>
      </c>
      <c r="B351" s="386" t="s">
        <v>8348</v>
      </c>
      <c r="C351" s="386" t="s">
        <v>8349</v>
      </c>
      <c r="D351" s="386"/>
      <c r="E351" s="386"/>
      <c r="F351" s="386"/>
      <c r="G351" s="387"/>
      <c r="H351" s="386" t="s">
        <v>131</v>
      </c>
      <c r="I351" s="386" t="s">
        <v>535</v>
      </c>
      <c r="J351" s="386">
        <v>12</v>
      </c>
      <c r="K351" s="386">
        <v>2013</v>
      </c>
      <c r="L351" s="388">
        <v>1</v>
      </c>
    </row>
    <row r="352" spans="1:12" x14ac:dyDescent="0.25">
      <c r="A352" s="386">
        <v>344</v>
      </c>
      <c r="B352" s="386" t="s">
        <v>8350</v>
      </c>
      <c r="C352" s="386" t="s">
        <v>8235</v>
      </c>
      <c r="D352" s="386"/>
      <c r="E352" s="386"/>
      <c r="F352" s="386"/>
      <c r="G352" s="387"/>
      <c r="H352" s="386" t="s">
        <v>131</v>
      </c>
      <c r="I352" s="386" t="s">
        <v>535</v>
      </c>
      <c r="J352" s="386">
        <v>12</v>
      </c>
      <c r="K352" s="386">
        <v>2013</v>
      </c>
      <c r="L352" s="388">
        <v>1</v>
      </c>
    </row>
    <row r="353" spans="1:12" ht="30" x14ac:dyDescent="0.25">
      <c r="A353" s="386">
        <v>345</v>
      </c>
      <c r="B353" s="386" t="s">
        <v>8351</v>
      </c>
      <c r="C353" s="386" t="s">
        <v>8202</v>
      </c>
      <c r="D353" s="386"/>
      <c r="E353" s="386"/>
      <c r="F353" s="386"/>
      <c r="G353" s="387"/>
      <c r="H353" s="386" t="s">
        <v>131</v>
      </c>
      <c r="I353" s="386" t="s">
        <v>535</v>
      </c>
      <c r="J353" s="386">
        <v>12</v>
      </c>
      <c r="K353" s="386">
        <v>2013</v>
      </c>
      <c r="L353" s="388">
        <v>1</v>
      </c>
    </row>
    <row r="354" spans="1:12" ht="30" x14ac:dyDescent="0.25">
      <c r="A354" s="386">
        <v>346</v>
      </c>
      <c r="B354" s="386" t="s">
        <v>8352</v>
      </c>
      <c r="C354" s="386" t="s">
        <v>8192</v>
      </c>
      <c r="D354" s="386"/>
      <c r="E354" s="386"/>
      <c r="F354" s="386"/>
      <c r="G354" s="387"/>
      <c r="H354" s="386" t="s">
        <v>131</v>
      </c>
      <c r="I354" s="386" t="s">
        <v>535</v>
      </c>
      <c r="J354" s="386">
        <v>12</v>
      </c>
      <c r="K354" s="386">
        <v>2013</v>
      </c>
      <c r="L354" s="388">
        <v>1</v>
      </c>
    </row>
    <row r="355" spans="1:12" x14ac:dyDescent="0.25">
      <c r="A355" s="386">
        <v>347</v>
      </c>
      <c r="B355" s="386" t="s">
        <v>8353</v>
      </c>
      <c r="C355" s="386" t="s">
        <v>8354</v>
      </c>
      <c r="D355" s="386"/>
      <c r="E355" s="386"/>
      <c r="F355" s="386"/>
      <c r="G355" s="387"/>
      <c r="H355" s="386" t="s">
        <v>131</v>
      </c>
      <c r="I355" s="386" t="s">
        <v>535</v>
      </c>
      <c r="J355" s="386">
        <v>12</v>
      </c>
      <c r="K355" s="386">
        <v>2013</v>
      </c>
      <c r="L355" s="388">
        <v>1</v>
      </c>
    </row>
    <row r="356" spans="1:12" x14ac:dyDescent="0.25">
      <c r="A356" s="386">
        <v>348</v>
      </c>
      <c r="B356" s="386" t="s">
        <v>8355</v>
      </c>
      <c r="C356" s="386" t="s">
        <v>8356</v>
      </c>
      <c r="D356" s="386"/>
      <c r="E356" s="386"/>
      <c r="F356" s="386"/>
      <c r="G356" s="387"/>
      <c r="H356" s="386" t="s">
        <v>131</v>
      </c>
      <c r="I356" s="386" t="s">
        <v>535</v>
      </c>
      <c r="J356" s="386">
        <v>12</v>
      </c>
      <c r="K356" s="386">
        <v>2013</v>
      </c>
      <c r="L356" s="388">
        <v>1</v>
      </c>
    </row>
    <row r="357" spans="1:12" x14ac:dyDescent="0.25">
      <c r="A357" s="386">
        <v>349</v>
      </c>
      <c r="B357" s="386" t="s">
        <v>8357</v>
      </c>
      <c r="C357" s="386" t="s">
        <v>8358</v>
      </c>
      <c r="D357" s="386"/>
      <c r="E357" s="386"/>
      <c r="F357" s="386"/>
      <c r="G357" s="387"/>
      <c r="H357" s="386" t="s">
        <v>131</v>
      </c>
      <c r="I357" s="386" t="s">
        <v>535</v>
      </c>
      <c r="J357" s="386">
        <v>12</v>
      </c>
      <c r="K357" s="386">
        <v>2013</v>
      </c>
      <c r="L357" s="388">
        <v>1</v>
      </c>
    </row>
    <row r="358" spans="1:12" x14ac:dyDescent="0.25">
      <c r="A358" s="386">
        <v>350</v>
      </c>
      <c r="B358" s="386" t="s">
        <v>8359</v>
      </c>
      <c r="C358" s="386" t="s">
        <v>8360</v>
      </c>
      <c r="D358" s="386"/>
      <c r="E358" s="386"/>
      <c r="F358" s="386"/>
      <c r="G358" s="387"/>
      <c r="H358" s="386" t="s">
        <v>131</v>
      </c>
      <c r="I358" s="386" t="s">
        <v>535</v>
      </c>
      <c r="J358" s="386">
        <v>12</v>
      </c>
      <c r="K358" s="386">
        <v>2013</v>
      </c>
      <c r="L358" s="388">
        <v>1</v>
      </c>
    </row>
    <row r="359" spans="1:12" ht="30" x14ac:dyDescent="0.25">
      <c r="A359" s="386">
        <v>351</v>
      </c>
      <c r="B359" s="386" t="s">
        <v>8361</v>
      </c>
      <c r="C359" s="386" t="s">
        <v>8362</v>
      </c>
      <c r="D359" s="386"/>
      <c r="E359" s="386"/>
      <c r="F359" s="386"/>
      <c r="G359" s="387"/>
      <c r="H359" s="386" t="s">
        <v>131</v>
      </c>
      <c r="I359" s="386" t="s">
        <v>535</v>
      </c>
      <c r="J359" s="386">
        <v>12</v>
      </c>
      <c r="K359" s="386">
        <v>2013</v>
      </c>
      <c r="L359" s="388">
        <v>1</v>
      </c>
    </row>
    <row r="360" spans="1:12" ht="30" x14ac:dyDescent="0.25">
      <c r="A360" s="386">
        <v>352</v>
      </c>
      <c r="B360" s="386" t="s">
        <v>8363</v>
      </c>
      <c r="C360" s="386" t="s">
        <v>8202</v>
      </c>
      <c r="D360" s="386"/>
      <c r="E360" s="386"/>
      <c r="F360" s="386"/>
      <c r="G360" s="387"/>
      <c r="H360" s="386" t="s">
        <v>131</v>
      </c>
      <c r="I360" s="386" t="s">
        <v>535</v>
      </c>
      <c r="J360" s="386">
        <v>12</v>
      </c>
      <c r="K360" s="386">
        <v>2013</v>
      </c>
      <c r="L360" s="388">
        <v>1</v>
      </c>
    </row>
    <row r="361" spans="1:12" x14ac:dyDescent="0.25">
      <c r="A361" s="386">
        <v>353</v>
      </c>
      <c r="B361" s="386" t="s">
        <v>1157</v>
      </c>
      <c r="C361" s="386" t="s">
        <v>8364</v>
      </c>
      <c r="D361" s="386"/>
      <c r="E361" s="386"/>
      <c r="F361" s="386"/>
      <c r="G361" s="387"/>
      <c r="H361" s="386" t="s">
        <v>131</v>
      </c>
      <c r="I361" s="386" t="s">
        <v>535</v>
      </c>
      <c r="J361" s="386">
        <v>12</v>
      </c>
      <c r="K361" s="386">
        <v>2013</v>
      </c>
      <c r="L361" s="388">
        <v>1</v>
      </c>
    </row>
    <row r="362" spans="1:12" x14ac:dyDescent="0.25">
      <c r="A362" s="386">
        <v>354</v>
      </c>
      <c r="B362" s="386" t="s">
        <v>8365</v>
      </c>
      <c r="C362" s="386" t="s">
        <v>8366</v>
      </c>
      <c r="D362" s="386"/>
      <c r="E362" s="386"/>
      <c r="F362" s="386"/>
      <c r="G362" s="387"/>
      <c r="H362" s="386" t="s">
        <v>131</v>
      </c>
      <c r="I362" s="386" t="s">
        <v>535</v>
      </c>
      <c r="J362" s="386">
        <v>12</v>
      </c>
      <c r="K362" s="386">
        <v>2013</v>
      </c>
      <c r="L362" s="388">
        <v>1</v>
      </c>
    </row>
    <row r="363" spans="1:12" x14ac:dyDescent="0.25">
      <c r="A363" s="386">
        <v>355</v>
      </c>
      <c r="B363" s="386" t="s">
        <v>8367</v>
      </c>
      <c r="C363" s="386" t="s">
        <v>8366</v>
      </c>
      <c r="D363" s="386"/>
      <c r="E363" s="386"/>
      <c r="F363" s="386"/>
      <c r="G363" s="387"/>
      <c r="H363" s="386" t="s">
        <v>131</v>
      </c>
      <c r="I363" s="386" t="s">
        <v>535</v>
      </c>
      <c r="J363" s="386">
        <v>12</v>
      </c>
      <c r="K363" s="386">
        <v>2013</v>
      </c>
      <c r="L363" s="388">
        <v>1</v>
      </c>
    </row>
    <row r="364" spans="1:12" x14ac:dyDescent="0.25">
      <c r="A364" s="386">
        <v>356</v>
      </c>
      <c r="B364" s="386" t="s">
        <v>1137</v>
      </c>
      <c r="C364" s="386" t="s">
        <v>8368</v>
      </c>
      <c r="D364" s="386"/>
      <c r="E364" s="386"/>
      <c r="F364" s="386"/>
      <c r="G364" s="387"/>
      <c r="H364" s="386" t="s">
        <v>131</v>
      </c>
      <c r="I364" s="386" t="s">
        <v>535</v>
      </c>
      <c r="J364" s="386">
        <v>12</v>
      </c>
      <c r="K364" s="386">
        <v>2015</v>
      </c>
      <c r="L364" s="388">
        <v>3220</v>
      </c>
    </row>
    <row r="365" spans="1:12" x14ac:dyDescent="0.25">
      <c r="A365" s="386">
        <v>357</v>
      </c>
      <c r="B365" s="386" t="s">
        <v>8369</v>
      </c>
      <c r="C365" s="386" t="s">
        <v>8370</v>
      </c>
      <c r="D365" s="386"/>
      <c r="E365" s="386"/>
      <c r="F365" s="386"/>
      <c r="G365" s="387"/>
      <c r="H365" s="386" t="s">
        <v>131</v>
      </c>
      <c r="I365" s="386" t="s">
        <v>535</v>
      </c>
      <c r="J365" s="386">
        <v>12</v>
      </c>
      <c r="K365" s="386">
        <v>2015</v>
      </c>
      <c r="L365" s="388">
        <v>531.17999999999995</v>
      </c>
    </row>
    <row r="366" spans="1:12" x14ac:dyDescent="0.25">
      <c r="A366" s="386">
        <v>358</v>
      </c>
      <c r="B366" s="386" t="s">
        <v>8371</v>
      </c>
      <c r="C366" s="386" t="s">
        <v>8366</v>
      </c>
      <c r="D366" s="386"/>
      <c r="E366" s="386"/>
      <c r="F366" s="386"/>
      <c r="G366" s="387"/>
      <c r="H366" s="386" t="s">
        <v>131</v>
      </c>
      <c r="I366" s="386" t="s">
        <v>535</v>
      </c>
      <c r="J366" s="386">
        <v>12</v>
      </c>
      <c r="K366" s="386">
        <v>2013</v>
      </c>
      <c r="L366" s="388">
        <v>1</v>
      </c>
    </row>
    <row r="367" spans="1:12" x14ac:dyDescent="0.25">
      <c r="A367" s="386">
        <v>359</v>
      </c>
      <c r="B367" s="386" t="s">
        <v>8372</v>
      </c>
      <c r="C367" s="386" t="s">
        <v>8366</v>
      </c>
      <c r="D367" s="386"/>
      <c r="E367" s="386"/>
      <c r="F367" s="386"/>
      <c r="G367" s="387"/>
      <c r="H367" s="386" t="s">
        <v>131</v>
      </c>
      <c r="I367" s="386" t="s">
        <v>535</v>
      </c>
      <c r="J367" s="386">
        <v>12</v>
      </c>
      <c r="K367" s="386">
        <v>2013</v>
      </c>
      <c r="L367" s="388">
        <v>1</v>
      </c>
    </row>
    <row r="368" spans="1:12" x14ac:dyDescent="0.25">
      <c r="A368" s="386">
        <v>360</v>
      </c>
      <c r="B368" s="386" t="s">
        <v>8373</v>
      </c>
      <c r="C368" s="386" t="s">
        <v>8366</v>
      </c>
      <c r="D368" s="386"/>
      <c r="E368" s="386"/>
      <c r="F368" s="386"/>
      <c r="G368" s="387"/>
      <c r="H368" s="386" t="s">
        <v>131</v>
      </c>
      <c r="I368" s="386" t="s">
        <v>535</v>
      </c>
      <c r="J368" s="386">
        <v>12</v>
      </c>
      <c r="K368" s="386">
        <v>2013</v>
      </c>
      <c r="L368" s="388">
        <v>1</v>
      </c>
    </row>
    <row r="369" spans="1:12" x14ac:dyDescent="0.25">
      <c r="A369" s="386">
        <v>361</v>
      </c>
      <c r="B369" s="386" t="s">
        <v>8374</v>
      </c>
      <c r="C369" s="386" t="s">
        <v>8366</v>
      </c>
      <c r="D369" s="386"/>
      <c r="E369" s="386"/>
      <c r="F369" s="386"/>
      <c r="G369" s="387"/>
      <c r="H369" s="386" t="s">
        <v>131</v>
      </c>
      <c r="I369" s="386" t="s">
        <v>535</v>
      </c>
      <c r="J369" s="386">
        <v>12</v>
      </c>
      <c r="K369" s="386">
        <v>2013</v>
      </c>
      <c r="L369" s="388">
        <v>1</v>
      </c>
    </row>
    <row r="370" spans="1:12" x14ac:dyDescent="0.25">
      <c r="A370" s="386">
        <v>362</v>
      </c>
      <c r="B370" s="386" t="s">
        <v>8375</v>
      </c>
      <c r="C370" s="386" t="s">
        <v>8366</v>
      </c>
      <c r="D370" s="386"/>
      <c r="E370" s="386"/>
      <c r="F370" s="386"/>
      <c r="G370" s="387"/>
      <c r="H370" s="386" t="s">
        <v>131</v>
      </c>
      <c r="I370" s="386" t="s">
        <v>535</v>
      </c>
      <c r="J370" s="386">
        <v>12</v>
      </c>
      <c r="K370" s="386">
        <v>2013</v>
      </c>
      <c r="L370" s="388">
        <v>1</v>
      </c>
    </row>
    <row r="371" spans="1:12" x14ac:dyDescent="0.25">
      <c r="A371" s="386">
        <v>363</v>
      </c>
      <c r="B371" s="386" t="s">
        <v>8376</v>
      </c>
      <c r="C371" s="386" t="s">
        <v>8377</v>
      </c>
      <c r="D371" s="386"/>
      <c r="E371" s="386"/>
      <c r="F371" s="386"/>
      <c r="G371" s="387"/>
      <c r="H371" s="386" t="s">
        <v>131</v>
      </c>
      <c r="I371" s="386" t="s">
        <v>535</v>
      </c>
      <c r="J371" s="386">
        <v>12</v>
      </c>
      <c r="K371" s="386">
        <v>2013</v>
      </c>
      <c r="L371" s="388">
        <v>1</v>
      </c>
    </row>
    <row r="372" spans="1:12" x14ac:dyDescent="0.25">
      <c r="A372" s="386">
        <v>364</v>
      </c>
      <c r="B372" s="386" t="s">
        <v>8378</v>
      </c>
      <c r="C372" s="96" t="s">
        <v>8379</v>
      </c>
      <c r="D372" s="386"/>
      <c r="E372" s="386"/>
      <c r="F372" s="386"/>
      <c r="G372" s="387"/>
      <c r="H372" s="386" t="s">
        <v>131</v>
      </c>
      <c r="I372" s="386" t="s">
        <v>535</v>
      </c>
      <c r="J372" s="386">
        <v>12</v>
      </c>
      <c r="K372" s="386">
        <v>2015</v>
      </c>
      <c r="L372" s="388">
        <v>3850</v>
      </c>
    </row>
    <row r="373" spans="1:12" ht="30" x14ac:dyDescent="0.25">
      <c r="A373" s="386">
        <v>365</v>
      </c>
      <c r="B373" s="386" t="s">
        <v>8380</v>
      </c>
      <c r="C373" s="386" t="s">
        <v>8381</v>
      </c>
      <c r="D373" s="386"/>
      <c r="E373" s="386"/>
      <c r="F373" s="386"/>
      <c r="G373" s="387"/>
      <c r="H373" s="386" t="s">
        <v>1313</v>
      </c>
      <c r="I373" s="386" t="s">
        <v>535</v>
      </c>
      <c r="J373" s="386">
        <v>12</v>
      </c>
      <c r="K373" s="386">
        <v>2013</v>
      </c>
      <c r="L373" s="388">
        <v>1</v>
      </c>
    </row>
    <row r="374" spans="1:12" ht="30" x14ac:dyDescent="0.25">
      <c r="A374" s="386">
        <v>366</v>
      </c>
      <c r="B374" s="386" t="s">
        <v>8382</v>
      </c>
      <c r="C374" s="386" t="s">
        <v>8383</v>
      </c>
      <c r="D374" s="386"/>
      <c r="E374" s="386"/>
      <c r="F374" s="386"/>
      <c r="G374" s="387"/>
      <c r="H374" s="386" t="s">
        <v>1313</v>
      </c>
      <c r="I374" s="386" t="s">
        <v>535</v>
      </c>
      <c r="J374" s="386">
        <v>12</v>
      </c>
      <c r="K374" s="386">
        <v>2013</v>
      </c>
      <c r="L374" s="388">
        <v>1</v>
      </c>
    </row>
    <row r="375" spans="1:12" ht="30" x14ac:dyDescent="0.25">
      <c r="A375" s="386">
        <v>367</v>
      </c>
      <c r="B375" s="386" t="s">
        <v>8384</v>
      </c>
      <c r="C375" s="386" t="s">
        <v>8385</v>
      </c>
      <c r="D375" s="386"/>
      <c r="E375" s="386"/>
      <c r="F375" s="386"/>
      <c r="G375" s="387"/>
      <c r="H375" s="386" t="s">
        <v>1313</v>
      </c>
      <c r="I375" s="386" t="s">
        <v>535</v>
      </c>
      <c r="J375" s="386">
        <v>12</v>
      </c>
      <c r="K375" s="386">
        <v>2013</v>
      </c>
      <c r="L375" s="388">
        <v>1</v>
      </c>
    </row>
    <row r="376" spans="1:12" ht="30" x14ac:dyDescent="0.25">
      <c r="A376" s="386">
        <v>368</v>
      </c>
      <c r="B376" s="386" t="s">
        <v>8386</v>
      </c>
      <c r="C376" s="386" t="s">
        <v>8387</v>
      </c>
      <c r="D376" s="386"/>
      <c r="E376" s="386"/>
      <c r="F376" s="386"/>
      <c r="G376" s="387"/>
      <c r="H376" s="386" t="s">
        <v>1313</v>
      </c>
      <c r="I376" s="386" t="s">
        <v>535</v>
      </c>
      <c r="J376" s="386">
        <v>12</v>
      </c>
      <c r="K376" s="386">
        <v>2013</v>
      </c>
      <c r="L376" s="388">
        <v>1</v>
      </c>
    </row>
    <row r="377" spans="1:12" x14ac:dyDescent="0.25">
      <c r="A377" s="386">
        <v>369</v>
      </c>
      <c r="B377" s="386" t="s">
        <v>8388</v>
      </c>
      <c r="C377" s="386" t="s">
        <v>8389</v>
      </c>
      <c r="D377" s="386"/>
      <c r="E377" s="386"/>
      <c r="F377" s="386"/>
      <c r="G377" s="387"/>
      <c r="H377" s="386" t="s">
        <v>1313</v>
      </c>
      <c r="I377" s="386" t="s">
        <v>535</v>
      </c>
      <c r="J377" s="386">
        <v>12</v>
      </c>
      <c r="K377" s="386">
        <v>2013</v>
      </c>
      <c r="L377" s="388">
        <v>1</v>
      </c>
    </row>
    <row r="378" spans="1:12" ht="30" x14ac:dyDescent="0.25">
      <c r="A378" s="386">
        <v>370</v>
      </c>
      <c r="B378" s="386" t="s">
        <v>8390</v>
      </c>
      <c r="C378" s="386" t="s">
        <v>8391</v>
      </c>
      <c r="D378" s="386"/>
      <c r="E378" s="386"/>
      <c r="F378" s="386"/>
      <c r="G378" s="387"/>
      <c r="H378" s="386" t="s">
        <v>1313</v>
      </c>
      <c r="I378" s="386" t="s">
        <v>535</v>
      </c>
      <c r="J378" s="386">
        <v>12</v>
      </c>
      <c r="K378" s="386">
        <v>2013</v>
      </c>
      <c r="L378" s="388">
        <v>1</v>
      </c>
    </row>
    <row r="379" spans="1:12" ht="30" x14ac:dyDescent="0.25">
      <c r="A379" s="386">
        <v>371</v>
      </c>
      <c r="B379" s="386" t="s">
        <v>8392</v>
      </c>
      <c r="C379" s="386" t="s">
        <v>8393</v>
      </c>
      <c r="D379" s="386"/>
      <c r="E379" s="386"/>
      <c r="F379" s="386"/>
      <c r="G379" s="387"/>
      <c r="H379" s="386" t="s">
        <v>1313</v>
      </c>
      <c r="I379" s="386" t="s">
        <v>535</v>
      </c>
      <c r="J379" s="386">
        <v>12</v>
      </c>
      <c r="K379" s="386">
        <v>2013</v>
      </c>
      <c r="L379" s="388">
        <v>1</v>
      </c>
    </row>
    <row r="380" spans="1:12" ht="30" x14ac:dyDescent="0.25">
      <c r="A380" s="386">
        <v>372</v>
      </c>
      <c r="B380" s="386" t="s">
        <v>8394</v>
      </c>
      <c r="C380" s="386" t="s">
        <v>8395</v>
      </c>
      <c r="D380" s="386"/>
      <c r="E380" s="386"/>
      <c r="F380" s="386"/>
      <c r="G380" s="387"/>
      <c r="H380" s="386" t="s">
        <v>1313</v>
      </c>
      <c r="I380" s="386" t="s">
        <v>535</v>
      </c>
      <c r="J380" s="386">
        <v>12</v>
      </c>
      <c r="K380" s="386">
        <v>2013</v>
      </c>
      <c r="L380" s="388">
        <v>1</v>
      </c>
    </row>
    <row r="381" spans="1:12" ht="30" x14ac:dyDescent="0.25">
      <c r="A381" s="386">
        <v>373</v>
      </c>
      <c r="B381" s="386" t="s">
        <v>8396</v>
      </c>
      <c r="C381" s="386" t="s">
        <v>8397</v>
      </c>
      <c r="D381" s="386"/>
      <c r="E381" s="386"/>
      <c r="F381" s="386"/>
      <c r="G381" s="387"/>
      <c r="H381" s="386" t="s">
        <v>1313</v>
      </c>
      <c r="I381" s="386" t="s">
        <v>535</v>
      </c>
      <c r="J381" s="386">
        <v>12</v>
      </c>
      <c r="K381" s="386">
        <v>2015</v>
      </c>
      <c r="L381" s="388">
        <v>1138.5</v>
      </c>
    </row>
    <row r="382" spans="1:12" x14ac:dyDescent="0.25">
      <c r="A382" s="386">
        <v>374</v>
      </c>
      <c r="B382" s="386" t="s">
        <v>8398</v>
      </c>
      <c r="C382" s="386" t="s">
        <v>8399</v>
      </c>
      <c r="D382" s="386"/>
      <c r="E382" s="386"/>
      <c r="F382" s="386"/>
      <c r="G382" s="387"/>
      <c r="H382" s="386" t="s">
        <v>1313</v>
      </c>
      <c r="I382" s="386" t="s">
        <v>535</v>
      </c>
      <c r="J382" s="386">
        <v>12</v>
      </c>
      <c r="K382" s="386">
        <v>2013</v>
      </c>
      <c r="L382" s="388">
        <v>1</v>
      </c>
    </row>
    <row r="383" spans="1:12" x14ac:dyDescent="0.25">
      <c r="A383" s="386">
        <v>375</v>
      </c>
      <c r="B383" s="386" t="s">
        <v>8400</v>
      </c>
      <c r="C383" s="386" t="s">
        <v>8401</v>
      </c>
      <c r="D383" s="386"/>
      <c r="E383" s="386"/>
      <c r="F383" s="386"/>
      <c r="G383" s="387"/>
      <c r="H383" s="386" t="s">
        <v>1313</v>
      </c>
      <c r="I383" s="386" t="s">
        <v>535</v>
      </c>
      <c r="J383" s="386">
        <v>12</v>
      </c>
      <c r="K383" s="386">
        <v>2013</v>
      </c>
      <c r="L383" s="388">
        <v>1</v>
      </c>
    </row>
    <row r="384" spans="1:12" x14ac:dyDescent="0.25">
      <c r="A384" s="386">
        <v>376</v>
      </c>
      <c r="B384" s="386" t="s">
        <v>8402</v>
      </c>
      <c r="C384" s="386" t="s">
        <v>8403</v>
      </c>
      <c r="D384" s="386"/>
      <c r="E384" s="386"/>
      <c r="F384" s="386"/>
      <c r="G384" s="387">
        <v>7106811</v>
      </c>
      <c r="H384" s="386" t="s">
        <v>1313</v>
      </c>
      <c r="I384" s="386" t="s">
        <v>535</v>
      </c>
      <c r="J384" s="386">
        <v>12</v>
      </c>
      <c r="K384" s="386">
        <v>2013</v>
      </c>
      <c r="L384" s="388">
        <v>1</v>
      </c>
    </row>
    <row r="385" spans="1:12" x14ac:dyDescent="0.25">
      <c r="A385" s="386">
        <v>377</v>
      </c>
      <c r="B385" s="386" t="s">
        <v>8404</v>
      </c>
      <c r="C385" s="386" t="s">
        <v>8405</v>
      </c>
      <c r="D385" s="386"/>
      <c r="E385" s="386"/>
      <c r="F385" s="386"/>
      <c r="G385" s="387" t="s">
        <v>8406</v>
      </c>
      <c r="H385" s="386" t="s">
        <v>1313</v>
      </c>
      <c r="I385" s="386" t="s">
        <v>535</v>
      </c>
      <c r="J385" s="386">
        <v>12</v>
      </c>
      <c r="K385" s="386">
        <v>2015</v>
      </c>
      <c r="L385" s="388">
        <v>1117.8</v>
      </c>
    </row>
    <row r="386" spans="1:12" x14ac:dyDescent="0.25">
      <c r="A386" s="386">
        <v>378</v>
      </c>
      <c r="B386" s="386" t="s">
        <v>8407</v>
      </c>
      <c r="C386" s="386" t="s">
        <v>8408</v>
      </c>
      <c r="D386" s="386"/>
      <c r="E386" s="386"/>
      <c r="F386" s="386"/>
      <c r="G386" s="387"/>
      <c r="H386" s="386" t="s">
        <v>1313</v>
      </c>
      <c r="I386" s="386" t="s">
        <v>535</v>
      </c>
      <c r="J386" s="386">
        <v>12</v>
      </c>
      <c r="K386" s="386">
        <v>2015</v>
      </c>
      <c r="L386" s="388">
        <v>371.2</v>
      </c>
    </row>
    <row r="387" spans="1:12" x14ac:dyDescent="0.25">
      <c r="A387" s="386">
        <v>379</v>
      </c>
      <c r="B387" s="386" t="s">
        <v>8409</v>
      </c>
      <c r="C387" s="386" t="s">
        <v>8410</v>
      </c>
      <c r="D387" s="386"/>
      <c r="E387" s="386"/>
      <c r="F387" s="386"/>
      <c r="G387" s="387"/>
      <c r="H387" s="386" t="s">
        <v>1313</v>
      </c>
      <c r="I387" s="386" t="s">
        <v>535</v>
      </c>
      <c r="J387" s="386">
        <v>12</v>
      </c>
      <c r="K387" s="386">
        <v>2013</v>
      </c>
      <c r="L387" s="388">
        <v>1</v>
      </c>
    </row>
    <row r="388" spans="1:12" x14ac:dyDescent="0.25">
      <c r="A388" s="386">
        <v>380</v>
      </c>
      <c r="B388" s="386" t="s">
        <v>8411</v>
      </c>
      <c r="C388" s="386" t="s">
        <v>8410</v>
      </c>
      <c r="D388" s="386"/>
      <c r="E388" s="386"/>
      <c r="F388" s="386"/>
      <c r="G388" s="387"/>
      <c r="H388" s="386" t="s">
        <v>1313</v>
      </c>
      <c r="I388" s="386" t="s">
        <v>535</v>
      </c>
      <c r="J388" s="386">
        <v>12</v>
      </c>
      <c r="K388" s="386">
        <v>2013</v>
      </c>
      <c r="L388" s="388">
        <v>1</v>
      </c>
    </row>
    <row r="389" spans="1:12" x14ac:dyDescent="0.25">
      <c r="A389" s="386">
        <v>381</v>
      </c>
      <c r="B389" s="386" t="s">
        <v>8412</v>
      </c>
      <c r="C389" s="386" t="s">
        <v>8410</v>
      </c>
      <c r="D389" s="386"/>
      <c r="E389" s="386"/>
      <c r="F389" s="386"/>
      <c r="G389" s="387"/>
      <c r="H389" s="386" t="s">
        <v>1313</v>
      </c>
      <c r="I389" s="386" t="s">
        <v>535</v>
      </c>
      <c r="J389" s="386">
        <v>12</v>
      </c>
      <c r="K389" s="386">
        <v>2013</v>
      </c>
      <c r="L389" s="388">
        <v>1</v>
      </c>
    </row>
    <row r="390" spans="1:12" x14ac:dyDescent="0.25">
      <c r="A390" s="386">
        <v>382</v>
      </c>
      <c r="B390" s="386" t="s">
        <v>8413</v>
      </c>
      <c r="C390" s="386" t="s">
        <v>8414</v>
      </c>
      <c r="D390" s="386"/>
      <c r="E390" s="386"/>
      <c r="F390" s="386"/>
      <c r="G390" s="387"/>
      <c r="H390" s="386" t="s">
        <v>1313</v>
      </c>
      <c r="I390" s="386" t="s">
        <v>535</v>
      </c>
      <c r="J390" s="386">
        <v>12</v>
      </c>
      <c r="K390" s="386">
        <v>2013</v>
      </c>
      <c r="L390" s="388">
        <v>1</v>
      </c>
    </row>
    <row r="391" spans="1:12" x14ac:dyDescent="0.25">
      <c r="A391" s="386">
        <v>383</v>
      </c>
      <c r="B391" s="386" t="s">
        <v>8415</v>
      </c>
      <c r="C391" s="386" t="s">
        <v>8414</v>
      </c>
      <c r="D391" s="386"/>
      <c r="E391" s="386"/>
      <c r="F391" s="386"/>
      <c r="G391" s="387"/>
      <c r="H391" s="386" t="s">
        <v>1313</v>
      </c>
      <c r="I391" s="386" t="s">
        <v>535</v>
      </c>
      <c r="J391" s="386">
        <v>12</v>
      </c>
      <c r="K391" s="386">
        <v>2013</v>
      </c>
      <c r="L391" s="388">
        <v>1</v>
      </c>
    </row>
    <row r="392" spans="1:12" x14ac:dyDescent="0.25">
      <c r="A392" s="386">
        <v>384</v>
      </c>
      <c r="B392" s="386" t="s">
        <v>8416</v>
      </c>
      <c r="C392" s="386" t="s">
        <v>8417</v>
      </c>
      <c r="D392" s="386"/>
      <c r="E392" s="386"/>
      <c r="F392" s="386"/>
      <c r="G392" s="387"/>
      <c r="H392" s="386" t="s">
        <v>1313</v>
      </c>
      <c r="I392" s="386" t="s">
        <v>535</v>
      </c>
      <c r="J392" s="386">
        <v>12</v>
      </c>
      <c r="K392" s="386">
        <v>2013</v>
      </c>
      <c r="L392" s="388">
        <v>1</v>
      </c>
    </row>
    <row r="393" spans="1:12" ht="30" x14ac:dyDescent="0.25">
      <c r="A393" s="386">
        <v>385</v>
      </c>
      <c r="B393" s="386" t="s">
        <v>8418</v>
      </c>
      <c r="C393" s="386" t="s">
        <v>8419</v>
      </c>
      <c r="D393" s="386"/>
      <c r="E393" s="386"/>
      <c r="F393" s="386"/>
      <c r="G393" s="387"/>
      <c r="H393" s="386" t="s">
        <v>1313</v>
      </c>
      <c r="I393" s="386" t="s">
        <v>535</v>
      </c>
      <c r="J393" s="386">
        <v>12</v>
      </c>
      <c r="K393" s="386">
        <v>2013</v>
      </c>
      <c r="L393" s="388">
        <v>1</v>
      </c>
    </row>
    <row r="394" spans="1:12" x14ac:dyDescent="0.25">
      <c r="A394" s="386">
        <v>386</v>
      </c>
      <c r="B394" s="386" t="s">
        <v>8420</v>
      </c>
      <c r="C394" s="386" t="s">
        <v>8421</v>
      </c>
      <c r="D394" s="386"/>
      <c r="E394" s="386"/>
      <c r="F394" s="386"/>
      <c r="G394" s="387"/>
      <c r="H394" s="386" t="s">
        <v>1313</v>
      </c>
      <c r="I394" s="386" t="s">
        <v>535</v>
      </c>
      <c r="J394" s="386">
        <v>12</v>
      </c>
      <c r="K394" s="386">
        <v>2013</v>
      </c>
      <c r="L394" s="388">
        <v>1</v>
      </c>
    </row>
    <row r="395" spans="1:12" x14ac:dyDescent="0.25">
      <c r="A395" s="386">
        <v>387</v>
      </c>
      <c r="B395" s="386" t="s">
        <v>8422</v>
      </c>
      <c r="C395" s="386" t="s">
        <v>8423</v>
      </c>
      <c r="D395" s="386"/>
      <c r="E395" s="386"/>
      <c r="F395" s="386"/>
      <c r="G395" s="387"/>
      <c r="H395" s="386" t="s">
        <v>1313</v>
      </c>
      <c r="I395" s="386" t="s">
        <v>535</v>
      </c>
      <c r="J395" s="386">
        <v>12</v>
      </c>
      <c r="K395" s="386">
        <v>2013</v>
      </c>
      <c r="L395" s="388">
        <v>1</v>
      </c>
    </row>
    <row r="396" spans="1:12" x14ac:dyDescent="0.25">
      <c r="A396" s="386">
        <v>388</v>
      </c>
      <c r="B396" s="386" t="s">
        <v>8424</v>
      </c>
      <c r="C396" s="386" t="s">
        <v>8425</v>
      </c>
      <c r="D396" s="386"/>
      <c r="E396" s="386"/>
      <c r="F396" s="386"/>
      <c r="G396" s="387"/>
      <c r="H396" s="386" t="s">
        <v>8426</v>
      </c>
      <c r="I396" s="386" t="s">
        <v>535</v>
      </c>
      <c r="J396" s="386">
        <v>12</v>
      </c>
      <c r="K396" s="386">
        <v>2013</v>
      </c>
      <c r="L396" s="350">
        <v>1</v>
      </c>
    </row>
    <row r="397" spans="1:12" x14ac:dyDescent="0.25">
      <c r="A397" s="386">
        <v>389</v>
      </c>
      <c r="B397" s="386" t="s">
        <v>8427</v>
      </c>
      <c r="C397" s="386" t="s">
        <v>8428</v>
      </c>
      <c r="D397" s="386"/>
      <c r="E397" s="386"/>
      <c r="F397" s="386"/>
      <c r="G397" s="387"/>
      <c r="H397" s="386" t="s">
        <v>8426</v>
      </c>
      <c r="I397" s="386" t="s">
        <v>535</v>
      </c>
      <c r="J397" s="386">
        <v>12</v>
      </c>
      <c r="K397" s="386">
        <v>2013</v>
      </c>
      <c r="L397" s="388">
        <v>1</v>
      </c>
    </row>
    <row r="398" spans="1:12" x14ac:dyDescent="0.25">
      <c r="A398" s="386">
        <v>390</v>
      </c>
      <c r="B398" s="386" t="s">
        <v>8429</v>
      </c>
      <c r="C398" s="386" t="s">
        <v>8430</v>
      </c>
      <c r="D398" s="386"/>
      <c r="E398" s="386"/>
      <c r="F398" s="386"/>
      <c r="G398" s="387"/>
      <c r="H398" s="386" t="s">
        <v>8426</v>
      </c>
      <c r="I398" s="386" t="s">
        <v>535</v>
      </c>
      <c r="J398" s="386">
        <v>12</v>
      </c>
      <c r="K398" s="386">
        <v>2015</v>
      </c>
      <c r="L398" s="388">
        <v>1665.43</v>
      </c>
    </row>
    <row r="399" spans="1:12" x14ac:dyDescent="0.25">
      <c r="A399" s="386">
        <v>391</v>
      </c>
      <c r="B399" s="386" t="s">
        <v>8431</v>
      </c>
      <c r="C399" s="386" t="s">
        <v>8432</v>
      </c>
      <c r="D399" s="386"/>
      <c r="E399" s="386"/>
      <c r="F399" s="386"/>
      <c r="G399" s="387"/>
      <c r="H399" s="386" t="s">
        <v>8426</v>
      </c>
      <c r="I399" s="386" t="s">
        <v>535</v>
      </c>
      <c r="J399" s="386">
        <v>12</v>
      </c>
      <c r="K399" s="386">
        <v>2013</v>
      </c>
      <c r="L399" s="388">
        <v>1</v>
      </c>
    </row>
    <row r="400" spans="1:12" x14ac:dyDescent="0.25">
      <c r="A400" s="386">
        <v>392</v>
      </c>
      <c r="B400" s="386" t="s">
        <v>8433</v>
      </c>
      <c r="C400" s="386" t="s">
        <v>8434</v>
      </c>
      <c r="D400" s="386"/>
      <c r="E400" s="386"/>
      <c r="F400" s="386"/>
      <c r="G400" s="387"/>
      <c r="H400" s="386" t="s">
        <v>8426</v>
      </c>
      <c r="I400" s="386" t="s">
        <v>535</v>
      </c>
      <c r="J400" s="386">
        <v>12</v>
      </c>
      <c r="K400" s="386">
        <v>2013</v>
      </c>
      <c r="L400" s="388">
        <v>1</v>
      </c>
    </row>
    <row r="401" spans="1:12" x14ac:dyDescent="0.25">
      <c r="A401" s="386">
        <v>393</v>
      </c>
      <c r="B401" s="386" t="s">
        <v>8435</v>
      </c>
      <c r="C401" s="386" t="s">
        <v>8436</v>
      </c>
      <c r="D401" s="386"/>
      <c r="E401" s="386"/>
      <c r="F401" s="386"/>
      <c r="G401" s="387"/>
      <c r="H401" s="386" t="s">
        <v>8426</v>
      </c>
      <c r="I401" s="386" t="s">
        <v>535</v>
      </c>
      <c r="J401" s="386">
        <v>12</v>
      </c>
      <c r="K401" s="386">
        <v>2013</v>
      </c>
      <c r="L401" s="388">
        <v>1</v>
      </c>
    </row>
    <row r="402" spans="1:12" x14ac:dyDescent="0.25">
      <c r="A402" s="386">
        <v>394</v>
      </c>
      <c r="B402" s="386" t="s">
        <v>8437</v>
      </c>
      <c r="C402" s="386" t="s">
        <v>1537</v>
      </c>
      <c r="D402" s="386"/>
      <c r="E402" s="386"/>
      <c r="F402" s="386"/>
      <c r="G402" s="387"/>
      <c r="H402" s="386" t="s">
        <v>8426</v>
      </c>
      <c r="I402" s="386" t="s">
        <v>535</v>
      </c>
      <c r="J402" s="386">
        <v>12</v>
      </c>
      <c r="K402" s="386">
        <v>2015</v>
      </c>
      <c r="L402" s="388">
        <v>999</v>
      </c>
    </row>
    <row r="403" spans="1:12" x14ac:dyDescent="0.25">
      <c r="A403" s="386">
        <v>395</v>
      </c>
      <c r="B403" s="386" t="s">
        <v>8438</v>
      </c>
      <c r="C403" s="386" t="s">
        <v>2438</v>
      </c>
      <c r="D403" s="386"/>
      <c r="E403" s="386"/>
      <c r="F403" s="386"/>
      <c r="G403" s="387"/>
      <c r="H403" s="386" t="s">
        <v>8426</v>
      </c>
      <c r="I403" s="386" t="s">
        <v>535</v>
      </c>
      <c r="J403" s="386">
        <v>12</v>
      </c>
      <c r="K403" s="386">
        <v>2013</v>
      </c>
      <c r="L403" s="388">
        <v>1</v>
      </c>
    </row>
    <row r="404" spans="1:12" x14ac:dyDescent="0.25">
      <c r="A404" s="386">
        <v>396</v>
      </c>
      <c r="B404" s="386" t="s">
        <v>8439</v>
      </c>
      <c r="C404" s="386" t="s">
        <v>2438</v>
      </c>
      <c r="D404" s="386"/>
      <c r="E404" s="386"/>
      <c r="F404" s="386"/>
      <c r="G404" s="387"/>
      <c r="H404" s="386" t="s">
        <v>8426</v>
      </c>
      <c r="I404" s="386" t="s">
        <v>535</v>
      </c>
      <c r="J404" s="386">
        <v>12</v>
      </c>
      <c r="K404" s="386">
        <v>2013</v>
      </c>
      <c r="L404" s="388">
        <v>1</v>
      </c>
    </row>
    <row r="405" spans="1:12" ht="30" x14ac:dyDescent="0.25">
      <c r="A405" s="386">
        <v>397</v>
      </c>
      <c r="B405" s="386" t="s">
        <v>8440</v>
      </c>
      <c r="C405" s="386" t="s">
        <v>8441</v>
      </c>
      <c r="D405" s="386"/>
      <c r="E405" s="386"/>
      <c r="F405" s="386"/>
      <c r="G405" s="387"/>
      <c r="H405" s="386" t="s">
        <v>8426</v>
      </c>
      <c r="I405" s="386" t="s">
        <v>535</v>
      </c>
      <c r="J405" s="386">
        <v>12</v>
      </c>
      <c r="K405" s="386">
        <v>2013</v>
      </c>
      <c r="L405" s="388">
        <v>1</v>
      </c>
    </row>
    <row r="406" spans="1:12" x14ac:dyDescent="0.25">
      <c r="A406" s="386">
        <v>398</v>
      </c>
      <c r="B406" s="386" t="s">
        <v>8442</v>
      </c>
      <c r="C406" s="386" t="s">
        <v>8443</v>
      </c>
      <c r="D406" s="386"/>
      <c r="E406" s="386" t="s">
        <v>8444</v>
      </c>
      <c r="F406" s="386"/>
      <c r="G406" s="387"/>
      <c r="H406" s="386" t="s">
        <v>8426</v>
      </c>
      <c r="I406" s="386" t="s">
        <v>535</v>
      </c>
      <c r="J406" s="386">
        <v>12</v>
      </c>
      <c r="K406" s="386">
        <v>2015</v>
      </c>
      <c r="L406" s="388">
        <v>2103.5100000000002</v>
      </c>
    </row>
    <row r="407" spans="1:12" x14ac:dyDescent="0.25">
      <c r="A407" s="386">
        <v>399</v>
      </c>
      <c r="B407" s="386" t="s">
        <v>8445</v>
      </c>
      <c r="C407" s="386" t="s">
        <v>8443</v>
      </c>
      <c r="D407" s="386"/>
      <c r="E407" s="386" t="s">
        <v>8446</v>
      </c>
      <c r="F407" s="386"/>
      <c r="G407" s="387"/>
      <c r="H407" s="386" t="s">
        <v>8426</v>
      </c>
      <c r="I407" s="386" t="s">
        <v>535</v>
      </c>
      <c r="J407" s="386">
        <v>12</v>
      </c>
      <c r="K407" s="386">
        <v>2015</v>
      </c>
      <c r="L407" s="388">
        <v>2103.5100000000002</v>
      </c>
    </row>
    <row r="408" spans="1:12" x14ac:dyDescent="0.25">
      <c r="A408" s="386">
        <v>400</v>
      </c>
      <c r="B408" s="386" t="s">
        <v>8447</v>
      </c>
      <c r="C408" s="386" t="s">
        <v>8448</v>
      </c>
      <c r="D408" s="386"/>
      <c r="E408" s="386"/>
      <c r="F408" s="386"/>
      <c r="G408" s="387"/>
      <c r="H408" s="386" t="s">
        <v>8426</v>
      </c>
      <c r="I408" s="386" t="s">
        <v>535</v>
      </c>
      <c r="J408" s="386">
        <v>12</v>
      </c>
      <c r="K408" s="386">
        <v>2013</v>
      </c>
      <c r="L408" s="388">
        <v>1</v>
      </c>
    </row>
    <row r="409" spans="1:12" ht="30" x14ac:dyDescent="0.25">
      <c r="A409" s="386">
        <v>401</v>
      </c>
      <c r="B409" s="386" t="s">
        <v>8449</v>
      </c>
      <c r="C409" s="386" t="s">
        <v>8450</v>
      </c>
      <c r="D409" s="386"/>
      <c r="E409" s="386"/>
      <c r="F409" s="386"/>
      <c r="G409" s="387"/>
      <c r="H409" s="386" t="s">
        <v>8426</v>
      </c>
      <c r="I409" s="386" t="s">
        <v>535</v>
      </c>
      <c r="J409" s="386">
        <v>12</v>
      </c>
      <c r="K409" s="386">
        <v>2013</v>
      </c>
      <c r="L409" s="388">
        <v>1</v>
      </c>
    </row>
    <row r="410" spans="1:12" ht="30" x14ac:dyDescent="0.25">
      <c r="A410" s="386">
        <v>402</v>
      </c>
      <c r="B410" s="386" t="s">
        <v>8451</v>
      </c>
      <c r="C410" s="386" t="s">
        <v>8419</v>
      </c>
      <c r="D410" s="386"/>
      <c r="E410" s="386"/>
      <c r="F410" s="386"/>
      <c r="G410" s="387"/>
      <c r="H410" s="386" t="s">
        <v>8426</v>
      </c>
      <c r="I410" s="386" t="s">
        <v>535</v>
      </c>
      <c r="J410" s="386">
        <v>12</v>
      </c>
      <c r="K410" s="386">
        <v>2015</v>
      </c>
      <c r="L410" s="388">
        <v>1500</v>
      </c>
    </row>
    <row r="411" spans="1:12" x14ac:dyDescent="0.25">
      <c r="A411" s="386">
        <v>403</v>
      </c>
      <c r="B411" s="386" t="s">
        <v>8452</v>
      </c>
      <c r="C411" s="386" t="s">
        <v>8453</v>
      </c>
      <c r="D411" s="386"/>
      <c r="E411" s="386"/>
      <c r="F411" s="386"/>
      <c r="G411" s="387"/>
      <c r="H411" s="386" t="s">
        <v>8426</v>
      </c>
      <c r="I411" s="386" t="s">
        <v>535</v>
      </c>
      <c r="J411" s="386">
        <v>12</v>
      </c>
      <c r="K411" s="386">
        <v>2013</v>
      </c>
      <c r="L411" s="388">
        <v>1</v>
      </c>
    </row>
    <row r="412" spans="1:12" x14ac:dyDescent="0.25">
      <c r="A412" s="386">
        <v>404</v>
      </c>
      <c r="B412" s="386" t="s">
        <v>8454</v>
      </c>
      <c r="C412" s="386" t="s">
        <v>8455</v>
      </c>
      <c r="D412" s="386"/>
      <c r="E412" s="386"/>
      <c r="F412" s="386"/>
      <c r="G412" s="387"/>
      <c r="H412" s="386" t="s">
        <v>8426</v>
      </c>
      <c r="I412" s="386" t="s">
        <v>535</v>
      </c>
      <c r="J412" s="386">
        <v>12</v>
      </c>
      <c r="K412" s="386">
        <v>2013</v>
      </c>
      <c r="L412" s="388">
        <v>1</v>
      </c>
    </row>
    <row r="413" spans="1:12" ht="30" x14ac:dyDescent="0.25">
      <c r="A413" s="386">
        <v>405</v>
      </c>
      <c r="B413" s="386" t="s">
        <v>8456</v>
      </c>
      <c r="C413" s="386" t="s">
        <v>8457</v>
      </c>
      <c r="D413" s="386"/>
      <c r="E413" s="386"/>
      <c r="F413" s="386"/>
      <c r="G413" s="387"/>
      <c r="H413" s="386" t="s">
        <v>8426</v>
      </c>
      <c r="I413" s="386" t="s">
        <v>535</v>
      </c>
      <c r="J413" s="386">
        <v>12</v>
      </c>
      <c r="K413" s="386">
        <v>2013</v>
      </c>
      <c r="L413" s="388">
        <v>6</v>
      </c>
    </row>
    <row r="414" spans="1:12" x14ac:dyDescent="0.25">
      <c r="A414" s="386">
        <v>406</v>
      </c>
      <c r="B414" s="386" t="s">
        <v>8458</v>
      </c>
      <c r="C414" s="386" t="s">
        <v>8459</v>
      </c>
      <c r="D414" s="386"/>
      <c r="E414" s="386"/>
      <c r="F414" s="386"/>
      <c r="G414" s="387"/>
      <c r="H414" s="386" t="s">
        <v>8426</v>
      </c>
      <c r="I414" s="386" t="s">
        <v>535</v>
      </c>
      <c r="J414" s="386">
        <v>12</v>
      </c>
      <c r="K414" s="386">
        <v>2013</v>
      </c>
      <c r="L414" s="388">
        <v>1</v>
      </c>
    </row>
    <row r="415" spans="1:12" x14ac:dyDescent="0.25">
      <c r="A415" s="386">
        <v>407</v>
      </c>
      <c r="B415" s="386" t="s">
        <v>8460</v>
      </c>
      <c r="C415" s="386" t="s">
        <v>8461</v>
      </c>
      <c r="D415" s="386"/>
      <c r="E415" s="386"/>
      <c r="F415" s="386"/>
      <c r="G415" s="387"/>
      <c r="H415" s="386" t="s">
        <v>8426</v>
      </c>
      <c r="I415" s="386" t="s">
        <v>535</v>
      </c>
      <c r="J415" s="386">
        <v>12</v>
      </c>
      <c r="K415" s="386">
        <v>2013</v>
      </c>
      <c r="L415" s="388">
        <v>1</v>
      </c>
    </row>
    <row r="416" spans="1:12" ht="30" x14ac:dyDescent="0.25">
      <c r="A416" s="386">
        <v>408</v>
      </c>
      <c r="B416" s="386" t="s">
        <v>8462</v>
      </c>
      <c r="C416" s="386" t="s">
        <v>8463</v>
      </c>
      <c r="D416" s="386"/>
      <c r="E416" s="386"/>
      <c r="F416" s="386"/>
      <c r="G416" s="387"/>
      <c r="H416" s="386" t="s">
        <v>8426</v>
      </c>
      <c r="I416" s="386" t="s">
        <v>535</v>
      </c>
      <c r="J416" s="386">
        <v>12</v>
      </c>
      <c r="K416" s="386">
        <v>2015</v>
      </c>
      <c r="L416" s="388">
        <v>1402</v>
      </c>
    </row>
    <row r="417" spans="1:12" x14ac:dyDescent="0.25">
      <c r="A417" s="386">
        <v>409</v>
      </c>
      <c r="B417" s="386" t="s">
        <v>8464</v>
      </c>
      <c r="C417" s="386" t="s">
        <v>8465</v>
      </c>
      <c r="D417" s="386"/>
      <c r="E417" s="386" t="s">
        <v>8466</v>
      </c>
      <c r="F417" s="386"/>
      <c r="G417" s="387"/>
      <c r="H417" s="386" t="s">
        <v>8426</v>
      </c>
      <c r="I417" s="386" t="s">
        <v>535</v>
      </c>
      <c r="J417" s="386">
        <v>12</v>
      </c>
      <c r="K417" s="386">
        <v>2013</v>
      </c>
      <c r="L417" s="388">
        <v>1</v>
      </c>
    </row>
    <row r="418" spans="1:12" x14ac:dyDescent="0.25">
      <c r="A418" s="386">
        <v>410</v>
      </c>
      <c r="B418" s="386" t="s">
        <v>8467</v>
      </c>
      <c r="C418" s="386" t="s">
        <v>8468</v>
      </c>
      <c r="D418" s="386"/>
      <c r="E418" s="386"/>
      <c r="F418" s="386"/>
      <c r="G418" s="387"/>
      <c r="H418" s="386" t="s">
        <v>8426</v>
      </c>
      <c r="I418" s="386" t="s">
        <v>535</v>
      </c>
      <c r="J418" s="386">
        <v>12</v>
      </c>
      <c r="K418" s="386">
        <v>2015</v>
      </c>
      <c r="L418" s="388">
        <v>371.2</v>
      </c>
    </row>
    <row r="419" spans="1:12" x14ac:dyDescent="0.25">
      <c r="A419" s="386">
        <v>411</v>
      </c>
      <c r="B419" s="386" t="s">
        <v>8469</v>
      </c>
      <c r="C419" s="386" t="s">
        <v>8468</v>
      </c>
      <c r="D419" s="386"/>
      <c r="E419" s="386"/>
      <c r="F419" s="386"/>
      <c r="G419" s="387"/>
      <c r="H419" s="386" t="s">
        <v>8426</v>
      </c>
      <c r="I419" s="386" t="s">
        <v>535</v>
      </c>
      <c r="J419" s="386">
        <v>12</v>
      </c>
      <c r="K419" s="386">
        <v>2015</v>
      </c>
      <c r="L419" s="388">
        <v>371.2</v>
      </c>
    </row>
    <row r="420" spans="1:12" x14ac:dyDescent="0.25">
      <c r="A420" s="386">
        <v>412</v>
      </c>
      <c r="B420" s="386" t="s">
        <v>8470</v>
      </c>
      <c r="C420" s="386" t="s">
        <v>8468</v>
      </c>
      <c r="D420" s="386"/>
      <c r="E420" s="386"/>
      <c r="F420" s="386"/>
      <c r="G420" s="387"/>
      <c r="H420" s="386" t="s">
        <v>8426</v>
      </c>
      <c r="I420" s="386" t="s">
        <v>535</v>
      </c>
      <c r="J420" s="386">
        <v>12</v>
      </c>
      <c r="K420" s="386">
        <v>2015</v>
      </c>
      <c r="L420" s="388">
        <v>371.2</v>
      </c>
    </row>
    <row r="421" spans="1:12" x14ac:dyDescent="0.25">
      <c r="A421" s="386">
        <v>413</v>
      </c>
      <c r="B421" s="386" t="s">
        <v>8471</v>
      </c>
      <c r="C421" s="96" t="s">
        <v>8472</v>
      </c>
      <c r="D421" s="386"/>
      <c r="E421" s="386"/>
      <c r="F421" s="386"/>
      <c r="G421" s="387"/>
      <c r="H421" s="386" t="s">
        <v>8426</v>
      </c>
      <c r="I421" s="386" t="s">
        <v>535</v>
      </c>
      <c r="J421" s="386">
        <v>12</v>
      </c>
      <c r="K421" s="386">
        <v>2015</v>
      </c>
      <c r="L421" s="388">
        <v>1960.4</v>
      </c>
    </row>
    <row r="422" spans="1:12" x14ac:dyDescent="0.25">
      <c r="A422" s="386">
        <v>414</v>
      </c>
      <c r="B422" s="386" t="s">
        <v>8473</v>
      </c>
      <c r="C422" s="96" t="s">
        <v>8474</v>
      </c>
      <c r="D422" s="386"/>
      <c r="E422" s="386"/>
      <c r="F422" s="386"/>
      <c r="G422" s="387"/>
      <c r="H422" s="386" t="s">
        <v>8426</v>
      </c>
      <c r="I422" s="386" t="s">
        <v>535</v>
      </c>
      <c r="J422" s="386">
        <v>12</v>
      </c>
      <c r="K422" s="386">
        <v>2015</v>
      </c>
      <c r="L422" s="388">
        <v>1972</v>
      </c>
    </row>
    <row r="423" spans="1:12" x14ac:dyDescent="0.25">
      <c r="A423" s="386">
        <v>415</v>
      </c>
      <c r="B423" s="386" t="s">
        <v>8475</v>
      </c>
      <c r="C423" s="96" t="s">
        <v>8476</v>
      </c>
      <c r="D423" s="386"/>
      <c r="E423" s="386"/>
      <c r="F423" s="386"/>
      <c r="G423" s="387"/>
      <c r="H423" s="386" t="s">
        <v>8426</v>
      </c>
      <c r="I423" s="386" t="s">
        <v>535</v>
      </c>
      <c r="J423" s="386">
        <v>12</v>
      </c>
      <c r="K423" s="386">
        <v>2015</v>
      </c>
      <c r="L423" s="388">
        <v>1719</v>
      </c>
    </row>
    <row r="424" spans="1:12" ht="30" x14ac:dyDescent="0.25">
      <c r="A424" s="386">
        <v>416</v>
      </c>
      <c r="B424" s="386" t="s">
        <v>8477</v>
      </c>
      <c r="C424" s="386" t="s">
        <v>8478</v>
      </c>
      <c r="D424" s="386"/>
      <c r="E424" s="386"/>
      <c r="F424" s="386"/>
      <c r="G424" s="387"/>
      <c r="H424" s="386" t="s">
        <v>8479</v>
      </c>
      <c r="I424" s="386" t="s">
        <v>535</v>
      </c>
      <c r="J424" s="386">
        <v>12</v>
      </c>
      <c r="K424" s="386">
        <v>2015</v>
      </c>
      <c r="L424" s="388">
        <v>950.04</v>
      </c>
    </row>
    <row r="425" spans="1:12" x14ac:dyDescent="0.25">
      <c r="A425" s="386">
        <v>417</v>
      </c>
      <c r="B425" s="386" t="s">
        <v>8480</v>
      </c>
      <c r="C425" s="386" t="s">
        <v>8481</v>
      </c>
      <c r="D425" s="386"/>
      <c r="E425" s="386"/>
      <c r="F425" s="386"/>
      <c r="G425" s="387"/>
      <c r="H425" s="386" t="s">
        <v>8479</v>
      </c>
      <c r="I425" s="386" t="s">
        <v>535</v>
      </c>
      <c r="J425" s="386">
        <v>12</v>
      </c>
      <c r="K425" s="386">
        <v>2015</v>
      </c>
      <c r="L425" s="388">
        <v>868.84</v>
      </c>
    </row>
    <row r="426" spans="1:12" x14ac:dyDescent="0.25">
      <c r="A426" s="386">
        <v>418</v>
      </c>
      <c r="B426" s="386" t="s">
        <v>8482</v>
      </c>
      <c r="C426" s="386" t="s">
        <v>8483</v>
      </c>
      <c r="D426" s="386"/>
      <c r="E426" s="386"/>
      <c r="F426" s="386"/>
      <c r="G426" s="387"/>
      <c r="H426" s="386" t="s">
        <v>8479</v>
      </c>
      <c r="I426" s="386" t="s">
        <v>535</v>
      </c>
      <c r="J426" s="386">
        <v>12</v>
      </c>
      <c r="K426" s="386">
        <v>2015</v>
      </c>
      <c r="L426" s="388">
        <v>896</v>
      </c>
    </row>
    <row r="427" spans="1:12" x14ac:dyDescent="0.25">
      <c r="A427" s="386">
        <v>419</v>
      </c>
      <c r="B427" s="386" t="s">
        <v>8484</v>
      </c>
      <c r="C427" s="386" t="s">
        <v>8485</v>
      </c>
      <c r="D427" s="386"/>
      <c r="E427" s="386"/>
      <c r="F427" s="386"/>
      <c r="G427" s="387"/>
      <c r="H427" s="386" t="s">
        <v>8479</v>
      </c>
      <c r="I427" s="386" t="s">
        <v>535</v>
      </c>
      <c r="J427" s="386">
        <v>12</v>
      </c>
      <c r="K427" s="386">
        <v>2015</v>
      </c>
      <c r="L427" s="388">
        <v>680.92</v>
      </c>
    </row>
    <row r="428" spans="1:12" ht="30" x14ac:dyDescent="0.25">
      <c r="A428" s="386">
        <v>420</v>
      </c>
      <c r="B428" s="386" t="s">
        <v>8486</v>
      </c>
      <c r="C428" s="386" t="s">
        <v>8487</v>
      </c>
      <c r="D428" s="386"/>
      <c r="E428" s="386"/>
      <c r="F428" s="386"/>
      <c r="G428" s="387"/>
      <c r="H428" s="386" t="s">
        <v>8479</v>
      </c>
      <c r="I428" s="386" t="s">
        <v>535</v>
      </c>
      <c r="J428" s="386">
        <v>12</v>
      </c>
      <c r="K428" s="386">
        <v>2013</v>
      </c>
      <c r="L428" s="388">
        <v>3</v>
      </c>
    </row>
    <row r="429" spans="1:12" ht="30" x14ac:dyDescent="0.25">
      <c r="A429" s="386">
        <v>421</v>
      </c>
      <c r="B429" s="386" t="s">
        <v>8488</v>
      </c>
      <c r="C429" s="386" t="s">
        <v>8489</v>
      </c>
      <c r="D429" s="386"/>
      <c r="E429" s="386"/>
      <c r="F429" s="386"/>
      <c r="G429" s="387"/>
      <c r="H429" s="386" t="s">
        <v>8479</v>
      </c>
      <c r="I429" s="386" t="s">
        <v>535</v>
      </c>
      <c r="J429" s="386">
        <v>12</v>
      </c>
      <c r="K429" s="386">
        <v>2013</v>
      </c>
      <c r="L429" s="388">
        <v>2</v>
      </c>
    </row>
    <row r="430" spans="1:12" x14ac:dyDescent="0.25">
      <c r="A430" s="386">
        <v>422</v>
      </c>
      <c r="B430" s="386" t="s">
        <v>8490</v>
      </c>
      <c r="C430" s="386" t="s">
        <v>8491</v>
      </c>
      <c r="D430" s="386"/>
      <c r="E430" s="386"/>
      <c r="F430" s="386"/>
      <c r="G430" s="387"/>
      <c r="H430" s="386" t="s">
        <v>8479</v>
      </c>
      <c r="I430" s="386" t="s">
        <v>535</v>
      </c>
      <c r="J430" s="386">
        <v>12</v>
      </c>
      <c r="K430" s="386">
        <v>2015</v>
      </c>
      <c r="L430" s="388">
        <v>13307.52</v>
      </c>
    </row>
    <row r="431" spans="1:12" x14ac:dyDescent="0.25">
      <c r="A431" s="386">
        <v>423</v>
      </c>
      <c r="B431" s="386" t="s">
        <v>8492</v>
      </c>
      <c r="C431" s="386" t="s">
        <v>8493</v>
      </c>
      <c r="D431" s="386"/>
      <c r="E431" s="386"/>
      <c r="F431" s="386"/>
      <c r="G431" s="387"/>
      <c r="H431" s="386" t="s">
        <v>8479</v>
      </c>
      <c r="I431" s="386" t="s">
        <v>535</v>
      </c>
      <c r="J431" s="386">
        <v>12</v>
      </c>
      <c r="K431" s="386">
        <v>2013</v>
      </c>
      <c r="L431" s="388">
        <v>2</v>
      </c>
    </row>
    <row r="432" spans="1:12" x14ac:dyDescent="0.25">
      <c r="A432" s="386">
        <v>424</v>
      </c>
      <c r="B432" s="386" t="s">
        <v>8494</v>
      </c>
      <c r="C432" s="386" t="s">
        <v>8495</v>
      </c>
      <c r="D432" s="386"/>
      <c r="E432" s="386"/>
      <c r="F432" s="386"/>
      <c r="G432" s="387"/>
      <c r="H432" s="386" t="s">
        <v>8479</v>
      </c>
      <c r="I432" s="386" t="s">
        <v>535</v>
      </c>
      <c r="J432" s="386">
        <v>12</v>
      </c>
      <c r="K432" s="386">
        <v>2015</v>
      </c>
      <c r="L432" s="388">
        <v>7191</v>
      </c>
    </row>
    <row r="433" spans="1:12" x14ac:dyDescent="0.25">
      <c r="A433" s="386">
        <v>425</v>
      </c>
      <c r="B433" s="386" t="s">
        <v>8496</v>
      </c>
      <c r="C433" s="386" t="s">
        <v>8497</v>
      </c>
      <c r="D433" s="386"/>
      <c r="E433" s="386"/>
      <c r="F433" s="386"/>
      <c r="G433" s="387"/>
      <c r="H433" s="386" t="s">
        <v>8479</v>
      </c>
      <c r="I433" s="386" t="s">
        <v>535</v>
      </c>
      <c r="J433" s="386">
        <v>12</v>
      </c>
      <c r="K433" s="386">
        <v>2015</v>
      </c>
      <c r="L433" s="388">
        <v>207176</v>
      </c>
    </row>
    <row r="434" spans="1:12" x14ac:dyDescent="0.25">
      <c r="A434" s="386">
        <v>426</v>
      </c>
      <c r="B434" s="386" t="s">
        <v>8498</v>
      </c>
      <c r="C434" s="386" t="s">
        <v>8499</v>
      </c>
      <c r="D434" s="386"/>
      <c r="E434" s="386"/>
      <c r="F434" s="386"/>
      <c r="G434" s="387"/>
      <c r="H434" s="386" t="s">
        <v>8479</v>
      </c>
      <c r="I434" s="386" t="s">
        <v>92</v>
      </c>
      <c r="J434" s="386">
        <v>12</v>
      </c>
      <c r="K434" s="386">
        <v>2020</v>
      </c>
      <c r="L434" s="388">
        <v>48499.6</v>
      </c>
    </row>
    <row r="435" spans="1:12" x14ac:dyDescent="0.25">
      <c r="A435" s="386">
        <v>427</v>
      </c>
      <c r="B435" s="386" t="s">
        <v>8500</v>
      </c>
      <c r="C435" s="386" t="s">
        <v>8501</v>
      </c>
      <c r="D435" s="386"/>
      <c r="E435" s="386"/>
      <c r="F435" s="386"/>
      <c r="G435" s="387"/>
      <c r="H435" s="386" t="s">
        <v>8502</v>
      </c>
      <c r="I435" s="386" t="s">
        <v>535</v>
      </c>
      <c r="J435" s="386">
        <v>12</v>
      </c>
      <c r="K435" s="386">
        <v>2015</v>
      </c>
      <c r="L435" s="388">
        <v>1850.48</v>
      </c>
    </row>
    <row r="436" spans="1:12" ht="30" x14ac:dyDescent="0.25">
      <c r="A436" s="386">
        <v>428</v>
      </c>
      <c r="B436" s="386" t="s">
        <v>8503</v>
      </c>
      <c r="C436" s="386" t="s">
        <v>8504</v>
      </c>
      <c r="D436" s="386"/>
      <c r="E436" s="386"/>
      <c r="F436" s="386"/>
      <c r="G436" s="387"/>
      <c r="H436" s="386" t="s">
        <v>8502</v>
      </c>
      <c r="I436" s="386" t="s">
        <v>535</v>
      </c>
      <c r="J436" s="386">
        <v>12</v>
      </c>
      <c r="K436" s="386">
        <v>2013</v>
      </c>
      <c r="L436" s="388">
        <v>1</v>
      </c>
    </row>
    <row r="437" spans="1:12" x14ac:dyDescent="0.25">
      <c r="A437" s="386">
        <v>429</v>
      </c>
      <c r="B437" s="386" t="s">
        <v>8505</v>
      </c>
      <c r="C437" s="386" t="s">
        <v>8506</v>
      </c>
      <c r="D437" s="386"/>
      <c r="E437" s="386"/>
      <c r="F437" s="386"/>
      <c r="G437" s="387"/>
      <c r="H437" s="386" t="s">
        <v>8502</v>
      </c>
      <c r="I437" s="386" t="s">
        <v>535</v>
      </c>
      <c r="J437" s="386">
        <v>12</v>
      </c>
      <c r="K437" s="386">
        <v>2015</v>
      </c>
      <c r="L437" s="388">
        <v>1199</v>
      </c>
    </row>
    <row r="438" spans="1:12" x14ac:dyDescent="0.25">
      <c r="A438" s="386">
        <v>430</v>
      </c>
      <c r="B438" s="386" t="s">
        <v>8507</v>
      </c>
      <c r="C438" s="386" t="s">
        <v>8508</v>
      </c>
      <c r="D438" s="386"/>
      <c r="E438" s="386"/>
      <c r="F438" s="386"/>
      <c r="G438" s="387"/>
      <c r="H438" s="386" t="s">
        <v>8502</v>
      </c>
      <c r="I438" s="386" t="s">
        <v>535</v>
      </c>
      <c r="J438" s="386">
        <v>12</v>
      </c>
      <c r="K438" s="386">
        <v>2015</v>
      </c>
      <c r="L438" s="388">
        <v>1199</v>
      </c>
    </row>
    <row r="439" spans="1:12" x14ac:dyDescent="0.25">
      <c r="A439" s="386">
        <v>431</v>
      </c>
      <c r="B439" s="386" t="s">
        <v>8509</v>
      </c>
      <c r="C439" s="386" t="s">
        <v>8510</v>
      </c>
      <c r="D439" s="386"/>
      <c r="E439" s="386"/>
      <c r="F439" s="386"/>
      <c r="G439" s="387"/>
      <c r="H439" s="386" t="s">
        <v>8502</v>
      </c>
      <c r="I439" s="386" t="s">
        <v>535</v>
      </c>
      <c r="J439" s="386">
        <v>12</v>
      </c>
      <c r="K439" s="386">
        <v>2015</v>
      </c>
      <c r="L439" s="388">
        <v>1199</v>
      </c>
    </row>
    <row r="440" spans="1:12" x14ac:dyDescent="0.25">
      <c r="A440" s="386">
        <v>432</v>
      </c>
      <c r="B440" s="386" t="s">
        <v>8511</v>
      </c>
      <c r="C440" s="386" t="s">
        <v>8512</v>
      </c>
      <c r="D440" s="386"/>
      <c r="E440" s="386"/>
      <c r="F440" s="386"/>
      <c r="G440" s="387"/>
      <c r="H440" s="386" t="s">
        <v>8502</v>
      </c>
      <c r="I440" s="386" t="s">
        <v>535</v>
      </c>
      <c r="J440" s="386">
        <v>12</v>
      </c>
      <c r="K440" s="386">
        <v>2015</v>
      </c>
      <c r="L440" s="388">
        <v>1199</v>
      </c>
    </row>
    <row r="441" spans="1:12" x14ac:dyDescent="0.25">
      <c r="A441" s="386">
        <v>433</v>
      </c>
      <c r="B441" s="386" t="s">
        <v>8513</v>
      </c>
      <c r="C441" s="386" t="s">
        <v>8514</v>
      </c>
      <c r="D441" s="386"/>
      <c r="E441" s="386"/>
      <c r="F441" s="386"/>
      <c r="G441" s="387"/>
      <c r="H441" s="386" t="s">
        <v>8502</v>
      </c>
      <c r="I441" s="386" t="s">
        <v>535</v>
      </c>
      <c r="J441" s="386">
        <v>12</v>
      </c>
      <c r="K441" s="386">
        <v>2015</v>
      </c>
      <c r="L441" s="388">
        <v>1199</v>
      </c>
    </row>
    <row r="442" spans="1:12" x14ac:dyDescent="0.25">
      <c r="A442" s="386">
        <v>434</v>
      </c>
      <c r="B442" s="386" t="s">
        <v>8515</v>
      </c>
      <c r="C442" s="386" t="s">
        <v>8516</v>
      </c>
      <c r="D442" s="386"/>
      <c r="E442" s="386"/>
      <c r="F442" s="386"/>
      <c r="G442" s="387"/>
      <c r="H442" s="386" t="s">
        <v>8502</v>
      </c>
      <c r="I442" s="386" t="s">
        <v>535</v>
      </c>
      <c r="J442" s="386">
        <v>12</v>
      </c>
      <c r="K442" s="386">
        <v>2015</v>
      </c>
      <c r="L442" s="388">
        <v>1199</v>
      </c>
    </row>
    <row r="443" spans="1:12" ht="30" x14ac:dyDescent="0.25">
      <c r="A443" s="386">
        <v>435</v>
      </c>
      <c r="B443" s="386" t="s">
        <v>8517</v>
      </c>
      <c r="C443" s="386" t="s">
        <v>8518</v>
      </c>
      <c r="D443" s="386"/>
      <c r="E443" s="386"/>
      <c r="F443" s="386"/>
      <c r="G443" s="387"/>
      <c r="H443" s="386" t="s">
        <v>8502</v>
      </c>
      <c r="I443" s="386" t="s">
        <v>535</v>
      </c>
      <c r="J443" s="386">
        <v>12</v>
      </c>
      <c r="K443" s="386">
        <v>2015</v>
      </c>
      <c r="L443" s="388">
        <v>46182</v>
      </c>
    </row>
    <row r="444" spans="1:12" ht="30" x14ac:dyDescent="0.25">
      <c r="A444" s="386">
        <v>436</v>
      </c>
      <c r="B444" s="386" t="s">
        <v>8454</v>
      </c>
      <c r="C444" s="386" t="s">
        <v>8519</v>
      </c>
      <c r="D444" s="386"/>
      <c r="E444" s="386"/>
      <c r="F444" s="386"/>
      <c r="G444" s="387"/>
      <c r="H444" s="386" t="s">
        <v>8502</v>
      </c>
      <c r="I444" s="386" t="s">
        <v>535</v>
      </c>
      <c r="J444" s="386">
        <v>12</v>
      </c>
      <c r="K444" s="386">
        <v>2015</v>
      </c>
      <c r="L444" s="388">
        <v>23402.5</v>
      </c>
    </row>
    <row r="445" spans="1:12" x14ac:dyDescent="0.25">
      <c r="A445" s="386">
        <v>437</v>
      </c>
      <c r="B445" s="386" t="s">
        <v>8520</v>
      </c>
      <c r="C445" s="386" t="s">
        <v>8521</v>
      </c>
      <c r="D445" s="386"/>
      <c r="E445" s="386"/>
      <c r="F445" s="386"/>
      <c r="G445" s="387"/>
      <c r="H445" s="386" t="s">
        <v>8522</v>
      </c>
      <c r="I445" s="386" t="s">
        <v>535</v>
      </c>
      <c r="J445" s="386">
        <v>12</v>
      </c>
      <c r="K445" s="386">
        <v>2015</v>
      </c>
      <c r="L445" s="388">
        <v>2000</v>
      </c>
    </row>
    <row r="446" spans="1:12" x14ac:dyDescent="0.25">
      <c r="A446" s="386">
        <v>438</v>
      </c>
      <c r="B446" s="386" t="s">
        <v>8523</v>
      </c>
      <c r="C446" s="386" t="s">
        <v>8524</v>
      </c>
      <c r="D446" s="386"/>
      <c r="E446" s="386"/>
      <c r="F446" s="386"/>
      <c r="G446" s="387"/>
      <c r="H446" s="386" t="s">
        <v>8522</v>
      </c>
      <c r="I446" s="386" t="s">
        <v>535</v>
      </c>
      <c r="J446" s="386">
        <v>12</v>
      </c>
      <c r="K446" s="386">
        <v>2015</v>
      </c>
      <c r="L446" s="388">
        <v>46305</v>
      </c>
    </row>
    <row r="447" spans="1:12" x14ac:dyDescent="0.25">
      <c r="A447" s="386">
        <v>439</v>
      </c>
      <c r="B447" s="386" t="s">
        <v>8525</v>
      </c>
      <c r="C447" s="386" t="s">
        <v>8526</v>
      </c>
      <c r="D447" s="386"/>
      <c r="E447" s="386"/>
      <c r="F447" s="386"/>
      <c r="G447" s="387"/>
      <c r="H447" s="386" t="s">
        <v>8522</v>
      </c>
      <c r="I447" s="386" t="s">
        <v>535</v>
      </c>
      <c r="J447" s="386">
        <v>12</v>
      </c>
      <c r="K447" s="386">
        <v>2015</v>
      </c>
      <c r="L447" s="388">
        <v>7221</v>
      </c>
    </row>
    <row r="448" spans="1:12" x14ac:dyDescent="0.25">
      <c r="A448" s="386">
        <v>440</v>
      </c>
      <c r="B448" s="386" t="s">
        <v>8527</v>
      </c>
      <c r="C448" s="386" t="s">
        <v>8528</v>
      </c>
      <c r="D448" s="386"/>
      <c r="E448" s="386"/>
      <c r="F448" s="386"/>
      <c r="G448" s="387"/>
      <c r="H448" s="386" t="s">
        <v>8522</v>
      </c>
      <c r="I448" s="386" t="s">
        <v>535</v>
      </c>
      <c r="J448" s="386">
        <v>12</v>
      </c>
      <c r="K448" s="386">
        <v>2015</v>
      </c>
      <c r="L448" s="388">
        <v>1897.5</v>
      </c>
    </row>
    <row r="449" spans="1:12" ht="30" x14ac:dyDescent="0.25">
      <c r="A449" s="386">
        <v>441</v>
      </c>
      <c r="B449" s="386" t="s">
        <v>8529</v>
      </c>
      <c r="C449" s="386" t="s">
        <v>8530</v>
      </c>
      <c r="D449" s="386"/>
      <c r="E449" s="386"/>
      <c r="F449" s="386"/>
      <c r="G449" s="387"/>
      <c r="H449" s="386" t="s">
        <v>8522</v>
      </c>
      <c r="I449" s="386" t="s">
        <v>535</v>
      </c>
      <c r="J449" s="386">
        <v>12</v>
      </c>
      <c r="K449" s="386">
        <v>2015</v>
      </c>
      <c r="L449" s="388">
        <v>936</v>
      </c>
    </row>
    <row r="450" spans="1:12" ht="30" x14ac:dyDescent="0.25">
      <c r="A450" s="386">
        <v>442</v>
      </c>
      <c r="B450" s="386" t="s">
        <v>8531</v>
      </c>
      <c r="C450" s="386" t="s">
        <v>8530</v>
      </c>
      <c r="D450" s="386"/>
      <c r="E450" s="386"/>
      <c r="F450" s="386"/>
      <c r="G450" s="387"/>
      <c r="H450" s="386" t="s">
        <v>8522</v>
      </c>
      <c r="I450" s="386" t="s">
        <v>535</v>
      </c>
      <c r="J450" s="386">
        <v>12</v>
      </c>
      <c r="K450" s="386">
        <v>2015</v>
      </c>
      <c r="L450" s="388">
        <v>936</v>
      </c>
    </row>
    <row r="451" spans="1:12" ht="30" x14ac:dyDescent="0.25">
      <c r="A451" s="386">
        <v>443</v>
      </c>
      <c r="B451" s="386" t="s">
        <v>8532</v>
      </c>
      <c r="C451" s="386" t="s">
        <v>8533</v>
      </c>
      <c r="D451" s="386"/>
      <c r="E451" s="386"/>
      <c r="F451" s="386"/>
      <c r="G451" s="387"/>
      <c r="H451" s="386" t="s">
        <v>8522</v>
      </c>
      <c r="I451" s="386" t="s">
        <v>535</v>
      </c>
      <c r="J451" s="386">
        <v>12</v>
      </c>
      <c r="K451" s="386">
        <v>2015</v>
      </c>
      <c r="L451" s="388">
        <v>913</v>
      </c>
    </row>
    <row r="452" spans="1:12" ht="30" x14ac:dyDescent="0.25">
      <c r="A452" s="386">
        <v>444</v>
      </c>
      <c r="B452" s="386" t="s">
        <v>8534</v>
      </c>
      <c r="C452" s="386" t="s">
        <v>8535</v>
      </c>
      <c r="D452" s="386"/>
      <c r="E452" s="386"/>
      <c r="F452" s="386"/>
      <c r="G452" s="387"/>
      <c r="H452" s="386" t="s">
        <v>8522</v>
      </c>
      <c r="I452" s="386" t="s">
        <v>535</v>
      </c>
      <c r="J452" s="386">
        <v>12</v>
      </c>
      <c r="K452" s="386">
        <v>2015</v>
      </c>
      <c r="L452" s="388">
        <v>913</v>
      </c>
    </row>
    <row r="453" spans="1:12" ht="30" x14ac:dyDescent="0.25">
      <c r="A453" s="386">
        <v>445</v>
      </c>
      <c r="B453" s="386" t="s">
        <v>8536</v>
      </c>
      <c r="C453" s="386" t="s">
        <v>8537</v>
      </c>
      <c r="D453" s="386"/>
      <c r="E453" s="386"/>
      <c r="F453" s="386"/>
      <c r="G453" s="387"/>
      <c r="H453" s="386" t="s">
        <v>8522</v>
      </c>
      <c r="I453" s="386" t="s">
        <v>535</v>
      </c>
      <c r="J453" s="386">
        <v>12</v>
      </c>
      <c r="K453" s="386">
        <v>2015</v>
      </c>
      <c r="L453" s="388">
        <v>413</v>
      </c>
    </row>
    <row r="454" spans="1:12" ht="30" x14ac:dyDescent="0.25">
      <c r="A454" s="386">
        <v>446</v>
      </c>
      <c r="B454" s="386" t="s">
        <v>8538</v>
      </c>
      <c r="C454" s="386" t="s">
        <v>8539</v>
      </c>
      <c r="D454" s="386"/>
      <c r="E454" s="386"/>
      <c r="F454" s="386"/>
      <c r="G454" s="387"/>
      <c r="H454" s="386" t="s">
        <v>8522</v>
      </c>
      <c r="I454" s="386" t="s">
        <v>535</v>
      </c>
      <c r="J454" s="386">
        <v>12</v>
      </c>
      <c r="K454" s="386">
        <v>2015</v>
      </c>
      <c r="L454" s="388">
        <v>413</v>
      </c>
    </row>
    <row r="455" spans="1:12" ht="30" x14ac:dyDescent="0.25">
      <c r="A455" s="386">
        <v>447</v>
      </c>
      <c r="B455" s="386" t="s">
        <v>8540</v>
      </c>
      <c r="C455" s="386" t="s">
        <v>8541</v>
      </c>
      <c r="D455" s="386"/>
      <c r="E455" s="386"/>
      <c r="F455" s="386"/>
      <c r="G455" s="387"/>
      <c r="H455" s="386" t="s">
        <v>8522</v>
      </c>
      <c r="I455" s="386" t="s">
        <v>535</v>
      </c>
      <c r="J455" s="386">
        <v>12</v>
      </c>
      <c r="K455" s="386">
        <v>2015</v>
      </c>
      <c r="L455" s="388">
        <v>413</v>
      </c>
    </row>
    <row r="456" spans="1:12" ht="30" x14ac:dyDescent="0.25">
      <c r="A456" s="386">
        <v>448</v>
      </c>
      <c r="B456" s="386" t="s">
        <v>8542</v>
      </c>
      <c r="C456" s="386" t="s">
        <v>8543</v>
      </c>
      <c r="D456" s="386"/>
      <c r="E456" s="386"/>
      <c r="F456" s="386"/>
      <c r="G456" s="387"/>
      <c r="H456" s="386" t="s">
        <v>8522</v>
      </c>
      <c r="I456" s="386" t="s">
        <v>535</v>
      </c>
      <c r="J456" s="386">
        <v>12</v>
      </c>
      <c r="K456" s="386">
        <v>2015</v>
      </c>
      <c r="L456" s="388">
        <v>943</v>
      </c>
    </row>
    <row r="457" spans="1:12" ht="30" x14ac:dyDescent="0.25">
      <c r="A457" s="386">
        <v>449</v>
      </c>
      <c r="B457" s="386" t="s">
        <v>8544</v>
      </c>
      <c r="C457" s="386" t="s">
        <v>8545</v>
      </c>
      <c r="D457" s="386"/>
      <c r="E457" s="386"/>
      <c r="F457" s="386"/>
      <c r="G457" s="387"/>
      <c r="H457" s="386" t="s">
        <v>8522</v>
      </c>
      <c r="I457" s="386" t="s">
        <v>535</v>
      </c>
      <c r="J457" s="386">
        <v>12</v>
      </c>
      <c r="K457" s="386">
        <v>2015</v>
      </c>
      <c r="L457" s="388">
        <v>943</v>
      </c>
    </row>
    <row r="458" spans="1:12" ht="30" x14ac:dyDescent="0.25">
      <c r="A458" s="386">
        <v>450</v>
      </c>
      <c r="B458" s="386" t="s">
        <v>8546</v>
      </c>
      <c r="C458" s="386" t="s">
        <v>8547</v>
      </c>
      <c r="D458" s="386"/>
      <c r="E458" s="386"/>
      <c r="F458" s="386"/>
      <c r="G458" s="387"/>
      <c r="H458" s="386" t="s">
        <v>8522</v>
      </c>
      <c r="I458" s="386" t="s">
        <v>535</v>
      </c>
      <c r="J458" s="386">
        <v>12</v>
      </c>
      <c r="K458" s="386">
        <v>2015</v>
      </c>
      <c r="L458" s="388">
        <v>943</v>
      </c>
    </row>
    <row r="459" spans="1:12" x14ac:dyDescent="0.25">
      <c r="A459" s="386">
        <v>451</v>
      </c>
      <c r="B459" s="386" t="s">
        <v>8548</v>
      </c>
      <c r="C459" s="386" t="s">
        <v>8549</v>
      </c>
      <c r="D459" s="386"/>
      <c r="E459" s="386"/>
      <c r="F459" s="386"/>
      <c r="G459" s="387"/>
      <c r="H459" s="386" t="s">
        <v>8522</v>
      </c>
      <c r="I459" s="386" t="s">
        <v>535</v>
      </c>
      <c r="J459" s="386">
        <v>12</v>
      </c>
      <c r="K459" s="386">
        <v>2015</v>
      </c>
      <c r="L459" s="388">
        <v>1469.7</v>
      </c>
    </row>
    <row r="460" spans="1:12" x14ac:dyDescent="0.25">
      <c r="A460" s="386">
        <v>452</v>
      </c>
      <c r="B460" s="386" t="s">
        <v>8550</v>
      </c>
      <c r="C460" s="386" t="s">
        <v>8551</v>
      </c>
      <c r="D460" s="386"/>
      <c r="E460" s="386"/>
      <c r="F460" s="386"/>
      <c r="G460" s="387"/>
      <c r="H460" s="386" t="s">
        <v>8522</v>
      </c>
      <c r="I460" s="386" t="s">
        <v>535</v>
      </c>
      <c r="J460" s="386">
        <v>12</v>
      </c>
      <c r="K460" s="386">
        <v>2015</v>
      </c>
      <c r="L460" s="388">
        <v>1469.7</v>
      </c>
    </row>
    <row r="461" spans="1:12" x14ac:dyDescent="0.25">
      <c r="A461" s="386">
        <v>453</v>
      </c>
      <c r="B461" s="386" t="s">
        <v>8552</v>
      </c>
      <c r="C461" s="386" t="s">
        <v>8553</v>
      </c>
      <c r="D461" s="386"/>
      <c r="E461" s="386"/>
      <c r="F461" s="386"/>
      <c r="G461" s="387"/>
      <c r="H461" s="386" t="s">
        <v>8522</v>
      </c>
      <c r="I461" s="386" t="s">
        <v>535</v>
      </c>
      <c r="J461" s="386">
        <v>12</v>
      </c>
      <c r="K461" s="386">
        <v>2015</v>
      </c>
      <c r="L461" s="388">
        <v>1469.7</v>
      </c>
    </row>
    <row r="462" spans="1:12" x14ac:dyDescent="0.25">
      <c r="A462" s="386">
        <v>454</v>
      </c>
      <c r="B462" s="386" t="s">
        <v>8554</v>
      </c>
      <c r="C462" s="386" t="s">
        <v>8555</v>
      </c>
      <c r="D462" s="386"/>
      <c r="E462" s="386"/>
      <c r="F462" s="386"/>
      <c r="G462" s="387"/>
      <c r="H462" s="386" t="s">
        <v>8522</v>
      </c>
      <c r="I462" s="386" t="s">
        <v>535</v>
      </c>
      <c r="J462" s="386">
        <v>12</v>
      </c>
      <c r="K462" s="386">
        <v>2015</v>
      </c>
      <c r="L462" s="388">
        <v>1469.7</v>
      </c>
    </row>
    <row r="463" spans="1:12" x14ac:dyDescent="0.25">
      <c r="A463" s="386">
        <v>455</v>
      </c>
      <c r="B463" s="386" t="s">
        <v>8556</v>
      </c>
      <c r="C463" s="386" t="s">
        <v>8557</v>
      </c>
      <c r="D463" s="386"/>
      <c r="E463" s="386"/>
      <c r="F463" s="386"/>
      <c r="G463" s="387"/>
      <c r="H463" s="386" t="s">
        <v>8522</v>
      </c>
      <c r="I463" s="386" t="s">
        <v>535</v>
      </c>
      <c r="J463" s="386">
        <v>12</v>
      </c>
      <c r="K463" s="386">
        <v>2015</v>
      </c>
      <c r="L463" s="388">
        <v>1469.7</v>
      </c>
    </row>
    <row r="464" spans="1:12" x14ac:dyDescent="0.25">
      <c r="A464" s="386">
        <v>456</v>
      </c>
      <c r="B464" s="386" t="s">
        <v>8558</v>
      </c>
      <c r="C464" s="386" t="s">
        <v>8559</v>
      </c>
      <c r="D464" s="386"/>
      <c r="E464" s="386"/>
      <c r="F464" s="386"/>
      <c r="G464" s="387"/>
      <c r="H464" s="386" t="s">
        <v>8522</v>
      </c>
      <c r="I464" s="386" t="s">
        <v>535</v>
      </c>
      <c r="J464" s="386">
        <v>12</v>
      </c>
      <c r="K464" s="386">
        <v>2015</v>
      </c>
      <c r="L464" s="388">
        <v>1469.7</v>
      </c>
    </row>
    <row r="465" spans="1:12" x14ac:dyDescent="0.25">
      <c r="A465" s="386">
        <v>457</v>
      </c>
      <c r="B465" s="386" t="s">
        <v>8560</v>
      </c>
      <c r="C465" s="386" t="s">
        <v>8561</v>
      </c>
      <c r="D465" s="386"/>
      <c r="E465" s="386"/>
      <c r="F465" s="386"/>
      <c r="G465" s="387"/>
      <c r="H465" s="386" t="s">
        <v>8522</v>
      </c>
      <c r="I465" s="386" t="s">
        <v>535</v>
      </c>
      <c r="J465" s="386">
        <v>12</v>
      </c>
      <c r="K465" s="386">
        <v>2015</v>
      </c>
      <c r="L465" s="388">
        <v>1469.7</v>
      </c>
    </row>
    <row r="466" spans="1:12" x14ac:dyDescent="0.25">
      <c r="A466" s="386">
        <v>458</v>
      </c>
      <c r="B466" s="386" t="s">
        <v>8562</v>
      </c>
      <c r="C466" s="386" t="s">
        <v>8563</v>
      </c>
      <c r="D466" s="386"/>
      <c r="E466" s="386"/>
      <c r="F466" s="386"/>
      <c r="G466" s="387"/>
      <c r="H466" s="386" t="s">
        <v>8522</v>
      </c>
      <c r="I466" s="386" t="s">
        <v>535</v>
      </c>
      <c r="J466" s="386">
        <v>12</v>
      </c>
      <c r="K466" s="386">
        <v>2015</v>
      </c>
      <c r="L466" s="388">
        <v>1469.7</v>
      </c>
    </row>
    <row r="467" spans="1:12" x14ac:dyDescent="0.25">
      <c r="A467" s="386">
        <v>459</v>
      </c>
      <c r="B467" s="386" t="s">
        <v>8564</v>
      </c>
      <c r="C467" s="386" t="s">
        <v>8565</v>
      </c>
      <c r="D467" s="386"/>
      <c r="E467" s="386"/>
      <c r="F467" s="386"/>
      <c r="G467" s="387"/>
      <c r="H467" s="386" t="s">
        <v>8522</v>
      </c>
      <c r="I467" s="386" t="s">
        <v>535</v>
      </c>
      <c r="J467" s="386">
        <v>12</v>
      </c>
      <c r="K467" s="386">
        <v>2015</v>
      </c>
      <c r="L467" s="388">
        <v>1989.5</v>
      </c>
    </row>
    <row r="468" spans="1:12" x14ac:dyDescent="0.25">
      <c r="A468" s="386">
        <v>460</v>
      </c>
      <c r="B468" s="386" t="s">
        <v>8566</v>
      </c>
      <c r="C468" s="386" t="s">
        <v>8567</v>
      </c>
      <c r="D468" s="386"/>
      <c r="E468" s="386"/>
      <c r="F468" s="386"/>
      <c r="G468" s="387"/>
      <c r="H468" s="386" t="s">
        <v>8522</v>
      </c>
      <c r="I468" s="386" t="s">
        <v>535</v>
      </c>
      <c r="J468" s="386">
        <v>12</v>
      </c>
      <c r="K468" s="386">
        <v>2015</v>
      </c>
      <c r="L468" s="388">
        <v>799</v>
      </c>
    </row>
    <row r="469" spans="1:12" x14ac:dyDescent="0.25">
      <c r="A469" s="386">
        <v>461</v>
      </c>
      <c r="B469" s="386" t="s">
        <v>8568</v>
      </c>
      <c r="C469" s="386" t="s">
        <v>8567</v>
      </c>
      <c r="D469" s="386"/>
      <c r="E469" s="386"/>
      <c r="F469" s="386"/>
      <c r="G469" s="387"/>
      <c r="H469" s="386" t="s">
        <v>8522</v>
      </c>
      <c r="I469" s="386" t="s">
        <v>535</v>
      </c>
      <c r="J469" s="386">
        <v>12</v>
      </c>
      <c r="K469" s="386">
        <v>2015</v>
      </c>
      <c r="L469" s="388">
        <v>799</v>
      </c>
    </row>
    <row r="470" spans="1:12" x14ac:dyDescent="0.25">
      <c r="A470" s="386">
        <v>462</v>
      </c>
      <c r="B470" s="386" t="s">
        <v>8569</v>
      </c>
      <c r="C470" s="386" t="s">
        <v>8567</v>
      </c>
      <c r="D470" s="386"/>
      <c r="E470" s="386"/>
      <c r="F470" s="386"/>
      <c r="G470" s="387"/>
      <c r="H470" s="386" t="s">
        <v>8522</v>
      </c>
      <c r="I470" s="386" t="s">
        <v>535</v>
      </c>
      <c r="J470" s="386">
        <v>12</v>
      </c>
      <c r="K470" s="386">
        <v>2015</v>
      </c>
      <c r="L470" s="388">
        <v>799</v>
      </c>
    </row>
    <row r="471" spans="1:12" x14ac:dyDescent="0.25">
      <c r="A471" s="386">
        <v>463</v>
      </c>
      <c r="B471" s="386" t="s">
        <v>8570</v>
      </c>
      <c r="C471" s="386" t="s">
        <v>8567</v>
      </c>
      <c r="D471" s="386"/>
      <c r="E471" s="386"/>
      <c r="F471" s="386"/>
      <c r="G471" s="387"/>
      <c r="H471" s="386" t="s">
        <v>8522</v>
      </c>
      <c r="I471" s="386" t="s">
        <v>535</v>
      </c>
      <c r="J471" s="386">
        <v>12</v>
      </c>
      <c r="K471" s="386">
        <v>2015</v>
      </c>
      <c r="L471" s="388">
        <v>799</v>
      </c>
    </row>
    <row r="472" spans="1:12" ht="30" x14ac:dyDescent="0.25">
      <c r="A472" s="386">
        <v>464</v>
      </c>
      <c r="B472" s="386" t="s">
        <v>8571</v>
      </c>
      <c r="C472" s="386" t="s">
        <v>8572</v>
      </c>
      <c r="D472" s="386"/>
      <c r="E472" s="386"/>
      <c r="F472" s="386"/>
      <c r="G472" s="387"/>
      <c r="H472" s="386" t="s">
        <v>8522</v>
      </c>
      <c r="I472" s="386" t="s">
        <v>535</v>
      </c>
      <c r="J472" s="386">
        <v>12</v>
      </c>
      <c r="K472" s="386">
        <v>2015</v>
      </c>
      <c r="L472" s="388">
        <v>385.44</v>
      </c>
    </row>
    <row r="473" spans="1:12" ht="30" x14ac:dyDescent="0.25">
      <c r="A473" s="386">
        <v>465</v>
      </c>
      <c r="B473" s="386" t="s">
        <v>8573</v>
      </c>
      <c r="C473" s="386" t="s">
        <v>8574</v>
      </c>
      <c r="D473" s="386"/>
      <c r="E473" s="386"/>
      <c r="F473" s="386"/>
      <c r="G473" s="387"/>
      <c r="H473" s="386" t="s">
        <v>8522</v>
      </c>
      <c r="I473" s="386" t="s">
        <v>535</v>
      </c>
      <c r="J473" s="386">
        <v>12</v>
      </c>
      <c r="K473" s="386">
        <v>2013</v>
      </c>
      <c r="L473" s="388">
        <v>1</v>
      </c>
    </row>
    <row r="474" spans="1:12" x14ac:dyDescent="0.25">
      <c r="A474" s="386">
        <v>466</v>
      </c>
      <c r="B474" s="386" t="s">
        <v>8575</v>
      </c>
      <c r="C474" s="386" t="s">
        <v>8576</v>
      </c>
      <c r="D474" s="386"/>
      <c r="E474" s="386"/>
      <c r="F474" s="386"/>
      <c r="G474" s="387"/>
      <c r="H474" s="386" t="s">
        <v>8522</v>
      </c>
      <c r="I474" s="386" t="s">
        <v>535</v>
      </c>
      <c r="J474" s="386">
        <v>12</v>
      </c>
      <c r="K474" s="386">
        <v>2015</v>
      </c>
      <c r="L474" s="388">
        <v>1899</v>
      </c>
    </row>
    <row r="475" spans="1:12" x14ac:dyDescent="0.25">
      <c r="A475" s="386">
        <v>467</v>
      </c>
      <c r="B475" s="386" t="s">
        <v>8577</v>
      </c>
      <c r="C475" s="386" t="s">
        <v>8578</v>
      </c>
      <c r="D475" s="386"/>
      <c r="E475" s="386"/>
      <c r="F475" s="386"/>
      <c r="G475" s="387"/>
      <c r="H475" s="386" t="s">
        <v>8522</v>
      </c>
      <c r="I475" s="386" t="s">
        <v>535</v>
      </c>
      <c r="J475" s="386">
        <v>12</v>
      </c>
      <c r="K475" s="386">
        <v>2013</v>
      </c>
      <c r="L475" s="388">
        <v>1</v>
      </c>
    </row>
    <row r="476" spans="1:12" x14ac:dyDescent="0.25">
      <c r="A476" s="386">
        <v>468</v>
      </c>
      <c r="B476" s="386" t="s">
        <v>8579</v>
      </c>
      <c r="C476" s="386" t="s">
        <v>8580</v>
      </c>
      <c r="D476" s="386"/>
      <c r="E476" s="386"/>
      <c r="F476" s="386"/>
      <c r="G476" s="387"/>
      <c r="H476" s="386" t="s">
        <v>8522</v>
      </c>
      <c r="I476" s="386" t="s">
        <v>535</v>
      </c>
      <c r="J476" s="386">
        <v>12</v>
      </c>
      <c r="K476" s="386">
        <v>2013</v>
      </c>
      <c r="L476" s="388">
        <v>1</v>
      </c>
    </row>
    <row r="477" spans="1:12" x14ac:dyDescent="0.25">
      <c r="A477" s="386">
        <v>469</v>
      </c>
      <c r="B477" s="386" t="s">
        <v>8581</v>
      </c>
      <c r="C477" s="386" t="s">
        <v>8582</v>
      </c>
      <c r="D477" s="386"/>
      <c r="E477" s="386"/>
      <c r="F477" s="386"/>
      <c r="G477" s="387"/>
      <c r="H477" s="386" t="s">
        <v>8522</v>
      </c>
      <c r="I477" s="386" t="s">
        <v>535</v>
      </c>
      <c r="J477" s="386">
        <v>12</v>
      </c>
      <c r="K477" s="386">
        <v>2013</v>
      </c>
      <c r="L477" s="388">
        <v>4</v>
      </c>
    </row>
    <row r="478" spans="1:12" x14ac:dyDescent="0.25">
      <c r="A478" s="386">
        <v>470</v>
      </c>
      <c r="B478" s="386" t="s">
        <v>2813</v>
      </c>
      <c r="C478" s="386" t="s">
        <v>8583</v>
      </c>
      <c r="D478" s="386"/>
      <c r="E478" s="386"/>
      <c r="F478" s="386"/>
      <c r="G478" s="387"/>
      <c r="H478" s="386" t="s">
        <v>8522</v>
      </c>
      <c r="I478" s="386" t="s">
        <v>535</v>
      </c>
      <c r="J478" s="386">
        <v>12</v>
      </c>
      <c r="K478" s="386">
        <v>2015</v>
      </c>
      <c r="L478" s="388">
        <v>1816</v>
      </c>
    </row>
    <row r="479" spans="1:12" x14ac:dyDescent="0.25">
      <c r="A479" s="386">
        <v>471</v>
      </c>
      <c r="B479" s="386" t="s">
        <v>2810</v>
      </c>
      <c r="C479" s="386" t="s">
        <v>8583</v>
      </c>
      <c r="D479" s="386"/>
      <c r="E479" s="386"/>
      <c r="F479" s="386"/>
      <c r="G479" s="387"/>
      <c r="H479" s="386" t="s">
        <v>8522</v>
      </c>
      <c r="I479" s="386" t="s">
        <v>535</v>
      </c>
      <c r="J479" s="386">
        <v>12</v>
      </c>
      <c r="K479" s="386">
        <v>2015</v>
      </c>
      <c r="L479" s="388">
        <v>1816</v>
      </c>
    </row>
    <row r="480" spans="1:12" ht="30" x14ac:dyDescent="0.25">
      <c r="A480" s="386">
        <v>472</v>
      </c>
      <c r="B480" s="386" t="s">
        <v>8584</v>
      </c>
      <c r="C480" s="386" t="s">
        <v>8585</v>
      </c>
      <c r="D480" s="386"/>
      <c r="E480" s="386"/>
      <c r="F480" s="386"/>
      <c r="G480" s="387"/>
      <c r="H480" s="386" t="s">
        <v>8522</v>
      </c>
      <c r="I480" s="386" t="s">
        <v>535</v>
      </c>
      <c r="J480" s="386">
        <v>12</v>
      </c>
      <c r="K480" s="386">
        <v>2013</v>
      </c>
      <c r="L480" s="388">
        <v>6</v>
      </c>
    </row>
    <row r="481" spans="1:12" x14ac:dyDescent="0.25">
      <c r="A481" s="386">
        <v>473</v>
      </c>
      <c r="B481" s="386" t="s">
        <v>8586</v>
      </c>
      <c r="C481" s="386" t="s">
        <v>8587</v>
      </c>
      <c r="D481" s="386"/>
      <c r="E481" s="386"/>
      <c r="F481" s="386"/>
      <c r="G481" s="387"/>
      <c r="H481" s="386" t="s">
        <v>8522</v>
      </c>
      <c r="I481" s="386" t="s">
        <v>535</v>
      </c>
      <c r="J481" s="386">
        <v>12</v>
      </c>
      <c r="K481" s="386">
        <v>2015</v>
      </c>
      <c r="L481" s="388">
        <v>553.99</v>
      </c>
    </row>
    <row r="482" spans="1:12" ht="30" x14ac:dyDescent="0.25">
      <c r="A482" s="386">
        <v>474</v>
      </c>
      <c r="B482" s="386" t="s">
        <v>8588</v>
      </c>
      <c r="C482" s="96" t="s">
        <v>8589</v>
      </c>
      <c r="D482" s="386"/>
      <c r="E482" s="386"/>
      <c r="F482" s="386"/>
      <c r="G482" s="387"/>
      <c r="H482" s="386" t="s">
        <v>8522</v>
      </c>
      <c r="I482" s="386" t="s">
        <v>535</v>
      </c>
      <c r="J482" s="386">
        <v>12</v>
      </c>
      <c r="K482" s="386">
        <v>2013</v>
      </c>
      <c r="L482" s="388">
        <v>4</v>
      </c>
    </row>
    <row r="483" spans="1:12" ht="30" x14ac:dyDescent="0.25">
      <c r="A483" s="386">
        <v>475</v>
      </c>
      <c r="B483" s="386" t="s">
        <v>8590</v>
      </c>
      <c r="C483" s="386" t="s">
        <v>8591</v>
      </c>
      <c r="D483" s="386"/>
      <c r="E483" s="386"/>
      <c r="F483" s="386"/>
      <c r="G483" s="387"/>
      <c r="H483" s="386" t="s">
        <v>8522</v>
      </c>
      <c r="I483" s="386" t="s">
        <v>535</v>
      </c>
      <c r="J483" s="386">
        <v>12</v>
      </c>
      <c r="K483" s="386">
        <v>2013</v>
      </c>
      <c r="L483" s="388">
        <v>1</v>
      </c>
    </row>
    <row r="484" spans="1:12" ht="30" x14ac:dyDescent="0.25">
      <c r="A484" s="386">
        <v>476</v>
      </c>
      <c r="B484" s="386" t="s">
        <v>8592</v>
      </c>
      <c r="C484" s="386" t="s">
        <v>8593</v>
      </c>
      <c r="D484" s="386"/>
      <c r="E484" s="386"/>
      <c r="F484" s="386"/>
      <c r="G484" s="387"/>
      <c r="H484" s="386" t="s">
        <v>8522</v>
      </c>
      <c r="I484" s="386" t="s">
        <v>535</v>
      </c>
      <c r="J484" s="386">
        <v>12</v>
      </c>
      <c r="K484" s="386">
        <v>2013</v>
      </c>
      <c r="L484" s="388">
        <v>1</v>
      </c>
    </row>
    <row r="485" spans="1:12" ht="30" x14ac:dyDescent="0.25">
      <c r="A485" s="386">
        <v>477</v>
      </c>
      <c r="B485" s="386" t="s">
        <v>8594</v>
      </c>
      <c r="C485" s="386" t="s">
        <v>8595</v>
      </c>
      <c r="D485" s="386"/>
      <c r="E485" s="386"/>
      <c r="F485" s="386"/>
      <c r="G485" s="387"/>
      <c r="H485" s="386" t="s">
        <v>8522</v>
      </c>
      <c r="I485" s="386" t="s">
        <v>535</v>
      </c>
      <c r="J485" s="386">
        <v>12</v>
      </c>
      <c r="K485" s="386">
        <v>2013</v>
      </c>
      <c r="L485" s="388">
        <v>1</v>
      </c>
    </row>
    <row r="486" spans="1:12" ht="30" x14ac:dyDescent="0.25">
      <c r="A486" s="386">
        <v>478</v>
      </c>
      <c r="B486" s="386" t="s">
        <v>8596</v>
      </c>
      <c r="C486" s="386" t="s">
        <v>8597</v>
      </c>
      <c r="D486" s="386"/>
      <c r="E486" s="386"/>
      <c r="F486" s="386"/>
      <c r="G486" s="387"/>
      <c r="H486" s="386" t="s">
        <v>8522</v>
      </c>
      <c r="I486" s="386" t="s">
        <v>535</v>
      </c>
      <c r="J486" s="386">
        <v>12</v>
      </c>
      <c r="K486" s="386">
        <v>2013</v>
      </c>
      <c r="L486" s="388">
        <v>1</v>
      </c>
    </row>
    <row r="487" spans="1:12" ht="30" x14ac:dyDescent="0.25">
      <c r="A487" s="386">
        <v>479</v>
      </c>
      <c r="B487" s="386" t="s">
        <v>8598</v>
      </c>
      <c r="C487" s="386" t="s">
        <v>8599</v>
      </c>
      <c r="D487" s="386"/>
      <c r="E487" s="386"/>
      <c r="F487" s="386"/>
      <c r="G487" s="387"/>
      <c r="H487" s="386" t="s">
        <v>8522</v>
      </c>
      <c r="I487" s="386" t="s">
        <v>535</v>
      </c>
      <c r="J487" s="386">
        <v>12</v>
      </c>
      <c r="K487" s="386">
        <v>2013</v>
      </c>
      <c r="L487" s="388">
        <v>1</v>
      </c>
    </row>
    <row r="488" spans="1:12" ht="30" x14ac:dyDescent="0.25">
      <c r="A488" s="386">
        <v>480</v>
      </c>
      <c r="B488" s="386" t="s">
        <v>8600</v>
      </c>
      <c r="C488" s="386" t="s">
        <v>8601</v>
      </c>
      <c r="D488" s="386"/>
      <c r="E488" s="386"/>
      <c r="F488" s="386"/>
      <c r="G488" s="387"/>
      <c r="H488" s="386" t="s">
        <v>8522</v>
      </c>
      <c r="I488" s="386" t="s">
        <v>535</v>
      </c>
      <c r="J488" s="386">
        <v>12</v>
      </c>
      <c r="K488" s="386">
        <v>2013</v>
      </c>
      <c r="L488" s="388">
        <v>1</v>
      </c>
    </row>
    <row r="489" spans="1:12" ht="30" x14ac:dyDescent="0.25">
      <c r="A489" s="386">
        <v>481</v>
      </c>
      <c r="B489" s="386" t="s">
        <v>8602</v>
      </c>
      <c r="C489" s="386" t="s">
        <v>8603</v>
      </c>
      <c r="D489" s="386"/>
      <c r="E489" s="386"/>
      <c r="F489" s="386"/>
      <c r="G489" s="387"/>
      <c r="H489" s="386" t="s">
        <v>8522</v>
      </c>
      <c r="I489" s="386" t="s">
        <v>535</v>
      </c>
      <c r="J489" s="386">
        <v>12</v>
      </c>
      <c r="K489" s="386">
        <v>2013</v>
      </c>
      <c r="L489" s="388">
        <v>1</v>
      </c>
    </row>
    <row r="490" spans="1:12" ht="30" x14ac:dyDescent="0.25">
      <c r="A490" s="386">
        <v>482</v>
      </c>
      <c r="B490" s="386" t="s">
        <v>8604</v>
      </c>
      <c r="C490" s="386" t="s">
        <v>8605</v>
      </c>
      <c r="D490" s="386"/>
      <c r="E490" s="386"/>
      <c r="F490" s="386"/>
      <c r="G490" s="387"/>
      <c r="H490" s="386" t="s">
        <v>8522</v>
      </c>
      <c r="I490" s="386" t="s">
        <v>535</v>
      </c>
      <c r="J490" s="386">
        <v>12</v>
      </c>
      <c r="K490" s="386">
        <v>2013</v>
      </c>
      <c r="L490" s="388">
        <v>1</v>
      </c>
    </row>
    <row r="491" spans="1:12" ht="30" x14ac:dyDescent="0.25">
      <c r="A491" s="386">
        <v>483</v>
      </c>
      <c r="B491" s="386" t="s">
        <v>8606</v>
      </c>
      <c r="C491" s="386" t="s">
        <v>8607</v>
      </c>
      <c r="D491" s="386"/>
      <c r="E491" s="386"/>
      <c r="F491" s="386"/>
      <c r="G491" s="387"/>
      <c r="H491" s="386" t="s">
        <v>8522</v>
      </c>
      <c r="I491" s="386" t="s">
        <v>535</v>
      </c>
      <c r="J491" s="386">
        <v>12</v>
      </c>
      <c r="K491" s="386">
        <v>2013</v>
      </c>
      <c r="L491" s="388">
        <v>1</v>
      </c>
    </row>
    <row r="492" spans="1:12" x14ac:dyDescent="0.25">
      <c r="A492" s="386">
        <v>484</v>
      </c>
      <c r="B492" s="386" t="s">
        <v>8608</v>
      </c>
      <c r="C492" s="386" t="s">
        <v>8609</v>
      </c>
      <c r="D492" s="386"/>
      <c r="E492" s="386"/>
      <c r="F492" s="386"/>
      <c r="G492" s="387"/>
      <c r="H492" s="386" t="s">
        <v>8522</v>
      </c>
      <c r="I492" s="386" t="s">
        <v>535</v>
      </c>
      <c r="J492" s="386">
        <v>12</v>
      </c>
      <c r="K492" s="386">
        <v>2013</v>
      </c>
      <c r="L492" s="388">
        <v>1</v>
      </c>
    </row>
    <row r="493" spans="1:12" x14ac:dyDescent="0.25">
      <c r="A493" s="386">
        <v>485</v>
      </c>
      <c r="B493" s="386" t="s">
        <v>8610</v>
      </c>
      <c r="C493" s="386" t="s">
        <v>8611</v>
      </c>
      <c r="D493" s="386"/>
      <c r="E493" s="386"/>
      <c r="F493" s="386"/>
      <c r="G493" s="387"/>
      <c r="H493" s="386" t="s">
        <v>8522</v>
      </c>
      <c r="I493" s="386" t="s">
        <v>535</v>
      </c>
      <c r="J493" s="386">
        <v>12</v>
      </c>
      <c r="K493" s="386">
        <v>2013</v>
      </c>
      <c r="L493" s="388">
        <v>1</v>
      </c>
    </row>
    <row r="494" spans="1:12" x14ac:dyDescent="0.25">
      <c r="A494" s="386">
        <v>486</v>
      </c>
      <c r="B494" s="386" t="s">
        <v>8612</v>
      </c>
      <c r="C494" s="386" t="s">
        <v>8425</v>
      </c>
      <c r="D494" s="386"/>
      <c r="E494" s="386"/>
      <c r="F494" s="386"/>
      <c r="G494" s="387"/>
      <c r="H494" s="386" t="s">
        <v>1338</v>
      </c>
      <c r="I494" s="386" t="s">
        <v>535</v>
      </c>
      <c r="J494" s="386">
        <v>12</v>
      </c>
      <c r="K494" s="386">
        <v>2013</v>
      </c>
      <c r="L494" s="388">
        <v>1</v>
      </c>
    </row>
    <row r="495" spans="1:12" x14ac:dyDescent="0.25">
      <c r="A495" s="386">
        <v>487</v>
      </c>
      <c r="B495" s="386" t="s">
        <v>8613</v>
      </c>
      <c r="C495" s="386" t="s">
        <v>8614</v>
      </c>
      <c r="D495" s="386"/>
      <c r="E495" s="386"/>
      <c r="F495" s="386"/>
      <c r="G495" s="387"/>
      <c r="H495" s="386" t="s">
        <v>1338</v>
      </c>
      <c r="I495" s="386" t="s">
        <v>535</v>
      </c>
      <c r="J495" s="386">
        <v>12</v>
      </c>
      <c r="K495" s="386">
        <v>2013</v>
      </c>
      <c r="L495" s="388">
        <v>1</v>
      </c>
    </row>
    <row r="496" spans="1:12" x14ac:dyDescent="0.25">
      <c r="A496" s="386">
        <v>488</v>
      </c>
      <c r="B496" s="386" t="s">
        <v>8615</v>
      </c>
      <c r="C496" s="386" t="s">
        <v>8616</v>
      </c>
      <c r="D496" s="386"/>
      <c r="E496" s="386"/>
      <c r="F496" s="386"/>
      <c r="G496" s="387"/>
      <c r="H496" s="386" t="s">
        <v>1338</v>
      </c>
      <c r="I496" s="386" t="s">
        <v>535</v>
      </c>
      <c r="J496" s="386">
        <v>12</v>
      </c>
      <c r="K496" s="386">
        <v>2013</v>
      </c>
      <c r="L496" s="388">
        <v>1</v>
      </c>
    </row>
    <row r="497" spans="1:12" ht="30" x14ac:dyDescent="0.25">
      <c r="A497" s="386">
        <v>489</v>
      </c>
      <c r="B497" s="386" t="s">
        <v>8617</v>
      </c>
      <c r="C497" s="386" t="s">
        <v>8618</v>
      </c>
      <c r="D497" s="386"/>
      <c r="E497" s="386"/>
      <c r="F497" s="386"/>
      <c r="G497" s="387"/>
      <c r="H497" s="386" t="s">
        <v>1338</v>
      </c>
      <c r="I497" s="386" t="s">
        <v>535</v>
      </c>
      <c r="J497" s="386">
        <v>12</v>
      </c>
      <c r="K497" s="386">
        <v>2013</v>
      </c>
      <c r="L497" s="388">
        <v>1</v>
      </c>
    </row>
    <row r="498" spans="1:12" ht="30" x14ac:dyDescent="0.25">
      <c r="A498" s="386">
        <v>490</v>
      </c>
      <c r="B498" s="386" t="s">
        <v>8619</v>
      </c>
      <c r="C498" s="386" t="s">
        <v>8620</v>
      </c>
      <c r="D498" s="386"/>
      <c r="E498" s="386"/>
      <c r="F498" s="386"/>
      <c r="G498" s="387"/>
      <c r="H498" s="386" t="s">
        <v>1338</v>
      </c>
      <c r="I498" s="386" t="s">
        <v>535</v>
      </c>
      <c r="J498" s="386">
        <v>12</v>
      </c>
      <c r="K498" s="386">
        <v>2013</v>
      </c>
      <c r="L498" s="388">
        <v>1</v>
      </c>
    </row>
    <row r="499" spans="1:12" x14ac:dyDescent="0.25">
      <c r="A499" s="386">
        <v>491</v>
      </c>
      <c r="B499" s="386" t="s">
        <v>8621</v>
      </c>
      <c r="C499" s="386" t="s">
        <v>8622</v>
      </c>
      <c r="D499" s="386"/>
      <c r="E499" s="386"/>
      <c r="F499" s="386"/>
      <c r="G499" s="387"/>
      <c r="H499" s="386" t="s">
        <v>1338</v>
      </c>
      <c r="I499" s="386" t="s">
        <v>535</v>
      </c>
      <c r="J499" s="386">
        <v>12</v>
      </c>
      <c r="K499" s="386">
        <v>2013</v>
      </c>
      <c r="L499" s="388">
        <v>1</v>
      </c>
    </row>
    <row r="500" spans="1:12" x14ac:dyDescent="0.25">
      <c r="A500" s="386">
        <v>492</v>
      </c>
      <c r="B500" s="386" t="s">
        <v>8623</v>
      </c>
      <c r="C500" s="386" t="s">
        <v>8624</v>
      </c>
      <c r="D500" s="386"/>
      <c r="E500" s="386"/>
      <c r="F500" s="386"/>
      <c r="G500" s="387"/>
      <c r="H500" s="386" t="s">
        <v>1338</v>
      </c>
      <c r="I500" s="386" t="s">
        <v>535</v>
      </c>
      <c r="J500" s="386">
        <v>12</v>
      </c>
      <c r="K500" s="386">
        <v>2013</v>
      </c>
      <c r="L500" s="388">
        <v>1</v>
      </c>
    </row>
    <row r="501" spans="1:12" x14ac:dyDescent="0.25">
      <c r="A501" s="386">
        <v>493</v>
      </c>
      <c r="B501" s="386" t="s">
        <v>8625</v>
      </c>
      <c r="C501" s="386" t="s">
        <v>8624</v>
      </c>
      <c r="D501" s="386"/>
      <c r="E501" s="386"/>
      <c r="F501" s="386"/>
      <c r="G501" s="387"/>
      <c r="H501" s="386" t="s">
        <v>1338</v>
      </c>
      <c r="I501" s="386" t="s">
        <v>535</v>
      </c>
      <c r="J501" s="386">
        <v>12</v>
      </c>
      <c r="K501" s="386">
        <v>2013</v>
      </c>
      <c r="L501" s="388">
        <v>1</v>
      </c>
    </row>
    <row r="502" spans="1:12" ht="30" x14ac:dyDescent="0.25">
      <c r="A502" s="386">
        <v>494</v>
      </c>
      <c r="B502" s="386" t="s">
        <v>8626</v>
      </c>
      <c r="C502" s="386" t="s">
        <v>8627</v>
      </c>
      <c r="D502" s="386"/>
      <c r="E502" s="386"/>
      <c r="F502" s="386"/>
      <c r="G502" s="387"/>
      <c r="H502" s="386" t="s">
        <v>1338</v>
      </c>
      <c r="I502" s="386" t="s">
        <v>535</v>
      </c>
      <c r="J502" s="386">
        <v>12</v>
      </c>
      <c r="K502" s="386">
        <v>2013</v>
      </c>
      <c r="L502" s="388">
        <v>1</v>
      </c>
    </row>
    <row r="503" spans="1:12" x14ac:dyDescent="0.25">
      <c r="A503" s="386">
        <v>495</v>
      </c>
      <c r="B503" s="386" t="s">
        <v>8628</v>
      </c>
      <c r="C503" s="386" t="s">
        <v>8629</v>
      </c>
      <c r="D503" s="386"/>
      <c r="E503" s="386"/>
      <c r="F503" s="386"/>
      <c r="G503" s="387"/>
      <c r="H503" s="386" t="s">
        <v>1338</v>
      </c>
      <c r="I503" s="386" t="s">
        <v>535</v>
      </c>
      <c r="J503" s="386">
        <v>12</v>
      </c>
      <c r="K503" s="386">
        <v>2015</v>
      </c>
      <c r="L503" s="388">
        <v>439.99</v>
      </c>
    </row>
    <row r="504" spans="1:12" x14ac:dyDescent="0.25">
      <c r="A504" s="386">
        <v>496</v>
      </c>
      <c r="B504" s="386" t="s">
        <v>8630</v>
      </c>
      <c r="C504" s="386" t="s">
        <v>8631</v>
      </c>
      <c r="D504" s="386"/>
      <c r="E504" s="386"/>
      <c r="F504" s="386"/>
      <c r="G504" s="387"/>
      <c r="H504" s="386" t="s">
        <v>1338</v>
      </c>
      <c r="I504" s="386" t="s">
        <v>535</v>
      </c>
      <c r="J504" s="386">
        <v>12</v>
      </c>
      <c r="K504" s="386">
        <v>2013</v>
      </c>
      <c r="L504" s="388">
        <v>1</v>
      </c>
    </row>
    <row r="505" spans="1:12" ht="30" x14ac:dyDescent="0.25">
      <c r="A505" s="386">
        <v>497</v>
      </c>
      <c r="B505" s="386" t="s">
        <v>8632</v>
      </c>
      <c r="C505" s="386" t="s">
        <v>8633</v>
      </c>
      <c r="D505" s="386"/>
      <c r="E505" s="386"/>
      <c r="F505" s="386"/>
      <c r="G505" s="387"/>
      <c r="H505" s="386" t="s">
        <v>1338</v>
      </c>
      <c r="I505" s="386" t="s">
        <v>535</v>
      </c>
      <c r="J505" s="386">
        <v>12</v>
      </c>
      <c r="K505" s="386">
        <v>2013</v>
      </c>
      <c r="L505" s="388">
        <v>1</v>
      </c>
    </row>
    <row r="506" spans="1:12" x14ac:dyDescent="0.25">
      <c r="A506" s="386">
        <v>498</v>
      </c>
      <c r="B506" s="386" t="s">
        <v>8634</v>
      </c>
      <c r="C506" s="386" t="s">
        <v>8635</v>
      </c>
      <c r="D506" s="386"/>
      <c r="E506" s="386"/>
      <c r="F506" s="386"/>
      <c r="G506" s="387"/>
      <c r="H506" s="386" t="s">
        <v>1338</v>
      </c>
      <c r="I506" s="386" t="s">
        <v>535</v>
      </c>
      <c r="J506" s="386">
        <v>12</v>
      </c>
      <c r="K506" s="386">
        <v>2013</v>
      </c>
      <c r="L506" s="388">
        <v>1</v>
      </c>
    </row>
    <row r="507" spans="1:12" ht="30" x14ac:dyDescent="0.25">
      <c r="A507" s="386">
        <v>499</v>
      </c>
      <c r="B507" s="386" t="s">
        <v>8636</v>
      </c>
      <c r="C507" s="386" t="s">
        <v>8637</v>
      </c>
      <c r="D507" s="386"/>
      <c r="E507" s="386"/>
      <c r="F507" s="386"/>
      <c r="G507" s="387"/>
      <c r="H507" s="386" t="s">
        <v>1338</v>
      </c>
      <c r="I507" s="386" t="s">
        <v>535</v>
      </c>
      <c r="J507" s="386">
        <v>12</v>
      </c>
      <c r="K507" s="386">
        <v>2013</v>
      </c>
      <c r="L507" s="388">
        <v>1</v>
      </c>
    </row>
    <row r="508" spans="1:12" ht="30" x14ac:dyDescent="0.25">
      <c r="A508" s="386">
        <v>500</v>
      </c>
      <c r="B508" s="386" t="s">
        <v>8638</v>
      </c>
      <c r="C508" s="386" t="s">
        <v>8639</v>
      </c>
      <c r="D508" s="386"/>
      <c r="E508" s="386"/>
      <c r="F508" s="386"/>
      <c r="G508" s="387"/>
      <c r="H508" s="386" t="s">
        <v>1338</v>
      </c>
      <c r="I508" s="386" t="s">
        <v>535</v>
      </c>
      <c r="J508" s="386">
        <v>12</v>
      </c>
      <c r="K508" s="386">
        <v>2013</v>
      </c>
      <c r="L508" s="388">
        <v>1</v>
      </c>
    </row>
    <row r="509" spans="1:12" x14ac:dyDescent="0.25">
      <c r="A509" s="386">
        <v>501</v>
      </c>
      <c r="B509" s="386" t="s">
        <v>8640</v>
      </c>
      <c r="C509" s="386" t="s">
        <v>8641</v>
      </c>
      <c r="D509" s="386"/>
      <c r="E509" s="386"/>
      <c r="F509" s="386"/>
      <c r="G509" s="387"/>
      <c r="H509" s="386" t="s">
        <v>1338</v>
      </c>
      <c r="I509" s="386" t="s">
        <v>535</v>
      </c>
      <c r="J509" s="386">
        <v>12</v>
      </c>
      <c r="K509" s="386">
        <v>2013</v>
      </c>
      <c r="L509" s="388">
        <v>1</v>
      </c>
    </row>
    <row r="510" spans="1:12" x14ac:dyDescent="0.25">
      <c r="A510" s="386">
        <v>502</v>
      </c>
      <c r="B510" s="386" t="s">
        <v>8642</v>
      </c>
      <c r="C510" s="386" t="s">
        <v>8641</v>
      </c>
      <c r="D510" s="386"/>
      <c r="E510" s="386"/>
      <c r="F510" s="386"/>
      <c r="G510" s="387"/>
      <c r="H510" s="386" t="s">
        <v>1338</v>
      </c>
      <c r="I510" s="386" t="s">
        <v>535</v>
      </c>
      <c r="J510" s="386">
        <v>12</v>
      </c>
      <c r="K510" s="386">
        <v>2013</v>
      </c>
      <c r="L510" s="388">
        <v>1</v>
      </c>
    </row>
    <row r="511" spans="1:12" x14ac:dyDescent="0.25">
      <c r="A511" s="386">
        <v>503</v>
      </c>
      <c r="B511" s="386" t="s">
        <v>8643</v>
      </c>
      <c r="C511" s="386" t="s">
        <v>8644</v>
      </c>
      <c r="D511" s="386"/>
      <c r="E511" s="386"/>
      <c r="F511" s="386"/>
      <c r="G511" s="387"/>
      <c r="H511" s="386" t="s">
        <v>1338</v>
      </c>
      <c r="I511" s="386" t="s">
        <v>535</v>
      </c>
      <c r="J511" s="386">
        <v>12</v>
      </c>
      <c r="K511" s="386">
        <v>2013</v>
      </c>
      <c r="L511" s="388">
        <v>1</v>
      </c>
    </row>
    <row r="512" spans="1:12" ht="30" x14ac:dyDescent="0.25">
      <c r="A512" s="386">
        <v>504</v>
      </c>
      <c r="B512" s="386" t="s">
        <v>4032</v>
      </c>
      <c r="C512" s="386" t="s">
        <v>8645</v>
      </c>
      <c r="D512" s="386"/>
      <c r="E512" s="386"/>
      <c r="F512" s="386"/>
      <c r="G512" s="387"/>
      <c r="H512" s="386" t="s">
        <v>1338</v>
      </c>
      <c r="I512" s="386" t="s">
        <v>535</v>
      </c>
      <c r="J512" s="386">
        <v>12</v>
      </c>
      <c r="K512" s="386">
        <v>2015</v>
      </c>
      <c r="L512" s="388">
        <v>631.83000000000004</v>
      </c>
    </row>
    <row r="513" spans="1:12" x14ac:dyDescent="0.25">
      <c r="A513" s="386">
        <v>505</v>
      </c>
      <c r="B513" s="386" t="s">
        <v>8646</v>
      </c>
      <c r="C513" s="386" t="s">
        <v>8647</v>
      </c>
      <c r="D513" s="386"/>
      <c r="E513" s="386"/>
      <c r="F513" s="386"/>
      <c r="G513" s="387"/>
      <c r="H513" s="386" t="s">
        <v>1338</v>
      </c>
      <c r="I513" s="386" t="s">
        <v>535</v>
      </c>
      <c r="J513" s="386">
        <v>12</v>
      </c>
      <c r="K513" s="386">
        <v>2015</v>
      </c>
      <c r="L513" s="388">
        <v>1207.7</v>
      </c>
    </row>
    <row r="514" spans="1:12" ht="30" x14ac:dyDescent="0.25">
      <c r="A514" s="386">
        <v>506</v>
      </c>
      <c r="B514" s="386" t="s">
        <v>8648</v>
      </c>
      <c r="C514" s="386" t="s">
        <v>8649</v>
      </c>
      <c r="D514" s="386"/>
      <c r="E514" s="386"/>
      <c r="F514" s="386"/>
      <c r="G514" s="387"/>
      <c r="H514" s="386" t="s">
        <v>1383</v>
      </c>
      <c r="I514" s="386" t="s">
        <v>535</v>
      </c>
      <c r="J514" s="386">
        <v>12</v>
      </c>
      <c r="K514" s="386">
        <v>2013</v>
      </c>
      <c r="L514" s="388">
        <v>1</v>
      </c>
    </row>
    <row r="515" spans="1:12" x14ac:dyDescent="0.25">
      <c r="A515" s="386">
        <v>507</v>
      </c>
      <c r="B515" s="386" t="s">
        <v>8650</v>
      </c>
      <c r="C515" s="386" t="s">
        <v>8651</v>
      </c>
      <c r="D515" s="386"/>
      <c r="E515" s="386"/>
      <c r="F515" s="386"/>
      <c r="G515" s="387"/>
      <c r="H515" s="386" t="s">
        <v>1383</v>
      </c>
      <c r="I515" s="386" t="s">
        <v>535</v>
      </c>
      <c r="J515" s="386">
        <v>12</v>
      </c>
      <c r="K515" s="386">
        <v>2013</v>
      </c>
      <c r="L515" s="388">
        <v>1</v>
      </c>
    </row>
    <row r="516" spans="1:12" x14ac:dyDescent="0.25">
      <c r="A516" s="386">
        <v>508</v>
      </c>
      <c r="B516" s="386" t="s">
        <v>8652</v>
      </c>
      <c r="C516" s="386" t="s">
        <v>8653</v>
      </c>
      <c r="D516" s="386"/>
      <c r="E516" s="386"/>
      <c r="F516" s="386"/>
      <c r="G516" s="387"/>
      <c r="H516" s="386" t="s">
        <v>1383</v>
      </c>
      <c r="I516" s="386" t="s">
        <v>535</v>
      </c>
      <c r="J516" s="386">
        <v>12</v>
      </c>
      <c r="K516" s="386">
        <v>2013</v>
      </c>
      <c r="L516" s="388">
        <v>1</v>
      </c>
    </row>
    <row r="517" spans="1:12" x14ac:dyDescent="0.25">
      <c r="A517" s="386">
        <v>509</v>
      </c>
      <c r="B517" s="386" t="s">
        <v>8654</v>
      </c>
      <c r="C517" s="386" t="s">
        <v>8655</v>
      </c>
      <c r="D517" s="386"/>
      <c r="E517" s="386"/>
      <c r="F517" s="386"/>
      <c r="G517" s="387"/>
      <c r="H517" s="386" t="s">
        <v>1383</v>
      </c>
      <c r="I517" s="386" t="s">
        <v>535</v>
      </c>
      <c r="J517" s="386">
        <v>12</v>
      </c>
      <c r="K517" s="386">
        <v>2013</v>
      </c>
      <c r="L517" s="388">
        <v>1</v>
      </c>
    </row>
    <row r="518" spans="1:12" x14ac:dyDescent="0.25">
      <c r="A518" s="386">
        <v>510</v>
      </c>
      <c r="B518" s="386" t="s">
        <v>8656</v>
      </c>
      <c r="C518" s="386" t="s">
        <v>8657</v>
      </c>
      <c r="D518" s="386"/>
      <c r="E518" s="386"/>
      <c r="F518" s="386"/>
      <c r="G518" s="387"/>
      <c r="H518" s="386" t="s">
        <v>1383</v>
      </c>
      <c r="I518" s="386" t="s">
        <v>535</v>
      </c>
      <c r="J518" s="386">
        <v>12</v>
      </c>
      <c r="K518" s="386">
        <v>2013</v>
      </c>
      <c r="L518" s="388">
        <v>1</v>
      </c>
    </row>
    <row r="519" spans="1:12" x14ac:dyDescent="0.25">
      <c r="A519" s="386">
        <v>511</v>
      </c>
      <c r="B519" s="386" t="s">
        <v>8658</v>
      </c>
      <c r="C519" s="386" t="s">
        <v>8659</v>
      </c>
      <c r="D519" s="386"/>
      <c r="E519" s="386"/>
      <c r="F519" s="386"/>
      <c r="G519" s="387"/>
      <c r="H519" s="386" t="s">
        <v>1383</v>
      </c>
      <c r="I519" s="386" t="s">
        <v>535</v>
      </c>
      <c r="J519" s="386">
        <v>12</v>
      </c>
      <c r="K519" s="386">
        <v>2013</v>
      </c>
      <c r="L519" s="388">
        <v>1</v>
      </c>
    </row>
    <row r="520" spans="1:12" ht="45" x14ac:dyDescent="0.25">
      <c r="A520" s="386">
        <v>512</v>
      </c>
      <c r="B520" s="386" t="s">
        <v>8660</v>
      </c>
      <c r="C520" s="386" t="s">
        <v>8661</v>
      </c>
      <c r="D520" s="386" t="s">
        <v>8662</v>
      </c>
      <c r="E520" s="386"/>
      <c r="F520" s="386"/>
      <c r="G520" s="387"/>
      <c r="H520" s="386" t="s">
        <v>1383</v>
      </c>
      <c r="I520" s="386" t="s">
        <v>535</v>
      </c>
      <c r="J520" s="386">
        <v>12</v>
      </c>
      <c r="K520" s="386">
        <v>2013</v>
      </c>
      <c r="L520" s="388">
        <v>1</v>
      </c>
    </row>
    <row r="521" spans="1:12" ht="45" x14ac:dyDescent="0.25">
      <c r="A521" s="386">
        <v>513</v>
      </c>
      <c r="B521" s="386" t="s">
        <v>8663</v>
      </c>
      <c r="C521" s="386" t="s">
        <v>8664</v>
      </c>
      <c r="D521" s="386" t="s">
        <v>8662</v>
      </c>
      <c r="E521" s="386"/>
      <c r="F521" s="386"/>
      <c r="G521" s="387"/>
      <c r="H521" s="386" t="s">
        <v>1383</v>
      </c>
      <c r="I521" s="386" t="s">
        <v>535</v>
      </c>
      <c r="J521" s="386">
        <v>12</v>
      </c>
      <c r="K521" s="386">
        <v>2013</v>
      </c>
      <c r="L521" s="388">
        <v>1</v>
      </c>
    </row>
    <row r="522" spans="1:12" ht="30" x14ac:dyDescent="0.25">
      <c r="A522" s="386">
        <v>514</v>
      </c>
      <c r="B522" s="386" t="s">
        <v>8665</v>
      </c>
      <c r="C522" s="386" t="s">
        <v>8666</v>
      </c>
      <c r="D522" s="386"/>
      <c r="E522" s="386"/>
      <c r="F522" s="386"/>
      <c r="G522" s="387"/>
      <c r="H522" s="386" t="s">
        <v>1383</v>
      </c>
      <c r="I522" s="386" t="s">
        <v>535</v>
      </c>
      <c r="J522" s="386">
        <v>12</v>
      </c>
      <c r="K522" s="386">
        <v>2013</v>
      </c>
      <c r="L522" s="388">
        <v>1</v>
      </c>
    </row>
    <row r="523" spans="1:12" x14ac:dyDescent="0.25">
      <c r="A523" s="386">
        <v>515</v>
      </c>
      <c r="B523" s="386" t="s">
        <v>8667</v>
      </c>
      <c r="C523" s="386" t="s">
        <v>8668</v>
      </c>
      <c r="D523" s="386"/>
      <c r="E523" s="386"/>
      <c r="F523" s="386"/>
      <c r="G523" s="387"/>
      <c r="H523" s="386" t="s">
        <v>1383</v>
      </c>
      <c r="I523" s="386" t="s">
        <v>535</v>
      </c>
      <c r="J523" s="386">
        <v>12</v>
      </c>
      <c r="K523" s="386">
        <v>2013</v>
      </c>
      <c r="L523" s="388">
        <v>1</v>
      </c>
    </row>
    <row r="524" spans="1:12" x14ac:dyDescent="0.25">
      <c r="A524" s="386">
        <v>516</v>
      </c>
      <c r="B524" s="386" t="s">
        <v>8669</v>
      </c>
      <c r="C524" s="386" t="s">
        <v>8670</v>
      </c>
      <c r="D524" s="386"/>
      <c r="E524" s="386"/>
      <c r="F524" s="386"/>
      <c r="G524" s="387"/>
      <c r="H524" s="386" t="s">
        <v>1383</v>
      </c>
      <c r="I524" s="386" t="s">
        <v>535</v>
      </c>
      <c r="J524" s="386">
        <v>12</v>
      </c>
      <c r="K524" s="386">
        <v>2013</v>
      </c>
      <c r="L524" s="388">
        <v>1</v>
      </c>
    </row>
    <row r="525" spans="1:12" x14ac:dyDescent="0.25">
      <c r="A525" s="386">
        <v>517</v>
      </c>
      <c r="B525" s="386" t="s">
        <v>8671</v>
      </c>
      <c r="C525" s="386" t="s">
        <v>8672</v>
      </c>
      <c r="D525" s="386"/>
      <c r="E525" s="386"/>
      <c r="F525" s="386"/>
      <c r="G525" s="387"/>
      <c r="H525" s="386" t="s">
        <v>1383</v>
      </c>
      <c r="I525" s="386" t="s">
        <v>535</v>
      </c>
      <c r="J525" s="386">
        <v>12</v>
      </c>
      <c r="K525" s="386">
        <v>2013</v>
      </c>
      <c r="L525" s="388">
        <v>1</v>
      </c>
    </row>
    <row r="526" spans="1:12" x14ac:dyDescent="0.25">
      <c r="A526" s="386">
        <v>518</v>
      </c>
      <c r="B526" s="386" t="s">
        <v>8673</v>
      </c>
      <c r="C526" s="386" t="s">
        <v>8674</v>
      </c>
      <c r="D526" s="386"/>
      <c r="E526" s="386"/>
      <c r="F526" s="386"/>
      <c r="G526" s="387"/>
      <c r="H526" s="386" t="s">
        <v>1383</v>
      </c>
      <c r="I526" s="386" t="s">
        <v>535</v>
      </c>
      <c r="J526" s="386">
        <v>12</v>
      </c>
      <c r="K526" s="386">
        <v>2013</v>
      </c>
      <c r="L526" s="388">
        <v>1</v>
      </c>
    </row>
    <row r="527" spans="1:12" x14ac:dyDescent="0.25">
      <c r="A527" s="386">
        <v>519</v>
      </c>
      <c r="B527" s="386" t="s">
        <v>8675</v>
      </c>
      <c r="C527" s="386" t="s">
        <v>8676</v>
      </c>
      <c r="D527" s="386"/>
      <c r="E527" s="386"/>
      <c r="F527" s="386"/>
      <c r="G527" s="387"/>
      <c r="H527" s="386" t="s">
        <v>1383</v>
      </c>
      <c r="I527" s="386" t="s">
        <v>535</v>
      </c>
      <c r="J527" s="386">
        <v>12</v>
      </c>
      <c r="K527" s="386">
        <v>2013</v>
      </c>
      <c r="L527" s="388">
        <v>1</v>
      </c>
    </row>
    <row r="528" spans="1:12" x14ac:dyDescent="0.25">
      <c r="A528" s="386">
        <v>520</v>
      </c>
      <c r="B528" s="386" t="s">
        <v>8677</v>
      </c>
      <c r="C528" s="386" t="s">
        <v>8678</v>
      </c>
      <c r="D528" s="386"/>
      <c r="E528" s="386"/>
      <c r="F528" s="386"/>
      <c r="G528" s="387"/>
      <c r="H528" s="386" t="s">
        <v>1383</v>
      </c>
      <c r="I528" s="386" t="s">
        <v>535</v>
      </c>
      <c r="J528" s="386">
        <v>12</v>
      </c>
      <c r="K528" s="386">
        <v>2015</v>
      </c>
      <c r="L528" s="388">
        <v>315</v>
      </c>
    </row>
    <row r="529" spans="1:12" ht="30" x14ac:dyDescent="0.25">
      <c r="A529" s="386">
        <v>521</v>
      </c>
      <c r="B529" s="386" t="s">
        <v>8679</v>
      </c>
      <c r="C529" s="386" t="s">
        <v>8680</v>
      </c>
      <c r="D529" s="386"/>
      <c r="E529" s="386"/>
      <c r="F529" s="386"/>
      <c r="G529" s="387"/>
      <c r="H529" s="386" t="s">
        <v>1383</v>
      </c>
      <c r="I529" s="386" t="s">
        <v>535</v>
      </c>
      <c r="J529" s="386">
        <v>12</v>
      </c>
      <c r="K529" s="386">
        <v>2013</v>
      </c>
      <c r="L529" s="388">
        <v>10</v>
      </c>
    </row>
    <row r="530" spans="1:12" x14ac:dyDescent="0.25">
      <c r="A530" s="386">
        <v>522</v>
      </c>
      <c r="B530" s="386" t="s">
        <v>8681</v>
      </c>
      <c r="C530" s="386" t="s">
        <v>8682</v>
      </c>
      <c r="D530" s="386"/>
      <c r="E530" s="386"/>
      <c r="F530" s="386"/>
      <c r="G530" s="387"/>
      <c r="H530" s="386" t="s">
        <v>1383</v>
      </c>
      <c r="I530" s="386" t="s">
        <v>535</v>
      </c>
      <c r="J530" s="386">
        <v>12</v>
      </c>
      <c r="K530" s="386">
        <v>2013</v>
      </c>
      <c r="L530" s="388">
        <v>1</v>
      </c>
    </row>
    <row r="531" spans="1:12" x14ac:dyDescent="0.25">
      <c r="A531" s="386">
        <v>523</v>
      </c>
      <c r="B531" s="386" t="s">
        <v>8683</v>
      </c>
      <c r="C531" s="386" t="s">
        <v>8684</v>
      </c>
      <c r="D531" s="386"/>
      <c r="E531" s="386"/>
      <c r="F531" s="386"/>
      <c r="G531" s="387"/>
      <c r="H531" s="386" t="s">
        <v>1383</v>
      </c>
      <c r="I531" s="386" t="s">
        <v>535</v>
      </c>
      <c r="J531" s="386">
        <v>12</v>
      </c>
      <c r="K531" s="386">
        <v>2013</v>
      </c>
      <c r="L531" s="388">
        <v>1</v>
      </c>
    </row>
    <row r="532" spans="1:12" x14ac:dyDescent="0.25">
      <c r="A532" s="386">
        <v>524</v>
      </c>
      <c r="B532" s="386" t="s">
        <v>8685</v>
      </c>
      <c r="C532" s="386" t="s">
        <v>8686</v>
      </c>
      <c r="D532" s="386"/>
      <c r="E532" s="386"/>
      <c r="F532" s="386"/>
      <c r="G532" s="387"/>
      <c r="H532" s="386" t="s">
        <v>1383</v>
      </c>
      <c r="I532" s="386" t="s">
        <v>535</v>
      </c>
      <c r="J532" s="386">
        <v>12</v>
      </c>
      <c r="K532" s="386">
        <v>2013</v>
      </c>
      <c r="L532" s="388">
        <v>1</v>
      </c>
    </row>
    <row r="533" spans="1:12" x14ac:dyDescent="0.25">
      <c r="A533" s="386">
        <v>525</v>
      </c>
      <c r="B533" s="386" t="s">
        <v>8687</v>
      </c>
      <c r="C533" s="386" t="s">
        <v>8688</v>
      </c>
      <c r="D533" s="386"/>
      <c r="E533" s="386"/>
      <c r="F533" s="386"/>
      <c r="G533" s="387"/>
      <c r="H533" s="386" t="s">
        <v>1383</v>
      </c>
      <c r="I533" s="386" t="s">
        <v>535</v>
      </c>
      <c r="J533" s="386">
        <v>12</v>
      </c>
      <c r="K533" s="386">
        <v>2013</v>
      </c>
      <c r="L533" s="388">
        <v>1</v>
      </c>
    </row>
    <row r="534" spans="1:12" x14ac:dyDescent="0.25">
      <c r="A534" s="386">
        <v>526</v>
      </c>
      <c r="B534" s="386" t="s">
        <v>8689</v>
      </c>
      <c r="C534" s="386" t="s">
        <v>8690</v>
      </c>
      <c r="D534" s="386"/>
      <c r="E534" s="386"/>
      <c r="F534" s="386"/>
      <c r="G534" s="387"/>
      <c r="H534" s="386" t="s">
        <v>1383</v>
      </c>
      <c r="I534" s="386" t="s">
        <v>535</v>
      </c>
      <c r="J534" s="386">
        <v>12</v>
      </c>
      <c r="K534" s="386">
        <v>2013</v>
      </c>
      <c r="L534" s="388">
        <v>1</v>
      </c>
    </row>
    <row r="535" spans="1:12" x14ac:dyDescent="0.25">
      <c r="A535" s="386">
        <v>527</v>
      </c>
      <c r="B535" s="386" t="s">
        <v>8691</v>
      </c>
      <c r="C535" s="386" t="s">
        <v>8692</v>
      </c>
      <c r="D535" s="386"/>
      <c r="E535" s="386"/>
      <c r="F535" s="386"/>
      <c r="G535" s="387"/>
      <c r="H535" s="386" t="s">
        <v>1383</v>
      </c>
      <c r="I535" s="386" t="s">
        <v>535</v>
      </c>
      <c r="J535" s="386">
        <v>12</v>
      </c>
      <c r="K535" s="386">
        <v>2013</v>
      </c>
      <c r="L535" s="388">
        <v>1</v>
      </c>
    </row>
    <row r="536" spans="1:12" ht="30" x14ac:dyDescent="0.25">
      <c r="A536" s="386">
        <v>528</v>
      </c>
      <c r="B536" s="386" t="s">
        <v>8693</v>
      </c>
      <c r="C536" s="386" t="s">
        <v>8694</v>
      </c>
      <c r="D536" s="386"/>
      <c r="E536" s="386"/>
      <c r="F536" s="386"/>
      <c r="G536" s="387"/>
      <c r="H536" s="386" t="s">
        <v>1383</v>
      </c>
      <c r="I536" s="386" t="s">
        <v>535</v>
      </c>
      <c r="J536" s="386">
        <v>12</v>
      </c>
      <c r="K536" s="386">
        <v>2013</v>
      </c>
      <c r="L536" s="388">
        <v>10</v>
      </c>
    </row>
    <row r="537" spans="1:12" x14ac:dyDescent="0.25">
      <c r="A537" s="386">
        <v>529</v>
      </c>
      <c r="B537" s="386" t="s">
        <v>8695</v>
      </c>
      <c r="C537" s="386" t="s">
        <v>8696</v>
      </c>
      <c r="D537" s="386"/>
      <c r="E537" s="386"/>
      <c r="F537" s="386"/>
      <c r="G537" s="387"/>
      <c r="H537" s="386" t="s">
        <v>1383</v>
      </c>
      <c r="I537" s="386" t="s">
        <v>535</v>
      </c>
      <c r="J537" s="386">
        <v>12</v>
      </c>
      <c r="K537" s="386">
        <v>2013</v>
      </c>
      <c r="L537" s="388">
        <v>1</v>
      </c>
    </row>
    <row r="538" spans="1:12" x14ac:dyDescent="0.25">
      <c r="A538" s="386">
        <v>530</v>
      </c>
      <c r="B538" s="386" t="s">
        <v>8697</v>
      </c>
      <c r="C538" s="386" t="s">
        <v>8698</v>
      </c>
      <c r="D538" s="386"/>
      <c r="E538" s="386"/>
      <c r="F538" s="386"/>
      <c r="G538" s="387"/>
      <c r="H538" s="386" t="s">
        <v>1383</v>
      </c>
      <c r="I538" s="386" t="s">
        <v>535</v>
      </c>
      <c r="J538" s="386">
        <v>12</v>
      </c>
      <c r="K538" s="386">
        <v>2013</v>
      </c>
      <c r="L538" s="388">
        <v>1</v>
      </c>
    </row>
    <row r="539" spans="1:12" ht="30" x14ac:dyDescent="0.25">
      <c r="A539" s="386">
        <v>531</v>
      </c>
      <c r="B539" s="386" t="s">
        <v>8699</v>
      </c>
      <c r="C539" s="386" t="s">
        <v>8700</v>
      </c>
      <c r="D539" s="386"/>
      <c r="E539" s="386"/>
      <c r="F539" s="386"/>
      <c r="G539" s="387"/>
      <c r="H539" s="386" t="s">
        <v>1383</v>
      </c>
      <c r="I539" s="386" t="s">
        <v>535</v>
      </c>
      <c r="J539" s="386">
        <v>12</v>
      </c>
      <c r="K539" s="386">
        <v>2013</v>
      </c>
      <c r="L539" s="388">
        <v>1</v>
      </c>
    </row>
    <row r="540" spans="1:12" ht="30" x14ac:dyDescent="0.25">
      <c r="A540" s="386">
        <v>532</v>
      </c>
      <c r="B540" s="386" t="s">
        <v>8701</v>
      </c>
      <c r="C540" s="386" t="s">
        <v>8702</v>
      </c>
      <c r="D540" s="386"/>
      <c r="E540" s="386"/>
      <c r="F540" s="386"/>
      <c r="G540" s="387"/>
      <c r="H540" s="386" t="s">
        <v>1383</v>
      </c>
      <c r="I540" s="386" t="s">
        <v>535</v>
      </c>
      <c r="J540" s="386">
        <v>12</v>
      </c>
      <c r="K540" s="386">
        <v>2013</v>
      </c>
      <c r="L540" s="388">
        <v>1</v>
      </c>
    </row>
    <row r="541" spans="1:12" ht="30" x14ac:dyDescent="0.25">
      <c r="A541" s="386">
        <v>533</v>
      </c>
      <c r="B541" s="386" t="s">
        <v>8703</v>
      </c>
      <c r="C541" s="386" t="s">
        <v>8704</v>
      </c>
      <c r="D541" s="386"/>
      <c r="E541" s="386"/>
      <c r="F541" s="386"/>
      <c r="G541" s="387"/>
      <c r="H541" s="386" t="s">
        <v>1383</v>
      </c>
      <c r="I541" s="386" t="s">
        <v>535</v>
      </c>
      <c r="J541" s="386">
        <v>12</v>
      </c>
      <c r="K541" s="386">
        <v>2013</v>
      </c>
      <c r="L541" s="388">
        <v>53</v>
      </c>
    </row>
    <row r="542" spans="1:12" x14ac:dyDescent="0.25">
      <c r="A542" s="386">
        <v>534</v>
      </c>
      <c r="B542" s="386" t="s">
        <v>8705</v>
      </c>
      <c r="C542" s="386" t="s">
        <v>8706</v>
      </c>
      <c r="D542" s="386"/>
      <c r="E542" s="386"/>
      <c r="F542" s="386"/>
      <c r="G542" s="387"/>
      <c r="H542" s="386" t="s">
        <v>1383</v>
      </c>
      <c r="I542" s="386" t="s">
        <v>535</v>
      </c>
      <c r="J542" s="386">
        <v>12</v>
      </c>
      <c r="K542" s="386">
        <v>2013</v>
      </c>
      <c r="L542" s="388">
        <v>1</v>
      </c>
    </row>
    <row r="543" spans="1:12" x14ac:dyDescent="0.25">
      <c r="A543" s="386">
        <v>535</v>
      </c>
      <c r="B543" s="386" t="s">
        <v>8707</v>
      </c>
      <c r="C543" s="386" t="s">
        <v>8708</v>
      </c>
      <c r="D543" s="386"/>
      <c r="E543" s="386"/>
      <c r="F543" s="386"/>
      <c r="G543" s="387"/>
      <c r="H543" s="386" t="s">
        <v>1383</v>
      </c>
      <c r="I543" s="386" t="s">
        <v>535</v>
      </c>
      <c r="J543" s="386">
        <v>12</v>
      </c>
      <c r="K543" s="386">
        <v>2013</v>
      </c>
      <c r="L543" s="388">
        <v>1</v>
      </c>
    </row>
    <row r="544" spans="1:12" x14ac:dyDescent="0.25">
      <c r="A544" s="386">
        <v>536</v>
      </c>
      <c r="B544" s="386" t="s">
        <v>8709</v>
      </c>
      <c r="C544" s="386" t="s">
        <v>8710</v>
      </c>
      <c r="D544" s="386"/>
      <c r="E544" s="386"/>
      <c r="F544" s="386"/>
      <c r="G544" s="387"/>
      <c r="H544" s="386" t="s">
        <v>1383</v>
      </c>
      <c r="I544" s="386" t="s">
        <v>535</v>
      </c>
      <c r="J544" s="386">
        <v>12</v>
      </c>
      <c r="K544" s="386">
        <v>2013</v>
      </c>
      <c r="L544" s="388">
        <v>1</v>
      </c>
    </row>
    <row r="545" spans="1:12" x14ac:dyDescent="0.25">
      <c r="A545" s="386">
        <v>537</v>
      </c>
      <c r="B545" s="386" t="s">
        <v>8711</v>
      </c>
      <c r="C545" s="386" t="s">
        <v>8712</v>
      </c>
      <c r="D545" s="386"/>
      <c r="E545" s="386"/>
      <c r="F545" s="386"/>
      <c r="G545" s="387"/>
      <c r="H545" s="386" t="s">
        <v>1383</v>
      </c>
      <c r="I545" s="386" t="s">
        <v>535</v>
      </c>
      <c r="J545" s="386">
        <v>12</v>
      </c>
      <c r="K545" s="386">
        <v>2013</v>
      </c>
      <c r="L545" s="388">
        <v>1</v>
      </c>
    </row>
    <row r="546" spans="1:12" x14ac:dyDescent="0.25">
      <c r="A546" s="386">
        <v>538</v>
      </c>
      <c r="B546" s="386" t="s">
        <v>8713</v>
      </c>
      <c r="C546" s="386" t="s">
        <v>8714</v>
      </c>
      <c r="D546" s="386"/>
      <c r="E546" s="386"/>
      <c r="F546" s="386"/>
      <c r="G546" s="387"/>
      <c r="H546" s="386" t="s">
        <v>1383</v>
      </c>
      <c r="I546" s="386" t="s">
        <v>535</v>
      </c>
      <c r="J546" s="386">
        <v>12</v>
      </c>
      <c r="K546" s="386">
        <v>2013</v>
      </c>
      <c r="L546" s="388">
        <v>1</v>
      </c>
    </row>
    <row r="547" spans="1:12" x14ac:dyDescent="0.25">
      <c r="A547" s="386">
        <v>539</v>
      </c>
      <c r="B547" s="386" t="s">
        <v>8715</v>
      </c>
      <c r="C547" s="386" t="s">
        <v>8716</v>
      </c>
      <c r="D547" s="386"/>
      <c r="E547" s="386"/>
      <c r="F547" s="386"/>
      <c r="G547" s="387"/>
      <c r="H547" s="386" t="s">
        <v>1383</v>
      </c>
      <c r="I547" s="386" t="s">
        <v>535</v>
      </c>
      <c r="J547" s="386">
        <v>12</v>
      </c>
      <c r="K547" s="386">
        <v>2013</v>
      </c>
      <c r="L547" s="388">
        <v>1</v>
      </c>
    </row>
    <row r="548" spans="1:12" x14ac:dyDescent="0.25">
      <c r="A548" s="386">
        <v>540</v>
      </c>
      <c r="B548" s="386" t="s">
        <v>8717</v>
      </c>
      <c r="C548" s="386" t="s">
        <v>8718</v>
      </c>
      <c r="D548" s="386"/>
      <c r="E548" s="386"/>
      <c r="F548" s="386"/>
      <c r="G548" s="387"/>
      <c r="H548" s="386" t="s">
        <v>1383</v>
      </c>
      <c r="I548" s="386" t="s">
        <v>535</v>
      </c>
      <c r="J548" s="386">
        <v>12</v>
      </c>
      <c r="K548" s="386">
        <v>2013</v>
      </c>
      <c r="L548" s="388">
        <v>1</v>
      </c>
    </row>
    <row r="549" spans="1:12" ht="30" x14ac:dyDescent="0.25">
      <c r="A549" s="386">
        <v>541</v>
      </c>
      <c r="B549" s="386" t="s">
        <v>8719</v>
      </c>
      <c r="C549" s="386" t="s">
        <v>8720</v>
      </c>
      <c r="D549" s="386"/>
      <c r="E549" s="386"/>
      <c r="F549" s="386"/>
      <c r="G549" s="387"/>
      <c r="H549" s="386" t="s">
        <v>1383</v>
      </c>
      <c r="I549" s="386" t="s">
        <v>535</v>
      </c>
      <c r="J549" s="386">
        <v>12</v>
      </c>
      <c r="K549" s="386">
        <v>2013</v>
      </c>
      <c r="L549" s="388">
        <v>2</v>
      </c>
    </row>
    <row r="550" spans="1:12" ht="30" x14ac:dyDescent="0.25">
      <c r="A550" s="386">
        <v>542</v>
      </c>
      <c r="B550" s="386" t="s">
        <v>8721</v>
      </c>
      <c r="C550" s="386" t="s">
        <v>8722</v>
      </c>
      <c r="D550" s="386"/>
      <c r="E550" s="386"/>
      <c r="F550" s="386"/>
      <c r="G550" s="387"/>
      <c r="H550" s="386" t="s">
        <v>1383</v>
      </c>
      <c r="I550" s="386" t="s">
        <v>535</v>
      </c>
      <c r="J550" s="386">
        <v>12</v>
      </c>
      <c r="K550" s="386">
        <v>2013</v>
      </c>
      <c r="L550" s="388">
        <v>1</v>
      </c>
    </row>
    <row r="551" spans="1:12" ht="30" x14ac:dyDescent="0.25">
      <c r="A551" s="386">
        <v>543</v>
      </c>
      <c r="B551" s="386" t="s">
        <v>8723</v>
      </c>
      <c r="C551" s="386" t="s">
        <v>8724</v>
      </c>
      <c r="D551" s="386"/>
      <c r="E551" s="386"/>
      <c r="F551" s="386"/>
      <c r="G551" s="387"/>
      <c r="H551" s="386" t="s">
        <v>1383</v>
      </c>
      <c r="I551" s="386" t="s">
        <v>535</v>
      </c>
      <c r="J551" s="386">
        <v>12</v>
      </c>
      <c r="K551" s="386">
        <v>2015</v>
      </c>
      <c r="L551" s="388">
        <v>288</v>
      </c>
    </row>
    <row r="552" spans="1:12" ht="30" x14ac:dyDescent="0.25">
      <c r="A552" s="386">
        <v>544</v>
      </c>
      <c r="B552" s="386" t="s">
        <v>8725</v>
      </c>
      <c r="C552" s="386" t="s">
        <v>8726</v>
      </c>
      <c r="D552" s="386"/>
      <c r="E552" s="386"/>
      <c r="F552" s="386"/>
      <c r="G552" s="387"/>
      <c r="H552" s="386" t="s">
        <v>1383</v>
      </c>
      <c r="I552" s="386" t="s">
        <v>535</v>
      </c>
      <c r="J552" s="386">
        <v>12</v>
      </c>
      <c r="K552" s="386">
        <v>2015</v>
      </c>
      <c r="L552" s="388">
        <v>82</v>
      </c>
    </row>
    <row r="553" spans="1:12" x14ac:dyDescent="0.25">
      <c r="A553" s="386">
        <v>545</v>
      </c>
      <c r="B553" s="386" t="s">
        <v>8727</v>
      </c>
      <c r="C553" s="386" t="s">
        <v>8728</v>
      </c>
      <c r="D553" s="386"/>
      <c r="E553" s="386"/>
      <c r="F553" s="386"/>
      <c r="G553" s="387"/>
      <c r="H553" s="386" t="s">
        <v>1383</v>
      </c>
      <c r="I553" s="386" t="s">
        <v>535</v>
      </c>
      <c r="J553" s="386">
        <v>12</v>
      </c>
      <c r="K553" s="386">
        <v>2013</v>
      </c>
      <c r="L553" s="388">
        <v>1</v>
      </c>
    </row>
    <row r="554" spans="1:12" x14ac:dyDescent="0.25">
      <c r="A554" s="386">
        <v>546</v>
      </c>
      <c r="B554" s="386" t="s">
        <v>8729</v>
      </c>
      <c r="C554" s="386" t="s">
        <v>8730</v>
      </c>
      <c r="D554" s="386"/>
      <c r="E554" s="386"/>
      <c r="F554" s="386"/>
      <c r="G554" s="387"/>
      <c r="H554" s="386" t="s">
        <v>1383</v>
      </c>
      <c r="I554" s="386" t="s">
        <v>535</v>
      </c>
      <c r="J554" s="386">
        <v>12</v>
      </c>
      <c r="K554" s="386">
        <v>2013</v>
      </c>
      <c r="L554" s="388">
        <v>1</v>
      </c>
    </row>
    <row r="555" spans="1:12" x14ac:dyDescent="0.25">
      <c r="A555" s="386">
        <v>547</v>
      </c>
      <c r="B555" s="386" t="s">
        <v>8731</v>
      </c>
      <c r="C555" s="386" t="s">
        <v>8732</v>
      </c>
      <c r="D555" s="386"/>
      <c r="E555" s="386"/>
      <c r="F555" s="386"/>
      <c r="G555" s="387"/>
      <c r="H555" s="386" t="s">
        <v>1383</v>
      </c>
      <c r="I555" s="386" t="s">
        <v>535</v>
      </c>
      <c r="J555" s="386">
        <v>12</v>
      </c>
      <c r="K555" s="386">
        <v>2013</v>
      </c>
      <c r="L555" s="388">
        <v>1</v>
      </c>
    </row>
    <row r="556" spans="1:12" x14ac:dyDescent="0.25">
      <c r="A556" s="386">
        <v>548</v>
      </c>
      <c r="B556" s="386" t="s">
        <v>8733</v>
      </c>
      <c r="C556" s="386" t="s">
        <v>8734</v>
      </c>
      <c r="D556" s="386"/>
      <c r="E556" s="386"/>
      <c r="F556" s="386"/>
      <c r="G556" s="387"/>
      <c r="H556" s="386" t="s">
        <v>1383</v>
      </c>
      <c r="I556" s="386" t="s">
        <v>535</v>
      </c>
      <c r="J556" s="386">
        <v>12</v>
      </c>
      <c r="K556" s="386">
        <v>2013</v>
      </c>
      <c r="L556" s="388">
        <v>1</v>
      </c>
    </row>
    <row r="557" spans="1:12" ht="30" x14ac:dyDescent="0.25">
      <c r="A557" s="386">
        <v>549</v>
      </c>
      <c r="B557" s="386" t="s">
        <v>8735</v>
      </c>
      <c r="C557" s="386" t="s">
        <v>8736</v>
      </c>
      <c r="D557" s="386"/>
      <c r="E557" s="386"/>
      <c r="F557" s="386"/>
      <c r="G557" s="387"/>
      <c r="H557" s="386" t="s">
        <v>1383</v>
      </c>
      <c r="I557" s="386" t="s">
        <v>535</v>
      </c>
      <c r="J557" s="386">
        <v>12</v>
      </c>
      <c r="K557" s="386">
        <v>2013</v>
      </c>
      <c r="L557" s="388">
        <v>1</v>
      </c>
    </row>
    <row r="558" spans="1:12" ht="30" x14ac:dyDescent="0.25">
      <c r="A558" s="386">
        <v>550</v>
      </c>
      <c r="B558" s="386" t="s">
        <v>8737</v>
      </c>
      <c r="C558" s="386" t="s">
        <v>8738</v>
      </c>
      <c r="D558" s="386"/>
      <c r="E558" s="386"/>
      <c r="F558" s="386"/>
      <c r="G558" s="387"/>
      <c r="H558" s="386" t="s">
        <v>1383</v>
      </c>
      <c r="I558" s="386" t="s">
        <v>535</v>
      </c>
      <c r="J558" s="386">
        <v>12</v>
      </c>
      <c r="K558" s="386">
        <v>2015</v>
      </c>
      <c r="L558" s="388">
        <v>391</v>
      </c>
    </row>
    <row r="559" spans="1:12" ht="30" x14ac:dyDescent="0.25">
      <c r="A559" s="386">
        <v>551</v>
      </c>
      <c r="B559" s="386" t="s">
        <v>8739</v>
      </c>
      <c r="C559" s="386" t="s">
        <v>8740</v>
      </c>
      <c r="D559" s="386"/>
      <c r="E559" s="386"/>
      <c r="F559" s="386"/>
      <c r="G559" s="387"/>
      <c r="H559" s="386" t="s">
        <v>1383</v>
      </c>
      <c r="I559" s="386" t="s">
        <v>535</v>
      </c>
      <c r="J559" s="386">
        <v>12</v>
      </c>
      <c r="K559" s="386">
        <v>2013</v>
      </c>
      <c r="L559" s="388">
        <v>10</v>
      </c>
    </row>
    <row r="560" spans="1:12" x14ac:dyDescent="0.25">
      <c r="A560" s="386">
        <v>552</v>
      </c>
      <c r="B560" s="386" t="s">
        <v>8741</v>
      </c>
      <c r="C560" s="386" t="s">
        <v>8742</v>
      </c>
      <c r="D560" s="386"/>
      <c r="E560" s="386"/>
      <c r="F560" s="386"/>
      <c r="G560" s="387"/>
      <c r="H560" s="386" t="s">
        <v>1383</v>
      </c>
      <c r="I560" s="386" t="s">
        <v>535</v>
      </c>
      <c r="J560" s="386">
        <v>12</v>
      </c>
      <c r="K560" s="386">
        <v>2013</v>
      </c>
      <c r="L560" s="388">
        <v>3</v>
      </c>
    </row>
    <row r="561" spans="1:12" x14ac:dyDescent="0.25">
      <c r="A561" s="386">
        <v>553</v>
      </c>
      <c r="B561" s="386" t="s">
        <v>8743</v>
      </c>
      <c r="C561" s="386" t="s">
        <v>8744</v>
      </c>
      <c r="D561" s="386"/>
      <c r="E561" s="386"/>
      <c r="F561" s="386"/>
      <c r="G561" s="387"/>
      <c r="H561" s="386" t="s">
        <v>1383</v>
      </c>
      <c r="I561" s="386" t="s">
        <v>535</v>
      </c>
      <c r="J561" s="386">
        <v>12</v>
      </c>
      <c r="K561" s="386">
        <v>2013</v>
      </c>
      <c r="L561" s="388">
        <v>1</v>
      </c>
    </row>
    <row r="562" spans="1:12" x14ac:dyDescent="0.25">
      <c r="A562" s="386">
        <v>554</v>
      </c>
      <c r="B562" s="386" t="s">
        <v>8745</v>
      </c>
      <c r="C562" s="386" t="s">
        <v>8746</v>
      </c>
      <c r="D562" s="386"/>
      <c r="E562" s="386"/>
      <c r="F562" s="386"/>
      <c r="G562" s="387"/>
      <c r="H562" s="386" t="s">
        <v>1383</v>
      </c>
      <c r="I562" s="386" t="s">
        <v>535</v>
      </c>
      <c r="J562" s="386">
        <v>12</v>
      </c>
      <c r="K562" s="386">
        <v>2013</v>
      </c>
      <c r="L562" s="388">
        <v>1</v>
      </c>
    </row>
    <row r="563" spans="1:12" x14ac:dyDescent="0.25">
      <c r="A563" s="386">
        <v>555</v>
      </c>
      <c r="B563" s="386" t="s">
        <v>8747</v>
      </c>
      <c r="C563" s="386" t="s">
        <v>8748</v>
      </c>
      <c r="D563" s="386"/>
      <c r="E563" s="386"/>
      <c r="F563" s="386"/>
      <c r="G563" s="387"/>
      <c r="H563" s="386" t="s">
        <v>1383</v>
      </c>
      <c r="I563" s="386" t="s">
        <v>535</v>
      </c>
      <c r="J563" s="386">
        <v>12</v>
      </c>
      <c r="K563" s="386">
        <v>2015</v>
      </c>
      <c r="L563" s="388">
        <v>556.79999999999995</v>
      </c>
    </row>
    <row r="564" spans="1:12" x14ac:dyDescent="0.25">
      <c r="A564" s="386">
        <v>556</v>
      </c>
      <c r="B564" s="386" t="s">
        <v>8749</v>
      </c>
      <c r="C564" s="386" t="s">
        <v>8748</v>
      </c>
      <c r="D564" s="386"/>
      <c r="E564" s="386"/>
      <c r="F564" s="386"/>
      <c r="G564" s="387"/>
      <c r="H564" s="386" t="s">
        <v>1383</v>
      </c>
      <c r="I564" s="386" t="s">
        <v>535</v>
      </c>
      <c r="J564" s="386">
        <v>12</v>
      </c>
      <c r="K564" s="386">
        <v>2015</v>
      </c>
      <c r="L564" s="388">
        <v>556.79999999999995</v>
      </c>
    </row>
    <row r="565" spans="1:12" x14ac:dyDescent="0.25">
      <c r="A565" s="386">
        <v>557</v>
      </c>
      <c r="B565" s="386" t="s">
        <v>8750</v>
      </c>
      <c r="C565" s="386" t="s">
        <v>8748</v>
      </c>
      <c r="D565" s="386"/>
      <c r="E565" s="386"/>
      <c r="F565" s="386"/>
      <c r="G565" s="387"/>
      <c r="H565" s="386" t="s">
        <v>1383</v>
      </c>
      <c r="I565" s="386" t="s">
        <v>535</v>
      </c>
      <c r="J565" s="386">
        <v>12</v>
      </c>
      <c r="K565" s="386">
        <v>2015</v>
      </c>
      <c r="L565" s="388">
        <v>556.79999999999995</v>
      </c>
    </row>
    <row r="566" spans="1:12" x14ac:dyDescent="0.25">
      <c r="A566" s="386">
        <v>558</v>
      </c>
      <c r="B566" s="386" t="s">
        <v>8751</v>
      </c>
      <c r="C566" s="386" t="s">
        <v>8752</v>
      </c>
      <c r="D566" s="386"/>
      <c r="E566" s="386"/>
      <c r="F566" s="386"/>
      <c r="G566" s="387"/>
      <c r="H566" s="386" t="s">
        <v>1383</v>
      </c>
      <c r="I566" s="386" t="s">
        <v>535</v>
      </c>
      <c r="J566" s="386">
        <v>12</v>
      </c>
      <c r="K566" s="386">
        <v>2015</v>
      </c>
      <c r="L566" s="388">
        <v>556.79999999999995</v>
      </c>
    </row>
    <row r="567" spans="1:12" x14ac:dyDescent="0.25">
      <c r="A567" s="386">
        <v>559</v>
      </c>
      <c r="B567" s="386" t="s">
        <v>8753</v>
      </c>
      <c r="C567" s="386" t="s">
        <v>8754</v>
      </c>
      <c r="D567" s="386"/>
      <c r="E567" s="386"/>
      <c r="F567" s="386"/>
      <c r="G567" s="387"/>
      <c r="H567" s="386" t="s">
        <v>1383</v>
      </c>
      <c r="I567" s="386" t="s">
        <v>535</v>
      </c>
      <c r="J567" s="386">
        <v>12</v>
      </c>
      <c r="K567" s="386">
        <v>2015</v>
      </c>
      <c r="L567" s="388">
        <v>19</v>
      </c>
    </row>
    <row r="568" spans="1:12" x14ac:dyDescent="0.25">
      <c r="A568" s="386">
        <v>560</v>
      </c>
      <c r="B568" s="386" t="s">
        <v>8755</v>
      </c>
      <c r="C568" s="386" t="s">
        <v>8756</v>
      </c>
      <c r="D568" s="386"/>
      <c r="E568" s="386"/>
      <c r="F568" s="386"/>
      <c r="G568" s="387"/>
      <c r="H568" s="386" t="s">
        <v>1383</v>
      </c>
      <c r="I568" s="386" t="s">
        <v>535</v>
      </c>
      <c r="J568" s="386">
        <v>12</v>
      </c>
      <c r="K568" s="386">
        <v>2015</v>
      </c>
      <c r="L568" s="388">
        <v>87</v>
      </c>
    </row>
    <row r="569" spans="1:12" ht="30" x14ac:dyDescent="0.25">
      <c r="A569" s="386">
        <v>561</v>
      </c>
      <c r="B569" s="386" t="s">
        <v>8757</v>
      </c>
      <c r="C569" s="386" t="s">
        <v>8758</v>
      </c>
      <c r="D569" s="386"/>
      <c r="E569" s="386"/>
      <c r="F569" s="386"/>
      <c r="G569" s="387"/>
      <c r="H569" s="386" t="s">
        <v>1383</v>
      </c>
      <c r="I569" s="386" t="s">
        <v>535</v>
      </c>
      <c r="J569" s="386">
        <v>12</v>
      </c>
      <c r="K569" s="386">
        <v>2015</v>
      </c>
      <c r="L569" s="388">
        <v>750</v>
      </c>
    </row>
    <row r="570" spans="1:12" ht="30" x14ac:dyDescent="0.25">
      <c r="A570" s="386">
        <v>562</v>
      </c>
      <c r="B570" s="386" t="s">
        <v>8759</v>
      </c>
      <c r="C570" s="386" t="s">
        <v>8758</v>
      </c>
      <c r="D570" s="386"/>
      <c r="E570" s="386"/>
      <c r="F570" s="386"/>
      <c r="G570" s="387"/>
      <c r="H570" s="386" t="s">
        <v>1383</v>
      </c>
      <c r="I570" s="386" t="s">
        <v>535</v>
      </c>
      <c r="J570" s="386">
        <v>12</v>
      </c>
      <c r="K570" s="386">
        <v>2015</v>
      </c>
      <c r="L570" s="388">
        <v>750</v>
      </c>
    </row>
    <row r="571" spans="1:12" x14ac:dyDescent="0.25">
      <c r="A571" s="386">
        <v>563</v>
      </c>
      <c r="B571" s="386" t="s">
        <v>8760</v>
      </c>
      <c r="C571" s="386" t="s">
        <v>8761</v>
      </c>
      <c r="D571" s="386"/>
      <c r="E571" s="386"/>
      <c r="F571" s="386"/>
      <c r="G571" s="387"/>
      <c r="H571" s="386" t="s">
        <v>1383</v>
      </c>
      <c r="I571" s="386" t="s">
        <v>535</v>
      </c>
      <c r="J571" s="386">
        <v>12</v>
      </c>
      <c r="K571" s="386">
        <v>2015</v>
      </c>
      <c r="L571" s="388">
        <v>450</v>
      </c>
    </row>
    <row r="572" spans="1:12" ht="30" x14ac:dyDescent="0.25">
      <c r="A572" s="386">
        <v>564</v>
      </c>
      <c r="B572" s="386" t="s">
        <v>8762</v>
      </c>
      <c r="C572" s="386" t="s">
        <v>8763</v>
      </c>
      <c r="D572" s="386"/>
      <c r="E572" s="386"/>
      <c r="F572" s="386"/>
      <c r="G572" s="387"/>
      <c r="H572" s="386" t="s">
        <v>1383</v>
      </c>
      <c r="I572" s="386" t="s">
        <v>535</v>
      </c>
      <c r="J572" s="386">
        <v>12</v>
      </c>
      <c r="K572" s="386">
        <v>2015</v>
      </c>
      <c r="L572" s="388">
        <v>1800</v>
      </c>
    </row>
    <row r="573" spans="1:12" x14ac:dyDescent="0.25">
      <c r="A573" s="386">
        <v>565</v>
      </c>
      <c r="B573" s="386" t="s">
        <v>8764</v>
      </c>
      <c r="C573" s="386" t="s">
        <v>8765</v>
      </c>
      <c r="D573" s="386"/>
      <c r="E573" s="386"/>
      <c r="F573" s="386"/>
      <c r="G573" s="387"/>
      <c r="H573" s="386" t="s">
        <v>1407</v>
      </c>
      <c r="I573" s="386" t="s">
        <v>535</v>
      </c>
      <c r="J573" s="386">
        <v>12</v>
      </c>
      <c r="K573" s="386">
        <v>2013</v>
      </c>
      <c r="L573" s="388">
        <v>1</v>
      </c>
    </row>
    <row r="574" spans="1:12" x14ac:dyDescent="0.25">
      <c r="A574" s="386">
        <v>566</v>
      </c>
      <c r="B574" s="386" t="s">
        <v>8766</v>
      </c>
      <c r="C574" s="386" t="s">
        <v>8767</v>
      </c>
      <c r="D574" s="386"/>
      <c r="E574" s="386"/>
      <c r="F574" s="386"/>
      <c r="G574" s="387"/>
      <c r="H574" s="386" t="s">
        <v>1407</v>
      </c>
      <c r="I574" s="386" t="s">
        <v>535</v>
      </c>
      <c r="J574" s="386">
        <v>12</v>
      </c>
      <c r="K574" s="386">
        <v>2013</v>
      </c>
      <c r="L574" s="388">
        <v>1</v>
      </c>
    </row>
    <row r="575" spans="1:12" x14ac:dyDescent="0.25">
      <c r="A575" s="386">
        <v>567</v>
      </c>
      <c r="B575" s="386" t="s">
        <v>8768</v>
      </c>
      <c r="C575" s="386" t="s">
        <v>8767</v>
      </c>
      <c r="D575" s="386"/>
      <c r="E575" s="386"/>
      <c r="F575" s="386"/>
      <c r="G575" s="387"/>
      <c r="H575" s="386" t="s">
        <v>1407</v>
      </c>
      <c r="I575" s="386" t="s">
        <v>535</v>
      </c>
      <c r="J575" s="386">
        <v>12</v>
      </c>
      <c r="K575" s="386">
        <v>2013</v>
      </c>
      <c r="L575" s="388">
        <v>1</v>
      </c>
    </row>
    <row r="576" spans="1:12" x14ac:dyDescent="0.25">
      <c r="A576" s="386">
        <v>568</v>
      </c>
      <c r="B576" s="386" t="s">
        <v>8769</v>
      </c>
      <c r="C576" s="386" t="s">
        <v>8767</v>
      </c>
      <c r="D576" s="386"/>
      <c r="E576" s="386"/>
      <c r="F576" s="386"/>
      <c r="G576" s="387"/>
      <c r="H576" s="386" t="s">
        <v>1407</v>
      </c>
      <c r="I576" s="386" t="s">
        <v>535</v>
      </c>
      <c r="J576" s="386">
        <v>12</v>
      </c>
      <c r="K576" s="386">
        <v>2013</v>
      </c>
      <c r="L576" s="388">
        <v>1</v>
      </c>
    </row>
    <row r="577" spans="1:12" x14ac:dyDescent="0.25">
      <c r="A577" s="386">
        <v>569</v>
      </c>
      <c r="B577" s="386" t="s">
        <v>8770</v>
      </c>
      <c r="C577" s="386" t="s">
        <v>8767</v>
      </c>
      <c r="D577" s="386"/>
      <c r="E577" s="386"/>
      <c r="F577" s="386"/>
      <c r="G577" s="387"/>
      <c r="H577" s="386" t="s">
        <v>1407</v>
      </c>
      <c r="I577" s="386" t="s">
        <v>535</v>
      </c>
      <c r="J577" s="386">
        <v>12</v>
      </c>
      <c r="K577" s="386">
        <v>2013</v>
      </c>
      <c r="L577" s="388">
        <v>1</v>
      </c>
    </row>
    <row r="578" spans="1:12" x14ac:dyDescent="0.25">
      <c r="A578" s="386">
        <v>570</v>
      </c>
      <c r="B578" s="386" t="s">
        <v>8771</v>
      </c>
      <c r="C578" s="386" t="s">
        <v>8767</v>
      </c>
      <c r="D578" s="386"/>
      <c r="E578" s="386"/>
      <c r="F578" s="386"/>
      <c r="G578" s="387"/>
      <c r="H578" s="386" t="s">
        <v>1407</v>
      </c>
      <c r="I578" s="386" t="s">
        <v>535</v>
      </c>
      <c r="J578" s="386">
        <v>12</v>
      </c>
      <c r="K578" s="386">
        <v>2013</v>
      </c>
      <c r="L578" s="388">
        <v>1</v>
      </c>
    </row>
    <row r="579" spans="1:12" x14ac:dyDescent="0.25">
      <c r="A579" s="386">
        <v>571</v>
      </c>
      <c r="B579" s="386" t="s">
        <v>8772</v>
      </c>
      <c r="C579" s="386" t="s">
        <v>8773</v>
      </c>
      <c r="D579" s="386"/>
      <c r="E579" s="386"/>
      <c r="F579" s="386"/>
      <c r="G579" s="387"/>
      <c r="H579" s="386" t="s">
        <v>1407</v>
      </c>
      <c r="I579" s="386" t="s">
        <v>535</v>
      </c>
      <c r="J579" s="386">
        <v>12</v>
      </c>
      <c r="K579" s="386">
        <v>2013</v>
      </c>
      <c r="L579" s="388">
        <v>1</v>
      </c>
    </row>
    <row r="580" spans="1:12" ht="30" x14ac:dyDescent="0.25">
      <c r="A580" s="386">
        <v>572</v>
      </c>
      <c r="B580" s="386" t="s">
        <v>8774</v>
      </c>
      <c r="C580" s="386" t="s">
        <v>8775</v>
      </c>
      <c r="D580" s="386"/>
      <c r="E580" s="386"/>
      <c r="F580" s="386"/>
      <c r="G580" s="387"/>
      <c r="H580" s="386" t="s">
        <v>1407</v>
      </c>
      <c r="I580" s="386" t="s">
        <v>535</v>
      </c>
      <c r="J580" s="386">
        <v>12</v>
      </c>
      <c r="K580" s="386">
        <v>2013</v>
      </c>
      <c r="L580" s="388">
        <v>1</v>
      </c>
    </row>
    <row r="581" spans="1:12" x14ac:dyDescent="0.25">
      <c r="A581" s="386">
        <v>573</v>
      </c>
      <c r="B581" s="386" t="s">
        <v>8776</v>
      </c>
      <c r="C581" s="386" t="s">
        <v>8777</v>
      </c>
      <c r="D581" s="386"/>
      <c r="E581" s="386"/>
      <c r="F581" s="386"/>
      <c r="G581" s="387"/>
      <c r="H581" s="386" t="s">
        <v>1407</v>
      </c>
      <c r="I581" s="386" t="s">
        <v>535</v>
      </c>
      <c r="J581" s="386">
        <v>12</v>
      </c>
      <c r="K581" s="386">
        <v>2013</v>
      </c>
      <c r="L581" s="388">
        <v>1</v>
      </c>
    </row>
    <row r="582" spans="1:12" ht="30" x14ac:dyDescent="0.25">
      <c r="A582" s="386">
        <v>574</v>
      </c>
      <c r="B582" s="386" t="s">
        <v>8778</v>
      </c>
      <c r="C582" s="386" t="s">
        <v>8779</v>
      </c>
      <c r="D582" s="386"/>
      <c r="E582" s="386"/>
      <c r="F582" s="386"/>
      <c r="G582" s="387"/>
      <c r="H582" s="386" t="s">
        <v>1407</v>
      </c>
      <c r="I582" s="386" t="s">
        <v>535</v>
      </c>
      <c r="J582" s="386">
        <v>12</v>
      </c>
      <c r="K582" s="386">
        <v>2013</v>
      </c>
      <c r="L582" s="388">
        <v>6</v>
      </c>
    </row>
    <row r="583" spans="1:12" x14ac:dyDescent="0.25">
      <c r="A583" s="386">
        <v>575</v>
      </c>
      <c r="B583" s="386" t="s">
        <v>8780</v>
      </c>
      <c r="C583" s="386" t="s">
        <v>8781</v>
      </c>
      <c r="D583" s="386"/>
      <c r="E583" s="386"/>
      <c r="F583" s="386"/>
      <c r="G583" s="387"/>
      <c r="H583" s="386" t="s">
        <v>1407</v>
      </c>
      <c r="I583" s="386" t="s">
        <v>535</v>
      </c>
      <c r="J583" s="386">
        <v>12</v>
      </c>
      <c r="K583" s="386">
        <v>2013</v>
      </c>
      <c r="L583" s="388">
        <v>2</v>
      </c>
    </row>
    <row r="584" spans="1:12" x14ac:dyDescent="0.25">
      <c r="A584" s="386">
        <v>576</v>
      </c>
      <c r="B584" s="386" t="s">
        <v>8782</v>
      </c>
      <c r="C584" s="386" t="s">
        <v>8783</v>
      </c>
      <c r="D584" s="386"/>
      <c r="E584" s="386"/>
      <c r="F584" s="386"/>
      <c r="G584" s="387"/>
      <c r="H584" s="386" t="s">
        <v>1407</v>
      </c>
      <c r="I584" s="386" t="s">
        <v>535</v>
      </c>
      <c r="J584" s="386">
        <v>12</v>
      </c>
      <c r="K584" s="386">
        <v>2013</v>
      </c>
      <c r="L584" s="388">
        <v>1</v>
      </c>
    </row>
    <row r="585" spans="1:12" x14ac:dyDescent="0.25">
      <c r="A585" s="386">
        <v>577</v>
      </c>
      <c r="B585" s="386" t="s">
        <v>8784</v>
      </c>
      <c r="C585" s="386" t="s">
        <v>8785</v>
      </c>
      <c r="D585" s="386"/>
      <c r="E585" s="386"/>
      <c r="F585" s="386"/>
      <c r="G585" s="387"/>
      <c r="H585" s="386" t="s">
        <v>1407</v>
      </c>
      <c r="I585" s="386" t="s">
        <v>535</v>
      </c>
      <c r="J585" s="386">
        <v>12</v>
      </c>
      <c r="K585" s="386">
        <v>2013</v>
      </c>
      <c r="L585" s="388">
        <v>1</v>
      </c>
    </row>
    <row r="586" spans="1:12" ht="30" x14ac:dyDescent="0.25">
      <c r="A586" s="386">
        <v>578</v>
      </c>
      <c r="B586" s="386" t="s">
        <v>8786</v>
      </c>
      <c r="C586" s="386" t="s">
        <v>8787</v>
      </c>
      <c r="D586" s="386"/>
      <c r="E586" s="386"/>
      <c r="F586" s="386"/>
      <c r="G586" s="387"/>
      <c r="H586" s="386" t="s">
        <v>1407</v>
      </c>
      <c r="I586" s="386" t="s">
        <v>535</v>
      </c>
      <c r="J586" s="386">
        <v>12</v>
      </c>
      <c r="K586" s="386">
        <v>2015</v>
      </c>
      <c r="L586" s="388">
        <v>1120</v>
      </c>
    </row>
    <row r="587" spans="1:12" ht="30" x14ac:dyDescent="0.25">
      <c r="A587" s="386">
        <v>579</v>
      </c>
      <c r="B587" s="386" t="s">
        <v>8788</v>
      </c>
      <c r="C587" s="386" t="s">
        <v>8789</v>
      </c>
      <c r="D587" s="386"/>
      <c r="E587" s="386"/>
      <c r="F587" s="386"/>
      <c r="G587" s="387"/>
      <c r="H587" s="386" t="s">
        <v>1407</v>
      </c>
      <c r="I587" s="386" t="s">
        <v>535</v>
      </c>
      <c r="J587" s="386">
        <v>12</v>
      </c>
      <c r="K587" s="386">
        <v>2013</v>
      </c>
      <c r="L587" s="388">
        <v>40</v>
      </c>
    </row>
    <row r="588" spans="1:12" x14ac:dyDescent="0.25">
      <c r="A588" s="386">
        <v>580</v>
      </c>
      <c r="B588" s="386" t="s">
        <v>8790</v>
      </c>
      <c r="C588" s="386" t="s">
        <v>8791</v>
      </c>
      <c r="D588" s="386"/>
      <c r="E588" s="386"/>
      <c r="F588" s="386"/>
      <c r="G588" s="387"/>
      <c r="H588" s="386" t="s">
        <v>1407</v>
      </c>
      <c r="I588" s="386" t="s">
        <v>535</v>
      </c>
      <c r="J588" s="386">
        <v>12</v>
      </c>
      <c r="K588" s="386">
        <v>2013</v>
      </c>
      <c r="L588" s="388">
        <v>1</v>
      </c>
    </row>
    <row r="589" spans="1:12" x14ac:dyDescent="0.25">
      <c r="A589" s="386">
        <v>581</v>
      </c>
      <c r="B589" s="386" t="s">
        <v>8792</v>
      </c>
      <c r="C589" s="386" t="s">
        <v>8793</v>
      </c>
      <c r="D589" s="386"/>
      <c r="E589" s="386"/>
      <c r="F589" s="386"/>
      <c r="G589" s="387"/>
      <c r="H589" s="386" t="s">
        <v>1407</v>
      </c>
      <c r="I589" s="386" t="s">
        <v>535</v>
      </c>
      <c r="J589" s="386">
        <v>12</v>
      </c>
      <c r="K589" s="386">
        <v>2013</v>
      </c>
      <c r="L589" s="388">
        <v>1</v>
      </c>
    </row>
    <row r="590" spans="1:12" ht="30" x14ac:dyDescent="0.25">
      <c r="A590" s="386">
        <v>582</v>
      </c>
      <c r="B590" s="386" t="s">
        <v>8794</v>
      </c>
      <c r="C590" s="386" t="s">
        <v>8795</v>
      </c>
      <c r="D590" s="386"/>
      <c r="E590" s="386"/>
      <c r="F590" s="386"/>
      <c r="G590" s="387"/>
      <c r="H590" s="386" t="s">
        <v>1413</v>
      </c>
      <c r="I590" s="386" t="s">
        <v>535</v>
      </c>
      <c r="J590" s="386">
        <v>12</v>
      </c>
      <c r="K590" s="386">
        <v>2015</v>
      </c>
      <c r="L590" s="388">
        <f>455-227.5</f>
        <v>227.5</v>
      </c>
    </row>
    <row r="591" spans="1:12" ht="30" x14ac:dyDescent="0.25">
      <c r="A591" s="386">
        <v>583</v>
      </c>
      <c r="B591" s="386" t="s">
        <v>8796</v>
      </c>
      <c r="C591" s="386" t="s">
        <v>8797</v>
      </c>
      <c r="D591" s="386"/>
      <c r="E591" s="386"/>
      <c r="F591" s="386"/>
      <c r="G591" s="387"/>
      <c r="H591" s="386" t="s">
        <v>1413</v>
      </c>
      <c r="I591" s="386" t="s">
        <v>535</v>
      </c>
      <c r="J591" s="386">
        <v>12</v>
      </c>
      <c r="K591" s="386">
        <v>2015</v>
      </c>
      <c r="L591" s="388">
        <f>455-113.75</f>
        <v>341.25</v>
      </c>
    </row>
    <row r="592" spans="1:12" ht="30" x14ac:dyDescent="0.25">
      <c r="A592" s="386">
        <v>584</v>
      </c>
      <c r="B592" s="386" t="s">
        <v>8798</v>
      </c>
      <c r="C592" s="386" t="s">
        <v>8797</v>
      </c>
      <c r="D592" s="386"/>
      <c r="E592" s="386"/>
      <c r="F592" s="386"/>
      <c r="G592" s="387"/>
      <c r="H592" s="386" t="s">
        <v>1413</v>
      </c>
      <c r="I592" s="386" t="s">
        <v>535</v>
      </c>
      <c r="J592" s="386">
        <v>12</v>
      </c>
      <c r="K592" s="386">
        <v>2015</v>
      </c>
      <c r="L592" s="388">
        <f>455-113.75</f>
        <v>341.25</v>
      </c>
    </row>
    <row r="593" spans="1:12" ht="30" x14ac:dyDescent="0.25">
      <c r="A593" s="386">
        <v>585</v>
      </c>
      <c r="B593" s="386" t="s">
        <v>8799</v>
      </c>
      <c r="C593" s="386" t="s">
        <v>8797</v>
      </c>
      <c r="D593" s="386"/>
      <c r="E593" s="386"/>
      <c r="F593" s="386"/>
      <c r="G593" s="387"/>
      <c r="H593" s="386" t="s">
        <v>1413</v>
      </c>
      <c r="I593" s="386" t="s">
        <v>535</v>
      </c>
      <c r="J593" s="386">
        <v>12</v>
      </c>
      <c r="K593" s="386">
        <v>2015</v>
      </c>
      <c r="L593" s="388">
        <f>455-113.75</f>
        <v>341.25</v>
      </c>
    </row>
    <row r="594" spans="1:12" ht="30" x14ac:dyDescent="0.25">
      <c r="A594" s="386">
        <v>586</v>
      </c>
      <c r="B594" s="386" t="s">
        <v>8800</v>
      </c>
      <c r="C594" s="386" t="s">
        <v>8801</v>
      </c>
      <c r="D594" s="386"/>
      <c r="E594" s="386"/>
      <c r="F594" s="386"/>
      <c r="G594" s="387"/>
      <c r="H594" s="386" t="s">
        <v>1413</v>
      </c>
      <c r="I594" s="386" t="s">
        <v>535</v>
      </c>
      <c r="J594" s="386">
        <v>12</v>
      </c>
      <c r="K594" s="386">
        <v>2015</v>
      </c>
      <c r="L594" s="388">
        <v>660</v>
      </c>
    </row>
    <row r="595" spans="1:12" ht="30" x14ac:dyDescent="0.25">
      <c r="A595" s="386">
        <v>587</v>
      </c>
      <c r="B595" s="386" t="s">
        <v>8802</v>
      </c>
      <c r="C595" s="386" t="s">
        <v>8801</v>
      </c>
      <c r="D595" s="386"/>
      <c r="E595" s="386"/>
      <c r="F595" s="386"/>
      <c r="G595" s="387"/>
      <c r="H595" s="386" t="s">
        <v>1413</v>
      </c>
      <c r="I595" s="386" t="s">
        <v>535</v>
      </c>
      <c r="J595" s="386">
        <v>12</v>
      </c>
      <c r="K595" s="386">
        <v>2015</v>
      </c>
      <c r="L595" s="388">
        <v>660</v>
      </c>
    </row>
    <row r="596" spans="1:12" ht="30" x14ac:dyDescent="0.25">
      <c r="A596" s="386">
        <v>588</v>
      </c>
      <c r="B596" s="386" t="s">
        <v>8803</v>
      </c>
      <c r="C596" s="386" t="s">
        <v>8801</v>
      </c>
      <c r="D596" s="386"/>
      <c r="E596" s="386"/>
      <c r="F596" s="386"/>
      <c r="G596" s="387"/>
      <c r="H596" s="386" t="s">
        <v>1413</v>
      </c>
      <c r="I596" s="386" t="s">
        <v>535</v>
      </c>
      <c r="J596" s="386">
        <v>12</v>
      </c>
      <c r="K596" s="386">
        <v>2015</v>
      </c>
      <c r="L596" s="388">
        <v>660</v>
      </c>
    </row>
    <row r="597" spans="1:12" ht="30" x14ac:dyDescent="0.25">
      <c r="A597" s="386">
        <v>589</v>
      </c>
      <c r="B597" s="386" t="s">
        <v>8804</v>
      </c>
      <c r="C597" s="386" t="s">
        <v>8801</v>
      </c>
      <c r="D597" s="386"/>
      <c r="E597" s="386"/>
      <c r="F597" s="386"/>
      <c r="G597" s="387"/>
      <c r="H597" s="386" t="s">
        <v>1413</v>
      </c>
      <c r="I597" s="386" t="s">
        <v>535</v>
      </c>
      <c r="J597" s="386">
        <v>12</v>
      </c>
      <c r="K597" s="386">
        <v>2015</v>
      </c>
      <c r="L597" s="388">
        <v>660</v>
      </c>
    </row>
    <row r="598" spans="1:12" ht="30" x14ac:dyDescent="0.25">
      <c r="A598" s="386">
        <v>590</v>
      </c>
      <c r="B598" s="386" t="s">
        <v>8805</v>
      </c>
      <c r="C598" s="386" t="s">
        <v>8801</v>
      </c>
      <c r="D598" s="386"/>
      <c r="E598" s="386"/>
      <c r="F598" s="386"/>
      <c r="G598" s="387"/>
      <c r="H598" s="386" t="s">
        <v>1413</v>
      </c>
      <c r="I598" s="386" t="s">
        <v>535</v>
      </c>
      <c r="J598" s="386">
        <v>12</v>
      </c>
      <c r="K598" s="386">
        <v>2015</v>
      </c>
      <c r="L598" s="388">
        <v>660</v>
      </c>
    </row>
    <row r="599" spans="1:12" ht="30" x14ac:dyDescent="0.25">
      <c r="A599" s="386">
        <v>591</v>
      </c>
      <c r="B599" s="386" t="s">
        <v>8806</v>
      </c>
      <c r="C599" s="386" t="s">
        <v>8801</v>
      </c>
      <c r="D599" s="386"/>
      <c r="E599" s="386"/>
      <c r="F599" s="386"/>
      <c r="G599" s="387"/>
      <c r="H599" s="386" t="s">
        <v>1413</v>
      </c>
      <c r="I599" s="386" t="s">
        <v>535</v>
      </c>
      <c r="J599" s="386">
        <v>12</v>
      </c>
      <c r="K599" s="386">
        <v>2015</v>
      </c>
      <c r="L599" s="388">
        <v>660</v>
      </c>
    </row>
    <row r="600" spans="1:12" ht="30" x14ac:dyDescent="0.25">
      <c r="A600" s="386">
        <v>592</v>
      </c>
      <c r="B600" s="386" t="s">
        <v>8807</v>
      </c>
      <c r="C600" s="386" t="s">
        <v>8808</v>
      </c>
      <c r="D600" s="386"/>
      <c r="E600" s="386"/>
      <c r="F600" s="386"/>
      <c r="G600" s="387"/>
      <c r="H600" s="386" t="s">
        <v>1413</v>
      </c>
      <c r="I600" s="386" t="s">
        <v>535</v>
      </c>
      <c r="J600" s="386">
        <v>12</v>
      </c>
      <c r="K600" s="386">
        <v>2015</v>
      </c>
      <c r="L600" s="388">
        <v>252.54</v>
      </c>
    </row>
    <row r="601" spans="1:12" ht="30" x14ac:dyDescent="0.25">
      <c r="A601" s="386">
        <v>593</v>
      </c>
      <c r="B601" s="386" t="s">
        <v>8809</v>
      </c>
      <c r="C601" s="386" t="s">
        <v>8808</v>
      </c>
      <c r="D601" s="386"/>
      <c r="E601" s="386"/>
      <c r="F601" s="386"/>
      <c r="G601" s="387"/>
      <c r="H601" s="386" t="s">
        <v>1413</v>
      </c>
      <c r="I601" s="386" t="s">
        <v>535</v>
      </c>
      <c r="J601" s="386">
        <v>12</v>
      </c>
      <c r="K601" s="386">
        <v>2015</v>
      </c>
      <c r="L601" s="388">
        <v>252.42</v>
      </c>
    </row>
    <row r="602" spans="1:12" ht="30" x14ac:dyDescent="0.25">
      <c r="A602" s="386">
        <v>594</v>
      </c>
      <c r="B602" s="386" t="s">
        <v>8810</v>
      </c>
      <c r="C602" s="386" t="s">
        <v>8808</v>
      </c>
      <c r="D602" s="386"/>
      <c r="E602" s="386"/>
      <c r="F602" s="386"/>
      <c r="G602" s="387"/>
      <c r="H602" s="386" t="s">
        <v>1413</v>
      </c>
      <c r="I602" s="386" t="s">
        <v>535</v>
      </c>
      <c r="J602" s="386">
        <v>12</v>
      </c>
      <c r="K602" s="386">
        <v>2015</v>
      </c>
      <c r="L602" s="388">
        <v>252.42</v>
      </c>
    </row>
    <row r="603" spans="1:12" ht="30" x14ac:dyDescent="0.25">
      <c r="A603" s="386">
        <v>595</v>
      </c>
      <c r="B603" s="386" t="s">
        <v>8811</v>
      </c>
      <c r="C603" s="386" t="s">
        <v>8808</v>
      </c>
      <c r="D603" s="386"/>
      <c r="E603" s="386"/>
      <c r="F603" s="386"/>
      <c r="G603" s="387"/>
      <c r="H603" s="386" t="s">
        <v>1413</v>
      </c>
      <c r="I603" s="386" t="s">
        <v>535</v>
      </c>
      <c r="J603" s="386">
        <v>12</v>
      </c>
      <c r="K603" s="386">
        <v>2015</v>
      </c>
      <c r="L603" s="388">
        <v>252.42</v>
      </c>
    </row>
    <row r="604" spans="1:12" ht="30" x14ac:dyDescent="0.25">
      <c r="A604" s="386">
        <v>596</v>
      </c>
      <c r="B604" s="386" t="s">
        <v>8812</v>
      </c>
      <c r="C604" s="386" t="s">
        <v>8808</v>
      </c>
      <c r="D604" s="386"/>
      <c r="E604" s="386"/>
      <c r="F604" s="386"/>
      <c r="G604" s="387"/>
      <c r="H604" s="386" t="s">
        <v>1413</v>
      </c>
      <c r="I604" s="386" t="s">
        <v>535</v>
      </c>
      <c r="J604" s="386">
        <v>12</v>
      </c>
      <c r="K604" s="386">
        <v>2015</v>
      </c>
      <c r="L604" s="388">
        <v>252.42</v>
      </c>
    </row>
    <row r="605" spans="1:12" ht="30" x14ac:dyDescent="0.25">
      <c r="A605" s="386">
        <v>597</v>
      </c>
      <c r="B605" s="386" t="s">
        <v>8813</v>
      </c>
      <c r="C605" s="386" t="s">
        <v>8808</v>
      </c>
      <c r="D605" s="386"/>
      <c r="E605" s="386"/>
      <c r="F605" s="386"/>
      <c r="G605" s="387"/>
      <c r="H605" s="386" t="s">
        <v>1413</v>
      </c>
      <c r="I605" s="386" t="s">
        <v>535</v>
      </c>
      <c r="J605" s="386">
        <v>12</v>
      </c>
      <c r="K605" s="386">
        <v>2015</v>
      </c>
      <c r="L605" s="388">
        <v>252.42</v>
      </c>
    </row>
    <row r="606" spans="1:12" ht="30" x14ac:dyDescent="0.25">
      <c r="A606" s="386">
        <v>598</v>
      </c>
      <c r="B606" s="386" t="s">
        <v>8814</v>
      </c>
      <c r="C606" s="386" t="s">
        <v>8808</v>
      </c>
      <c r="D606" s="386"/>
      <c r="E606" s="386"/>
      <c r="F606" s="386"/>
      <c r="G606" s="387"/>
      <c r="H606" s="386" t="s">
        <v>1413</v>
      </c>
      <c r="I606" s="386" t="s">
        <v>535</v>
      </c>
      <c r="J606" s="386">
        <v>12</v>
      </c>
      <c r="K606" s="386">
        <v>2015</v>
      </c>
      <c r="L606" s="388">
        <v>252.42</v>
      </c>
    </row>
    <row r="607" spans="1:12" ht="30" x14ac:dyDescent="0.25">
      <c r="A607" s="386">
        <v>599</v>
      </c>
      <c r="B607" s="386" t="s">
        <v>8815</v>
      </c>
      <c r="C607" s="386" t="s">
        <v>8808</v>
      </c>
      <c r="D607" s="386"/>
      <c r="E607" s="386"/>
      <c r="F607" s="386"/>
      <c r="G607" s="387"/>
      <c r="H607" s="386" t="s">
        <v>1413</v>
      </c>
      <c r="I607" s="386" t="s">
        <v>535</v>
      </c>
      <c r="J607" s="386">
        <v>12</v>
      </c>
      <c r="K607" s="386">
        <v>2015</v>
      </c>
      <c r="L607" s="388">
        <v>252.42</v>
      </c>
    </row>
    <row r="608" spans="1:12" ht="30" x14ac:dyDescent="0.25">
      <c r="A608" s="386">
        <v>600</v>
      </c>
      <c r="B608" s="386" t="s">
        <v>8816</v>
      </c>
      <c r="C608" s="386" t="s">
        <v>8808</v>
      </c>
      <c r="D608" s="386"/>
      <c r="E608" s="386"/>
      <c r="F608" s="386"/>
      <c r="G608" s="387"/>
      <c r="H608" s="386" t="s">
        <v>1413</v>
      </c>
      <c r="I608" s="386" t="s">
        <v>535</v>
      </c>
      <c r="J608" s="386">
        <v>12</v>
      </c>
      <c r="K608" s="386">
        <v>2015</v>
      </c>
      <c r="L608" s="388">
        <v>252.42</v>
      </c>
    </row>
    <row r="609" spans="1:12" ht="30" x14ac:dyDescent="0.25">
      <c r="A609" s="386">
        <v>601</v>
      </c>
      <c r="B609" s="386" t="s">
        <v>8817</v>
      </c>
      <c r="C609" s="386" t="s">
        <v>8808</v>
      </c>
      <c r="D609" s="386"/>
      <c r="E609" s="386"/>
      <c r="F609" s="386"/>
      <c r="G609" s="387"/>
      <c r="H609" s="386" t="s">
        <v>1413</v>
      </c>
      <c r="I609" s="386" t="s">
        <v>535</v>
      </c>
      <c r="J609" s="386">
        <v>12</v>
      </c>
      <c r="K609" s="386">
        <v>2015</v>
      </c>
      <c r="L609" s="388">
        <v>252.42</v>
      </c>
    </row>
    <row r="610" spans="1:12" ht="30" x14ac:dyDescent="0.25">
      <c r="A610" s="386">
        <v>602</v>
      </c>
      <c r="B610" s="386" t="s">
        <v>8818</v>
      </c>
      <c r="C610" s="386" t="s">
        <v>8808</v>
      </c>
      <c r="D610" s="386"/>
      <c r="E610" s="386"/>
      <c r="F610" s="386"/>
      <c r="G610" s="387"/>
      <c r="H610" s="386" t="s">
        <v>1413</v>
      </c>
      <c r="I610" s="386" t="s">
        <v>535</v>
      </c>
      <c r="J610" s="386">
        <v>12</v>
      </c>
      <c r="K610" s="386">
        <v>2015</v>
      </c>
      <c r="L610" s="388">
        <v>252.42</v>
      </c>
    </row>
    <row r="611" spans="1:12" ht="30" x14ac:dyDescent="0.25">
      <c r="A611" s="386">
        <v>603</v>
      </c>
      <c r="B611" s="386" t="s">
        <v>8819</v>
      </c>
      <c r="C611" s="386" t="s">
        <v>8808</v>
      </c>
      <c r="D611" s="386"/>
      <c r="E611" s="386"/>
      <c r="F611" s="386"/>
      <c r="G611" s="387"/>
      <c r="H611" s="386" t="s">
        <v>1413</v>
      </c>
      <c r="I611" s="386" t="s">
        <v>535</v>
      </c>
      <c r="J611" s="386">
        <v>12</v>
      </c>
      <c r="K611" s="386">
        <v>2015</v>
      </c>
      <c r="L611" s="388">
        <v>252.42</v>
      </c>
    </row>
    <row r="612" spans="1:12" ht="30" x14ac:dyDescent="0.25">
      <c r="A612" s="386">
        <v>604</v>
      </c>
      <c r="B612" s="386" t="s">
        <v>8820</v>
      </c>
      <c r="C612" s="386" t="s">
        <v>8808</v>
      </c>
      <c r="D612" s="386"/>
      <c r="E612" s="386"/>
      <c r="F612" s="386"/>
      <c r="G612" s="387"/>
      <c r="H612" s="386" t="s">
        <v>1413</v>
      </c>
      <c r="I612" s="386" t="s">
        <v>535</v>
      </c>
      <c r="J612" s="386">
        <v>12</v>
      </c>
      <c r="K612" s="386">
        <v>2015</v>
      </c>
      <c r="L612" s="388">
        <v>252.42</v>
      </c>
    </row>
    <row r="613" spans="1:12" ht="30" x14ac:dyDescent="0.25">
      <c r="A613" s="386">
        <v>605</v>
      </c>
      <c r="B613" s="386" t="s">
        <v>8821</v>
      </c>
      <c r="C613" s="386" t="s">
        <v>8808</v>
      </c>
      <c r="D613" s="386"/>
      <c r="E613" s="386"/>
      <c r="F613" s="386"/>
      <c r="G613" s="387"/>
      <c r="H613" s="386" t="s">
        <v>1413</v>
      </c>
      <c r="I613" s="386" t="s">
        <v>535</v>
      </c>
      <c r="J613" s="386">
        <v>12</v>
      </c>
      <c r="K613" s="386">
        <v>2015</v>
      </c>
      <c r="L613" s="388">
        <v>252.42</v>
      </c>
    </row>
    <row r="614" spans="1:12" ht="30" x14ac:dyDescent="0.25">
      <c r="A614" s="386">
        <v>606</v>
      </c>
      <c r="B614" s="386" t="s">
        <v>8822</v>
      </c>
      <c r="C614" s="386" t="s">
        <v>8808</v>
      </c>
      <c r="D614" s="386"/>
      <c r="E614" s="386"/>
      <c r="F614" s="386"/>
      <c r="G614" s="387"/>
      <c r="H614" s="386" t="s">
        <v>1413</v>
      </c>
      <c r="I614" s="386" t="s">
        <v>535</v>
      </c>
      <c r="J614" s="386">
        <v>12</v>
      </c>
      <c r="K614" s="386">
        <v>2015</v>
      </c>
      <c r="L614" s="388">
        <v>252.42</v>
      </c>
    </row>
    <row r="615" spans="1:12" ht="30" x14ac:dyDescent="0.25">
      <c r="A615" s="386">
        <v>607</v>
      </c>
      <c r="B615" s="386" t="s">
        <v>8823</v>
      </c>
      <c r="C615" s="386" t="s">
        <v>8808</v>
      </c>
      <c r="D615" s="386"/>
      <c r="E615" s="386"/>
      <c r="F615" s="386"/>
      <c r="G615" s="387"/>
      <c r="H615" s="386" t="s">
        <v>1413</v>
      </c>
      <c r="I615" s="386" t="s">
        <v>535</v>
      </c>
      <c r="J615" s="386">
        <v>12</v>
      </c>
      <c r="K615" s="386">
        <v>2015</v>
      </c>
      <c r="L615" s="388">
        <v>252.42</v>
      </c>
    </row>
    <row r="616" spans="1:12" ht="30" x14ac:dyDescent="0.25">
      <c r="A616" s="386">
        <v>608</v>
      </c>
      <c r="B616" s="386" t="s">
        <v>8824</v>
      </c>
      <c r="C616" s="386" t="s">
        <v>8808</v>
      </c>
      <c r="D616" s="386"/>
      <c r="E616" s="386"/>
      <c r="F616" s="386"/>
      <c r="G616" s="387"/>
      <c r="H616" s="386" t="s">
        <v>1413</v>
      </c>
      <c r="I616" s="386" t="s">
        <v>535</v>
      </c>
      <c r="J616" s="386">
        <v>12</v>
      </c>
      <c r="K616" s="386">
        <v>2015</v>
      </c>
      <c r="L616" s="388">
        <v>252.42</v>
      </c>
    </row>
    <row r="617" spans="1:12" ht="30" x14ac:dyDescent="0.25">
      <c r="A617" s="386">
        <v>609</v>
      </c>
      <c r="B617" s="386" t="s">
        <v>8825</v>
      </c>
      <c r="C617" s="386" t="s">
        <v>8808</v>
      </c>
      <c r="D617" s="386"/>
      <c r="E617" s="386"/>
      <c r="F617" s="386"/>
      <c r="G617" s="387"/>
      <c r="H617" s="386" t="s">
        <v>1413</v>
      </c>
      <c r="I617" s="386" t="s">
        <v>535</v>
      </c>
      <c r="J617" s="386">
        <v>12</v>
      </c>
      <c r="K617" s="386">
        <v>2015</v>
      </c>
      <c r="L617" s="388">
        <v>252.42</v>
      </c>
    </row>
    <row r="618" spans="1:12" ht="30" x14ac:dyDescent="0.25">
      <c r="A618" s="386">
        <v>610</v>
      </c>
      <c r="B618" s="386" t="s">
        <v>8826</v>
      </c>
      <c r="C618" s="386" t="s">
        <v>8808</v>
      </c>
      <c r="D618" s="386"/>
      <c r="E618" s="386"/>
      <c r="F618" s="386"/>
      <c r="G618" s="387"/>
      <c r="H618" s="386" t="s">
        <v>1413</v>
      </c>
      <c r="I618" s="386" t="s">
        <v>535</v>
      </c>
      <c r="J618" s="386">
        <v>12</v>
      </c>
      <c r="K618" s="386">
        <v>2015</v>
      </c>
      <c r="L618" s="388">
        <v>252.42</v>
      </c>
    </row>
    <row r="619" spans="1:12" ht="30" x14ac:dyDescent="0.25">
      <c r="A619" s="386">
        <v>611</v>
      </c>
      <c r="B619" s="386" t="s">
        <v>8827</v>
      </c>
      <c r="C619" s="386" t="s">
        <v>8808</v>
      </c>
      <c r="D619" s="386"/>
      <c r="E619" s="386"/>
      <c r="F619" s="386"/>
      <c r="G619" s="387"/>
      <c r="H619" s="386" t="s">
        <v>1413</v>
      </c>
      <c r="I619" s="386" t="s">
        <v>535</v>
      </c>
      <c r="J619" s="386">
        <v>12</v>
      </c>
      <c r="K619" s="386">
        <v>2015</v>
      </c>
      <c r="L619" s="388">
        <v>252.42</v>
      </c>
    </row>
    <row r="620" spans="1:12" ht="30" x14ac:dyDescent="0.25">
      <c r="A620" s="386">
        <v>612</v>
      </c>
      <c r="B620" s="386" t="s">
        <v>8828</v>
      </c>
      <c r="C620" s="386" t="s">
        <v>8808</v>
      </c>
      <c r="D620" s="386"/>
      <c r="E620" s="386"/>
      <c r="F620" s="386"/>
      <c r="G620" s="387"/>
      <c r="H620" s="386" t="s">
        <v>1413</v>
      </c>
      <c r="I620" s="386" t="s">
        <v>535</v>
      </c>
      <c r="J620" s="386">
        <v>12</v>
      </c>
      <c r="K620" s="386">
        <v>2015</v>
      </c>
      <c r="L620" s="388">
        <v>252.42</v>
      </c>
    </row>
    <row r="621" spans="1:12" ht="30" x14ac:dyDescent="0.25">
      <c r="A621" s="386">
        <v>613</v>
      </c>
      <c r="B621" s="386" t="s">
        <v>8829</v>
      </c>
      <c r="C621" s="386" t="s">
        <v>8808</v>
      </c>
      <c r="D621" s="386"/>
      <c r="E621" s="386"/>
      <c r="F621" s="386"/>
      <c r="G621" s="387"/>
      <c r="H621" s="386" t="s">
        <v>1413</v>
      </c>
      <c r="I621" s="386" t="s">
        <v>535</v>
      </c>
      <c r="J621" s="386">
        <v>12</v>
      </c>
      <c r="K621" s="386">
        <v>2015</v>
      </c>
      <c r="L621" s="388">
        <v>252.42</v>
      </c>
    </row>
    <row r="622" spans="1:12" ht="30" x14ac:dyDescent="0.25">
      <c r="A622" s="386">
        <v>614</v>
      </c>
      <c r="B622" s="386" t="s">
        <v>8830</v>
      </c>
      <c r="C622" s="386" t="s">
        <v>8808</v>
      </c>
      <c r="D622" s="386"/>
      <c r="E622" s="386"/>
      <c r="F622" s="386"/>
      <c r="G622" s="387"/>
      <c r="H622" s="386" t="s">
        <v>1413</v>
      </c>
      <c r="I622" s="386" t="s">
        <v>535</v>
      </c>
      <c r="J622" s="386">
        <v>12</v>
      </c>
      <c r="K622" s="386">
        <v>2015</v>
      </c>
      <c r="L622" s="388">
        <v>252.42</v>
      </c>
    </row>
    <row r="623" spans="1:12" ht="30" x14ac:dyDescent="0.25">
      <c r="A623" s="386">
        <v>615</v>
      </c>
      <c r="B623" s="386" t="s">
        <v>8831</v>
      </c>
      <c r="C623" s="386" t="s">
        <v>8832</v>
      </c>
      <c r="D623" s="386"/>
      <c r="E623" s="386"/>
      <c r="F623" s="386"/>
      <c r="G623" s="387"/>
      <c r="H623" s="386" t="s">
        <v>1413</v>
      </c>
      <c r="I623" s="386" t="s">
        <v>535</v>
      </c>
      <c r="J623" s="386">
        <v>12</v>
      </c>
      <c r="K623" s="386">
        <v>2015</v>
      </c>
      <c r="L623" s="388">
        <v>391</v>
      </c>
    </row>
    <row r="624" spans="1:12" ht="30" x14ac:dyDescent="0.25">
      <c r="A624" s="386">
        <v>616</v>
      </c>
      <c r="B624" s="386" t="s">
        <v>8833</v>
      </c>
      <c r="C624" s="386" t="s">
        <v>8834</v>
      </c>
      <c r="D624" s="386"/>
      <c r="E624" s="386"/>
      <c r="F624" s="386"/>
      <c r="G624" s="387"/>
      <c r="H624" s="386" t="s">
        <v>1413</v>
      </c>
      <c r="I624" s="386" t="s">
        <v>535</v>
      </c>
      <c r="J624" s="386">
        <v>12</v>
      </c>
      <c r="K624" s="386">
        <v>2013</v>
      </c>
      <c r="L624" s="388">
        <v>1</v>
      </c>
    </row>
    <row r="625" spans="1:12" ht="30" x14ac:dyDescent="0.25">
      <c r="A625" s="386">
        <v>617</v>
      </c>
      <c r="B625" s="386" t="s">
        <v>8835</v>
      </c>
      <c r="C625" s="386" t="s">
        <v>8836</v>
      </c>
      <c r="D625" s="386"/>
      <c r="E625" s="386"/>
      <c r="F625" s="386"/>
      <c r="G625" s="387"/>
      <c r="H625" s="386" t="s">
        <v>1413</v>
      </c>
      <c r="I625" s="386" t="s">
        <v>535</v>
      </c>
      <c r="J625" s="386">
        <v>12</v>
      </c>
      <c r="K625" s="386">
        <v>2013</v>
      </c>
      <c r="L625" s="388">
        <v>1</v>
      </c>
    </row>
    <row r="626" spans="1:12" ht="30" x14ac:dyDescent="0.25">
      <c r="A626" s="386">
        <v>618</v>
      </c>
      <c r="B626" s="386" t="s">
        <v>8837</v>
      </c>
      <c r="C626" s="386" t="s">
        <v>8838</v>
      </c>
      <c r="D626" s="386"/>
      <c r="E626" s="386"/>
      <c r="F626" s="386"/>
      <c r="G626" s="387"/>
      <c r="H626" s="386" t="s">
        <v>1413</v>
      </c>
      <c r="I626" s="386" t="s">
        <v>535</v>
      </c>
      <c r="J626" s="386">
        <v>12</v>
      </c>
      <c r="K626" s="386">
        <v>2013</v>
      </c>
      <c r="L626" s="388">
        <v>50</v>
      </c>
    </row>
    <row r="627" spans="1:12" ht="30" x14ac:dyDescent="0.25">
      <c r="A627" s="386">
        <v>619</v>
      </c>
      <c r="B627" s="386" t="s">
        <v>8839</v>
      </c>
      <c r="C627" s="386" t="s">
        <v>8840</v>
      </c>
      <c r="D627" s="386"/>
      <c r="E627" s="386"/>
      <c r="F627" s="386"/>
      <c r="G627" s="387"/>
      <c r="H627" s="386" t="s">
        <v>1413</v>
      </c>
      <c r="I627" s="386" t="s">
        <v>535</v>
      </c>
      <c r="J627" s="386">
        <v>12</v>
      </c>
      <c r="K627" s="386">
        <v>2013</v>
      </c>
      <c r="L627" s="388">
        <v>30</v>
      </c>
    </row>
    <row r="628" spans="1:12" ht="30" x14ac:dyDescent="0.25">
      <c r="A628" s="386">
        <v>620</v>
      </c>
      <c r="B628" s="386" t="s">
        <v>8841</v>
      </c>
      <c r="C628" s="386" t="s">
        <v>8842</v>
      </c>
      <c r="D628" s="386"/>
      <c r="E628" s="386"/>
      <c r="F628" s="386"/>
      <c r="G628" s="387"/>
      <c r="H628" s="386" t="s">
        <v>1413</v>
      </c>
      <c r="I628" s="386" t="s">
        <v>535</v>
      </c>
      <c r="J628" s="386">
        <v>12</v>
      </c>
      <c r="K628" s="386">
        <v>2013</v>
      </c>
      <c r="L628" s="388">
        <v>1</v>
      </c>
    </row>
    <row r="629" spans="1:12" ht="30" x14ac:dyDescent="0.25">
      <c r="A629" s="386">
        <v>621</v>
      </c>
      <c r="B629" s="386" t="s">
        <v>8843</v>
      </c>
      <c r="C629" s="386" t="s">
        <v>8844</v>
      </c>
      <c r="D629" s="386"/>
      <c r="E629" s="386"/>
      <c r="F629" s="386"/>
      <c r="G629" s="387"/>
      <c r="H629" s="386" t="s">
        <v>1423</v>
      </c>
      <c r="I629" s="386" t="s">
        <v>535</v>
      </c>
      <c r="J629" s="386">
        <v>12</v>
      </c>
      <c r="K629" s="386">
        <v>2013</v>
      </c>
      <c r="L629" s="388">
        <v>1</v>
      </c>
    </row>
    <row r="630" spans="1:12" ht="30" x14ac:dyDescent="0.25">
      <c r="A630" s="386">
        <v>622</v>
      </c>
      <c r="B630" s="386" t="s">
        <v>8845</v>
      </c>
      <c r="C630" s="386" t="s">
        <v>8846</v>
      </c>
      <c r="D630" s="386"/>
      <c r="E630" s="386"/>
      <c r="F630" s="386"/>
      <c r="G630" s="387"/>
      <c r="H630" s="386" t="s">
        <v>1423</v>
      </c>
      <c r="I630" s="386" t="s">
        <v>535</v>
      </c>
      <c r="J630" s="386">
        <v>12</v>
      </c>
      <c r="K630" s="386">
        <v>2013</v>
      </c>
      <c r="L630" s="388">
        <v>1</v>
      </c>
    </row>
    <row r="631" spans="1:12" ht="30" x14ac:dyDescent="0.25">
      <c r="A631" s="386">
        <v>623</v>
      </c>
      <c r="B631" s="386" t="s">
        <v>8847</v>
      </c>
      <c r="C631" s="386" t="s">
        <v>8846</v>
      </c>
      <c r="D631" s="386"/>
      <c r="E631" s="386"/>
      <c r="F631" s="386"/>
      <c r="G631" s="387"/>
      <c r="H631" s="386" t="s">
        <v>1423</v>
      </c>
      <c r="I631" s="386" t="s">
        <v>535</v>
      </c>
      <c r="J631" s="386">
        <v>12</v>
      </c>
      <c r="K631" s="386">
        <v>2013</v>
      </c>
      <c r="L631" s="388">
        <v>1</v>
      </c>
    </row>
    <row r="632" spans="1:12" ht="30" x14ac:dyDescent="0.25">
      <c r="A632" s="386">
        <v>624</v>
      </c>
      <c r="B632" s="386" t="s">
        <v>8848</v>
      </c>
      <c r="C632" s="386" t="s">
        <v>8849</v>
      </c>
      <c r="D632" s="386"/>
      <c r="E632" s="386"/>
      <c r="F632" s="386"/>
      <c r="G632" s="387"/>
      <c r="H632" s="386" t="s">
        <v>1423</v>
      </c>
      <c r="I632" s="386" t="s">
        <v>535</v>
      </c>
      <c r="J632" s="386">
        <v>12</v>
      </c>
      <c r="K632" s="386">
        <v>2013</v>
      </c>
      <c r="L632" s="388">
        <v>1</v>
      </c>
    </row>
    <row r="633" spans="1:12" ht="30" x14ac:dyDescent="0.25">
      <c r="A633" s="386">
        <v>625</v>
      </c>
      <c r="B633" s="386" t="s">
        <v>8850</v>
      </c>
      <c r="C633" s="386" t="s">
        <v>8849</v>
      </c>
      <c r="D633" s="386"/>
      <c r="E633" s="386"/>
      <c r="F633" s="386"/>
      <c r="G633" s="387"/>
      <c r="H633" s="386" t="s">
        <v>1423</v>
      </c>
      <c r="I633" s="386" t="s">
        <v>535</v>
      </c>
      <c r="J633" s="386">
        <v>12</v>
      </c>
      <c r="K633" s="386">
        <v>2013</v>
      </c>
      <c r="L633" s="388">
        <v>1</v>
      </c>
    </row>
    <row r="634" spans="1:12" ht="30" x14ac:dyDescent="0.25">
      <c r="A634" s="386">
        <v>626</v>
      </c>
      <c r="B634" s="386" t="s">
        <v>8851</v>
      </c>
      <c r="C634" s="386" t="s">
        <v>8849</v>
      </c>
      <c r="D634" s="386"/>
      <c r="E634" s="386"/>
      <c r="F634" s="386"/>
      <c r="G634" s="387"/>
      <c r="H634" s="386" t="s">
        <v>1423</v>
      </c>
      <c r="I634" s="386" t="s">
        <v>535</v>
      </c>
      <c r="J634" s="386">
        <v>12</v>
      </c>
      <c r="K634" s="386">
        <v>2013</v>
      </c>
      <c r="L634" s="388">
        <v>1</v>
      </c>
    </row>
    <row r="635" spans="1:12" ht="30" x14ac:dyDescent="0.25">
      <c r="A635" s="386">
        <v>627</v>
      </c>
      <c r="B635" s="386" t="s">
        <v>8852</v>
      </c>
      <c r="C635" s="386" t="s">
        <v>8849</v>
      </c>
      <c r="D635" s="386"/>
      <c r="E635" s="386"/>
      <c r="F635" s="386"/>
      <c r="G635" s="387"/>
      <c r="H635" s="386" t="s">
        <v>1423</v>
      </c>
      <c r="I635" s="386" t="s">
        <v>535</v>
      </c>
      <c r="J635" s="386">
        <v>12</v>
      </c>
      <c r="K635" s="386">
        <v>2013</v>
      </c>
      <c r="L635" s="388">
        <v>1</v>
      </c>
    </row>
    <row r="636" spans="1:12" ht="30" x14ac:dyDescent="0.25">
      <c r="A636" s="386">
        <v>628</v>
      </c>
      <c r="B636" s="386" t="s">
        <v>8853</v>
      </c>
      <c r="C636" s="386" t="s">
        <v>8849</v>
      </c>
      <c r="D636" s="386"/>
      <c r="E636" s="386"/>
      <c r="F636" s="386"/>
      <c r="G636" s="387"/>
      <c r="H636" s="386" t="s">
        <v>1423</v>
      </c>
      <c r="I636" s="386" t="s">
        <v>535</v>
      </c>
      <c r="J636" s="386">
        <v>12</v>
      </c>
      <c r="K636" s="386">
        <v>2013</v>
      </c>
      <c r="L636" s="388">
        <v>1</v>
      </c>
    </row>
    <row r="637" spans="1:12" ht="30" x14ac:dyDescent="0.25">
      <c r="A637" s="386">
        <v>629</v>
      </c>
      <c r="B637" s="386" t="s">
        <v>8854</v>
      </c>
      <c r="C637" s="386" t="s">
        <v>8849</v>
      </c>
      <c r="D637" s="386"/>
      <c r="E637" s="386"/>
      <c r="F637" s="386"/>
      <c r="G637" s="387"/>
      <c r="H637" s="386" t="s">
        <v>1423</v>
      </c>
      <c r="I637" s="386" t="s">
        <v>535</v>
      </c>
      <c r="J637" s="386">
        <v>12</v>
      </c>
      <c r="K637" s="386">
        <v>2013</v>
      </c>
      <c r="L637" s="388">
        <v>1</v>
      </c>
    </row>
    <row r="638" spans="1:12" ht="30" x14ac:dyDescent="0.25">
      <c r="A638" s="386">
        <v>630</v>
      </c>
      <c r="B638" s="386" t="s">
        <v>8855</v>
      </c>
      <c r="C638" s="386" t="s">
        <v>8849</v>
      </c>
      <c r="D638" s="386"/>
      <c r="E638" s="386"/>
      <c r="F638" s="386"/>
      <c r="G638" s="387"/>
      <c r="H638" s="386" t="s">
        <v>1423</v>
      </c>
      <c r="I638" s="386" t="s">
        <v>535</v>
      </c>
      <c r="J638" s="386">
        <v>12</v>
      </c>
      <c r="K638" s="386">
        <v>2013</v>
      </c>
      <c r="L638" s="388">
        <v>1</v>
      </c>
    </row>
    <row r="639" spans="1:12" ht="30" x14ac:dyDescent="0.25">
      <c r="A639" s="386">
        <v>631</v>
      </c>
      <c r="B639" s="386" t="s">
        <v>8856</v>
      </c>
      <c r="C639" s="386" t="s">
        <v>8857</v>
      </c>
      <c r="D639" s="386"/>
      <c r="E639" s="386"/>
      <c r="F639" s="386"/>
      <c r="G639" s="387"/>
      <c r="H639" s="386" t="s">
        <v>1423</v>
      </c>
      <c r="I639" s="386" t="s">
        <v>535</v>
      </c>
      <c r="J639" s="386">
        <v>12</v>
      </c>
      <c r="K639" s="386">
        <v>2013</v>
      </c>
      <c r="L639" s="388">
        <v>1</v>
      </c>
    </row>
    <row r="640" spans="1:12" ht="30" x14ac:dyDescent="0.25">
      <c r="A640" s="386">
        <v>632</v>
      </c>
      <c r="B640" s="386" t="s">
        <v>8858</v>
      </c>
      <c r="C640" s="386" t="s">
        <v>8857</v>
      </c>
      <c r="D640" s="386"/>
      <c r="E640" s="386"/>
      <c r="F640" s="386"/>
      <c r="G640" s="387"/>
      <c r="H640" s="386" t="s">
        <v>1423</v>
      </c>
      <c r="I640" s="386" t="s">
        <v>535</v>
      </c>
      <c r="J640" s="386">
        <v>12</v>
      </c>
      <c r="K640" s="386">
        <v>2013</v>
      </c>
      <c r="L640" s="388">
        <v>1</v>
      </c>
    </row>
    <row r="641" spans="1:12" ht="30" x14ac:dyDescent="0.25">
      <c r="A641" s="386">
        <v>633</v>
      </c>
      <c r="B641" s="386" t="s">
        <v>8859</v>
      </c>
      <c r="C641" s="386" t="s">
        <v>8857</v>
      </c>
      <c r="D641" s="386"/>
      <c r="E641" s="386"/>
      <c r="F641" s="386"/>
      <c r="G641" s="387"/>
      <c r="H641" s="386" t="s">
        <v>1423</v>
      </c>
      <c r="I641" s="386" t="s">
        <v>535</v>
      </c>
      <c r="J641" s="386">
        <v>12</v>
      </c>
      <c r="K641" s="386">
        <v>2013</v>
      </c>
      <c r="L641" s="388">
        <v>1</v>
      </c>
    </row>
    <row r="642" spans="1:12" ht="30" x14ac:dyDescent="0.25">
      <c r="A642" s="386">
        <v>634</v>
      </c>
      <c r="B642" s="386" t="s">
        <v>8860</v>
      </c>
      <c r="C642" s="386" t="s">
        <v>8861</v>
      </c>
      <c r="D642" s="386"/>
      <c r="E642" s="386"/>
      <c r="F642" s="386"/>
      <c r="G642" s="387"/>
      <c r="H642" s="386" t="s">
        <v>1423</v>
      </c>
      <c r="I642" s="386" t="s">
        <v>535</v>
      </c>
      <c r="J642" s="386">
        <v>12</v>
      </c>
      <c r="K642" s="386">
        <v>2013</v>
      </c>
      <c r="L642" s="388">
        <v>10</v>
      </c>
    </row>
    <row r="643" spans="1:12" ht="30" x14ac:dyDescent="0.25">
      <c r="A643" s="386">
        <v>635</v>
      </c>
      <c r="B643" s="386" t="s">
        <v>8862</v>
      </c>
      <c r="C643" s="386" t="s">
        <v>8863</v>
      </c>
      <c r="D643" s="386"/>
      <c r="E643" s="386"/>
      <c r="F643" s="386"/>
      <c r="G643" s="387"/>
      <c r="H643" s="386" t="s">
        <v>1423</v>
      </c>
      <c r="I643" s="386" t="s">
        <v>535</v>
      </c>
      <c r="J643" s="386">
        <v>12</v>
      </c>
      <c r="K643" s="386">
        <v>2013</v>
      </c>
      <c r="L643" s="388">
        <v>6</v>
      </c>
    </row>
    <row r="644" spans="1:12" ht="30" x14ac:dyDescent="0.25">
      <c r="A644" s="386">
        <v>636</v>
      </c>
      <c r="B644" s="386" t="s">
        <v>8864</v>
      </c>
      <c r="C644" s="386" t="s">
        <v>8865</v>
      </c>
      <c r="D644" s="386"/>
      <c r="E644" s="386"/>
      <c r="F644" s="386"/>
      <c r="G644" s="387"/>
      <c r="H644" s="386" t="s">
        <v>1423</v>
      </c>
      <c r="I644" s="386" t="s">
        <v>535</v>
      </c>
      <c r="J644" s="386">
        <v>12</v>
      </c>
      <c r="K644" s="386">
        <v>2013</v>
      </c>
      <c r="L644" s="388">
        <v>1</v>
      </c>
    </row>
    <row r="645" spans="1:12" ht="30" x14ac:dyDescent="0.25">
      <c r="A645" s="386">
        <v>637</v>
      </c>
      <c r="B645" s="386" t="s">
        <v>8866</v>
      </c>
      <c r="C645" s="386" t="s">
        <v>8867</v>
      </c>
      <c r="D645" s="386"/>
      <c r="E645" s="386"/>
      <c r="F645" s="386"/>
      <c r="G645" s="387"/>
      <c r="H645" s="386" t="s">
        <v>1423</v>
      </c>
      <c r="I645" s="386" t="s">
        <v>535</v>
      </c>
      <c r="J645" s="386">
        <v>12</v>
      </c>
      <c r="K645" s="386">
        <v>2013</v>
      </c>
      <c r="L645" s="388">
        <v>1</v>
      </c>
    </row>
    <row r="646" spans="1:12" ht="30" x14ac:dyDescent="0.25">
      <c r="A646" s="386">
        <v>638</v>
      </c>
      <c r="B646" s="386" t="s">
        <v>8868</v>
      </c>
      <c r="C646" s="386" t="s">
        <v>8869</v>
      </c>
      <c r="D646" s="386"/>
      <c r="E646" s="386"/>
      <c r="F646" s="386"/>
      <c r="G646" s="387"/>
      <c r="H646" s="386" t="s">
        <v>1423</v>
      </c>
      <c r="I646" s="386" t="s">
        <v>535</v>
      </c>
      <c r="J646" s="386">
        <v>12</v>
      </c>
      <c r="K646" s="386">
        <v>2013</v>
      </c>
      <c r="L646" s="388">
        <v>1</v>
      </c>
    </row>
    <row r="647" spans="1:12" ht="30" x14ac:dyDescent="0.25">
      <c r="A647" s="386">
        <v>639</v>
      </c>
      <c r="B647" s="386" t="s">
        <v>8870</v>
      </c>
      <c r="C647" s="386" t="s">
        <v>8869</v>
      </c>
      <c r="D647" s="386"/>
      <c r="E647" s="386"/>
      <c r="F647" s="386"/>
      <c r="G647" s="387"/>
      <c r="H647" s="386" t="s">
        <v>1423</v>
      </c>
      <c r="I647" s="386" t="s">
        <v>535</v>
      </c>
      <c r="J647" s="386">
        <v>12</v>
      </c>
      <c r="K647" s="386">
        <v>2013</v>
      </c>
      <c r="L647" s="388">
        <v>1</v>
      </c>
    </row>
    <row r="648" spans="1:12" ht="30" x14ac:dyDescent="0.25">
      <c r="A648" s="386">
        <v>640</v>
      </c>
      <c r="B648" s="386" t="s">
        <v>8871</v>
      </c>
      <c r="C648" s="386" t="s">
        <v>8872</v>
      </c>
      <c r="D648" s="386"/>
      <c r="E648" s="386"/>
      <c r="F648" s="386"/>
      <c r="G648" s="387"/>
      <c r="H648" s="386" t="s">
        <v>1423</v>
      </c>
      <c r="I648" s="386" t="s">
        <v>535</v>
      </c>
      <c r="J648" s="386">
        <v>12</v>
      </c>
      <c r="K648" s="386">
        <v>2013</v>
      </c>
      <c r="L648" s="388">
        <v>1</v>
      </c>
    </row>
    <row r="649" spans="1:12" ht="30" x14ac:dyDescent="0.25">
      <c r="A649" s="386">
        <v>641</v>
      </c>
      <c r="B649" s="386" t="s">
        <v>8873</v>
      </c>
      <c r="C649" s="386" t="s">
        <v>8874</v>
      </c>
      <c r="D649" s="386"/>
      <c r="E649" s="386"/>
      <c r="F649" s="386"/>
      <c r="G649" s="387"/>
      <c r="H649" s="386" t="s">
        <v>1423</v>
      </c>
      <c r="I649" s="386" t="s">
        <v>535</v>
      </c>
      <c r="J649" s="386">
        <v>12</v>
      </c>
      <c r="K649" s="386">
        <v>2013</v>
      </c>
      <c r="L649" s="388">
        <v>1</v>
      </c>
    </row>
    <row r="650" spans="1:12" ht="30" x14ac:dyDescent="0.25">
      <c r="A650" s="386">
        <v>642</v>
      </c>
      <c r="B650" s="386" t="s">
        <v>8875</v>
      </c>
      <c r="C650" s="386" t="s">
        <v>8832</v>
      </c>
      <c r="D650" s="386"/>
      <c r="E650" s="386"/>
      <c r="F650" s="386"/>
      <c r="G650" s="387"/>
      <c r="H650" s="386" t="s">
        <v>1423</v>
      </c>
      <c r="I650" s="386" t="s">
        <v>535</v>
      </c>
      <c r="J650" s="386">
        <v>12</v>
      </c>
      <c r="K650" s="386">
        <v>2015</v>
      </c>
      <c r="L650" s="388">
        <v>391</v>
      </c>
    </row>
    <row r="651" spans="1:12" ht="30" x14ac:dyDescent="0.25">
      <c r="A651" s="386">
        <v>643</v>
      </c>
      <c r="B651" s="386" t="s">
        <v>8876</v>
      </c>
      <c r="C651" s="386" t="s">
        <v>8877</v>
      </c>
      <c r="D651" s="386"/>
      <c r="E651" s="386"/>
      <c r="F651" s="386"/>
      <c r="G651" s="387"/>
      <c r="H651" s="386" t="s">
        <v>1423</v>
      </c>
      <c r="I651" s="386" t="s">
        <v>535</v>
      </c>
      <c r="J651" s="386">
        <v>12</v>
      </c>
      <c r="K651" s="386">
        <v>2013</v>
      </c>
      <c r="L651" s="388">
        <v>3</v>
      </c>
    </row>
    <row r="652" spans="1:12" ht="30" x14ac:dyDescent="0.25">
      <c r="A652" s="386">
        <v>644</v>
      </c>
      <c r="B652" s="386" t="s">
        <v>8878</v>
      </c>
      <c r="C652" s="386" t="s">
        <v>8879</v>
      </c>
      <c r="D652" s="386"/>
      <c r="E652" s="386"/>
      <c r="F652" s="386"/>
      <c r="G652" s="387"/>
      <c r="H652" s="386" t="s">
        <v>1423</v>
      </c>
      <c r="I652" s="386" t="s">
        <v>535</v>
      </c>
      <c r="J652" s="386">
        <v>12</v>
      </c>
      <c r="K652" s="386">
        <v>2013</v>
      </c>
      <c r="L652" s="388">
        <v>1</v>
      </c>
    </row>
    <row r="653" spans="1:12" ht="30" x14ac:dyDescent="0.25">
      <c r="A653" s="386">
        <v>645</v>
      </c>
      <c r="B653" s="386" t="s">
        <v>8880</v>
      </c>
      <c r="C653" s="386" t="s">
        <v>8881</v>
      </c>
      <c r="D653" s="386"/>
      <c r="E653" s="386"/>
      <c r="F653" s="386"/>
      <c r="G653" s="387"/>
      <c r="H653" s="386" t="s">
        <v>1423</v>
      </c>
      <c r="I653" s="386" t="s">
        <v>535</v>
      </c>
      <c r="J653" s="386">
        <v>12</v>
      </c>
      <c r="K653" s="386">
        <v>2013</v>
      </c>
      <c r="L653" s="388">
        <v>3</v>
      </c>
    </row>
    <row r="654" spans="1:12" ht="30" x14ac:dyDescent="0.25">
      <c r="A654" s="386">
        <v>646</v>
      </c>
      <c r="B654" s="386" t="s">
        <v>8882</v>
      </c>
      <c r="C654" s="386" t="s">
        <v>8883</v>
      </c>
      <c r="D654" s="386"/>
      <c r="E654" s="386"/>
      <c r="F654" s="386"/>
      <c r="G654" s="387"/>
      <c r="H654" s="386" t="s">
        <v>1423</v>
      </c>
      <c r="I654" s="386" t="s">
        <v>535</v>
      </c>
      <c r="J654" s="386">
        <v>12</v>
      </c>
      <c r="K654" s="386">
        <v>2013</v>
      </c>
      <c r="L654" s="388">
        <v>1</v>
      </c>
    </row>
    <row r="655" spans="1:12" ht="30" x14ac:dyDescent="0.25">
      <c r="A655" s="386">
        <v>647</v>
      </c>
      <c r="B655" s="386" t="s">
        <v>8884</v>
      </c>
      <c r="C655" s="386" t="s">
        <v>8885</v>
      </c>
      <c r="D655" s="386"/>
      <c r="E655" s="386"/>
      <c r="F655" s="386"/>
      <c r="G655" s="387"/>
      <c r="H655" s="386" t="s">
        <v>1423</v>
      </c>
      <c r="I655" s="386" t="s">
        <v>535</v>
      </c>
      <c r="J655" s="386">
        <v>12</v>
      </c>
      <c r="K655" s="386">
        <v>2013</v>
      </c>
      <c r="L655" s="388">
        <v>1</v>
      </c>
    </row>
    <row r="656" spans="1:12" ht="30" x14ac:dyDescent="0.25">
      <c r="A656" s="386">
        <v>648</v>
      </c>
      <c r="B656" s="386" t="s">
        <v>8886</v>
      </c>
      <c r="C656" s="386" t="s">
        <v>8887</v>
      </c>
      <c r="D656" s="386"/>
      <c r="E656" s="386"/>
      <c r="F656" s="386"/>
      <c r="G656" s="387"/>
      <c r="H656" s="386" t="s">
        <v>1423</v>
      </c>
      <c r="I656" s="386" t="s">
        <v>535</v>
      </c>
      <c r="J656" s="386">
        <v>12</v>
      </c>
      <c r="K656" s="386">
        <v>2013</v>
      </c>
      <c r="L656" s="388">
        <v>1</v>
      </c>
    </row>
    <row r="657" spans="1:12" ht="30" x14ac:dyDescent="0.25">
      <c r="A657" s="386">
        <v>649</v>
      </c>
      <c r="B657" s="386" t="s">
        <v>8888</v>
      </c>
      <c r="C657" s="386" t="s">
        <v>8889</v>
      </c>
      <c r="D657" s="386"/>
      <c r="E657" s="386"/>
      <c r="F657" s="386"/>
      <c r="G657" s="387"/>
      <c r="H657" s="386" t="s">
        <v>1423</v>
      </c>
      <c r="I657" s="386" t="s">
        <v>535</v>
      </c>
      <c r="J657" s="386">
        <v>12</v>
      </c>
      <c r="K657" s="386">
        <v>2013</v>
      </c>
      <c r="L657" s="388">
        <v>1</v>
      </c>
    </row>
    <row r="658" spans="1:12" ht="30" x14ac:dyDescent="0.25">
      <c r="A658" s="386">
        <v>650</v>
      </c>
      <c r="B658" s="386" t="s">
        <v>8890</v>
      </c>
      <c r="C658" s="386" t="s">
        <v>8891</v>
      </c>
      <c r="D658" s="386"/>
      <c r="E658" s="386"/>
      <c r="F658" s="386"/>
      <c r="G658" s="387"/>
      <c r="H658" s="386" t="s">
        <v>1423</v>
      </c>
      <c r="I658" s="386" t="s">
        <v>535</v>
      </c>
      <c r="J658" s="386">
        <v>12</v>
      </c>
      <c r="K658" s="386">
        <v>2013</v>
      </c>
      <c r="L658" s="388">
        <v>1</v>
      </c>
    </row>
    <row r="659" spans="1:12" ht="30" x14ac:dyDescent="0.25">
      <c r="A659" s="386">
        <v>651</v>
      </c>
      <c r="B659" s="386" t="s">
        <v>8892</v>
      </c>
      <c r="C659" s="386" t="s">
        <v>8893</v>
      </c>
      <c r="D659" s="386"/>
      <c r="E659" s="386"/>
      <c r="F659" s="386"/>
      <c r="G659" s="387"/>
      <c r="H659" s="386" t="s">
        <v>1423</v>
      </c>
      <c r="I659" s="386" t="s">
        <v>535</v>
      </c>
      <c r="J659" s="386">
        <v>12</v>
      </c>
      <c r="K659" s="386">
        <v>2013</v>
      </c>
      <c r="L659" s="388">
        <v>1</v>
      </c>
    </row>
    <row r="660" spans="1:12" ht="30" x14ac:dyDescent="0.25">
      <c r="A660" s="386">
        <v>652</v>
      </c>
      <c r="B660" s="386" t="s">
        <v>8894</v>
      </c>
      <c r="C660" s="386" t="s">
        <v>8895</v>
      </c>
      <c r="D660" s="386"/>
      <c r="E660" s="386"/>
      <c r="F660" s="386"/>
      <c r="G660" s="387"/>
      <c r="H660" s="386" t="s">
        <v>1423</v>
      </c>
      <c r="I660" s="386" t="s">
        <v>535</v>
      </c>
      <c r="J660" s="386">
        <v>12</v>
      </c>
      <c r="K660" s="386">
        <v>2015</v>
      </c>
      <c r="L660" s="388">
        <v>700</v>
      </c>
    </row>
    <row r="661" spans="1:12" ht="30" x14ac:dyDescent="0.25">
      <c r="A661" s="386">
        <v>653</v>
      </c>
      <c r="B661" s="386" t="s">
        <v>8896</v>
      </c>
      <c r="C661" s="386" t="s">
        <v>8897</v>
      </c>
      <c r="D661" s="386"/>
      <c r="E661" s="386"/>
      <c r="F661" s="386"/>
      <c r="G661" s="387"/>
      <c r="H661" s="386" t="s">
        <v>1423</v>
      </c>
      <c r="I661" s="386" t="s">
        <v>535</v>
      </c>
      <c r="J661" s="386">
        <v>12</v>
      </c>
      <c r="K661" s="386">
        <v>2013</v>
      </c>
      <c r="L661" s="388">
        <v>25</v>
      </c>
    </row>
    <row r="662" spans="1:12" ht="45" x14ac:dyDescent="0.25">
      <c r="A662" s="386">
        <v>654</v>
      </c>
      <c r="B662" s="386" t="s">
        <v>8898</v>
      </c>
      <c r="C662" s="386" t="s">
        <v>8899</v>
      </c>
      <c r="D662" s="386" t="s">
        <v>8900</v>
      </c>
      <c r="E662" s="386"/>
      <c r="F662" s="386"/>
      <c r="G662" s="387"/>
      <c r="H662" s="386" t="s">
        <v>1433</v>
      </c>
      <c r="I662" s="386" t="s">
        <v>535</v>
      </c>
      <c r="J662" s="386">
        <v>12</v>
      </c>
      <c r="K662" s="386">
        <v>2015</v>
      </c>
      <c r="L662" s="388">
        <v>425</v>
      </c>
    </row>
    <row r="663" spans="1:12" ht="30" x14ac:dyDescent="0.25">
      <c r="A663" s="386">
        <v>655</v>
      </c>
      <c r="B663" s="386" t="s">
        <v>8901</v>
      </c>
      <c r="C663" s="386" t="s">
        <v>8902</v>
      </c>
      <c r="D663" s="386"/>
      <c r="E663" s="386"/>
      <c r="F663" s="386"/>
      <c r="G663" s="387"/>
      <c r="H663" s="386" t="s">
        <v>1433</v>
      </c>
      <c r="I663" s="386" t="s">
        <v>535</v>
      </c>
      <c r="J663" s="386">
        <v>12</v>
      </c>
      <c r="K663" s="386">
        <v>2013</v>
      </c>
      <c r="L663" s="388">
        <v>1</v>
      </c>
    </row>
    <row r="664" spans="1:12" ht="30" x14ac:dyDescent="0.25">
      <c r="A664" s="386">
        <v>656</v>
      </c>
      <c r="B664" s="386" t="s">
        <v>8903</v>
      </c>
      <c r="C664" s="386" t="s">
        <v>8904</v>
      </c>
      <c r="D664" s="386"/>
      <c r="E664" s="386"/>
      <c r="F664" s="386"/>
      <c r="G664" s="387"/>
      <c r="H664" s="386" t="s">
        <v>1433</v>
      </c>
      <c r="I664" s="386" t="s">
        <v>535</v>
      </c>
      <c r="J664" s="386">
        <v>12</v>
      </c>
      <c r="K664" s="386">
        <v>2013</v>
      </c>
      <c r="L664" s="388">
        <v>1</v>
      </c>
    </row>
    <row r="665" spans="1:12" ht="30" x14ac:dyDescent="0.25">
      <c r="A665" s="386">
        <v>657</v>
      </c>
      <c r="B665" s="386" t="s">
        <v>8905</v>
      </c>
      <c r="C665" s="386" t="s">
        <v>8906</v>
      </c>
      <c r="D665" s="386"/>
      <c r="E665" s="386"/>
      <c r="F665" s="386"/>
      <c r="G665" s="387"/>
      <c r="H665" s="386" t="s">
        <v>1433</v>
      </c>
      <c r="I665" s="386" t="s">
        <v>535</v>
      </c>
      <c r="J665" s="386">
        <v>12</v>
      </c>
      <c r="K665" s="386">
        <v>2013</v>
      </c>
      <c r="L665" s="388">
        <v>1</v>
      </c>
    </row>
    <row r="666" spans="1:12" ht="30" x14ac:dyDescent="0.25">
      <c r="A666" s="386">
        <v>658</v>
      </c>
      <c r="B666" s="386" t="s">
        <v>8907</v>
      </c>
      <c r="C666" s="386" t="s">
        <v>8906</v>
      </c>
      <c r="D666" s="386"/>
      <c r="E666" s="386"/>
      <c r="F666" s="386"/>
      <c r="G666" s="387"/>
      <c r="H666" s="386" t="s">
        <v>1433</v>
      </c>
      <c r="I666" s="386" t="s">
        <v>535</v>
      </c>
      <c r="J666" s="386">
        <v>12</v>
      </c>
      <c r="K666" s="386">
        <v>2013</v>
      </c>
      <c r="L666" s="388">
        <v>1</v>
      </c>
    </row>
    <row r="667" spans="1:12" ht="30" x14ac:dyDescent="0.25">
      <c r="A667" s="386">
        <v>659</v>
      </c>
      <c r="B667" s="386" t="s">
        <v>8908</v>
      </c>
      <c r="C667" s="386" t="s">
        <v>8909</v>
      </c>
      <c r="D667" s="386"/>
      <c r="E667" s="386"/>
      <c r="F667" s="386"/>
      <c r="G667" s="387"/>
      <c r="H667" s="386" t="s">
        <v>1433</v>
      </c>
      <c r="I667" s="386" t="s">
        <v>535</v>
      </c>
      <c r="J667" s="386">
        <v>12</v>
      </c>
      <c r="K667" s="386">
        <v>2013</v>
      </c>
      <c r="L667" s="388">
        <v>7</v>
      </c>
    </row>
    <row r="668" spans="1:12" ht="30" x14ac:dyDescent="0.25">
      <c r="A668" s="386">
        <v>660</v>
      </c>
      <c r="B668" s="386" t="s">
        <v>8910</v>
      </c>
      <c r="C668" s="386" t="s">
        <v>8911</v>
      </c>
      <c r="D668" s="386"/>
      <c r="E668" s="386"/>
      <c r="F668" s="386"/>
      <c r="G668" s="387"/>
      <c r="H668" s="386" t="s">
        <v>1433</v>
      </c>
      <c r="I668" s="386" t="s">
        <v>535</v>
      </c>
      <c r="J668" s="386">
        <v>12</v>
      </c>
      <c r="K668" s="386">
        <v>2013</v>
      </c>
      <c r="L668" s="388">
        <v>1</v>
      </c>
    </row>
    <row r="669" spans="1:12" ht="30" x14ac:dyDescent="0.25">
      <c r="A669" s="386">
        <v>661</v>
      </c>
      <c r="B669" s="386" t="s">
        <v>8912</v>
      </c>
      <c r="C669" s="386" t="s">
        <v>8913</v>
      </c>
      <c r="D669" s="386"/>
      <c r="E669" s="386"/>
      <c r="F669" s="386"/>
      <c r="G669" s="387"/>
      <c r="H669" s="386" t="s">
        <v>1433</v>
      </c>
      <c r="I669" s="386" t="s">
        <v>535</v>
      </c>
      <c r="J669" s="386">
        <v>12</v>
      </c>
      <c r="K669" s="386">
        <v>2013</v>
      </c>
      <c r="L669" s="388">
        <v>1</v>
      </c>
    </row>
    <row r="670" spans="1:12" ht="30" x14ac:dyDescent="0.25">
      <c r="A670" s="386">
        <v>662</v>
      </c>
      <c r="B670" s="386" t="s">
        <v>8914</v>
      </c>
      <c r="C670" s="386" t="s">
        <v>8915</v>
      </c>
      <c r="D670" s="386"/>
      <c r="E670" s="386"/>
      <c r="F670" s="386"/>
      <c r="G670" s="387"/>
      <c r="H670" s="386" t="s">
        <v>1433</v>
      </c>
      <c r="I670" s="386" t="s">
        <v>535</v>
      </c>
      <c r="J670" s="386">
        <v>12</v>
      </c>
      <c r="K670" s="386">
        <v>2013</v>
      </c>
      <c r="L670" s="388">
        <v>2</v>
      </c>
    </row>
    <row r="671" spans="1:12" ht="30" x14ac:dyDescent="0.25">
      <c r="A671" s="386">
        <v>663</v>
      </c>
      <c r="B671" s="386" t="s">
        <v>8916</v>
      </c>
      <c r="C671" s="386" t="s">
        <v>8917</v>
      </c>
      <c r="D671" s="386"/>
      <c r="E671" s="386"/>
      <c r="F671" s="386"/>
      <c r="G671" s="387"/>
      <c r="H671" s="386" t="s">
        <v>1433</v>
      </c>
      <c r="I671" s="386" t="s">
        <v>535</v>
      </c>
      <c r="J671" s="386">
        <v>12</v>
      </c>
      <c r="K671" s="386">
        <v>2015</v>
      </c>
      <c r="L671" s="388">
        <v>575</v>
      </c>
    </row>
    <row r="672" spans="1:12" ht="30" x14ac:dyDescent="0.25">
      <c r="A672" s="386">
        <v>664</v>
      </c>
      <c r="B672" s="386" t="s">
        <v>8918</v>
      </c>
      <c r="C672" s="386" t="s">
        <v>8917</v>
      </c>
      <c r="D672" s="386"/>
      <c r="E672" s="386"/>
      <c r="F672" s="386"/>
      <c r="G672" s="387"/>
      <c r="H672" s="386" t="s">
        <v>1433</v>
      </c>
      <c r="I672" s="386" t="s">
        <v>535</v>
      </c>
      <c r="J672" s="386">
        <v>12</v>
      </c>
      <c r="K672" s="386">
        <v>2015</v>
      </c>
      <c r="L672" s="388">
        <v>575</v>
      </c>
    </row>
    <row r="673" spans="1:12" ht="30" x14ac:dyDescent="0.25">
      <c r="A673" s="386">
        <v>665</v>
      </c>
      <c r="B673" s="386" t="s">
        <v>8919</v>
      </c>
      <c r="C673" s="386" t="s">
        <v>8917</v>
      </c>
      <c r="D673" s="386"/>
      <c r="E673" s="386"/>
      <c r="F673" s="386"/>
      <c r="G673" s="387"/>
      <c r="H673" s="386" t="s">
        <v>1433</v>
      </c>
      <c r="I673" s="386" t="s">
        <v>535</v>
      </c>
      <c r="J673" s="386">
        <v>12</v>
      </c>
      <c r="K673" s="386">
        <v>2015</v>
      </c>
      <c r="L673" s="388">
        <v>575</v>
      </c>
    </row>
    <row r="674" spans="1:12" ht="30" x14ac:dyDescent="0.25">
      <c r="A674" s="386">
        <v>666</v>
      </c>
      <c r="B674" s="386" t="s">
        <v>8920</v>
      </c>
      <c r="C674" s="386" t="s">
        <v>8917</v>
      </c>
      <c r="D674" s="386"/>
      <c r="E674" s="386"/>
      <c r="F674" s="386"/>
      <c r="G674" s="387"/>
      <c r="H674" s="386" t="s">
        <v>1433</v>
      </c>
      <c r="I674" s="386" t="s">
        <v>535</v>
      </c>
      <c r="J674" s="386">
        <v>12</v>
      </c>
      <c r="K674" s="386">
        <v>2015</v>
      </c>
      <c r="L674" s="388">
        <v>575</v>
      </c>
    </row>
    <row r="675" spans="1:12" ht="30" x14ac:dyDescent="0.25">
      <c r="A675" s="386">
        <v>667</v>
      </c>
      <c r="B675" s="386" t="s">
        <v>8921</v>
      </c>
      <c r="C675" s="386" t="s">
        <v>8917</v>
      </c>
      <c r="D675" s="386"/>
      <c r="E675" s="386"/>
      <c r="F675" s="386"/>
      <c r="G675" s="387"/>
      <c r="H675" s="386" t="s">
        <v>1433</v>
      </c>
      <c r="I675" s="386" t="s">
        <v>535</v>
      </c>
      <c r="J675" s="386">
        <v>12</v>
      </c>
      <c r="K675" s="386">
        <v>2015</v>
      </c>
      <c r="L675" s="388">
        <v>575</v>
      </c>
    </row>
    <row r="676" spans="1:12" ht="30" x14ac:dyDescent="0.25">
      <c r="A676" s="386">
        <v>668</v>
      </c>
      <c r="B676" s="386" t="s">
        <v>8922</v>
      </c>
      <c r="C676" s="386" t="s">
        <v>8917</v>
      </c>
      <c r="D676" s="386"/>
      <c r="E676" s="386"/>
      <c r="F676" s="386"/>
      <c r="G676" s="387"/>
      <c r="H676" s="386" t="s">
        <v>1433</v>
      </c>
      <c r="I676" s="386" t="s">
        <v>535</v>
      </c>
      <c r="J676" s="386">
        <v>12</v>
      </c>
      <c r="K676" s="386">
        <v>2015</v>
      </c>
      <c r="L676" s="388">
        <v>575</v>
      </c>
    </row>
    <row r="677" spans="1:12" ht="30" x14ac:dyDescent="0.25">
      <c r="A677" s="386">
        <v>669</v>
      </c>
      <c r="B677" s="386" t="s">
        <v>8923</v>
      </c>
      <c r="C677" s="386" t="s">
        <v>8924</v>
      </c>
      <c r="D677" s="386"/>
      <c r="E677" s="386"/>
      <c r="F677" s="386"/>
      <c r="G677" s="387"/>
      <c r="H677" s="386" t="s">
        <v>1433</v>
      </c>
      <c r="I677" s="386" t="s">
        <v>535</v>
      </c>
      <c r="J677" s="386">
        <v>12</v>
      </c>
      <c r="K677" s="386">
        <v>2015</v>
      </c>
      <c r="L677" s="388">
        <v>224.25</v>
      </c>
    </row>
    <row r="678" spans="1:12" ht="30" x14ac:dyDescent="0.25">
      <c r="A678" s="386">
        <v>670</v>
      </c>
      <c r="B678" s="386" t="s">
        <v>8925</v>
      </c>
      <c r="C678" s="386" t="s">
        <v>8924</v>
      </c>
      <c r="D678" s="386"/>
      <c r="E678" s="386"/>
      <c r="F678" s="386"/>
      <c r="G678" s="387"/>
      <c r="H678" s="386" t="s">
        <v>1433</v>
      </c>
      <c r="I678" s="386" t="s">
        <v>535</v>
      </c>
      <c r="J678" s="386">
        <v>12</v>
      </c>
      <c r="K678" s="386">
        <v>2015</v>
      </c>
      <c r="L678" s="388">
        <v>224.25</v>
      </c>
    </row>
    <row r="679" spans="1:12" ht="30" x14ac:dyDescent="0.25">
      <c r="A679" s="386">
        <v>671</v>
      </c>
      <c r="B679" s="386" t="s">
        <v>8926</v>
      </c>
      <c r="C679" s="386" t="s">
        <v>8924</v>
      </c>
      <c r="D679" s="386"/>
      <c r="E679" s="386"/>
      <c r="F679" s="386"/>
      <c r="G679" s="387"/>
      <c r="H679" s="386" t="s">
        <v>1433</v>
      </c>
      <c r="I679" s="386" t="s">
        <v>535</v>
      </c>
      <c r="J679" s="386">
        <v>12</v>
      </c>
      <c r="K679" s="386">
        <v>2015</v>
      </c>
      <c r="L679" s="388">
        <v>224.25</v>
      </c>
    </row>
    <row r="680" spans="1:12" ht="30" x14ac:dyDescent="0.25">
      <c r="A680" s="386">
        <v>672</v>
      </c>
      <c r="B680" s="386" t="s">
        <v>8927</v>
      </c>
      <c r="C680" s="386" t="s">
        <v>8924</v>
      </c>
      <c r="D680" s="386"/>
      <c r="E680" s="386"/>
      <c r="F680" s="386"/>
      <c r="G680" s="387"/>
      <c r="H680" s="386" t="s">
        <v>1433</v>
      </c>
      <c r="I680" s="386" t="s">
        <v>535</v>
      </c>
      <c r="J680" s="386">
        <v>12</v>
      </c>
      <c r="K680" s="386">
        <v>2015</v>
      </c>
      <c r="L680" s="388">
        <v>224.25</v>
      </c>
    </row>
    <row r="681" spans="1:12" ht="30" x14ac:dyDescent="0.25">
      <c r="A681" s="386">
        <v>673</v>
      </c>
      <c r="B681" s="386" t="s">
        <v>8928</v>
      </c>
      <c r="C681" s="386" t="s">
        <v>8924</v>
      </c>
      <c r="D681" s="386"/>
      <c r="E681" s="386"/>
      <c r="F681" s="386"/>
      <c r="G681" s="387"/>
      <c r="H681" s="386" t="s">
        <v>1433</v>
      </c>
      <c r="I681" s="386" t="s">
        <v>535</v>
      </c>
      <c r="J681" s="386">
        <v>12</v>
      </c>
      <c r="K681" s="386">
        <v>2015</v>
      </c>
      <c r="L681" s="388">
        <v>224.25</v>
      </c>
    </row>
    <row r="682" spans="1:12" ht="30" x14ac:dyDescent="0.25">
      <c r="A682" s="386">
        <v>674</v>
      </c>
      <c r="B682" s="386" t="s">
        <v>8929</v>
      </c>
      <c r="C682" s="386" t="s">
        <v>8924</v>
      </c>
      <c r="D682" s="386"/>
      <c r="E682" s="386"/>
      <c r="F682" s="386"/>
      <c r="G682" s="387"/>
      <c r="H682" s="386" t="s">
        <v>1433</v>
      </c>
      <c r="I682" s="386" t="s">
        <v>535</v>
      </c>
      <c r="J682" s="386">
        <v>12</v>
      </c>
      <c r="K682" s="386">
        <v>2015</v>
      </c>
      <c r="L682" s="388">
        <v>224.25</v>
      </c>
    </row>
    <row r="683" spans="1:12" ht="30" x14ac:dyDescent="0.25">
      <c r="A683" s="386">
        <v>675</v>
      </c>
      <c r="B683" s="386" t="s">
        <v>8930</v>
      </c>
      <c r="C683" s="386" t="s">
        <v>8931</v>
      </c>
      <c r="D683" s="386"/>
      <c r="E683" s="386"/>
      <c r="F683" s="386"/>
      <c r="G683" s="387"/>
      <c r="H683" s="386" t="s">
        <v>1433</v>
      </c>
      <c r="I683" s="386" t="s">
        <v>535</v>
      </c>
      <c r="J683" s="386">
        <v>12</v>
      </c>
      <c r="K683" s="386">
        <v>2013</v>
      </c>
      <c r="L683" s="388">
        <v>3</v>
      </c>
    </row>
    <row r="684" spans="1:12" ht="30" x14ac:dyDescent="0.25">
      <c r="A684" s="386">
        <v>676</v>
      </c>
      <c r="B684" s="386" t="s">
        <v>8932</v>
      </c>
      <c r="C684" s="386" t="s">
        <v>8933</v>
      </c>
      <c r="D684" s="386"/>
      <c r="E684" s="386"/>
      <c r="F684" s="386"/>
      <c r="G684" s="387"/>
      <c r="H684" s="386" t="s">
        <v>1433</v>
      </c>
      <c r="I684" s="386" t="s">
        <v>535</v>
      </c>
      <c r="J684" s="386">
        <v>12</v>
      </c>
      <c r="K684" s="386">
        <v>2013</v>
      </c>
      <c r="L684" s="388">
        <v>1</v>
      </c>
    </row>
    <row r="685" spans="1:12" ht="30" x14ac:dyDescent="0.25">
      <c r="A685" s="386">
        <v>677</v>
      </c>
      <c r="B685" s="386" t="s">
        <v>8934</v>
      </c>
      <c r="C685" s="386" t="s">
        <v>8935</v>
      </c>
      <c r="D685" s="386"/>
      <c r="E685" s="386"/>
      <c r="F685" s="386"/>
      <c r="G685" s="387"/>
      <c r="H685" s="386" t="s">
        <v>1433</v>
      </c>
      <c r="I685" s="386" t="s">
        <v>535</v>
      </c>
      <c r="J685" s="386">
        <v>12</v>
      </c>
      <c r="K685" s="386">
        <v>2013</v>
      </c>
      <c r="L685" s="388">
        <v>1</v>
      </c>
    </row>
    <row r="686" spans="1:12" ht="30" x14ac:dyDescent="0.25">
      <c r="A686" s="386">
        <v>678</v>
      </c>
      <c r="B686" s="386" t="s">
        <v>8936</v>
      </c>
      <c r="C686" s="386" t="s">
        <v>8937</v>
      </c>
      <c r="D686" s="386"/>
      <c r="E686" s="386"/>
      <c r="F686" s="386"/>
      <c r="G686" s="387"/>
      <c r="H686" s="386" t="s">
        <v>1433</v>
      </c>
      <c r="I686" s="386" t="s">
        <v>535</v>
      </c>
      <c r="J686" s="386">
        <v>12</v>
      </c>
      <c r="K686" s="386">
        <v>2013</v>
      </c>
      <c r="L686" s="388">
        <v>3</v>
      </c>
    </row>
    <row r="687" spans="1:12" ht="30" x14ac:dyDescent="0.25">
      <c r="A687" s="386">
        <v>679</v>
      </c>
      <c r="B687" s="386" t="s">
        <v>8938</v>
      </c>
      <c r="C687" s="386" t="s">
        <v>8939</v>
      </c>
      <c r="D687" s="386"/>
      <c r="E687" s="386"/>
      <c r="F687" s="386"/>
      <c r="G687" s="387"/>
      <c r="H687" s="386" t="s">
        <v>1437</v>
      </c>
      <c r="I687" s="386" t="s">
        <v>535</v>
      </c>
      <c r="J687" s="386">
        <v>12</v>
      </c>
      <c r="K687" s="386">
        <v>2015</v>
      </c>
      <c r="L687" s="388">
        <v>1564</v>
      </c>
    </row>
    <row r="688" spans="1:12" ht="30" x14ac:dyDescent="0.25">
      <c r="A688" s="386">
        <v>680</v>
      </c>
      <c r="B688" s="386" t="s">
        <v>8940</v>
      </c>
      <c r="C688" s="386" t="s">
        <v>8939</v>
      </c>
      <c r="D688" s="386"/>
      <c r="E688" s="386"/>
      <c r="F688" s="386"/>
      <c r="G688" s="387"/>
      <c r="H688" s="386" t="s">
        <v>1437</v>
      </c>
      <c r="I688" s="386" t="s">
        <v>535</v>
      </c>
      <c r="J688" s="386">
        <v>12</v>
      </c>
      <c r="K688" s="386">
        <v>2015</v>
      </c>
      <c r="L688" s="388">
        <v>1564</v>
      </c>
    </row>
    <row r="689" spans="1:12" ht="30" x14ac:dyDescent="0.25">
      <c r="A689" s="386">
        <v>681</v>
      </c>
      <c r="B689" s="386" t="s">
        <v>8941</v>
      </c>
      <c r="C689" s="386" t="s">
        <v>8939</v>
      </c>
      <c r="D689" s="386"/>
      <c r="E689" s="386"/>
      <c r="F689" s="386"/>
      <c r="G689" s="387"/>
      <c r="H689" s="386" t="s">
        <v>1437</v>
      </c>
      <c r="I689" s="386" t="s">
        <v>535</v>
      </c>
      <c r="J689" s="386">
        <v>12</v>
      </c>
      <c r="K689" s="386">
        <v>2015</v>
      </c>
      <c r="L689" s="388">
        <v>1564</v>
      </c>
    </row>
    <row r="690" spans="1:12" ht="30" x14ac:dyDescent="0.25">
      <c r="A690" s="386">
        <v>682</v>
      </c>
      <c r="B690" s="386" t="s">
        <v>8942</v>
      </c>
      <c r="C690" s="386" t="s">
        <v>8939</v>
      </c>
      <c r="D690" s="386"/>
      <c r="E690" s="386"/>
      <c r="F690" s="386"/>
      <c r="G690" s="387"/>
      <c r="H690" s="386" t="s">
        <v>1437</v>
      </c>
      <c r="I690" s="386" t="s">
        <v>535</v>
      </c>
      <c r="J690" s="386">
        <v>12</v>
      </c>
      <c r="K690" s="386">
        <v>2015</v>
      </c>
      <c r="L690" s="388">
        <v>1564</v>
      </c>
    </row>
    <row r="691" spans="1:12" ht="30" x14ac:dyDescent="0.25">
      <c r="A691" s="386">
        <v>683</v>
      </c>
      <c r="B691" s="386" t="s">
        <v>8943</v>
      </c>
      <c r="C691" s="386" t="s">
        <v>8944</v>
      </c>
      <c r="D691" s="386"/>
      <c r="E691" s="386"/>
      <c r="F691" s="386"/>
      <c r="G691" s="387"/>
      <c r="H691" s="386" t="s">
        <v>1437</v>
      </c>
      <c r="I691" s="386" t="s">
        <v>535</v>
      </c>
      <c r="J691" s="386">
        <v>12</v>
      </c>
      <c r="K691" s="386">
        <v>2015</v>
      </c>
      <c r="L691" s="388">
        <v>204.7</v>
      </c>
    </row>
    <row r="692" spans="1:12" ht="30" x14ac:dyDescent="0.25">
      <c r="A692" s="386">
        <v>684</v>
      </c>
      <c r="B692" s="386" t="s">
        <v>8945</v>
      </c>
      <c r="C692" s="386" t="s">
        <v>8944</v>
      </c>
      <c r="D692" s="386"/>
      <c r="E692" s="386"/>
      <c r="F692" s="386"/>
      <c r="G692" s="387"/>
      <c r="H692" s="386" t="s">
        <v>1437</v>
      </c>
      <c r="I692" s="386" t="s">
        <v>535</v>
      </c>
      <c r="J692" s="386">
        <v>12</v>
      </c>
      <c r="K692" s="386">
        <v>2015</v>
      </c>
      <c r="L692" s="388">
        <v>204.7</v>
      </c>
    </row>
    <row r="693" spans="1:12" ht="30" x14ac:dyDescent="0.25">
      <c r="A693" s="386">
        <v>685</v>
      </c>
      <c r="B693" s="386" t="s">
        <v>8946</v>
      </c>
      <c r="C693" s="386" t="s">
        <v>8944</v>
      </c>
      <c r="D693" s="386"/>
      <c r="E693" s="386"/>
      <c r="F693" s="386"/>
      <c r="G693" s="387"/>
      <c r="H693" s="386" t="s">
        <v>1437</v>
      </c>
      <c r="I693" s="386" t="s">
        <v>535</v>
      </c>
      <c r="J693" s="386">
        <v>12</v>
      </c>
      <c r="K693" s="386">
        <v>2015</v>
      </c>
      <c r="L693" s="388">
        <v>204.7</v>
      </c>
    </row>
    <row r="694" spans="1:12" ht="30" x14ac:dyDescent="0.25">
      <c r="A694" s="386">
        <v>686</v>
      </c>
      <c r="B694" s="386" t="s">
        <v>8947</v>
      </c>
      <c r="C694" s="386" t="s">
        <v>8944</v>
      </c>
      <c r="D694" s="386"/>
      <c r="E694" s="386"/>
      <c r="F694" s="386"/>
      <c r="G694" s="387"/>
      <c r="H694" s="386" t="s">
        <v>1437</v>
      </c>
      <c r="I694" s="386" t="s">
        <v>535</v>
      </c>
      <c r="J694" s="386">
        <v>12</v>
      </c>
      <c r="K694" s="386">
        <v>2015</v>
      </c>
      <c r="L694" s="388">
        <v>204.7</v>
      </c>
    </row>
    <row r="695" spans="1:12" ht="30" x14ac:dyDescent="0.25">
      <c r="A695" s="386">
        <v>687</v>
      </c>
      <c r="B695" s="386" t="s">
        <v>8948</v>
      </c>
      <c r="C695" s="386" t="s">
        <v>8944</v>
      </c>
      <c r="D695" s="386"/>
      <c r="E695" s="386"/>
      <c r="F695" s="386"/>
      <c r="G695" s="387"/>
      <c r="H695" s="386" t="s">
        <v>1437</v>
      </c>
      <c r="I695" s="386" t="s">
        <v>535</v>
      </c>
      <c r="J695" s="386">
        <v>12</v>
      </c>
      <c r="K695" s="386">
        <v>2015</v>
      </c>
      <c r="L695" s="388">
        <v>204.7</v>
      </c>
    </row>
    <row r="696" spans="1:12" ht="30" x14ac:dyDescent="0.25">
      <c r="A696" s="386">
        <v>688</v>
      </c>
      <c r="B696" s="386" t="s">
        <v>8949</v>
      </c>
      <c r="C696" s="386" t="s">
        <v>8944</v>
      </c>
      <c r="D696" s="386"/>
      <c r="E696" s="386"/>
      <c r="F696" s="386"/>
      <c r="G696" s="387"/>
      <c r="H696" s="386" t="s">
        <v>1437</v>
      </c>
      <c r="I696" s="386" t="s">
        <v>535</v>
      </c>
      <c r="J696" s="386">
        <v>12</v>
      </c>
      <c r="K696" s="386">
        <v>2015</v>
      </c>
      <c r="L696" s="388">
        <v>204.7</v>
      </c>
    </row>
    <row r="697" spans="1:12" ht="30" x14ac:dyDescent="0.25">
      <c r="A697" s="386">
        <v>689</v>
      </c>
      <c r="B697" s="386" t="s">
        <v>8950</v>
      </c>
      <c r="C697" s="386" t="s">
        <v>8944</v>
      </c>
      <c r="D697" s="386"/>
      <c r="E697" s="386"/>
      <c r="F697" s="386"/>
      <c r="G697" s="387"/>
      <c r="H697" s="386" t="s">
        <v>1437</v>
      </c>
      <c r="I697" s="386" t="s">
        <v>535</v>
      </c>
      <c r="J697" s="386">
        <v>12</v>
      </c>
      <c r="K697" s="386">
        <v>2015</v>
      </c>
      <c r="L697" s="388">
        <v>204.7</v>
      </c>
    </row>
    <row r="698" spans="1:12" ht="30" x14ac:dyDescent="0.25">
      <c r="A698" s="386">
        <v>690</v>
      </c>
      <c r="B698" s="386" t="s">
        <v>8951</v>
      </c>
      <c r="C698" s="386" t="s">
        <v>8944</v>
      </c>
      <c r="D698" s="386"/>
      <c r="E698" s="386"/>
      <c r="F698" s="386"/>
      <c r="G698" s="387"/>
      <c r="H698" s="386" t="s">
        <v>1437</v>
      </c>
      <c r="I698" s="386" t="s">
        <v>535</v>
      </c>
      <c r="J698" s="386">
        <v>12</v>
      </c>
      <c r="K698" s="386">
        <v>2015</v>
      </c>
      <c r="L698" s="388">
        <v>204.7</v>
      </c>
    </row>
    <row r="699" spans="1:12" ht="30" x14ac:dyDescent="0.25">
      <c r="A699" s="386">
        <v>691</v>
      </c>
      <c r="B699" s="386" t="s">
        <v>8952</v>
      </c>
      <c r="C699" s="386" t="s">
        <v>8944</v>
      </c>
      <c r="D699" s="386"/>
      <c r="E699" s="386"/>
      <c r="F699" s="386"/>
      <c r="G699" s="387"/>
      <c r="H699" s="386" t="s">
        <v>1437</v>
      </c>
      <c r="I699" s="386" t="s">
        <v>535</v>
      </c>
      <c r="J699" s="386">
        <v>12</v>
      </c>
      <c r="K699" s="386">
        <v>2015</v>
      </c>
      <c r="L699" s="388">
        <v>204.7</v>
      </c>
    </row>
    <row r="700" spans="1:12" ht="30" x14ac:dyDescent="0.25">
      <c r="A700" s="386">
        <v>692</v>
      </c>
      <c r="B700" s="386" t="s">
        <v>8953</v>
      </c>
      <c r="C700" s="386" t="s">
        <v>8944</v>
      </c>
      <c r="D700" s="386"/>
      <c r="E700" s="386"/>
      <c r="F700" s="386"/>
      <c r="G700" s="387"/>
      <c r="H700" s="386" t="s">
        <v>1437</v>
      </c>
      <c r="I700" s="386" t="s">
        <v>535</v>
      </c>
      <c r="J700" s="386">
        <v>12</v>
      </c>
      <c r="K700" s="386">
        <v>2015</v>
      </c>
      <c r="L700" s="388">
        <v>204.7</v>
      </c>
    </row>
    <row r="701" spans="1:12" ht="30" x14ac:dyDescent="0.25">
      <c r="A701" s="386">
        <v>693</v>
      </c>
      <c r="B701" s="386" t="s">
        <v>8954</v>
      </c>
      <c r="C701" s="386" t="s">
        <v>8944</v>
      </c>
      <c r="D701" s="386"/>
      <c r="E701" s="386"/>
      <c r="F701" s="386"/>
      <c r="G701" s="387"/>
      <c r="H701" s="386" t="s">
        <v>1437</v>
      </c>
      <c r="I701" s="386" t="s">
        <v>535</v>
      </c>
      <c r="J701" s="386">
        <v>12</v>
      </c>
      <c r="K701" s="386">
        <v>2015</v>
      </c>
      <c r="L701" s="388">
        <v>204.7</v>
      </c>
    </row>
    <row r="702" spans="1:12" ht="30" x14ac:dyDescent="0.25">
      <c r="A702" s="386">
        <v>694</v>
      </c>
      <c r="B702" s="386" t="s">
        <v>8955</v>
      </c>
      <c r="C702" s="386" t="s">
        <v>8944</v>
      </c>
      <c r="D702" s="386"/>
      <c r="E702" s="386"/>
      <c r="F702" s="386"/>
      <c r="G702" s="387"/>
      <c r="H702" s="386" t="s">
        <v>1437</v>
      </c>
      <c r="I702" s="386" t="s">
        <v>535</v>
      </c>
      <c r="J702" s="386">
        <v>12</v>
      </c>
      <c r="K702" s="386">
        <v>2015</v>
      </c>
      <c r="L702" s="388">
        <v>204.7</v>
      </c>
    </row>
    <row r="703" spans="1:12" ht="30" x14ac:dyDescent="0.25">
      <c r="A703" s="386">
        <v>695</v>
      </c>
      <c r="B703" s="386" t="s">
        <v>8956</v>
      </c>
      <c r="C703" s="386" t="s">
        <v>8944</v>
      </c>
      <c r="D703" s="386"/>
      <c r="E703" s="386"/>
      <c r="F703" s="386"/>
      <c r="G703" s="387"/>
      <c r="H703" s="386" t="s">
        <v>1437</v>
      </c>
      <c r="I703" s="386" t="s">
        <v>535</v>
      </c>
      <c r="J703" s="386">
        <v>12</v>
      </c>
      <c r="K703" s="386">
        <v>2015</v>
      </c>
      <c r="L703" s="388">
        <v>204.7</v>
      </c>
    </row>
    <row r="704" spans="1:12" ht="30" x14ac:dyDescent="0.25">
      <c r="A704" s="386">
        <v>696</v>
      </c>
      <c r="B704" s="386" t="s">
        <v>8957</v>
      </c>
      <c r="C704" s="386" t="s">
        <v>8944</v>
      </c>
      <c r="D704" s="386"/>
      <c r="E704" s="386"/>
      <c r="F704" s="386"/>
      <c r="G704" s="387"/>
      <c r="H704" s="386" t="s">
        <v>1437</v>
      </c>
      <c r="I704" s="386" t="s">
        <v>535</v>
      </c>
      <c r="J704" s="386">
        <v>12</v>
      </c>
      <c r="K704" s="386">
        <v>2015</v>
      </c>
      <c r="L704" s="388">
        <v>204.7</v>
      </c>
    </row>
    <row r="705" spans="1:12" ht="30" x14ac:dyDescent="0.25">
      <c r="A705" s="386">
        <v>697</v>
      </c>
      <c r="B705" s="386" t="s">
        <v>8958</v>
      </c>
      <c r="C705" s="386" t="s">
        <v>8944</v>
      </c>
      <c r="D705" s="386"/>
      <c r="E705" s="386"/>
      <c r="F705" s="386"/>
      <c r="G705" s="387"/>
      <c r="H705" s="386" t="s">
        <v>1437</v>
      </c>
      <c r="I705" s="386" t="s">
        <v>535</v>
      </c>
      <c r="J705" s="386">
        <v>12</v>
      </c>
      <c r="K705" s="386">
        <v>2015</v>
      </c>
      <c r="L705" s="388">
        <v>204.7</v>
      </c>
    </row>
    <row r="706" spans="1:12" ht="30" x14ac:dyDescent="0.25">
      <c r="A706" s="386">
        <v>698</v>
      </c>
      <c r="B706" s="386" t="s">
        <v>8959</v>
      </c>
      <c r="C706" s="386" t="s">
        <v>8944</v>
      </c>
      <c r="D706" s="386"/>
      <c r="E706" s="386"/>
      <c r="F706" s="386"/>
      <c r="G706" s="387"/>
      <c r="H706" s="386" t="s">
        <v>1437</v>
      </c>
      <c r="I706" s="386" t="s">
        <v>535</v>
      </c>
      <c r="J706" s="386">
        <v>12</v>
      </c>
      <c r="K706" s="386">
        <v>2015</v>
      </c>
      <c r="L706" s="388">
        <v>204.7</v>
      </c>
    </row>
    <row r="707" spans="1:12" ht="30" x14ac:dyDescent="0.25">
      <c r="A707" s="386">
        <v>699</v>
      </c>
      <c r="B707" s="386" t="s">
        <v>8960</v>
      </c>
      <c r="C707" s="386" t="s">
        <v>8961</v>
      </c>
      <c r="D707" s="386"/>
      <c r="E707" s="386"/>
      <c r="F707" s="386"/>
      <c r="G707" s="387"/>
      <c r="H707" s="386" t="s">
        <v>1437</v>
      </c>
      <c r="I707" s="386" t="s">
        <v>535</v>
      </c>
      <c r="J707" s="386">
        <v>12</v>
      </c>
      <c r="K707" s="386">
        <v>2015</v>
      </c>
      <c r="L707" s="388">
        <v>305.89999999999998</v>
      </c>
    </row>
    <row r="708" spans="1:12" ht="30" x14ac:dyDescent="0.25">
      <c r="A708" s="386">
        <v>700</v>
      </c>
      <c r="B708" s="386" t="s">
        <v>8962</v>
      </c>
      <c r="C708" s="386" t="s">
        <v>8961</v>
      </c>
      <c r="D708" s="386"/>
      <c r="E708" s="386"/>
      <c r="F708" s="386"/>
      <c r="G708" s="387"/>
      <c r="H708" s="386" t="s">
        <v>1437</v>
      </c>
      <c r="I708" s="386" t="s">
        <v>535</v>
      </c>
      <c r="J708" s="386">
        <v>12</v>
      </c>
      <c r="K708" s="386">
        <v>2015</v>
      </c>
      <c r="L708" s="388">
        <v>305.89999999999998</v>
      </c>
    </row>
    <row r="709" spans="1:12" ht="30" x14ac:dyDescent="0.25">
      <c r="A709" s="386">
        <v>701</v>
      </c>
      <c r="B709" s="386" t="s">
        <v>8963</v>
      </c>
      <c r="C709" s="386" t="s">
        <v>8961</v>
      </c>
      <c r="D709" s="386"/>
      <c r="E709" s="386"/>
      <c r="F709" s="386"/>
      <c r="G709" s="387"/>
      <c r="H709" s="386" t="s">
        <v>1437</v>
      </c>
      <c r="I709" s="386" t="s">
        <v>535</v>
      </c>
      <c r="J709" s="386">
        <v>12</v>
      </c>
      <c r="K709" s="386">
        <v>2015</v>
      </c>
      <c r="L709" s="388">
        <v>305.89999999999998</v>
      </c>
    </row>
    <row r="710" spans="1:12" ht="30" x14ac:dyDescent="0.25">
      <c r="A710" s="386">
        <v>702</v>
      </c>
      <c r="B710" s="386" t="s">
        <v>8964</v>
      </c>
      <c r="C710" s="386" t="s">
        <v>8961</v>
      </c>
      <c r="D710" s="386"/>
      <c r="E710" s="386"/>
      <c r="F710" s="386"/>
      <c r="G710" s="387"/>
      <c r="H710" s="386" t="s">
        <v>1437</v>
      </c>
      <c r="I710" s="386" t="s">
        <v>535</v>
      </c>
      <c r="J710" s="386">
        <v>12</v>
      </c>
      <c r="K710" s="386">
        <v>2015</v>
      </c>
      <c r="L710" s="388">
        <v>305.89999999999998</v>
      </c>
    </row>
    <row r="711" spans="1:12" ht="30" x14ac:dyDescent="0.25">
      <c r="A711" s="386">
        <v>703</v>
      </c>
      <c r="B711" s="386" t="s">
        <v>8965</v>
      </c>
      <c r="C711" s="386" t="s">
        <v>8883</v>
      </c>
      <c r="D711" s="386"/>
      <c r="E711" s="386"/>
      <c r="F711" s="386"/>
      <c r="G711" s="387"/>
      <c r="H711" s="386" t="s">
        <v>1437</v>
      </c>
      <c r="I711" s="386" t="s">
        <v>535</v>
      </c>
      <c r="J711" s="386">
        <v>12</v>
      </c>
      <c r="K711" s="386">
        <v>2015</v>
      </c>
      <c r="L711" s="388">
        <v>48.3</v>
      </c>
    </row>
    <row r="712" spans="1:12" ht="30" x14ac:dyDescent="0.25">
      <c r="A712" s="386">
        <v>704</v>
      </c>
      <c r="B712" s="386" t="s">
        <v>8966</v>
      </c>
      <c r="C712" s="386" t="s">
        <v>8883</v>
      </c>
      <c r="D712" s="386"/>
      <c r="E712" s="386"/>
      <c r="F712" s="386"/>
      <c r="G712" s="387"/>
      <c r="H712" s="386" t="s">
        <v>1437</v>
      </c>
      <c r="I712" s="386" t="s">
        <v>535</v>
      </c>
      <c r="J712" s="386">
        <v>12</v>
      </c>
      <c r="K712" s="386">
        <v>2015</v>
      </c>
      <c r="L712" s="388">
        <v>48.3</v>
      </c>
    </row>
    <row r="713" spans="1:12" ht="30" x14ac:dyDescent="0.25">
      <c r="A713" s="386">
        <v>705</v>
      </c>
      <c r="B713" s="386" t="s">
        <v>8967</v>
      </c>
      <c r="C713" s="386" t="s">
        <v>8883</v>
      </c>
      <c r="D713" s="386"/>
      <c r="E713" s="386"/>
      <c r="F713" s="386"/>
      <c r="G713" s="387"/>
      <c r="H713" s="386" t="s">
        <v>1437</v>
      </c>
      <c r="I713" s="386" t="s">
        <v>535</v>
      </c>
      <c r="J713" s="386">
        <v>12</v>
      </c>
      <c r="K713" s="386">
        <v>2015</v>
      </c>
      <c r="L713" s="388">
        <v>48.3</v>
      </c>
    </row>
    <row r="714" spans="1:12" ht="30" x14ac:dyDescent="0.25">
      <c r="A714" s="386">
        <v>706</v>
      </c>
      <c r="B714" s="386" t="s">
        <v>8968</v>
      </c>
      <c r="C714" s="386" t="s">
        <v>8883</v>
      </c>
      <c r="D714" s="386"/>
      <c r="E714" s="386"/>
      <c r="F714" s="386"/>
      <c r="G714" s="387"/>
      <c r="H714" s="386" t="s">
        <v>1437</v>
      </c>
      <c r="I714" s="386" t="s">
        <v>535</v>
      </c>
      <c r="J714" s="386">
        <v>12</v>
      </c>
      <c r="K714" s="386">
        <v>2015</v>
      </c>
      <c r="L714" s="388">
        <v>48.3</v>
      </c>
    </row>
    <row r="715" spans="1:12" ht="30" x14ac:dyDescent="0.25">
      <c r="A715" s="386">
        <v>707</v>
      </c>
      <c r="B715" s="386" t="s">
        <v>8969</v>
      </c>
      <c r="C715" s="386" t="s">
        <v>8883</v>
      </c>
      <c r="D715" s="386"/>
      <c r="E715" s="386"/>
      <c r="F715" s="386"/>
      <c r="G715" s="387"/>
      <c r="H715" s="386" t="s">
        <v>1437</v>
      </c>
      <c r="I715" s="386" t="s">
        <v>535</v>
      </c>
      <c r="J715" s="386">
        <v>12</v>
      </c>
      <c r="K715" s="386">
        <v>2015</v>
      </c>
      <c r="L715" s="388">
        <v>48.3</v>
      </c>
    </row>
    <row r="716" spans="1:12" ht="30" x14ac:dyDescent="0.25">
      <c r="A716" s="386">
        <v>708</v>
      </c>
      <c r="B716" s="386" t="s">
        <v>8970</v>
      </c>
      <c r="C716" s="386" t="s">
        <v>8883</v>
      </c>
      <c r="D716" s="386"/>
      <c r="E716" s="386"/>
      <c r="F716" s="386"/>
      <c r="G716" s="387"/>
      <c r="H716" s="386" t="s">
        <v>1437</v>
      </c>
      <c r="I716" s="386" t="s">
        <v>535</v>
      </c>
      <c r="J716" s="386">
        <v>12</v>
      </c>
      <c r="K716" s="386">
        <v>2015</v>
      </c>
      <c r="L716" s="388">
        <v>48.3</v>
      </c>
    </row>
    <row r="717" spans="1:12" ht="30" x14ac:dyDescent="0.25">
      <c r="A717" s="386">
        <v>709</v>
      </c>
      <c r="B717" s="386" t="s">
        <v>8971</v>
      </c>
      <c r="C717" s="386" t="s">
        <v>8883</v>
      </c>
      <c r="D717" s="386"/>
      <c r="E717" s="386"/>
      <c r="F717" s="386"/>
      <c r="G717" s="387"/>
      <c r="H717" s="386" t="s">
        <v>1437</v>
      </c>
      <c r="I717" s="386" t="s">
        <v>535</v>
      </c>
      <c r="J717" s="386">
        <v>12</v>
      </c>
      <c r="K717" s="386">
        <v>2015</v>
      </c>
      <c r="L717" s="388">
        <v>48.3</v>
      </c>
    </row>
    <row r="718" spans="1:12" ht="30" x14ac:dyDescent="0.25">
      <c r="A718" s="386">
        <v>710</v>
      </c>
      <c r="B718" s="386" t="s">
        <v>8972</v>
      </c>
      <c r="C718" s="386" t="s">
        <v>8883</v>
      </c>
      <c r="D718" s="386"/>
      <c r="E718" s="386"/>
      <c r="F718" s="386"/>
      <c r="G718" s="387"/>
      <c r="H718" s="386" t="s">
        <v>1437</v>
      </c>
      <c r="I718" s="386" t="s">
        <v>535</v>
      </c>
      <c r="J718" s="386">
        <v>12</v>
      </c>
      <c r="K718" s="386">
        <v>2015</v>
      </c>
      <c r="L718" s="388">
        <v>48.3</v>
      </c>
    </row>
    <row r="719" spans="1:12" ht="30" x14ac:dyDescent="0.25">
      <c r="A719" s="386">
        <v>711</v>
      </c>
      <c r="B719" s="386" t="s">
        <v>8973</v>
      </c>
      <c r="C719" s="386" t="s">
        <v>8883</v>
      </c>
      <c r="D719" s="386"/>
      <c r="E719" s="386"/>
      <c r="F719" s="386"/>
      <c r="G719" s="387"/>
      <c r="H719" s="386" t="s">
        <v>1437</v>
      </c>
      <c r="I719" s="386" t="s">
        <v>535</v>
      </c>
      <c r="J719" s="386">
        <v>12</v>
      </c>
      <c r="K719" s="386">
        <v>2015</v>
      </c>
      <c r="L719" s="388">
        <v>48.3</v>
      </c>
    </row>
    <row r="720" spans="1:12" ht="30" x14ac:dyDescent="0.25">
      <c r="A720" s="386">
        <v>712</v>
      </c>
      <c r="B720" s="386" t="s">
        <v>8974</v>
      </c>
      <c r="C720" s="386" t="s">
        <v>8883</v>
      </c>
      <c r="D720" s="386"/>
      <c r="E720" s="386"/>
      <c r="F720" s="386"/>
      <c r="G720" s="387"/>
      <c r="H720" s="386" t="s">
        <v>1437</v>
      </c>
      <c r="I720" s="386" t="s">
        <v>535</v>
      </c>
      <c r="J720" s="386">
        <v>12</v>
      </c>
      <c r="K720" s="386">
        <v>2015</v>
      </c>
      <c r="L720" s="388">
        <v>48.3</v>
      </c>
    </row>
    <row r="721" spans="1:12" ht="30" x14ac:dyDescent="0.25">
      <c r="A721" s="386">
        <v>713</v>
      </c>
      <c r="B721" s="386" t="s">
        <v>8975</v>
      </c>
      <c r="C721" s="386" t="s">
        <v>8883</v>
      </c>
      <c r="D721" s="386"/>
      <c r="E721" s="386"/>
      <c r="F721" s="386"/>
      <c r="G721" s="387"/>
      <c r="H721" s="386" t="s">
        <v>1437</v>
      </c>
      <c r="I721" s="386" t="s">
        <v>535</v>
      </c>
      <c r="J721" s="386">
        <v>12</v>
      </c>
      <c r="K721" s="386">
        <v>2015</v>
      </c>
      <c r="L721" s="388">
        <v>48.3</v>
      </c>
    </row>
    <row r="722" spans="1:12" ht="30" x14ac:dyDescent="0.25">
      <c r="A722" s="386">
        <v>714</v>
      </c>
      <c r="B722" s="386" t="s">
        <v>8976</v>
      </c>
      <c r="C722" s="386" t="s">
        <v>8883</v>
      </c>
      <c r="D722" s="386"/>
      <c r="E722" s="386"/>
      <c r="F722" s="386"/>
      <c r="G722" s="387"/>
      <c r="H722" s="386" t="s">
        <v>1437</v>
      </c>
      <c r="I722" s="386" t="s">
        <v>535</v>
      </c>
      <c r="J722" s="386">
        <v>12</v>
      </c>
      <c r="K722" s="386">
        <v>2015</v>
      </c>
      <c r="L722" s="388">
        <v>48.3</v>
      </c>
    </row>
    <row r="723" spans="1:12" ht="30" x14ac:dyDescent="0.25">
      <c r="A723" s="386">
        <v>715</v>
      </c>
      <c r="B723" s="386" t="s">
        <v>8977</v>
      </c>
      <c r="C723" s="386" t="s">
        <v>8883</v>
      </c>
      <c r="D723" s="386"/>
      <c r="E723" s="386"/>
      <c r="F723" s="386"/>
      <c r="G723" s="387"/>
      <c r="H723" s="386" t="s">
        <v>1437</v>
      </c>
      <c r="I723" s="386" t="s">
        <v>535</v>
      </c>
      <c r="J723" s="386">
        <v>12</v>
      </c>
      <c r="K723" s="386">
        <v>2015</v>
      </c>
      <c r="L723" s="388">
        <v>48.3</v>
      </c>
    </row>
    <row r="724" spans="1:12" ht="30" x14ac:dyDescent="0.25">
      <c r="A724" s="386">
        <v>716</v>
      </c>
      <c r="B724" s="386" t="s">
        <v>1435</v>
      </c>
      <c r="C724" s="386" t="s">
        <v>8978</v>
      </c>
      <c r="D724" s="386"/>
      <c r="E724" s="386"/>
      <c r="F724" s="386"/>
      <c r="G724" s="387"/>
      <c r="H724" s="386" t="s">
        <v>1437</v>
      </c>
      <c r="I724" s="386" t="s">
        <v>535</v>
      </c>
      <c r="J724" s="386">
        <v>12</v>
      </c>
      <c r="K724" s="386">
        <v>2015</v>
      </c>
      <c r="L724" s="388">
        <v>170</v>
      </c>
    </row>
    <row r="725" spans="1:12" ht="30" x14ac:dyDescent="0.25">
      <c r="A725" s="386">
        <v>717</v>
      </c>
      <c r="B725" s="386" t="s">
        <v>1438</v>
      </c>
      <c r="C725" s="386" t="s">
        <v>8979</v>
      </c>
      <c r="D725" s="386"/>
      <c r="E725" s="386"/>
      <c r="F725" s="386"/>
      <c r="G725" s="387"/>
      <c r="H725" s="386" t="s">
        <v>1437</v>
      </c>
      <c r="I725" s="386" t="s">
        <v>535</v>
      </c>
      <c r="J725" s="386">
        <v>12</v>
      </c>
      <c r="K725" s="386">
        <v>2015</v>
      </c>
      <c r="L725" s="388">
        <v>500</v>
      </c>
    </row>
    <row r="726" spans="1:12" ht="30" x14ac:dyDescent="0.25">
      <c r="A726" s="386">
        <v>718</v>
      </c>
      <c r="B726" s="386" t="s">
        <v>8980</v>
      </c>
      <c r="C726" s="386" t="s">
        <v>8981</v>
      </c>
      <c r="D726" s="386"/>
      <c r="E726" s="386"/>
      <c r="F726" s="386"/>
      <c r="G726" s="387"/>
      <c r="H726" s="386" t="s">
        <v>1437</v>
      </c>
      <c r="I726" s="386" t="s">
        <v>535</v>
      </c>
      <c r="J726" s="386">
        <v>12</v>
      </c>
      <c r="K726" s="386">
        <v>2015</v>
      </c>
      <c r="L726" s="388">
        <v>800</v>
      </c>
    </row>
    <row r="727" spans="1:12" ht="30" x14ac:dyDescent="0.25">
      <c r="A727" s="386">
        <v>719</v>
      </c>
      <c r="B727" s="386" t="s">
        <v>8982</v>
      </c>
      <c r="C727" s="386" t="s">
        <v>8983</v>
      </c>
      <c r="D727" s="386"/>
      <c r="E727" s="386"/>
      <c r="F727" s="386"/>
      <c r="G727" s="387"/>
      <c r="H727" s="386" t="s">
        <v>1437</v>
      </c>
      <c r="I727" s="386" t="s">
        <v>535</v>
      </c>
      <c r="J727" s="386">
        <v>12</v>
      </c>
      <c r="K727" s="386">
        <v>2015</v>
      </c>
      <c r="L727" s="388">
        <v>1600</v>
      </c>
    </row>
    <row r="728" spans="1:12" ht="30" x14ac:dyDescent="0.25">
      <c r="A728" s="386">
        <v>720</v>
      </c>
      <c r="B728" s="386" t="s">
        <v>8984</v>
      </c>
      <c r="C728" s="386" t="s">
        <v>8985</v>
      </c>
      <c r="D728" s="386"/>
      <c r="E728" s="386"/>
      <c r="F728" s="386"/>
      <c r="G728" s="387"/>
      <c r="H728" s="386" t="s">
        <v>1437</v>
      </c>
      <c r="I728" s="386" t="s">
        <v>535</v>
      </c>
      <c r="J728" s="386">
        <v>12</v>
      </c>
      <c r="K728" s="386">
        <v>2015</v>
      </c>
      <c r="L728" s="388">
        <v>1600</v>
      </c>
    </row>
    <row r="729" spans="1:12" ht="30" x14ac:dyDescent="0.25">
      <c r="A729" s="386">
        <v>721</v>
      </c>
      <c r="B729" s="386" t="s">
        <v>8986</v>
      </c>
      <c r="C729" s="386" t="s">
        <v>8987</v>
      </c>
      <c r="D729" s="386"/>
      <c r="E729" s="386"/>
      <c r="F729" s="386"/>
      <c r="G729" s="387"/>
      <c r="H729" s="386" t="s">
        <v>1437</v>
      </c>
      <c r="I729" s="386" t="s">
        <v>535</v>
      </c>
      <c r="J729" s="386">
        <v>12</v>
      </c>
      <c r="K729" s="386">
        <v>2013</v>
      </c>
      <c r="L729" s="388">
        <v>1</v>
      </c>
    </row>
    <row r="730" spans="1:12" ht="30" x14ac:dyDescent="0.25">
      <c r="A730" s="386">
        <v>722</v>
      </c>
      <c r="B730" s="386" t="s">
        <v>8988</v>
      </c>
      <c r="C730" s="386" t="s">
        <v>8989</v>
      </c>
      <c r="D730" s="386"/>
      <c r="E730" s="386"/>
      <c r="F730" s="386"/>
      <c r="G730" s="387"/>
      <c r="H730" s="386" t="s">
        <v>1437</v>
      </c>
      <c r="I730" s="386" t="s">
        <v>535</v>
      </c>
      <c r="J730" s="386">
        <v>12</v>
      </c>
      <c r="K730" s="386">
        <v>2013</v>
      </c>
      <c r="L730" s="388">
        <v>10</v>
      </c>
    </row>
    <row r="731" spans="1:12" ht="30" x14ac:dyDescent="0.25">
      <c r="A731" s="386">
        <v>723</v>
      </c>
      <c r="B731" s="386" t="s">
        <v>8990</v>
      </c>
      <c r="C731" s="386" t="s">
        <v>8991</v>
      </c>
      <c r="D731" s="386"/>
      <c r="E731" s="386"/>
      <c r="F731" s="386"/>
      <c r="G731" s="387"/>
      <c r="H731" s="386" t="s">
        <v>1437</v>
      </c>
      <c r="I731" s="386" t="s">
        <v>535</v>
      </c>
      <c r="J731" s="386">
        <v>12</v>
      </c>
      <c r="K731" s="386">
        <v>2015</v>
      </c>
      <c r="L731" s="388">
        <v>280</v>
      </c>
    </row>
    <row r="732" spans="1:12" ht="30" x14ac:dyDescent="0.25">
      <c r="A732" s="386">
        <v>724</v>
      </c>
      <c r="B732" s="386" t="s">
        <v>8992</v>
      </c>
      <c r="C732" s="386" t="s">
        <v>8993</v>
      </c>
      <c r="D732" s="386"/>
      <c r="E732" s="386"/>
      <c r="F732" s="386"/>
      <c r="G732" s="387"/>
      <c r="H732" s="386" t="s">
        <v>8994</v>
      </c>
      <c r="I732" s="386" t="s">
        <v>535</v>
      </c>
      <c r="J732" s="386">
        <v>12</v>
      </c>
      <c r="K732" s="386">
        <v>2013</v>
      </c>
      <c r="L732" s="388">
        <v>6</v>
      </c>
    </row>
    <row r="733" spans="1:12" ht="30" x14ac:dyDescent="0.25">
      <c r="A733" s="386">
        <v>725</v>
      </c>
      <c r="B733" s="386" t="s">
        <v>8995</v>
      </c>
      <c r="C733" s="386" t="s">
        <v>8996</v>
      </c>
      <c r="D733" s="386"/>
      <c r="E733" s="386"/>
      <c r="F733" s="386"/>
      <c r="G733" s="387"/>
      <c r="H733" s="386" t="s">
        <v>8994</v>
      </c>
      <c r="I733" s="386" t="s">
        <v>535</v>
      </c>
      <c r="J733" s="386">
        <v>12</v>
      </c>
      <c r="K733" s="386">
        <v>2013</v>
      </c>
      <c r="L733" s="388">
        <v>12</v>
      </c>
    </row>
    <row r="734" spans="1:12" ht="30" x14ac:dyDescent="0.25">
      <c r="A734" s="386">
        <v>726</v>
      </c>
      <c r="B734" s="386" t="s">
        <v>8997</v>
      </c>
      <c r="C734" s="386" t="s">
        <v>8998</v>
      </c>
      <c r="D734" s="386"/>
      <c r="E734" s="386"/>
      <c r="F734" s="386"/>
      <c r="G734" s="387"/>
      <c r="H734" s="386" t="s">
        <v>8994</v>
      </c>
      <c r="I734" s="386" t="s">
        <v>535</v>
      </c>
      <c r="J734" s="386">
        <v>12</v>
      </c>
      <c r="K734" s="386">
        <v>2013</v>
      </c>
      <c r="L734" s="388">
        <v>1</v>
      </c>
    </row>
    <row r="735" spans="1:12" ht="30" x14ac:dyDescent="0.25">
      <c r="A735" s="386">
        <v>727</v>
      </c>
      <c r="B735" s="386" t="s">
        <v>8999</v>
      </c>
      <c r="C735" s="386" t="s">
        <v>9000</v>
      </c>
      <c r="D735" s="386"/>
      <c r="E735" s="386"/>
      <c r="F735" s="386"/>
      <c r="G735" s="387"/>
      <c r="H735" s="386" t="s">
        <v>8994</v>
      </c>
      <c r="I735" s="386" t="s">
        <v>535</v>
      </c>
      <c r="J735" s="386">
        <v>12</v>
      </c>
      <c r="K735" s="386">
        <v>2013</v>
      </c>
      <c r="L735" s="388">
        <v>1</v>
      </c>
    </row>
    <row r="736" spans="1:12" ht="30" x14ac:dyDescent="0.25">
      <c r="A736" s="386">
        <v>728</v>
      </c>
      <c r="B736" s="386" t="s">
        <v>9001</v>
      </c>
      <c r="C736" s="386" t="s">
        <v>9002</v>
      </c>
      <c r="D736" s="386"/>
      <c r="E736" s="386"/>
      <c r="F736" s="386"/>
      <c r="G736" s="387"/>
      <c r="H736" s="386" t="s">
        <v>8994</v>
      </c>
      <c r="I736" s="386" t="s">
        <v>535</v>
      </c>
      <c r="J736" s="386">
        <v>12</v>
      </c>
      <c r="K736" s="386">
        <v>2013</v>
      </c>
      <c r="L736" s="388">
        <v>6</v>
      </c>
    </row>
    <row r="737" spans="1:12" ht="30" x14ac:dyDescent="0.25">
      <c r="A737" s="386">
        <v>729</v>
      </c>
      <c r="B737" s="386" t="s">
        <v>9003</v>
      </c>
      <c r="C737" s="386" t="s">
        <v>9004</v>
      </c>
      <c r="D737" s="386"/>
      <c r="E737" s="386"/>
      <c r="F737" s="386"/>
      <c r="G737" s="387"/>
      <c r="H737" s="386" t="s">
        <v>8994</v>
      </c>
      <c r="I737" s="386" t="s">
        <v>535</v>
      </c>
      <c r="J737" s="386">
        <v>12</v>
      </c>
      <c r="K737" s="386">
        <v>2013</v>
      </c>
      <c r="L737" s="388">
        <v>3</v>
      </c>
    </row>
    <row r="738" spans="1:12" ht="30" x14ac:dyDescent="0.25">
      <c r="A738" s="386">
        <v>730</v>
      </c>
      <c r="B738" s="386" t="s">
        <v>9005</v>
      </c>
      <c r="C738" s="386" t="s">
        <v>9006</v>
      </c>
      <c r="D738" s="386"/>
      <c r="E738" s="386"/>
      <c r="F738" s="386"/>
      <c r="G738" s="387"/>
      <c r="H738" s="386" t="s">
        <v>8994</v>
      </c>
      <c r="I738" s="386" t="s">
        <v>535</v>
      </c>
      <c r="J738" s="386">
        <v>12</v>
      </c>
      <c r="K738" s="386">
        <v>2013</v>
      </c>
      <c r="L738" s="388">
        <v>1</v>
      </c>
    </row>
    <row r="739" spans="1:12" ht="30" x14ac:dyDescent="0.25">
      <c r="A739" s="386">
        <v>731</v>
      </c>
      <c r="B739" s="386" t="s">
        <v>9007</v>
      </c>
      <c r="C739" s="386" t="s">
        <v>9006</v>
      </c>
      <c r="D739" s="386"/>
      <c r="E739" s="386"/>
      <c r="F739" s="386"/>
      <c r="G739" s="387"/>
      <c r="H739" s="386" t="s">
        <v>8994</v>
      </c>
      <c r="I739" s="386" t="s">
        <v>535</v>
      </c>
      <c r="J739" s="386">
        <v>12</v>
      </c>
      <c r="K739" s="386">
        <v>2013</v>
      </c>
      <c r="L739" s="388">
        <v>1</v>
      </c>
    </row>
    <row r="740" spans="1:12" ht="30" x14ac:dyDescent="0.25">
      <c r="A740" s="386">
        <v>732</v>
      </c>
      <c r="B740" s="386" t="s">
        <v>9008</v>
      </c>
      <c r="C740" s="386" t="s">
        <v>9009</v>
      </c>
      <c r="D740" s="386"/>
      <c r="E740" s="386"/>
      <c r="F740" s="386"/>
      <c r="G740" s="387"/>
      <c r="H740" s="386" t="s">
        <v>8994</v>
      </c>
      <c r="I740" s="386" t="s">
        <v>535</v>
      </c>
      <c r="J740" s="386">
        <v>12</v>
      </c>
      <c r="K740" s="386">
        <v>2013</v>
      </c>
      <c r="L740" s="388">
        <v>1</v>
      </c>
    </row>
    <row r="741" spans="1:12" ht="30" x14ac:dyDescent="0.25">
      <c r="A741" s="386">
        <v>733</v>
      </c>
      <c r="B741" s="386" t="s">
        <v>9010</v>
      </c>
      <c r="C741" s="386" t="s">
        <v>9011</v>
      </c>
      <c r="D741" s="386"/>
      <c r="E741" s="386"/>
      <c r="F741" s="386"/>
      <c r="G741" s="387"/>
      <c r="H741" s="386" t="s">
        <v>8994</v>
      </c>
      <c r="I741" s="386" t="s">
        <v>535</v>
      </c>
      <c r="J741" s="386">
        <v>12</v>
      </c>
      <c r="K741" s="386">
        <v>2013</v>
      </c>
      <c r="L741" s="388">
        <v>1</v>
      </c>
    </row>
    <row r="742" spans="1:12" ht="30" x14ac:dyDescent="0.25">
      <c r="A742" s="386">
        <v>734</v>
      </c>
      <c r="B742" s="386" t="s">
        <v>9012</v>
      </c>
      <c r="C742" s="386" t="s">
        <v>9013</v>
      </c>
      <c r="D742" s="386"/>
      <c r="E742" s="386"/>
      <c r="F742" s="386"/>
      <c r="G742" s="387"/>
      <c r="H742" s="386" t="s">
        <v>8994</v>
      </c>
      <c r="I742" s="386" t="s">
        <v>535</v>
      </c>
      <c r="J742" s="386">
        <v>12</v>
      </c>
      <c r="K742" s="386">
        <v>2013</v>
      </c>
      <c r="L742" s="388">
        <v>1</v>
      </c>
    </row>
    <row r="743" spans="1:12" ht="30" x14ac:dyDescent="0.25">
      <c r="A743" s="386">
        <v>735</v>
      </c>
      <c r="B743" s="386" t="s">
        <v>9014</v>
      </c>
      <c r="C743" s="386" t="s">
        <v>9013</v>
      </c>
      <c r="D743" s="386"/>
      <c r="E743" s="386"/>
      <c r="F743" s="386"/>
      <c r="G743" s="387"/>
      <c r="H743" s="386" t="s">
        <v>8994</v>
      </c>
      <c r="I743" s="386" t="s">
        <v>535</v>
      </c>
      <c r="J743" s="386">
        <v>12</v>
      </c>
      <c r="K743" s="386">
        <v>2013</v>
      </c>
      <c r="L743" s="388">
        <v>1</v>
      </c>
    </row>
    <row r="744" spans="1:12" ht="30" x14ac:dyDescent="0.25">
      <c r="A744" s="386">
        <v>736</v>
      </c>
      <c r="B744" s="386" t="s">
        <v>9015</v>
      </c>
      <c r="C744" s="386" t="s">
        <v>9016</v>
      </c>
      <c r="D744" s="386"/>
      <c r="E744" s="386"/>
      <c r="F744" s="386"/>
      <c r="G744" s="387"/>
      <c r="H744" s="386" t="s">
        <v>8994</v>
      </c>
      <c r="I744" s="386" t="s">
        <v>535</v>
      </c>
      <c r="J744" s="386">
        <v>12</v>
      </c>
      <c r="K744" s="386">
        <v>2013</v>
      </c>
      <c r="L744" s="388">
        <v>10</v>
      </c>
    </row>
    <row r="745" spans="1:12" ht="30" x14ac:dyDescent="0.25">
      <c r="A745" s="386">
        <v>737</v>
      </c>
      <c r="B745" s="386" t="s">
        <v>9017</v>
      </c>
      <c r="C745" s="386" t="s">
        <v>9018</v>
      </c>
      <c r="D745" s="386"/>
      <c r="E745" s="386"/>
      <c r="F745" s="386"/>
      <c r="G745" s="387"/>
      <c r="H745" s="386" t="s">
        <v>8994</v>
      </c>
      <c r="I745" s="386" t="s">
        <v>535</v>
      </c>
      <c r="J745" s="386">
        <v>12</v>
      </c>
      <c r="K745" s="386">
        <v>2013</v>
      </c>
      <c r="L745" s="388">
        <v>48</v>
      </c>
    </row>
    <row r="746" spans="1:12" ht="30" x14ac:dyDescent="0.25">
      <c r="A746" s="386">
        <v>738</v>
      </c>
      <c r="B746" s="386" t="s">
        <v>9019</v>
      </c>
      <c r="C746" s="386" t="s">
        <v>9020</v>
      </c>
      <c r="D746" s="386"/>
      <c r="E746" s="386"/>
      <c r="F746" s="386"/>
      <c r="G746" s="387"/>
      <c r="H746" s="386" t="s">
        <v>8994</v>
      </c>
      <c r="I746" s="386" t="s">
        <v>535</v>
      </c>
      <c r="J746" s="386">
        <v>12</v>
      </c>
      <c r="K746" s="386">
        <v>2013</v>
      </c>
      <c r="L746" s="388">
        <v>11</v>
      </c>
    </row>
    <row r="747" spans="1:12" ht="30" x14ac:dyDescent="0.25">
      <c r="A747" s="386">
        <v>739</v>
      </c>
      <c r="B747" s="386" t="s">
        <v>9021</v>
      </c>
      <c r="C747" s="386" t="s">
        <v>9022</v>
      </c>
      <c r="D747" s="386"/>
      <c r="E747" s="386"/>
      <c r="F747" s="386"/>
      <c r="G747" s="387"/>
      <c r="H747" s="386" t="s">
        <v>8994</v>
      </c>
      <c r="I747" s="386" t="s">
        <v>535</v>
      </c>
      <c r="J747" s="386">
        <v>12</v>
      </c>
      <c r="K747" s="386">
        <v>2013</v>
      </c>
      <c r="L747" s="388">
        <v>1</v>
      </c>
    </row>
    <row r="748" spans="1:12" ht="30" x14ac:dyDescent="0.25">
      <c r="A748" s="386">
        <v>740</v>
      </c>
      <c r="B748" s="386" t="s">
        <v>9023</v>
      </c>
      <c r="C748" s="386" t="s">
        <v>9024</v>
      </c>
      <c r="D748" s="386"/>
      <c r="E748" s="386"/>
      <c r="F748" s="386"/>
      <c r="G748" s="387"/>
      <c r="H748" s="386" t="s">
        <v>8994</v>
      </c>
      <c r="I748" s="386" t="s">
        <v>535</v>
      </c>
      <c r="J748" s="386">
        <v>12</v>
      </c>
      <c r="K748" s="386">
        <v>2013</v>
      </c>
      <c r="L748" s="388">
        <v>1</v>
      </c>
    </row>
    <row r="749" spans="1:12" ht="30" x14ac:dyDescent="0.25">
      <c r="A749" s="386">
        <v>741</v>
      </c>
      <c r="B749" s="386" t="s">
        <v>9025</v>
      </c>
      <c r="C749" s="386" t="s">
        <v>9026</v>
      </c>
      <c r="D749" s="386"/>
      <c r="E749" s="386"/>
      <c r="F749" s="386"/>
      <c r="G749" s="387"/>
      <c r="H749" s="386" t="s">
        <v>8994</v>
      </c>
      <c r="I749" s="386" t="s">
        <v>535</v>
      </c>
      <c r="J749" s="386">
        <v>12</v>
      </c>
      <c r="K749" s="386">
        <v>2013</v>
      </c>
      <c r="L749" s="388">
        <v>1</v>
      </c>
    </row>
    <row r="750" spans="1:12" ht="30" x14ac:dyDescent="0.25">
      <c r="A750" s="386">
        <v>742</v>
      </c>
      <c r="B750" s="386" t="s">
        <v>9027</v>
      </c>
      <c r="C750" s="386" t="s">
        <v>9028</v>
      </c>
      <c r="D750" s="386"/>
      <c r="E750" s="386"/>
      <c r="F750" s="386"/>
      <c r="G750" s="387"/>
      <c r="H750" s="386" t="s">
        <v>8994</v>
      </c>
      <c r="I750" s="386" t="s">
        <v>535</v>
      </c>
      <c r="J750" s="386">
        <v>12</v>
      </c>
      <c r="K750" s="386">
        <v>2015</v>
      </c>
      <c r="L750" s="388">
        <v>1902.4</v>
      </c>
    </row>
    <row r="751" spans="1:12" ht="30" x14ac:dyDescent="0.25">
      <c r="A751" s="386">
        <v>743</v>
      </c>
      <c r="B751" s="386" t="s">
        <v>9029</v>
      </c>
      <c r="C751" s="386" t="s">
        <v>9030</v>
      </c>
      <c r="D751" s="386"/>
      <c r="E751" s="386"/>
      <c r="F751" s="386"/>
      <c r="G751" s="387"/>
      <c r="H751" s="386" t="s">
        <v>8994</v>
      </c>
      <c r="I751" s="386" t="s">
        <v>535</v>
      </c>
      <c r="J751" s="386">
        <v>12</v>
      </c>
      <c r="K751" s="386">
        <v>2015</v>
      </c>
      <c r="L751" s="388">
        <v>4866</v>
      </c>
    </row>
    <row r="752" spans="1:12" ht="30" x14ac:dyDescent="0.25">
      <c r="A752" s="386">
        <v>744</v>
      </c>
      <c r="B752" s="386" t="s">
        <v>9031</v>
      </c>
      <c r="C752" s="386" t="s">
        <v>9032</v>
      </c>
      <c r="D752" s="386"/>
      <c r="E752" s="386"/>
      <c r="F752" s="386"/>
      <c r="G752" s="387"/>
      <c r="H752" s="386" t="s">
        <v>8994</v>
      </c>
      <c r="I752" s="386" t="s">
        <v>535</v>
      </c>
      <c r="J752" s="386">
        <v>12</v>
      </c>
      <c r="K752" s="386">
        <v>2015</v>
      </c>
      <c r="L752" s="388">
        <v>560</v>
      </c>
    </row>
    <row r="753" spans="1:12" ht="30" x14ac:dyDescent="0.25">
      <c r="A753" s="386">
        <v>745</v>
      </c>
      <c r="B753" s="386" t="s">
        <v>9033</v>
      </c>
      <c r="C753" s="386" t="s">
        <v>9034</v>
      </c>
      <c r="D753" s="386"/>
      <c r="E753" s="386"/>
      <c r="F753" s="386"/>
      <c r="G753" s="387"/>
      <c r="H753" s="386" t="s">
        <v>8994</v>
      </c>
      <c r="I753" s="386" t="s">
        <v>535</v>
      </c>
      <c r="J753" s="386">
        <v>12</v>
      </c>
      <c r="K753" s="386">
        <v>2013</v>
      </c>
      <c r="L753" s="388">
        <v>20</v>
      </c>
    </row>
    <row r="754" spans="1:12" ht="30" x14ac:dyDescent="0.25">
      <c r="A754" s="386">
        <v>746</v>
      </c>
      <c r="B754" s="386" t="s">
        <v>9035</v>
      </c>
      <c r="C754" s="386" t="s">
        <v>9036</v>
      </c>
      <c r="D754" s="386"/>
      <c r="E754" s="386"/>
      <c r="F754" s="386"/>
      <c r="G754" s="387"/>
      <c r="H754" s="386" t="s">
        <v>8994</v>
      </c>
      <c r="I754" s="386" t="s">
        <v>535</v>
      </c>
      <c r="J754" s="386">
        <v>12</v>
      </c>
      <c r="K754" s="386">
        <v>2013</v>
      </c>
      <c r="L754" s="388">
        <v>1</v>
      </c>
    </row>
    <row r="755" spans="1:12" ht="30" x14ac:dyDescent="0.25">
      <c r="A755" s="386">
        <v>747</v>
      </c>
      <c r="B755" s="386" t="s">
        <v>9037</v>
      </c>
      <c r="C755" s="386" t="s">
        <v>9038</v>
      </c>
      <c r="D755" s="386"/>
      <c r="E755" s="386"/>
      <c r="F755" s="386"/>
      <c r="G755" s="387"/>
      <c r="H755" s="386" t="s">
        <v>8994</v>
      </c>
      <c r="I755" s="386" t="s">
        <v>535</v>
      </c>
      <c r="J755" s="386">
        <v>12</v>
      </c>
      <c r="K755" s="386">
        <v>2013</v>
      </c>
      <c r="L755" s="388">
        <v>8</v>
      </c>
    </row>
    <row r="756" spans="1:12" ht="30" x14ac:dyDescent="0.25">
      <c r="A756" s="386">
        <v>748</v>
      </c>
      <c r="B756" s="386" t="s">
        <v>9039</v>
      </c>
      <c r="C756" s="386" t="s">
        <v>9040</v>
      </c>
      <c r="D756" s="386"/>
      <c r="E756" s="386"/>
      <c r="F756" s="386"/>
      <c r="G756" s="387"/>
      <c r="H756" s="386" t="s">
        <v>8994</v>
      </c>
      <c r="I756" s="386" t="s">
        <v>535</v>
      </c>
      <c r="J756" s="386">
        <v>12</v>
      </c>
      <c r="K756" s="386">
        <v>2013</v>
      </c>
      <c r="L756" s="388">
        <v>1</v>
      </c>
    </row>
    <row r="757" spans="1:12" ht="30" x14ac:dyDescent="0.25">
      <c r="A757" s="386">
        <v>749</v>
      </c>
      <c r="B757" s="386" t="s">
        <v>9041</v>
      </c>
      <c r="C757" s="386" t="s">
        <v>9042</v>
      </c>
      <c r="D757" s="386"/>
      <c r="E757" s="386"/>
      <c r="F757" s="386"/>
      <c r="G757" s="387"/>
      <c r="H757" s="386" t="s">
        <v>8994</v>
      </c>
      <c r="I757" s="386" t="s">
        <v>535</v>
      </c>
      <c r="J757" s="386">
        <v>12</v>
      </c>
      <c r="K757" s="386">
        <v>2013</v>
      </c>
      <c r="L757" s="388">
        <v>2</v>
      </c>
    </row>
    <row r="758" spans="1:12" ht="30" x14ac:dyDescent="0.25">
      <c r="A758" s="386">
        <v>750</v>
      </c>
      <c r="B758" s="386" t="s">
        <v>9043</v>
      </c>
      <c r="C758" s="386" t="s">
        <v>9044</v>
      </c>
      <c r="D758" s="386"/>
      <c r="E758" s="386"/>
      <c r="F758" s="386"/>
      <c r="G758" s="387"/>
      <c r="H758" s="386" t="s">
        <v>8994</v>
      </c>
      <c r="I758" s="386" t="s">
        <v>535</v>
      </c>
      <c r="J758" s="386">
        <v>12</v>
      </c>
      <c r="K758" s="386">
        <v>2013</v>
      </c>
      <c r="L758" s="388">
        <v>1</v>
      </c>
    </row>
    <row r="759" spans="1:12" ht="30" x14ac:dyDescent="0.25">
      <c r="A759" s="386">
        <v>751</v>
      </c>
      <c r="B759" s="386" t="s">
        <v>9045</v>
      </c>
      <c r="C759" s="386" t="s">
        <v>9046</v>
      </c>
      <c r="D759" s="386"/>
      <c r="E759" s="386"/>
      <c r="F759" s="386"/>
      <c r="G759" s="387"/>
      <c r="H759" s="386" t="s">
        <v>8994</v>
      </c>
      <c r="I759" s="386" t="s">
        <v>535</v>
      </c>
      <c r="J759" s="386">
        <v>12</v>
      </c>
      <c r="K759" s="386">
        <v>2013</v>
      </c>
      <c r="L759" s="388">
        <v>1</v>
      </c>
    </row>
    <row r="760" spans="1:12" ht="30" x14ac:dyDescent="0.25">
      <c r="A760" s="386">
        <v>752</v>
      </c>
      <c r="B760" s="386" t="s">
        <v>9047</v>
      </c>
      <c r="C760" s="386" t="s">
        <v>9048</v>
      </c>
      <c r="D760" s="386"/>
      <c r="E760" s="386"/>
      <c r="F760" s="386"/>
      <c r="G760" s="387"/>
      <c r="H760" s="386" t="s">
        <v>8994</v>
      </c>
      <c r="I760" s="386" t="s">
        <v>535</v>
      </c>
      <c r="J760" s="386">
        <v>12</v>
      </c>
      <c r="K760" s="386">
        <v>2013</v>
      </c>
      <c r="L760" s="388">
        <v>1</v>
      </c>
    </row>
    <row r="761" spans="1:12" ht="30" x14ac:dyDescent="0.25">
      <c r="A761" s="386">
        <v>753</v>
      </c>
      <c r="B761" s="386" t="s">
        <v>8727</v>
      </c>
      <c r="C761" s="386" t="s">
        <v>9049</v>
      </c>
      <c r="D761" s="386"/>
      <c r="E761" s="386"/>
      <c r="F761" s="386"/>
      <c r="G761" s="387"/>
      <c r="H761" s="386" t="s">
        <v>8994</v>
      </c>
      <c r="I761" s="386" t="s">
        <v>535</v>
      </c>
      <c r="J761" s="386">
        <v>12</v>
      </c>
      <c r="K761" s="386">
        <v>2013</v>
      </c>
      <c r="L761" s="388">
        <v>1</v>
      </c>
    </row>
    <row r="762" spans="1:12" ht="30" x14ac:dyDescent="0.25">
      <c r="A762" s="386">
        <v>754</v>
      </c>
      <c r="B762" s="386" t="s">
        <v>9050</v>
      </c>
      <c r="C762" s="386" t="s">
        <v>9051</v>
      </c>
      <c r="D762" s="386"/>
      <c r="E762" s="386"/>
      <c r="F762" s="386"/>
      <c r="G762" s="387"/>
      <c r="H762" s="386" t="s">
        <v>8994</v>
      </c>
      <c r="I762" s="386" t="s">
        <v>535</v>
      </c>
      <c r="J762" s="386">
        <v>12</v>
      </c>
      <c r="K762" s="386">
        <v>2013</v>
      </c>
      <c r="L762" s="388">
        <v>1</v>
      </c>
    </row>
    <row r="763" spans="1:12" x14ac:dyDescent="0.25">
      <c r="A763" s="386">
        <v>755</v>
      </c>
      <c r="B763" s="386" t="s">
        <v>9052</v>
      </c>
      <c r="C763" s="386" t="s">
        <v>9053</v>
      </c>
      <c r="D763" s="386"/>
      <c r="E763" s="386"/>
      <c r="F763" s="386"/>
      <c r="G763" s="387"/>
      <c r="H763" s="386" t="s">
        <v>9054</v>
      </c>
      <c r="I763" s="386" t="s">
        <v>535</v>
      </c>
      <c r="J763" s="386">
        <v>12</v>
      </c>
      <c r="K763" s="386">
        <v>2013</v>
      </c>
      <c r="L763" s="388">
        <v>13</v>
      </c>
    </row>
    <row r="764" spans="1:12" x14ac:dyDescent="0.25">
      <c r="A764" s="386">
        <v>756</v>
      </c>
      <c r="B764" s="386" t="s">
        <v>9055</v>
      </c>
      <c r="C764" s="386" t="s">
        <v>9056</v>
      </c>
      <c r="D764" s="386"/>
      <c r="E764" s="386"/>
      <c r="F764" s="386"/>
      <c r="G764" s="387"/>
      <c r="H764" s="386" t="s">
        <v>9054</v>
      </c>
      <c r="I764" s="386" t="s">
        <v>535</v>
      </c>
      <c r="J764" s="386">
        <v>12</v>
      </c>
      <c r="K764" s="386">
        <v>2013</v>
      </c>
      <c r="L764" s="388">
        <v>1</v>
      </c>
    </row>
    <row r="765" spans="1:12" x14ac:dyDescent="0.25">
      <c r="A765" s="386">
        <v>757</v>
      </c>
      <c r="B765" s="386" t="s">
        <v>9057</v>
      </c>
      <c r="C765" s="386" t="s">
        <v>9056</v>
      </c>
      <c r="D765" s="386"/>
      <c r="E765" s="386"/>
      <c r="F765" s="386"/>
      <c r="G765" s="387"/>
      <c r="H765" s="386" t="s">
        <v>9054</v>
      </c>
      <c r="I765" s="386" t="s">
        <v>535</v>
      </c>
      <c r="J765" s="386">
        <v>12</v>
      </c>
      <c r="K765" s="386">
        <v>2013</v>
      </c>
      <c r="L765" s="388">
        <v>1</v>
      </c>
    </row>
    <row r="766" spans="1:12" x14ac:dyDescent="0.25">
      <c r="A766" s="386">
        <v>758</v>
      </c>
      <c r="B766" s="386" t="s">
        <v>9058</v>
      </c>
      <c r="C766" s="386" t="s">
        <v>9059</v>
      </c>
      <c r="D766" s="386"/>
      <c r="E766" s="386"/>
      <c r="F766" s="386"/>
      <c r="G766" s="387"/>
      <c r="H766" s="386" t="s">
        <v>9054</v>
      </c>
      <c r="I766" s="386" t="s">
        <v>535</v>
      </c>
      <c r="J766" s="386">
        <v>12</v>
      </c>
      <c r="K766" s="386">
        <v>2013</v>
      </c>
      <c r="L766" s="388">
        <v>1</v>
      </c>
    </row>
    <row r="767" spans="1:12" x14ac:dyDescent="0.25">
      <c r="A767" s="386">
        <v>759</v>
      </c>
      <c r="B767" s="386" t="s">
        <v>9060</v>
      </c>
      <c r="C767" s="386" t="s">
        <v>9061</v>
      </c>
      <c r="D767" s="386"/>
      <c r="E767" s="386"/>
      <c r="F767" s="386"/>
      <c r="G767" s="387"/>
      <c r="H767" s="386" t="s">
        <v>9054</v>
      </c>
      <c r="I767" s="386" t="s">
        <v>535</v>
      </c>
      <c r="J767" s="386">
        <v>12</v>
      </c>
      <c r="K767" s="386">
        <v>2013</v>
      </c>
      <c r="L767" s="388">
        <v>1</v>
      </c>
    </row>
    <row r="768" spans="1:12" x14ac:dyDescent="0.25">
      <c r="A768" s="386">
        <v>760</v>
      </c>
      <c r="B768" s="386" t="s">
        <v>9062</v>
      </c>
      <c r="C768" s="386" t="s">
        <v>9063</v>
      </c>
      <c r="D768" s="386"/>
      <c r="E768" s="386"/>
      <c r="F768" s="386"/>
      <c r="G768" s="387"/>
      <c r="H768" s="386" t="s">
        <v>9054</v>
      </c>
      <c r="I768" s="386" t="s">
        <v>535</v>
      </c>
      <c r="J768" s="386">
        <v>12</v>
      </c>
      <c r="K768" s="386">
        <v>2013</v>
      </c>
      <c r="L768" s="388">
        <v>1</v>
      </c>
    </row>
    <row r="769" spans="1:12" x14ac:dyDescent="0.25">
      <c r="A769" s="386">
        <v>761</v>
      </c>
      <c r="B769" s="386" t="s">
        <v>9064</v>
      </c>
      <c r="C769" s="386" t="s">
        <v>9065</v>
      </c>
      <c r="D769" s="386"/>
      <c r="E769" s="386"/>
      <c r="F769" s="386"/>
      <c r="G769" s="387"/>
      <c r="H769" s="386" t="s">
        <v>9054</v>
      </c>
      <c r="I769" s="386" t="s">
        <v>535</v>
      </c>
      <c r="J769" s="386">
        <v>12</v>
      </c>
      <c r="K769" s="386">
        <v>2013</v>
      </c>
      <c r="L769" s="388">
        <v>40</v>
      </c>
    </row>
    <row r="770" spans="1:12" x14ac:dyDescent="0.25">
      <c r="A770" s="386">
        <v>762</v>
      </c>
      <c r="B770" s="386" t="s">
        <v>9066</v>
      </c>
      <c r="C770" s="386" t="s">
        <v>9067</v>
      </c>
      <c r="D770" s="386"/>
      <c r="E770" s="386"/>
      <c r="F770" s="386"/>
      <c r="G770" s="387"/>
      <c r="H770" s="386" t="s">
        <v>9054</v>
      </c>
      <c r="I770" s="386" t="s">
        <v>535</v>
      </c>
      <c r="J770" s="386">
        <v>12</v>
      </c>
      <c r="K770" s="386">
        <v>2013</v>
      </c>
      <c r="L770" s="388">
        <v>8</v>
      </c>
    </row>
    <row r="771" spans="1:12" x14ac:dyDescent="0.25">
      <c r="A771" s="386">
        <v>763</v>
      </c>
      <c r="B771" s="386" t="s">
        <v>9068</v>
      </c>
      <c r="C771" s="386" t="s">
        <v>9069</v>
      </c>
      <c r="D771" s="386"/>
      <c r="E771" s="386"/>
      <c r="F771" s="386"/>
      <c r="G771" s="387"/>
      <c r="H771" s="386" t="s">
        <v>9054</v>
      </c>
      <c r="I771" s="386" t="s">
        <v>535</v>
      </c>
      <c r="J771" s="386">
        <v>12</v>
      </c>
      <c r="K771" s="386">
        <v>2013</v>
      </c>
      <c r="L771" s="388">
        <v>4</v>
      </c>
    </row>
    <row r="772" spans="1:12" x14ac:dyDescent="0.25">
      <c r="A772" s="386">
        <v>764</v>
      </c>
      <c r="B772" s="386" t="s">
        <v>9070</v>
      </c>
      <c r="C772" s="386" t="s">
        <v>9071</v>
      </c>
      <c r="D772" s="386"/>
      <c r="E772" s="386"/>
      <c r="F772" s="386"/>
      <c r="G772" s="387"/>
      <c r="H772" s="386" t="s">
        <v>9054</v>
      </c>
      <c r="I772" s="386" t="s">
        <v>535</v>
      </c>
      <c r="J772" s="386">
        <v>12</v>
      </c>
      <c r="K772" s="386">
        <v>2013</v>
      </c>
      <c r="L772" s="388">
        <v>2</v>
      </c>
    </row>
    <row r="773" spans="1:12" x14ac:dyDescent="0.25">
      <c r="A773" s="386">
        <v>765</v>
      </c>
      <c r="B773" s="386" t="s">
        <v>9072</v>
      </c>
      <c r="C773" s="386" t="s">
        <v>9073</v>
      </c>
      <c r="D773" s="386"/>
      <c r="E773" s="386"/>
      <c r="F773" s="386"/>
      <c r="G773" s="387"/>
      <c r="H773" s="386" t="s">
        <v>9054</v>
      </c>
      <c r="I773" s="386" t="s">
        <v>535</v>
      </c>
      <c r="J773" s="386">
        <v>12</v>
      </c>
      <c r="K773" s="386">
        <v>2013</v>
      </c>
      <c r="L773" s="388">
        <v>2</v>
      </c>
    </row>
    <row r="774" spans="1:12" x14ac:dyDescent="0.25">
      <c r="A774" s="386">
        <v>766</v>
      </c>
      <c r="B774" s="386" t="s">
        <v>9074</v>
      </c>
      <c r="C774" s="386" t="s">
        <v>9073</v>
      </c>
      <c r="D774" s="386"/>
      <c r="E774" s="386"/>
      <c r="F774" s="386"/>
      <c r="G774" s="387"/>
      <c r="H774" s="386" t="s">
        <v>9054</v>
      </c>
      <c r="I774" s="386" t="s">
        <v>535</v>
      </c>
      <c r="J774" s="386">
        <v>12</v>
      </c>
      <c r="K774" s="386">
        <v>2013</v>
      </c>
      <c r="L774" s="388">
        <v>1</v>
      </c>
    </row>
    <row r="775" spans="1:12" x14ac:dyDescent="0.25">
      <c r="A775" s="386">
        <v>767</v>
      </c>
      <c r="B775" s="386" t="s">
        <v>9075</v>
      </c>
      <c r="C775" s="386" t="s">
        <v>9076</v>
      </c>
      <c r="D775" s="386"/>
      <c r="E775" s="386"/>
      <c r="F775" s="386"/>
      <c r="G775" s="387"/>
      <c r="H775" s="386" t="s">
        <v>9054</v>
      </c>
      <c r="I775" s="386" t="s">
        <v>535</v>
      </c>
      <c r="J775" s="386">
        <v>12</v>
      </c>
      <c r="K775" s="386">
        <v>2013</v>
      </c>
      <c r="L775" s="388">
        <v>8</v>
      </c>
    </row>
    <row r="776" spans="1:12" ht="30" x14ac:dyDescent="0.25">
      <c r="A776" s="386">
        <v>768</v>
      </c>
      <c r="B776" s="386" t="s">
        <v>9077</v>
      </c>
      <c r="C776" s="386" t="s">
        <v>9078</v>
      </c>
      <c r="D776" s="386"/>
      <c r="E776" s="386"/>
      <c r="F776" s="386"/>
      <c r="G776" s="387"/>
      <c r="H776" s="386" t="s">
        <v>9054</v>
      </c>
      <c r="I776" s="386" t="s">
        <v>535</v>
      </c>
      <c r="J776" s="386">
        <v>12</v>
      </c>
      <c r="K776" s="386">
        <v>2015</v>
      </c>
      <c r="L776" s="388">
        <v>2150.04</v>
      </c>
    </row>
    <row r="777" spans="1:12" ht="30" x14ac:dyDescent="0.25">
      <c r="A777" s="386">
        <v>769</v>
      </c>
      <c r="B777" s="386" t="s">
        <v>9079</v>
      </c>
      <c r="C777" s="386" t="s">
        <v>8917</v>
      </c>
      <c r="D777" s="386"/>
      <c r="E777" s="386"/>
      <c r="F777" s="386"/>
      <c r="G777" s="387"/>
      <c r="H777" s="386" t="s">
        <v>9054</v>
      </c>
      <c r="I777" s="386" t="s">
        <v>535</v>
      </c>
      <c r="J777" s="386">
        <v>12</v>
      </c>
      <c r="K777" s="386">
        <v>2015</v>
      </c>
      <c r="L777" s="388">
        <v>575</v>
      </c>
    </row>
    <row r="778" spans="1:12" ht="30" x14ac:dyDescent="0.25">
      <c r="A778" s="386">
        <v>770</v>
      </c>
      <c r="B778" s="386" t="s">
        <v>9080</v>
      </c>
      <c r="C778" s="386" t="s">
        <v>9081</v>
      </c>
      <c r="D778" s="386"/>
      <c r="E778" s="386"/>
      <c r="F778" s="386"/>
      <c r="G778" s="387"/>
      <c r="H778" s="386" t="s">
        <v>9054</v>
      </c>
      <c r="I778" s="386" t="s">
        <v>535</v>
      </c>
      <c r="J778" s="386">
        <v>12</v>
      </c>
      <c r="K778" s="386">
        <v>2015</v>
      </c>
      <c r="L778" s="388">
        <v>575</v>
      </c>
    </row>
    <row r="779" spans="1:12" ht="30" x14ac:dyDescent="0.25">
      <c r="A779" s="386">
        <v>771</v>
      </c>
      <c r="B779" s="386" t="s">
        <v>9082</v>
      </c>
      <c r="C779" s="386" t="s">
        <v>8917</v>
      </c>
      <c r="D779" s="386"/>
      <c r="E779" s="386"/>
      <c r="F779" s="386"/>
      <c r="G779" s="387"/>
      <c r="H779" s="386" t="s">
        <v>9054</v>
      </c>
      <c r="I779" s="386" t="s">
        <v>535</v>
      </c>
      <c r="J779" s="386">
        <v>12</v>
      </c>
      <c r="K779" s="386">
        <v>2015</v>
      </c>
      <c r="L779" s="388">
        <v>575</v>
      </c>
    </row>
    <row r="780" spans="1:12" x14ac:dyDescent="0.25">
      <c r="A780" s="386">
        <v>772</v>
      </c>
      <c r="B780" s="386" t="s">
        <v>9083</v>
      </c>
      <c r="C780" s="386" t="s">
        <v>8924</v>
      </c>
      <c r="D780" s="386"/>
      <c r="E780" s="386"/>
      <c r="F780" s="386"/>
      <c r="G780" s="387"/>
      <c r="H780" s="386" t="s">
        <v>9054</v>
      </c>
      <c r="I780" s="386" t="s">
        <v>535</v>
      </c>
      <c r="J780" s="386">
        <v>12</v>
      </c>
      <c r="K780" s="386">
        <v>2015</v>
      </c>
      <c r="L780" s="388">
        <v>224.25</v>
      </c>
    </row>
    <row r="781" spans="1:12" x14ac:dyDescent="0.25">
      <c r="A781" s="386">
        <v>773</v>
      </c>
      <c r="B781" s="386" t="s">
        <v>9084</v>
      </c>
      <c r="C781" s="386" t="s">
        <v>8924</v>
      </c>
      <c r="D781" s="386"/>
      <c r="E781" s="386"/>
      <c r="F781" s="386"/>
      <c r="G781" s="387"/>
      <c r="H781" s="386" t="s">
        <v>9054</v>
      </c>
      <c r="I781" s="386" t="s">
        <v>535</v>
      </c>
      <c r="J781" s="386">
        <v>12</v>
      </c>
      <c r="K781" s="386">
        <v>2015</v>
      </c>
      <c r="L781" s="388">
        <v>224.25</v>
      </c>
    </row>
    <row r="782" spans="1:12" x14ac:dyDescent="0.25">
      <c r="A782" s="386">
        <v>774</v>
      </c>
      <c r="B782" s="386" t="s">
        <v>9085</v>
      </c>
      <c r="C782" s="386" t="s">
        <v>8924</v>
      </c>
      <c r="D782" s="386"/>
      <c r="E782" s="386"/>
      <c r="F782" s="386"/>
      <c r="G782" s="387"/>
      <c r="H782" s="386" t="s">
        <v>9054</v>
      </c>
      <c r="I782" s="386" t="s">
        <v>535</v>
      </c>
      <c r="J782" s="386">
        <v>12</v>
      </c>
      <c r="K782" s="386">
        <v>2015</v>
      </c>
      <c r="L782" s="388">
        <v>224.25</v>
      </c>
    </row>
    <row r="783" spans="1:12" x14ac:dyDescent="0.25">
      <c r="A783" s="386">
        <v>775</v>
      </c>
      <c r="B783" s="386" t="s">
        <v>9086</v>
      </c>
      <c r="C783" s="386" t="s">
        <v>9087</v>
      </c>
      <c r="D783" s="386"/>
      <c r="E783" s="386"/>
      <c r="F783" s="386"/>
      <c r="G783" s="387"/>
      <c r="H783" s="386" t="s">
        <v>9054</v>
      </c>
      <c r="I783" s="386" t="s">
        <v>535</v>
      </c>
      <c r="J783" s="386">
        <v>12</v>
      </c>
      <c r="K783" s="386">
        <v>2013</v>
      </c>
      <c r="L783" s="388">
        <v>1</v>
      </c>
    </row>
    <row r="784" spans="1:12" x14ac:dyDescent="0.25">
      <c r="A784" s="386">
        <v>776</v>
      </c>
      <c r="B784" s="386" t="s">
        <v>9088</v>
      </c>
      <c r="C784" s="386" t="s">
        <v>9089</v>
      </c>
      <c r="D784" s="386"/>
      <c r="E784" s="386"/>
      <c r="F784" s="386"/>
      <c r="G784" s="387"/>
      <c r="H784" s="386" t="s">
        <v>9054</v>
      </c>
      <c r="I784" s="386" t="s">
        <v>535</v>
      </c>
      <c r="J784" s="386">
        <v>12</v>
      </c>
      <c r="K784" s="386">
        <v>2013</v>
      </c>
      <c r="L784" s="388">
        <v>1</v>
      </c>
    </row>
    <row r="785" spans="1:12" x14ac:dyDescent="0.25">
      <c r="A785" s="386">
        <v>777</v>
      </c>
      <c r="B785" s="386" t="s">
        <v>9090</v>
      </c>
      <c r="C785" s="386" t="s">
        <v>9091</v>
      </c>
      <c r="D785" s="386"/>
      <c r="E785" s="386"/>
      <c r="F785" s="386"/>
      <c r="G785" s="387"/>
      <c r="H785" s="386" t="s">
        <v>9054</v>
      </c>
      <c r="I785" s="386" t="s">
        <v>535</v>
      </c>
      <c r="J785" s="386">
        <v>12</v>
      </c>
      <c r="K785" s="386">
        <v>2013</v>
      </c>
      <c r="L785" s="388">
        <v>1</v>
      </c>
    </row>
    <row r="786" spans="1:12" ht="30" x14ac:dyDescent="0.25">
      <c r="A786" s="386">
        <v>778</v>
      </c>
      <c r="B786" s="386" t="s">
        <v>9092</v>
      </c>
      <c r="C786" s="386" t="s">
        <v>9093</v>
      </c>
      <c r="D786" s="386"/>
      <c r="E786" s="386"/>
      <c r="F786" s="386"/>
      <c r="G786" s="387"/>
      <c r="H786" s="386" t="s">
        <v>9054</v>
      </c>
      <c r="I786" s="386" t="s">
        <v>535</v>
      </c>
      <c r="J786" s="386">
        <v>12</v>
      </c>
      <c r="K786" s="386">
        <v>2015</v>
      </c>
      <c r="L786" s="388">
        <v>2185</v>
      </c>
    </row>
    <row r="787" spans="1:12" x14ac:dyDescent="0.25">
      <c r="A787" s="386">
        <v>779</v>
      </c>
      <c r="B787" s="386" t="s">
        <v>9094</v>
      </c>
      <c r="C787" s="386" t="s">
        <v>8832</v>
      </c>
      <c r="D787" s="386"/>
      <c r="E787" s="386"/>
      <c r="F787" s="386"/>
      <c r="G787" s="387"/>
      <c r="H787" s="386" t="s">
        <v>9095</v>
      </c>
      <c r="I787" s="386" t="s">
        <v>535</v>
      </c>
      <c r="J787" s="386">
        <v>12</v>
      </c>
      <c r="K787" s="386">
        <v>2015</v>
      </c>
      <c r="L787" s="388">
        <v>391</v>
      </c>
    </row>
    <row r="788" spans="1:12" ht="30" x14ac:dyDescent="0.25">
      <c r="A788" s="386">
        <v>780</v>
      </c>
      <c r="B788" s="386" t="s">
        <v>9094</v>
      </c>
      <c r="C788" s="386" t="s">
        <v>9096</v>
      </c>
      <c r="D788" s="386"/>
      <c r="E788" s="386"/>
      <c r="F788" s="386"/>
      <c r="G788" s="387"/>
      <c r="H788" s="386" t="s">
        <v>9095</v>
      </c>
      <c r="I788" s="386" t="s">
        <v>535</v>
      </c>
      <c r="J788" s="386">
        <v>12</v>
      </c>
      <c r="K788" s="386">
        <v>2015</v>
      </c>
      <c r="L788" s="388">
        <v>391</v>
      </c>
    </row>
    <row r="789" spans="1:12" x14ac:dyDescent="0.25">
      <c r="A789" s="386">
        <v>781</v>
      </c>
      <c r="B789" s="386" t="s">
        <v>9097</v>
      </c>
      <c r="C789" s="386" t="s">
        <v>9013</v>
      </c>
      <c r="D789" s="386"/>
      <c r="E789" s="386"/>
      <c r="F789" s="386"/>
      <c r="G789" s="387"/>
      <c r="H789" s="386" t="s">
        <v>9095</v>
      </c>
      <c r="I789" s="386" t="s">
        <v>535</v>
      </c>
      <c r="J789" s="386">
        <v>12</v>
      </c>
      <c r="K789" s="386">
        <v>2015</v>
      </c>
      <c r="L789" s="388">
        <v>1564</v>
      </c>
    </row>
    <row r="790" spans="1:12" x14ac:dyDescent="0.25">
      <c r="A790" s="386">
        <v>782</v>
      </c>
      <c r="B790" s="386" t="s">
        <v>9098</v>
      </c>
      <c r="C790" s="386" t="s">
        <v>9013</v>
      </c>
      <c r="D790" s="386"/>
      <c r="E790" s="386"/>
      <c r="F790" s="386"/>
      <c r="G790" s="387"/>
      <c r="H790" s="386" t="s">
        <v>9095</v>
      </c>
      <c r="I790" s="386" t="s">
        <v>535</v>
      </c>
      <c r="J790" s="386">
        <v>12</v>
      </c>
      <c r="K790" s="386">
        <v>2015</v>
      </c>
      <c r="L790" s="388">
        <v>1564</v>
      </c>
    </row>
    <row r="791" spans="1:12" x14ac:dyDescent="0.25">
      <c r="A791" s="386">
        <v>783</v>
      </c>
      <c r="B791" s="386" t="s">
        <v>9099</v>
      </c>
      <c r="C791" s="386" t="s">
        <v>9013</v>
      </c>
      <c r="D791" s="386"/>
      <c r="E791" s="386"/>
      <c r="F791" s="386"/>
      <c r="G791" s="387"/>
      <c r="H791" s="386" t="s">
        <v>9095</v>
      </c>
      <c r="I791" s="386" t="s">
        <v>535</v>
      </c>
      <c r="J791" s="386">
        <v>12</v>
      </c>
      <c r="K791" s="386">
        <v>2015</v>
      </c>
      <c r="L791" s="388">
        <v>1564</v>
      </c>
    </row>
    <row r="792" spans="1:12" x14ac:dyDescent="0.25">
      <c r="A792" s="386">
        <v>784</v>
      </c>
      <c r="B792" s="386" t="s">
        <v>9100</v>
      </c>
      <c r="C792" s="386" t="s">
        <v>9013</v>
      </c>
      <c r="D792" s="386"/>
      <c r="E792" s="386"/>
      <c r="F792" s="386"/>
      <c r="G792" s="387"/>
      <c r="H792" s="386" t="s">
        <v>9095</v>
      </c>
      <c r="I792" s="386" t="s">
        <v>535</v>
      </c>
      <c r="J792" s="386">
        <v>12</v>
      </c>
      <c r="K792" s="386">
        <v>2015</v>
      </c>
      <c r="L792" s="388">
        <v>1564</v>
      </c>
    </row>
    <row r="793" spans="1:12" x14ac:dyDescent="0.25">
      <c r="A793" s="386">
        <v>785</v>
      </c>
      <c r="B793" s="386" t="s">
        <v>9101</v>
      </c>
      <c r="C793" s="386" t="s">
        <v>9102</v>
      </c>
      <c r="D793" s="386"/>
      <c r="E793" s="386"/>
      <c r="F793" s="386"/>
      <c r="G793" s="387"/>
      <c r="H793" s="386" t="s">
        <v>9095</v>
      </c>
      <c r="I793" s="386" t="s">
        <v>535</v>
      </c>
      <c r="J793" s="386">
        <v>12</v>
      </c>
      <c r="K793" s="386">
        <v>2015</v>
      </c>
      <c r="L793" s="388">
        <v>204.7</v>
      </c>
    </row>
    <row r="794" spans="1:12" x14ac:dyDescent="0.25">
      <c r="A794" s="386">
        <v>786</v>
      </c>
      <c r="B794" s="386" t="s">
        <v>9103</v>
      </c>
      <c r="C794" s="386" t="s">
        <v>9102</v>
      </c>
      <c r="D794" s="386"/>
      <c r="E794" s="386"/>
      <c r="F794" s="386"/>
      <c r="G794" s="387"/>
      <c r="H794" s="386" t="s">
        <v>9095</v>
      </c>
      <c r="I794" s="386" t="s">
        <v>535</v>
      </c>
      <c r="J794" s="386">
        <v>12</v>
      </c>
      <c r="K794" s="386">
        <v>2015</v>
      </c>
      <c r="L794" s="388">
        <v>204.7</v>
      </c>
    </row>
    <row r="795" spans="1:12" x14ac:dyDescent="0.25">
      <c r="A795" s="386">
        <v>787</v>
      </c>
      <c r="B795" s="386" t="s">
        <v>9104</v>
      </c>
      <c r="C795" s="386" t="s">
        <v>9102</v>
      </c>
      <c r="D795" s="386"/>
      <c r="E795" s="386"/>
      <c r="F795" s="386"/>
      <c r="G795" s="387"/>
      <c r="H795" s="386" t="s">
        <v>9095</v>
      </c>
      <c r="I795" s="386" t="s">
        <v>535</v>
      </c>
      <c r="J795" s="386">
        <v>12</v>
      </c>
      <c r="K795" s="386">
        <v>2015</v>
      </c>
      <c r="L795" s="388">
        <v>204.7</v>
      </c>
    </row>
    <row r="796" spans="1:12" x14ac:dyDescent="0.25">
      <c r="A796" s="386">
        <v>788</v>
      </c>
      <c r="B796" s="386" t="s">
        <v>9105</v>
      </c>
      <c r="C796" s="386" t="s">
        <v>9102</v>
      </c>
      <c r="D796" s="386"/>
      <c r="E796" s="386"/>
      <c r="F796" s="386"/>
      <c r="G796" s="387"/>
      <c r="H796" s="386" t="s">
        <v>9095</v>
      </c>
      <c r="I796" s="386" t="s">
        <v>535</v>
      </c>
      <c r="J796" s="386">
        <v>12</v>
      </c>
      <c r="K796" s="386">
        <v>2015</v>
      </c>
      <c r="L796" s="388">
        <v>204.7</v>
      </c>
    </row>
    <row r="797" spans="1:12" x14ac:dyDescent="0.25">
      <c r="A797" s="386">
        <v>789</v>
      </c>
      <c r="B797" s="386" t="s">
        <v>9106</v>
      </c>
      <c r="C797" s="386" t="s">
        <v>9102</v>
      </c>
      <c r="D797" s="386"/>
      <c r="E797" s="386"/>
      <c r="F797" s="386"/>
      <c r="G797" s="387"/>
      <c r="H797" s="386" t="s">
        <v>9095</v>
      </c>
      <c r="I797" s="386" t="s">
        <v>535</v>
      </c>
      <c r="J797" s="386">
        <v>12</v>
      </c>
      <c r="K797" s="386">
        <v>2015</v>
      </c>
      <c r="L797" s="388">
        <v>204.7</v>
      </c>
    </row>
    <row r="798" spans="1:12" x14ac:dyDescent="0.25">
      <c r="A798" s="386">
        <v>790</v>
      </c>
      <c r="B798" s="386" t="s">
        <v>9107</v>
      </c>
      <c r="C798" s="386" t="s">
        <v>9102</v>
      </c>
      <c r="D798" s="386"/>
      <c r="E798" s="386"/>
      <c r="F798" s="386"/>
      <c r="G798" s="387"/>
      <c r="H798" s="386" t="s">
        <v>9095</v>
      </c>
      <c r="I798" s="386" t="s">
        <v>535</v>
      </c>
      <c r="J798" s="386">
        <v>12</v>
      </c>
      <c r="K798" s="386">
        <v>2015</v>
      </c>
      <c r="L798" s="388">
        <v>204.7</v>
      </c>
    </row>
    <row r="799" spans="1:12" x14ac:dyDescent="0.25">
      <c r="A799" s="386">
        <v>791</v>
      </c>
      <c r="B799" s="386" t="s">
        <v>9108</v>
      </c>
      <c r="C799" s="386" t="s">
        <v>9102</v>
      </c>
      <c r="D799" s="386"/>
      <c r="E799" s="386"/>
      <c r="F799" s="386"/>
      <c r="G799" s="387"/>
      <c r="H799" s="386" t="s">
        <v>9095</v>
      </c>
      <c r="I799" s="386" t="s">
        <v>535</v>
      </c>
      <c r="J799" s="386">
        <v>12</v>
      </c>
      <c r="K799" s="386">
        <v>2015</v>
      </c>
      <c r="L799" s="388">
        <v>204.7</v>
      </c>
    </row>
    <row r="800" spans="1:12" x14ac:dyDescent="0.25">
      <c r="A800" s="386">
        <v>792</v>
      </c>
      <c r="B800" s="386" t="s">
        <v>9109</v>
      </c>
      <c r="C800" s="386" t="s">
        <v>9102</v>
      </c>
      <c r="D800" s="386"/>
      <c r="E800" s="386"/>
      <c r="F800" s="386"/>
      <c r="G800" s="387"/>
      <c r="H800" s="386" t="s">
        <v>9095</v>
      </c>
      <c r="I800" s="386" t="s">
        <v>535</v>
      </c>
      <c r="J800" s="386">
        <v>12</v>
      </c>
      <c r="K800" s="386">
        <v>2015</v>
      </c>
      <c r="L800" s="388">
        <v>204.7</v>
      </c>
    </row>
    <row r="801" spans="1:12" x14ac:dyDescent="0.25">
      <c r="A801" s="386">
        <v>793</v>
      </c>
      <c r="B801" s="386" t="s">
        <v>9110</v>
      </c>
      <c r="C801" s="386" t="s">
        <v>9102</v>
      </c>
      <c r="D801" s="386"/>
      <c r="E801" s="386"/>
      <c r="F801" s="386"/>
      <c r="G801" s="387"/>
      <c r="H801" s="386" t="s">
        <v>9095</v>
      </c>
      <c r="I801" s="386" t="s">
        <v>535</v>
      </c>
      <c r="J801" s="386">
        <v>12</v>
      </c>
      <c r="K801" s="386">
        <v>2015</v>
      </c>
      <c r="L801" s="388">
        <v>204.7</v>
      </c>
    </row>
    <row r="802" spans="1:12" x14ac:dyDescent="0.25">
      <c r="A802" s="386">
        <v>794</v>
      </c>
      <c r="B802" s="386" t="s">
        <v>9111</v>
      </c>
      <c r="C802" s="386" t="s">
        <v>9102</v>
      </c>
      <c r="D802" s="386"/>
      <c r="E802" s="386"/>
      <c r="F802" s="386"/>
      <c r="G802" s="387"/>
      <c r="H802" s="386" t="s">
        <v>9095</v>
      </c>
      <c r="I802" s="386" t="s">
        <v>535</v>
      </c>
      <c r="J802" s="386">
        <v>12</v>
      </c>
      <c r="K802" s="386">
        <v>2015</v>
      </c>
      <c r="L802" s="388">
        <v>204.7</v>
      </c>
    </row>
    <row r="803" spans="1:12" x14ac:dyDescent="0.25">
      <c r="A803" s="386">
        <v>795</v>
      </c>
      <c r="B803" s="386" t="s">
        <v>9112</v>
      </c>
      <c r="C803" s="386" t="s">
        <v>9102</v>
      </c>
      <c r="D803" s="386"/>
      <c r="E803" s="386"/>
      <c r="F803" s="386"/>
      <c r="G803" s="387"/>
      <c r="H803" s="386" t="s">
        <v>9095</v>
      </c>
      <c r="I803" s="386" t="s">
        <v>535</v>
      </c>
      <c r="J803" s="386">
        <v>12</v>
      </c>
      <c r="K803" s="386">
        <v>2015</v>
      </c>
      <c r="L803" s="388">
        <v>204.7</v>
      </c>
    </row>
    <row r="804" spans="1:12" x14ac:dyDescent="0.25">
      <c r="A804" s="386">
        <v>796</v>
      </c>
      <c r="B804" s="386" t="s">
        <v>9113</v>
      </c>
      <c r="C804" s="386" t="s">
        <v>9102</v>
      </c>
      <c r="D804" s="386"/>
      <c r="E804" s="386"/>
      <c r="F804" s="386"/>
      <c r="G804" s="387"/>
      <c r="H804" s="386" t="s">
        <v>9095</v>
      </c>
      <c r="I804" s="386" t="s">
        <v>535</v>
      </c>
      <c r="J804" s="386">
        <v>12</v>
      </c>
      <c r="K804" s="386">
        <v>2015</v>
      </c>
      <c r="L804" s="388">
        <v>204.7</v>
      </c>
    </row>
    <row r="805" spans="1:12" x14ac:dyDescent="0.25">
      <c r="A805" s="386">
        <v>797</v>
      </c>
      <c r="B805" s="386" t="s">
        <v>9114</v>
      </c>
      <c r="C805" s="386" t="s">
        <v>9102</v>
      </c>
      <c r="D805" s="386"/>
      <c r="E805" s="386"/>
      <c r="F805" s="386"/>
      <c r="G805" s="387"/>
      <c r="H805" s="386" t="s">
        <v>9095</v>
      </c>
      <c r="I805" s="386" t="s">
        <v>535</v>
      </c>
      <c r="J805" s="386">
        <v>12</v>
      </c>
      <c r="K805" s="386">
        <v>2015</v>
      </c>
      <c r="L805" s="388">
        <v>204.7</v>
      </c>
    </row>
    <row r="806" spans="1:12" x14ac:dyDescent="0.25">
      <c r="A806" s="386">
        <v>798</v>
      </c>
      <c r="B806" s="386" t="s">
        <v>9115</v>
      </c>
      <c r="C806" s="386" t="s">
        <v>9102</v>
      </c>
      <c r="D806" s="386"/>
      <c r="E806" s="386"/>
      <c r="F806" s="386"/>
      <c r="G806" s="387"/>
      <c r="H806" s="386" t="s">
        <v>9095</v>
      </c>
      <c r="I806" s="386" t="s">
        <v>535</v>
      </c>
      <c r="J806" s="386">
        <v>12</v>
      </c>
      <c r="K806" s="386">
        <v>2015</v>
      </c>
      <c r="L806" s="388">
        <v>204.7</v>
      </c>
    </row>
    <row r="807" spans="1:12" x14ac:dyDescent="0.25">
      <c r="A807" s="386">
        <v>799</v>
      </c>
      <c r="B807" s="386" t="s">
        <v>9116</v>
      </c>
      <c r="C807" s="386" t="s">
        <v>9102</v>
      </c>
      <c r="D807" s="386"/>
      <c r="E807" s="386"/>
      <c r="F807" s="386"/>
      <c r="G807" s="387"/>
      <c r="H807" s="386" t="s">
        <v>9095</v>
      </c>
      <c r="I807" s="386" t="s">
        <v>535</v>
      </c>
      <c r="J807" s="386">
        <v>12</v>
      </c>
      <c r="K807" s="386">
        <v>2015</v>
      </c>
      <c r="L807" s="388">
        <v>204.7</v>
      </c>
    </row>
    <row r="808" spans="1:12" x14ac:dyDescent="0.25">
      <c r="A808" s="386">
        <v>800</v>
      </c>
      <c r="B808" s="386" t="s">
        <v>9117</v>
      </c>
      <c r="C808" s="386" t="s">
        <v>9102</v>
      </c>
      <c r="D808" s="386"/>
      <c r="E808" s="386"/>
      <c r="F808" s="386"/>
      <c r="G808" s="387"/>
      <c r="H808" s="386" t="s">
        <v>9095</v>
      </c>
      <c r="I808" s="386" t="s">
        <v>535</v>
      </c>
      <c r="J808" s="386">
        <v>12</v>
      </c>
      <c r="K808" s="386">
        <v>2015</v>
      </c>
      <c r="L808" s="388">
        <v>204.7</v>
      </c>
    </row>
    <row r="809" spans="1:12" x14ac:dyDescent="0.25">
      <c r="A809" s="386">
        <v>801</v>
      </c>
      <c r="B809" s="386" t="s">
        <v>9118</v>
      </c>
      <c r="C809" s="386" t="s">
        <v>9119</v>
      </c>
      <c r="D809" s="386"/>
      <c r="E809" s="386"/>
      <c r="F809" s="386"/>
      <c r="G809" s="387"/>
      <c r="H809" s="386" t="s">
        <v>9095</v>
      </c>
      <c r="I809" s="386" t="s">
        <v>535</v>
      </c>
      <c r="J809" s="386">
        <v>12</v>
      </c>
      <c r="K809" s="386">
        <v>2015</v>
      </c>
      <c r="L809" s="388">
        <v>305.89999999999998</v>
      </c>
    </row>
    <row r="810" spans="1:12" x14ac:dyDescent="0.25">
      <c r="A810" s="386">
        <v>802</v>
      </c>
      <c r="B810" s="386" t="s">
        <v>9120</v>
      </c>
      <c r="C810" s="386" t="s">
        <v>9119</v>
      </c>
      <c r="D810" s="386"/>
      <c r="E810" s="386"/>
      <c r="F810" s="386"/>
      <c r="G810" s="387"/>
      <c r="H810" s="386" t="s">
        <v>9095</v>
      </c>
      <c r="I810" s="386" t="s">
        <v>535</v>
      </c>
      <c r="J810" s="386">
        <v>12</v>
      </c>
      <c r="K810" s="386">
        <v>2015</v>
      </c>
      <c r="L810" s="388">
        <v>305.89999999999998</v>
      </c>
    </row>
    <row r="811" spans="1:12" x14ac:dyDescent="0.25">
      <c r="A811" s="386">
        <v>803</v>
      </c>
      <c r="B811" s="386" t="s">
        <v>9121</v>
      </c>
      <c r="C811" s="386" t="s">
        <v>9119</v>
      </c>
      <c r="D811" s="386"/>
      <c r="E811" s="386"/>
      <c r="F811" s="386"/>
      <c r="G811" s="387"/>
      <c r="H811" s="386" t="s">
        <v>9095</v>
      </c>
      <c r="I811" s="386" t="s">
        <v>535</v>
      </c>
      <c r="J811" s="386">
        <v>12</v>
      </c>
      <c r="K811" s="386">
        <v>2015</v>
      </c>
      <c r="L811" s="388">
        <v>305.89999999999998</v>
      </c>
    </row>
    <row r="812" spans="1:12" x14ac:dyDescent="0.25">
      <c r="A812" s="386">
        <v>804</v>
      </c>
      <c r="B812" s="386" t="s">
        <v>9122</v>
      </c>
      <c r="C812" s="386" t="s">
        <v>9119</v>
      </c>
      <c r="D812" s="386"/>
      <c r="E812" s="386"/>
      <c r="F812" s="386"/>
      <c r="G812" s="387"/>
      <c r="H812" s="386" t="s">
        <v>9095</v>
      </c>
      <c r="I812" s="386" t="s">
        <v>535</v>
      </c>
      <c r="J812" s="386">
        <v>12</v>
      </c>
      <c r="K812" s="386">
        <v>2015</v>
      </c>
      <c r="L812" s="388">
        <v>305.89999999999998</v>
      </c>
    </row>
    <row r="813" spans="1:12" x14ac:dyDescent="0.25">
      <c r="A813" s="386">
        <v>805</v>
      </c>
      <c r="B813" s="386" t="s">
        <v>9123</v>
      </c>
      <c r="C813" s="386" t="s">
        <v>9124</v>
      </c>
      <c r="D813" s="386"/>
      <c r="E813" s="386"/>
      <c r="F813" s="386"/>
      <c r="G813" s="387"/>
      <c r="H813" s="386" t="s">
        <v>9095</v>
      </c>
      <c r="I813" s="386" t="s">
        <v>535</v>
      </c>
      <c r="J813" s="386">
        <v>12</v>
      </c>
      <c r="K813" s="386">
        <v>2015</v>
      </c>
      <c r="L813" s="388">
        <v>48.3</v>
      </c>
    </row>
    <row r="814" spans="1:12" x14ac:dyDescent="0.25">
      <c r="A814" s="386">
        <v>806</v>
      </c>
      <c r="B814" s="386" t="s">
        <v>9125</v>
      </c>
      <c r="C814" s="386" t="s">
        <v>9124</v>
      </c>
      <c r="D814" s="386"/>
      <c r="E814" s="386"/>
      <c r="F814" s="386"/>
      <c r="G814" s="387"/>
      <c r="H814" s="386" t="s">
        <v>9095</v>
      </c>
      <c r="I814" s="386" t="s">
        <v>535</v>
      </c>
      <c r="J814" s="386">
        <v>12</v>
      </c>
      <c r="K814" s="386">
        <v>2015</v>
      </c>
      <c r="L814" s="388">
        <v>48.3</v>
      </c>
    </row>
    <row r="815" spans="1:12" x14ac:dyDescent="0.25">
      <c r="A815" s="386">
        <v>807</v>
      </c>
      <c r="B815" s="386" t="s">
        <v>9126</v>
      </c>
      <c r="C815" s="386" t="s">
        <v>9124</v>
      </c>
      <c r="D815" s="386"/>
      <c r="E815" s="386"/>
      <c r="F815" s="386"/>
      <c r="G815" s="387"/>
      <c r="H815" s="386" t="s">
        <v>9095</v>
      </c>
      <c r="I815" s="386" t="s">
        <v>535</v>
      </c>
      <c r="J815" s="386">
        <v>12</v>
      </c>
      <c r="K815" s="386">
        <v>2015</v>
      </c>
      <c r="L815" s="388">
        <v>48.3</v>
      </c>
    </row>
    <row r="816" spans="1:12" x14ac:dyDescent="0.25">
      <c r="A816" s="386">
        <v>808</v>
      </c>
      <c r="B816" s="386" t="s">
        <v>9127</v>
      </c>
      <c r="C816" s="386" t="s">
        <v>9124</v>
      </c>
      <c r="D816" s="386"/>
      <c r="E816" s="386"/>
      <c r="F816" s="386"/>
      <c r="G816" s="387"/>
      <c r="H816" s="386" t="s">
        <v>9095</v>
      </c>
      <c r="I816" s="386" t="s">
        <v>535</v>
      </c>
      <c r="J816" s="386">
        <v>12</v>
      </c>
      <c r="K816" s="386">
        <v>2015</v>
      </c>
      <c r="L816" s="388">
        <v>48.3</v>
      </c>
    </row>
    <row r="817" spans="1:12" x14ac:dyDescent="0.25">
      <c r="A817" s="386">
        <v>809</v>
      </c>
      <c r="B817" s="386" t="s">
        <v>9128</v>
      </c>
      <c r="C817" s="386" t="s">
        <v>9124</v>
      </c>
      <c r="D817" s="386"/>
      <c r="E817" s="386"/>
      <c r="F817" s="386"/>
      <c r="G817" s="387"/>
      <c r="H817" s="386" t="s">
        <v>9095</v>
      </c>
      <c r="I817" s="386" t="s">
        <v>535</v>
      </c>
      <c r="J817" s="386">
        <v>12</v>
      </c>
      <c r="K817" s="386">
        <v>2015</v>
      </c>
      <c r="L817" s="388">
        <v>48.3</v>
      </c>
    </row>
    <row r="818" spans="1:12" x14ac:dyDescent="0.25">
      <c r="A818" s="386">
        <v>810</v>
      </c>
      <c r="B818" s="386" t="s">
        <v>9129</v>
      </c>
      <c r="C818" s="386" t="s">
        <v>9124</v>
      </c>
      <c r="D818" s="386"/>
      <c r="E818" s="386"/>
      <c r="F818" s="386"/>
      <c r="G818" s="387"/>
      <c r="H818" s="386" t="s">
        <v>9095</v>
      </c>
      <c r="I818" s="386" t="s">
        <v>535</v>
      </c>
      <c r="J818" s="386">
        <v>12</v>
      </c>
      <c r="K818" s="386">
        <v>2015</v>
      </c>
      <c r="L818" s="388">
        <v>48.3</v>
      </c>
    </row>
    <row r="819" spans="1:12" x14ac:dyDescent="0.25">
      <c r="A819" s="386">
        <v>811</v>
      </c>
      <c r="B819" s="386" t="s">
        <v>9130</v>
      </c>
      <c r="C819" s="386" t="s">
        <v>9124</v>
      </c>
      <c r="D819" s="386"/>
      <c r="E819" s="386"/>
      <c r="F819" s="386"/>
      <c r="G819" s="387"/>
      <c r="H819" s="386" t="s">
        <v>9095</v>
      </c>
      <c r="I819" s="386" t="s">
        <v>535</v>
      </c>
      <c r="J819" s="386">
        <v>12</v>
      </c>
      <c r="K819" s="386">
        <v>2015</v>
      </c>
      <c r="L819" s="388">
        <v>48.3</v>
      </c>
    </row>
    <row r="820" spans="1:12" x14ac:dyDescent="0.25">
      <c r="A820" s="386">
        <v>812</v>
      </c>
      <c r="B820" s="386" t="s">
        <v>9131</v>
      </c>
      <c r="C820" s="386" t="s">
        <v>9124</v>
      </c>
      <c r="D820" s="386"/>
      <c r="E820" s="386"/>
      <c r="F820" s="386"/>
      <c r="G820" s="387"/>
      <c r="H820" s="386" t="s">
        <v>9095</v>
      </c>
      <c r="I820" s="386" t="s">
        <v>535</v>
      </c>
      <c r="J820" s="386">
        <v>12</v>
      </c>
      <c r="K820" s="386">
        <v>2015</v>
      </c>
      <c r="L820" s="388">
        <v>48.3</v>
      </c>
    </row>
    <row r="821" spans="1:12" x14ac:dyDescent="0.25">
      <c r="A821" s="386">
        <v>813</v>
      </c>
      <c r="B821" s="386" t="s">
        <v>9132</v>
      </c>
      <c r="C821" s="386" t="s">
        <v>9124</v>
      </c>
      <c r="D821" s="386"/>
      <c r="E821" s="386"/>
      <c r="F821" s="386"/>
      <c r="G821" s="387"/>
      <c r="H821" s="386" t="s">
        <v>9095</v>
      </c>
      <c r="I821" s="386" t="s">
        <v>535</v>
      </c>
      <c r="J821" s="386">
        <v>12</v>
      </c>
      <c r="K821" s="386">
        <v>2015</v>
      </c>
      <c r="L821" s="388">
        <v>48.3</v>
      </c>
    </row>
    <row r="822" spans="1:12" x14ac:dyDescent="0.25">
      <c r="A822" s="386">
        <v>814</v>
      </c>
      <c r="B822" s="386" t="s">
        <v>9133</v>
      </c>
      <c r="C822" s="386" t="s">
        <v>9124</v>
      </c>
      <c r="D822" s="386"/>
      <c r="E822" s="386"/>
      <c r="F822" s="386"/>
      <c r="G822" s="387"/>
      <c r="H822" s="386" t="s">
        <v>9095</v>
      </c>
      <c r="I822" s="386" t="s">
        <v>535</v>
      </c>
      <c r="J822" s="386">
        <v>12</v>
      </c>
      <c r="K822" s="386">
        <v>2015</v>
      </c>
      <c r="L822" s="388">
        <v>48.3</v>
      </c>
    </row>
    <row r="823" spans="1:12" x14ac:dyDescent="0.25">
      <c r="A823" s="386">
        <v>815</v>
      </c>
      <c r="B823" s="386" t="s">
        <v>9134</v>
      </c>
      <c r="C823" s="386" t="s">
        <v>9124</v>
      </c>
      <c r="D823" s="386"/>
      <c r="E823" s="386"/>
      <c r="F823" s="386"/>
      <c r="G823" s="387"/>
      <c r="H823" s="386" t="s">
        <v>9095</v>
      </c>
      <c r="I823" s="386" t="s">
        <v>535</v>
      </c>
      <c r="J823" s="386">
        <v>12</v>
      </c>
      <c r="K823" s="386">
        <v>2015</v>
      </c>
      <c r="L823" s="388">
        <v>48.3</v>
      </c>
    </row>
    <row r="824" spans="1:12" x14ac:dyDescent="0.25">
      <c r="A824" s="386">
        <v>816</v>
      </c>
      <c r="B824" s="386" t="s">
        <v>9135</v>
      </c>
      <c r="C824" s="386" t="s">
        <v>9124</v>
      </c>
      <c r="D824" s="386"/>
      <c r="E824" s="386"/>
      <c r="F824" s="386"/>
      <c r="G824" s="387"/>
      <c r="H824" s="386" t="s">
        <v>9095</v>
      </c>
      <c r="I824" s="386" t="s">
        <v>535</v>
      </c>
      <c r="J824" s="386">
        <v>12</v>
      </c>
      <c r="K824" s="386">
        <v>2015</v>
      </c>
      <c r="L824" s="388">
        <v>48.3</v>
      </c>
    </row>
    <row r="825" spans="1:12" x14ac:dyDescent="0.25">
      <c r="A825" s="386">
        <v>817</v>
      </c>
      <c r="B825" s="386" t="s">
        <v>9136</v>
      </c>
      <c r="C825" s="386" t="s">
        <v>9124</v>
      </c>
      <c r="D825" s="386"/>
      <c r="E825" s="386"/>
      <c r="F825" s="386"/>
      <c r="G825" s="387"/>
      <c r="H825" s="386" t="s">
        <v>9095</v>
      </c>
      <c r="I825" s="386" t="s">
        <v>535</v>
      </c>
      <c r="J825" s="386">
        <v>12</v>
      </c>
      <c r="K825" s="386">
        <v>2015</v>
      </c>
      <c r="L825" s="388">
        <v>48.3</v>
      </c>
    </row>
    <row r="826" spans="1:12" ht="30" x14ac:dyDescent="0.25">
      <c r="A826" s="386">
        <v>818</v>
      </c>
      <c r="B826" s="386" t="s">
        <v>9137</v>
      </c>
      <c r="C826" s="386" t="s">
        <v>9138</v>
      </c>
      <c r="D826" s="386"/>
      <c r="E826" s="386"/>
      <c r="F826" s="386"/>
      <c r="G826" s="387"/>
      <c r="H826" s="386" t="s">
        <v>9095</v>
      </c>
      <c r="I826" s="386" t="s">
        <v>535</v>
      </c>
      <c r="J826" s="386">
        <v>12</v>
      </c>
      <c r="K826" s="386">
        <v>2013</v>
      </c>
      <c r="L826" s="388">
        <v>1</v>
      </c>
    </row>
    <row r="827" spans="1:12" x14ac:dyDescent="0.25">
      <c r="A827" s="386">
        <v>819</v>
      </c>
      <c r="B827" s="386" t="s">
        <v>9139</v>
      </c>
      <c r="C827" s="386" t="s">
        <v>9140</v>
      </c>
      <c r="D827" s="386"/>
      <c r="E827" s="386"/>
      <c r="F827" s="386"/>
      <c r="G827" s="387"/>
      <c r="H827" s="386" t="s">
        <v>9095</v>
      </c>
      <c r="I827" s="386" t="s">
        <v>535</v>
      </c>
      <c r="J827" s="386">
        <v>12</v>
      </c>
      <c r="K827" s="386">
        <v>2013</v>
      </c>
      <c r="L827" s="388">
        <v>10</v>
      </c>
    </row>
    <row r="828" spans="1:12" x14ac:dyDescent="0.25">
      <c r="A828" s="386">
        <v>820</v>
      </c>
      <c r="B828" s="386" t="s">
        <v>9141</v>
      </c>
      <c r="C828" s="386" t="s">
        <v>8979</v>
      </c>
      <c r="D828" s="386"/>
      <c r="E828" s="386"/>
      <c r="F828" s="386"/>
      <c r="G828" s="387"/>
      <c r="H828" s="386" t="s">
        <v>9095</v>
      </c>
      <c r="I828" s="386" t="s">
        <v>535</v>
      </c>
      <c r="J828" s="386">
        <v>12</v>
      </c>
      <c r="K828" s="386">
        <v>2013</v>
      </c>
      <c r="L828" s="388">
        <v>50</v>
      </c>
    </row>
    <row r="829" spans="1:12" x14ac:dyDescent="0.25">
      <c r="A829" s="386">
        <v>821</v>
      </c>
      <c r="B829" s="386" t="s">
        <v>9142</v>
      </c>
      <c r="C829" s="386" t="s">
        <v>9143</v>
      </c>
      <c r="D829" s="386"/>
      <c r="E829" s="386"/>
      <c r="F829" s="386"/>
      <c r="G829" s="387"/>
      <c r="H829" s="386" t="s">
        <v>9095</v>
      </c>
      <c r="I829" s="386" t="s">
        <v>535</v>
      </c>
      <c r="J829" s="386">
        <v>12</v>
      </c>
      <c r="K829" s="386">
        <v>2013</v>
      </c>
      <c r="L829" s="388">
        <v>64</v>
      </c>
    </row>
    <row r="830" spans="1:12" x14ac:dyDescent="0.25">
      <c r="A830" s="386">
        <v>822</v>
      </c>
      <c r="B830" s="386" t="s">
        <v>9144</v>
      </c>
      <c r="C830" s="386" t="s">
        <v>9145</v>
      </c>
      <c r="D830" s="386"/>
      <c r="E830" s="386"/>
      <c r="F830" s="386"/>
      <c r="G830" s="387"/>
      <c r="H830" s="386" t="s">
        <v>9095</v>
      </c>
      <c r="I830" s="386" t="s">
        <v>535</v>
      </c>
      <c r="J830" s="386">
        <v>12</v>
      </c>
      <c r="K830" s="386">
        <v>2013</v>
      </c>
      <c r="L830" s="388">
        <v>1</v>
      </c>
    </row>
    <row r="831" spans="1:12" x14ac:dyDescent="0.25">
      <c r="A831" s="386">
        <v>823</v>
      </c>
      <c r="B831" s="386" t="s">
        <v>9146</v>
      </c>
      <c r="C831" s="386" t="s">
        <v>9147</v>
      </c>
      <c r="D831" s="386"/>
      <c r="E831" s="386"/>
      <c r="F831" s="386"/>
      <c r="G831" s="387"/>
      <c r="H831" s="386" t="s">
        <v>9095</v>
      </c>
      <c r="I831" s="386" t="s">
        <v>535</v>
      </c>
      <c r="J831" s="386">
        <v>12</v>
      </c>
      <c r="K831" s="386">
        <v>2013</v>
      </c>
      <c r="L831" s="388">
        <v>1</v>
      </c>
    </row>
    <row r="832" spans="1:12" x14ac:dyDescent="0.25">
      <c r="A832" s="386">
        <v>824</v>
      </c>
      <c r="B832" s="386" t="s">
        <v>9148</v>
      </c>
      <c r="C832" s="386" t="s">
        <v>9149</v>
      </c>
      <c r="D832" s="386"/>
      <c r="E832" s="386"/>
      <c r="F832" s="386"/>
      <c r="G832" s="387"/>
      <c r="H832" s="386" t="s">
        <v>9095</v>
      </c>
      <c r="I832" s="386" t="s">
        <v>535</v>
      </c>
      <c r="J832" s="386">
        <v>12</v>
      </c>
      <c r="K832" s="386">
        <v>2013</v>
      </c>
      <c r="L832" s="388">
        <v>1</v>
      </c>
    </row>
    <row r="833" spans="1:12" x14ac:dyDescent="0.25">
      <c r="A833" s="386">
        <v>825</v>
      </c>
      <c r="B833" s="386" t="s">
        <v>9150</v>
      </c>
      <c r="C833" s="386" t="s">
        <v>9151</v>
      </c>
      <c r="D833" s="386"/>
      <c r="E833" s="386"/>
      <c r="F833" s="386"/>
      <c r="G833" s="387"/>
      <c r="H833" s="386" t="s">
        <v>9095</v>
      </c>
      <c r="I833" s="386" t="s">
        <v>535</v>
      </c>
      <c r="J833" s="386">
        <v>12</v>
      </c>
      <c r="K833" s="386">
        <v>2013</v>
      </c>
      <c r="L833" s="388">
        <v>1</v>
      </c>
    </row>
    <row r="834" spans="1:12" x14ac:dyDescent="0.25">
      <c r="A834" s="386">
        <v>826</v>
      </c>
      <c r="B834" s="386" t="s">
        <v>9152</v>
      </c>
      <c r="C834" s="386" t="s">
        <v>9153</v>
      </c>
      <c r="D834" s="386"/>
      <c r="E834" s="386"/>
      <c r="F834" s="386"/>
      <c r="G834" s="387"/>
      <c r="H834" s="386" t="s">
        <v>9095</v>
      </c>
      <c r="I834" s="386" t="s">
        <v>535</v>
      </c>
      <c r="J834" s="386">
        <v>12</v>
      </c>
      <c r="K834" s="386">
        <v>2013</v>
      </c>
      <c r="L834" s="388">
        <v>1</v>
      </c>
    </row>
    <row r="835" spans="1:12" ht="30" x14ac:dyDescent="0.25">
      <c r="A835" s="386">
        <v>827</v>
      </c>
      <c r="B835" s="386" t="s">
        <v>9154</v>
      </c>
      <c r="C835" s="386" t="s">
        <v>9155</v>
      </c>
      <c r="D835" s="386"/>
      <c r="E835" s="386"/>
      <c r="F835" s="386"/>
      <c r="G835" s="387"/>
      <c r="H835" s="386" t="s">
        <v>9095</v>
      </c>
      <c r="I835" s="386" t="s">
        <v>535</v>
      </c>
      <c r="J835" s="386">
        <v>12</v>
      </c>
      <c r="K835" s="386">
        <v>2013</v>
      </c>
      <c r="L835" s="388">
        <v>140</v>
      </c>
    </row>
    <row r="836" spans="1:12" ht="30" x14ac:dyDescent="0.25">
      <c r="A836" s="386">
        <v>828</v>
      </c>
      <c r="B836" s="386" t="s">
        <v>9156</v>
      </c>
      <c r="C836" s="386" t="s">
        <v>9157</v>
      </c>
      <c r="D836" s="386"/>
      <c r="E836" s="386"/>
      <c r="F836" s="386"/>
      <c r="G836" s="387"/>
      <c r="H836" s="386" t="s">
        <v>9095</v>
      </c>
      <c r="I836" s="386" t="s">
        <v>535</v>
      </c>
      <c r="J836" s="386">
        <v>12</v>
      </c>
      <c r="K836" s="386">
        <v>2013</v>
      </c>
      <c r="L836" s="388">
        <v>5</v>
      </c>
    </row>
    <row r="837" spans="1:12" x14ac:dyDescent="0.25">
      <c r="A837" s="386">
        <v>829</v>
      </c>
      <c r="B837" s="386" t="s">
        <v>9158</v>
      </c>
      <c r="C837" s="386" t="s">
        <v>9159</v>
      </c>
      <c r="D837" s="386"/>
      <c r="E837" s="386"/>
      <c r="F837" s="386"/>
      <c r="G837" s="387"/>
      <c r="H837" s="386" t="s">
        <v>9160</v>
      </c>
      <c r="I837" s="386" t="s">
        <v>535</v>
      </c>
      <c r="J837" s="386">
        <v>12</v>
      </c>
      <c r="K837" s="386">
        <v>2013</v>
      </c>
      <c r="L837" s="388">
        <v>1</v>
      </c>
    </row>
    <row r="838" spans="1:12" x14ac:dyDescent="0.25">
      <c r="A838" s="386">
        <v>830</v>
      </c>
      <c r="B838" s="386" t="s">
        <v>9161</v>
      </c>
      <c r="C838" s="386" t="s">
        <v>9159</v>
      </c>
      <c r="D838" s="386"/>
      <c r="E838" s="386"/>
      <c r="F838" s="386"/>
      <c r="G838" s="387"/>
      <c r="H838" s="386" t="s">
        <v>9160</v>
      </c>
      <c r="I838" s="386" t="s">
        <v>535</v>
      </c>
      <c r="J838" s="386">
        <v>12</v>
      </c>
      <c r="K838" s="386">
        <v>2013</v>
      </c>
      <c r="L838" s="388">
        <v>1</v>
      </c>
    </row>
    <row r="839" spans="1:12" x14ac:dyDescent="0.25">
      <c r="A839" s="386">
        <v>831</v>
      </c>
      <c r="B839" s="386" t="s">
        <v>9162</v>
      </c>
      <c r="C839" s="386" t="s">
        <v>9159</v>
      </c>
      <c r="D839" s="386"/>
      <c r="E839" s="386"/>
      <c r="F839" s="386"/>
      <c r="G839" s="387"/>
      <c r="H839" s="386" t="s">
        <v>9160</v>
      </c>
      <c r="I839" s="386" t="s">
        <v>535</v>
      </c>
      <c r="J839" s="386">
        <v>12</v>
      </c>
      <c r="K839" s="386">
        <v>2013</v>
      </c>
      <c r="L839" s="388">
        <v>1</v>
      </c>
    </row>
    <row r="840" spans="1:12" x14ac:dyDescent="0.25">
      <c r="A840" s="386">
        <v>832</v>
      </c>
      <c r="B840" s="386" t="s">
        <v>9163</v>
      </c>
      <c r="C840" s="386" t="s">
        <v>9164</v>
      </c>
      <c r="D840" s="386"/>
      <c r="E840" s="386"/>
      <c r="F840" s="386"/>
      <c r="G840" s="387"/>
      <c r="H840" s="386" t="s">
        <v>9160</v>
      </c>
      <c r="I840" s="386" t="s">
        <v>535</v>
      </c>
      <c r="J840" s="386">
        <v>12</v>
      </c>
      <c r="K840" s="386">
        <v>2013</v>
      </c>
      <c r="L840" s="388">
        <v>1</v>
      </c>
    </row>
    <row r="841" spans="1:12" x14ac:dyDescent="0.25">
      <c r="A841" s="386">
        <v>833</v>
      </c>
      <c r="B841" s="386" t="s">
        <v>9165</v>
      </c>
      <c r="C841" s="386" t="s">
        <v>9166</v>
      </c>
      <c r="D841" s="386"/>
      <c r="E841" s="386"/>
      <c r="F841" s="386"/>
      <c r="G841" s="387"/>
      <c r="H841" s="386" t="s">
        <v>9160</v>
      </c>
      <c r="I841" s="386" t="s">
        <v>535</v>
      </c>
      <c r="J841" s="386">
        <v>12</v>
      </c>
      <c r="K841" s="386">
        <v>2013</v>
      </c>
      <c r="L841" s="388">
        <v>52</v>
      </c>
    </row>
    <row r="842" spans="1:12" x14ac:dyDescent="0.25">
      <c r="A842" s="386">
        <v>834</v>
      </c>
      <c r="B842" s="386" t="s">
        <v>9167</v>
      </c>
      <c r="C842" s="386" t="s">
        <v>9168</v>
      </c>
      <c r="D842" s="386"/>
      <c r="E842" s="386"/>
      <c r="F842" s="386"/>
      <c r="G842" s="387"/>
      <c r="H842" s="386" t="s">
        <v>9160</v>
      </c>
      <c r="I842" s="386" t="s">
        <v>535</v>
      </c>
      <c r="J842" s="386">
        <v>12</v>
      </c>
      <c r="K842" s="386">
        <v>2013</v>
      </c>
      <c r="L842" s="388">
        <v>1</v>
      </c>
    </row>
    <row r="843" spans="1:12" x14ac:dyDescent="0.25">
      <c r="A843" s="386">
        <v>835</v>
      </c>
      <c r="B843" s="386" t="s">
        <v>9169</v>
      </c>
      <c r="C843" s="386" t="s">
        <v>9168</v>
      </c>
      <c r="D843" s="386"/>
      <c r="E843" s="386"/>
      <c r="F843" s="386"/>
      <c r="G843" s="387"/>
      <c r="H843" s="386" t="s">
        <v>9160</v>
      </c>
      <c r="I843" s="386" t="s">
        <v>535</v>
      </c>
      <c r="J843" s="386">
        <v>12</v>
      </c>
      <c r="K843" s="386">
        <v>2013</v>
      </c>
      <c r="L843" s="388">
        <v>1</v>
      </c>
    </row>
    <row r="844" spans="1:12" x14ac:dyDescent="0.25">
      <c r="A844" s="386">
        <v>836</v>
      </c>
      <c r="B844" s="386" t="s">
        <v>9170</v>
      </c>
      <c r="C844" s="386" t="s">
        <v>9171</v>
      </c>
      <c r="D844" s="386"/>
      <c r="E844" s="386"/>
      <c r="F844" s="386"/>
      <c r="G844" s="387"/>
      <c r="H844" s="386" t="s">
        <v>9160</v>
      </c>
      <c r="I844" s="386" t="s">
        <v>535</v>
      </c>
      <c r="J844" s="386">
        <v>12</v>
      </c>
      <c r="K844" s="386">
        <v>2013</v>
      </c>
      <c r="L844" s="388">
        <v>106</v>
      </c>
    </row>
    <row r="845" spans="1:12" x14ac:dyDescent="0.25">
      <c r="A845" s="386">
        <v>837</v>
      </c>
      <c r="B845" s="386" t="s">
        <v>9172</v>
      </c>
      <c r="C845" s="386" t="s">
        <v>9173</v>
      </c>
      <c r="D845" s="386"/>
      <c r="E845" s="386"/>
      <c r="F845" s="386"/>
      <c r="G845" s="387"/>
      <c r="H845" s="386" t="s">
        <v>9160</v>
      </c>
      <c r="I845" s="386" t="s">
        <v>535</v>
      </c>
      <c r="J845" s="386">
        <v>12</v>
      </c>
      <c r="K845" s="386">
        <v>2013</v>
      </c>
      <c r="L845" s="388">
        <v>22</v>
      </c>
    </row>
    <row r="846" spans="1:12" x14ac:dyDescent="0.25">
      <c r="A846" s="386">
        <v>838</v>
      </c>
      <c r="B846" s="386" t="s">
        <v>9174</v>
      </c>
      <c r="C846" s="386" t="s">
        <v>9175</v>
      </c>
      <c r="D846" s="386"/>
      <c r="E846" s="386"/>
      <c r="F846" s="386"/>
      <c r="G846" s="387"/>
      <c r="H846" s="386" t="s">
        <v>9176</v>
      </c>
      <c r="I846" s="386" t="s">
        <v>535</v>
      </c>
      <c r="J846" s="386">
        <v>12</v>
      </c>
      <c r="K846" s="386">
        <v>2013</v>
      </c>
      <c r="L846" s="388">
        <v>1</v>
      </c>
    </row>
    <row r="847" spans="1:12" ht="30" x14ac:dyDescent="0.25">
      <c r="A847" s="386">
        <v>839</v>
      </c>
      <c r="B847" s="386" t="s">
        <v>9177</v>
      </c>
      <c r="C847" s="386" t="s">
        <v>9155</v>
      </c>
      <c r="D847" s="386"/>
      <c r="E847" s="386"/>
      <c r="F847" s="386"/>
      <c r="G847" s="387"/>
      <c r="H847" s="386" t="s">
        <v>9176</v>
      </c>
      <c r="I847" s="386" t="s">
        <v>535</v>
      </c>
      <c r="J847" s="386">
        <v>12</v>
      </c>
      <c r="K847" s="386">
        <v>2013</v>
      </c>
      <c r="L847" s="388">
        <v>140</v>
      </c>
    </row>
    <row r="848" spans="1:12" ht="30" x14ac:dyDescent="0.25">
      <c r="A848" s="386">
        <v>840</v>
      </c>
      <c r="B848" s="386" t="s">
        <v>9178</v>
      </c>
      <c r="C848" s="386" t="s">
        <v>9179</v>
      </c>
      <c r="D848" s="386"/>
      <c r="E848" s="386"/>
      <c r="F848" s="386"/>
      <c r="G848" s="387"/>
      <c r="H848" s="386" t="s">
        <v>9176</v>
      </c>
      <c r="I848" s="386" t="s">
        <v>535</v>
      </c>
      <c r="J848" s="386">
        <v>12</v>
      </c>
      <c r="K848" s="386">
        <v>2013</v>
      </c>
      <c r="L848" s="388">
        <v>5</v>
      </c>
    </row>
    <row r="849" spans="1:12" x14ac:dyDescent="0.25">
      <c r="A849" s="386">
        <v>841</v>
      </c>
      <c r="B849" s="386" t="s">
        <v>9180</v>
      </c>
      <c r="C849" s="386" t="s">
        <v>9181</v>
      </c>
      <c r="D849" s="386"/>
      <c r="E849" s="386"/>
      <c r="F849" s="386"/>
      <c r="G849" s="387"/>
      <c r="H849" s="386" t="s">
        <v>9176</v>
      </c>
      <c r="I849" s="386" t="s">
        <v>535</v>
      </c>
      <c r="J849" s="386">
        <v>12</v>
      </c>
      <c r="K849" s="386">
        <v>2013</v>
      </c>
      <c r="L849" s="388">
        <v>1</v>
      </c>
    </row>
    <row r="850" spans="1:12" ht="30" x14ac:dyDescent="0.25">
      <c r="A850" s="386">
        <v>842</v>
      </c>
      <c r="B850" s="386" t="s">
        <v>9182</v>
      </c>
      <c r="C850" s="386" t="s">
        <v>9183</v>
      </c>
      <c r="D850" s="386"/>
      <c r="E850" s="386"/>
      <c r="F850" s="386"/>
      <c r="G850" s="387"/>
      <c r="H850" s="386" t="s">
        <v>1443</v>
      </c>
      <c r="I850" s="386" t="s">
        <v>535</v>
      </c>
      <c r="J850" s="386">
        <v>12</v>
      </c>
      <c r="K850" s="386">
        <v>2013</v>
      </c>
      <c r="L850" s="388">
        <v>1</v>
      </c>
    </row>
    <row r="851" spans="1:12" x14ac:dyDescent="0.25">
      <c r="A851" s="386">
        <v>843</v>
      </c>
      <c r="B851" s="386" t="s">
        <v>9184</v>
      </c>
      <c r="C851" s="386" t="s">
        <v>9185</v>
      </c>
      <c r="D851" s="386"/>
      <c r="E851" s="386"/>
      <c r="F851" s="386"/>
      <c r="G851" s="387"/>
      <c r="H851" s="386" t="s">
        <v>1443</v>
      </c>
      <c r="I851" s="386" t="s">
        <v>535</v>
      </c>
      <c r="J851" s="386">
        <v>12</v>
      </c>
      <c r="K851" s="386">
        <v>2013</v>
      </c>
      <c r="L851" s="388">
        <v>1</v>
      </c>
    </row>
    <row r="852" spans="1:12" ht="30" x14ac:dyDescent="0.25">
      <c r="A852" s="386">
        <v>844</v>
      </c>
      <c r="B852" s="386" t="s">
        <v>9186</v>
      </c>
      <c r="C852" s="386" t="s">
        <v>9187</v>
      </c>
      <c r="D852" s="386"/>
      <c r="E852" s="386"/>
      <c r="F852" s="386"/>
      <c r="G852" s="387"/>
      <c r="H852" s="386" t="s">
        <v>1443</v>
      </c>
      <c r="I852" s="386" t="s">
        <v>535</v>
      </c>
      <c r="J852" s="386">
        <v>12</v>
      </c>
      <c r="K852" s="386">
        <v>2013</v>
      </c>
      <c r="L852" s="388">
        <v>1</v>
      </c>
    </row>
    <row r="853" spans="1:12" x14ac:dyDescent="0.25">
      <c r="A853" s="386">
        <v>845</v>
      </c>
      <c r="B853" s="386" t="s">
        <v>9188</v>
      </c>
      <c r="C853" s="386" t="s">
        <v>9189</v>
      </c>
      <c r="D853" s="386"/>
      <c r="E853" s="386"/>
      <c r="F853" s="386"/>
      <c r="G853" s="387"/>
      <c r="H853" s="386" t="s">
        <v>1443</v>
      </c>
      <c r="I853" s="386" t="s">
        <v>535</v>
      </c>
      <c r="J853" s="386">
        <v>12</v>
      </c>
      <c r="K853" s="386">
        <v>2013</v>
      </c>
      <c r="L853" s="388">
        <v>1</v>
      </c>
    </row>
    <row r="854" spans="1:12" x14ac:dyDescent="0.25">
      <c r="A854" s="386">
        <v>846</v>
      </c>
      <c r="B854" s="386" t="s">
        <v>9190</v>
      </c>
      <c r="C854" s="386" t="s">
        <v>9191</v>
      </c>
      <c r="D854" s="386"/>
      <c r="E854" s="386"/>
      <c r="F854" s="386"/>
      <c r="G854" s="387"/>
      <c r="H854" s="386" t="s">
        <v>1443</v>
      </c>
      <c r="I854" s="386" t="s">
        <v>535</v>
      </c>
      <c r="J854" s="386">
        <v>12</v>
      </c>
      <c r="K854" s="386">
        <v>2013</v>
      </c>
      <c r="L854" s="388">
        <v>1</v>
      </c>
    </row>
    <row r="855" spans="1:12" x14ac:dyDescent="0.25">
      <c r="A855" s="386">
        <v>847</v>
      </c>
      <c r="B855" s="386" t="s">
        <v>9192</v>
      </c>
      <c r="C855" s="386" t="s">
        <v>9193</v>
      </c>
      <c r="D855" s="386"/>
      <c r="E855" s="386"/>
      <c r="F855" s="386"/>
      <c r="G855" s="387"/>
      <c r="H855" s="386" t="s">
        <v>1443</v>
      </c>
      <c r="I855" s="386" t="s">
        <v>535</v>
      </c>
      <c r="J855" s="386">
        <v>12</v>
      </c>
      <c r="K855" s="386">
        <v>2013</v>
      </c>
      <c r="L855" s="388">
        <v>1</v>
      </c>
    </row>
    <row r="856" spans="1:12" ht="30" x14ac:dyDescent="0.25">
      <c r="A856" s="386">
        <v>848</v>
      </c>
      <c r="B856" s="386" t="s">
        <v>9194</v>
      </c>
      <c r="C856" s="386" t="s">
        <v>9195</v>
      </c>
      <c r="D856" s="386"/>
      <c r="E856" s="386"/>
      <c r="F856" s="386"/>
      <c r="G856" s="387"/>
      <c r="H856" s="386" t="s">
        <v>1443</v>
      </c>
      <c r="I856" s="386" t="s">
        <v>535</v>
      </c>
      <c r="J856" s="386">
        <v>12</v>
      </c>
      <c r="K856" s="386">
        <v>2015</v>
      </c>
      <c r="L856" s="388">
        <v>541.19000000000005</v>
      </c>
    </row>
    <row r="857" spans="1:12" x14ac:dyDescent="0.25">
      <c r="A857" s="386">
        <v>849</v>
      </c>
      <c r="B857" s="386" t="s">
        <v>9196</v>
      </c>
      <c r="C857" s="386" t="s">
        <v>9197</v>
      </c>
      <c r="D857" s="386"/>
      <c r="E857" s="386"/>
      <c r="F857" s="386"/>
      <c r="G857" s="387"/>
      <c r="H857" s="386" t="s">
        <v>1443</v>
      </c>
      <c r="I857" s="386" t="s">
        <v>535</v>
      </c>
      <c r="J857" s="386">
        <v>12</v>
      </c>
      <c r="K857" s="386">
        <v>2015</v>
      </c>
      <c r="L857" s="388">
        <v>754.4</v>
      </c>
    </row>
    <row r="858" spans="1:12" x14ac:dyDescent="0.25">
      <c r="A858" s="386">
        <v>850</v>
      </c>
      <c r="B858" s="386" t="s">
        <v>9198</v>
      </c>
      <c r="C858" s="386" t="s">
        <v>9199</v>
      </c>
      <c r="D858" s="386"/>
      <c r="E858" s="386"/>
      <c r="F858" s="386"/>
      <c r="G858" s="387"/>
      <c r="H858" s="386" t="s">
        <v>1443</v>
      </c>
      <c r="I858" s="386" t="s">
        <v>535</v>
      </c>
      <c r="J858" s="386">
        <v>12</v>
      </c>
      <c r="K858" s="386">
        <v>2015</v>
      </c>
      <c r="L858" s="388">
        <v>1665.43</v>
      </c>
    </row>
    <row r="859" spans="1:12" x14ac:dyDescent="0.25">
      <c r="A859" s="386">
        <v>851</v>
      </c>
      <c r="B859" s="386" t="s">
        <v>9200</v>
      </c>
      <c r="C859" s="386" t="s">
        <v>9201</v>
      </c>
      <c r="D859" s="386"/>
      <c r="E859" s="386"/>
      <c r="F859" s="386"/>
      <c r="G859" s="387"/>
      <c r="H859" s="386" t="s">
        <v>1443</v>
      </c>
      <c r="I859" s="386" t="s">
        <v>535</v>
      </c>
      <c r="J859" s="386">
        <v>12</v>
      </c>
      <c r="K859" s="386">
        <v>2013</v>
      </c>
      <c r="L859" s="388">
        <v>1</v>
      </c>
    </row>
    <row r="860" spans="1:12" x14ac:dyDescent="0.25">
      <c r="A860" s="386">
        <v>852</v>
      </c>
      <c r="B860" s="386" t="s">
        <v>9202</v>
      </c>
      <c r="C860" s="386" t="s">
        <v>9203</v>
      </c>
      <c r="D860" s="386"/>
      <c r="E860" s="386"/>
      <c r="F860" s="386"/>
      <c r="G860" s="387"/>
      <c r="H860" s="386" t="s">
        <v>1443</v>
      </c>
      <c r="I860" s="386" t="s">
        <v>535</v>
      </c>
      <c r="J860" s="386">
        <v>12</v>
      </c>
      <c r="K860" s="386">
        <v>2013</v>
      </c>
      <c r="L860" s="388">
        <v>1</v>
      </c>
    </row>
    <row r="861" spans="1:12" x14ac:dyDescent="0.25">
      <c r="A861" s="386">
        <v>853</v>
      </c>
      <c r="B861" s="386" t="s">
        <v>9204</v>
      </c>
      <c r="C861" s="386" t="s">
        <v>9205</v>
      </c>
      <c r="D861" s="386"/>
      <c r="E861" s="386"/>
      <c r="F861" s="386"/>
      <c r="G861" s="387"/>
      <c r="H861" s="386" t="s">
        <v>1443</v>
      </c>
      <c r="I861" s="386" t="s">
        <v>535</v>
      </c>
      <c r="J861" s="386">
        <v>12</v>
      </c>
      <c r="K861" s="386">
        <v>2015</v>
      </c>
      <c r="L861" s="388">
        <v>699</v>
      </c>
    </row>
    <row r="862" spans="1:12" ht="30" x14ac:dyDescent="0.25">
      <c r="A862" s="386">
        <v>854</v>
      </c>
      <c r="B862" s="386" t="s">
        <v>9206</v>
      </c>
      <c r="C862" s="386" t="s">
        <v>9207</v>
      </c>
      <c r="D862" s="386"/>
      <c r="E862" s="386"/>
      <c r="F862" s="386"/>
      <c r="G862" s="387"/>
      <c r="H862" s="386" t="s">
        <v>1443</v>
      </c>
      <c r="I862" s="386" t="s">
        <v>535</v>
      </c>
      <c r="J862" s="386">
        <v>12</v>
      </c>
      <c r="K862" s="386">
        <v>2015</v>
      </c>
      <c r="L862" s="388">
        <v>1240.8499999999999</v>
      </c>
    </row>
    <row r="863" spans="1:12" ht="30" x14ac:dyDescent="0.25">
      <c r="A863" s="386">
        <v>855</v>
      </c>
      <c r="B863" s="386" t="s">
        <v>9208</v>
      </c>
      <c r="C863" s="386" t="s">
        <v>9209</v>
      </c>
      <c r="D863" s="386"/>
      <c r="E863" s="386"/>
      <c r="F863" s="386"/>
      <c r="G863" s="387"/>
      <c r="H863" s="386" t="s">
        <v>1443</v>
      </c>
      <c r="I863" s="386" t="s">
        <v>535</v>
      </c>
      <c r="J863" s="386">
        <v>12</v>
      </c>
      <c r="K863" s="386">
        <v>2015</v>
      </c>
      <c r="L863" s="388">
        <v>772.8</v>
      </c>
    </row>
    <row r="864" spans="1:12" ht="30" x14ac:dyDescent="0.25">
      <c r="A864" s="386">
        <v>856</v>
      </c>
      <c r="B864" s="386" t="s">
        <v>9210</v>
      </c>
      <c r="C864" s="386" t="s">
        <v>9211</v>
      </c>
      <c r="D864" s="386"/>
      <c r="E864" s="386"/>
      <c r="F864" s="386"/>
      <c r="G864" s="387"/>
      <c r="H864" s="386" t="s">
        <v>1443</v>
      </c>
      <c r="I864" s="386" t="s">
        <v>535</v>
      </c>
      <c r="J864" s="386">
        <v>12</v>
      </c>
      <c r="K864" s="386">
        <v>2015</v>
      </c>
      <c r="L864" s="388">
        <v>2117.15</v>
      </c>
    </row>
    <row r="865" spans="1:12" ht="30" x14ac:dyDescent="0.25">
      <c r="A865" s="386">
        <v>857</v>
      </c>
      <c r="B865" s="386" t="s">
        <v>9212</v>
      </c>
      <c r="C865" s="386" t="s">
        <v>9213</v>
      </c>
      <c r="D865" s="386"/>
      <c r="E865" s="386"/>
      <c r="F865" s="386"/>
      <c r="G865" s="387"/>
      <c r="H865" s="386" t="s">
        <v>1443</v>
      </c>
      <c r="I865" s="386" t="s">
        <v>535</v>
      </c>
      <c r="J865" s="386">
        <v>12</v>
      </c>
      <c r="K865" s="386">
        <v>2015</v>
      </c>
      <c r="L865" s="388">
        <v>333.5</v>
      </c>
    </row>
    <row r="866" spans="1:12" ht="30" x14ac:dyDescent="0.25">
      <c r="A866" s="386">
        <v>858</v>
      </c>
      <c r="B866" s="386" t="s">
        <v>9214</v>
      </c>
      <c r="C866" s="386" t="s">
        <v>9215</v>
      </c>
      <c r="D866" s="386"/>
      <c r="E866" s="386"/>
      <c r="F866" s="386"/>
      <c r="G866" s="387"/>
      <c r="H866" s="386" t="s">
        <v>1443</v>
      </c>
      <c r="I866" s="386" t="s">
        <v>535</v>
      </c>
      <c r="J866" s="386">
        <v>12</v>
      </c>
      <c r="K866" s="386">
        <v>2015</v>
      </c>
      <c r="L866" s="388">
        <v>333.5</v>
      </c>
    </row>
    <row r="867" spans="1:12" ht="30" x14ac:dyDescent="0.25">
      <c r="A867" s="386">
        <v>859</v>
      </c>
      <c r="B867" s="386" t="s">
        <v>9216</v>
      </c>
      <c r="C867" s="386" t="s">
        <v>9217</v>
      </c>
      <c r="D867" s="386"/>
      <c r="E867" s="386"/>
      <c r="F867" s="386"/>
      <c r="G867" s="387"/>
      <c r="H867" s="386" t="s">
        <v>1443</v>
      </c>
      <c r="I867" s="386" t="s">
        <v>535</v>
      </c>
      <c r="J867" s="386">
        <v>12</v>
      </c>
      <c r="K867" s="386">
        <v>2015</v>
      </c>
      <c r="L867" s="388">
        <v>333.5</v>
      </c>
    </row>
    <row r="868" spans="1:12" ht="30" x14ac:dyDescent="0.25">
      <c r="A868" s="386">
        <v>860</v>
      </c>
      <c r="B868" s="386" t="s">
        <v>9218</v>
      </c>
      <c r="C868" s="386" t="s">
        <v>9219</v>
      </c>
      <c r="D868" s="386"/>
      <c r="E868" s="386"/>
      <c r="F868" s="386"/>
      <c r="G868" s="387"/>
      <c r="H868" s="386" t="s">
        <v>1443</v>
      </c>
      <c r="I868" s="386" t="s">
        <v>535</v>
      </c>
      <c r="J868" s="386">
        <v>12</v>
      </c>
      <c r="K868" s="386">
        <v>2015</v>
      </c>
      <c r="L868" s="388">
        <v>333.5</v>
      </c>
    </row>
    <row r="869" spans="1:12" ht="30" x14ac:dyDescent="0.25">
      <c r="A869" s="386">
        <v>861</v>
      </c>
      <c r="B869" s="386" t="s">
        <v>9220</v>
      </c>
      <c r="C869" s="386" t="s">
        <v>9221</v>
      </c>
      <c r="D869" s="386"/>
      <c r="E869" s="386"/>
      <c r="F869" s="386"/>
      <c r="G869" s="387"/>
      <c r="H869" s="386" t="s">
        <v>1443</v>
      </c>
      <c r="I869" s="386" t="s">
        <v>535</v>
      </c>
      <c r="J869" s="386">
        <v>12</v>
      </c>
      <c r="K869" s="386">
        <v>2015</v>
      </c>
      <c r="L869" s="388">
        <v>903.9</v>
      </c>
    </row>
    <row r="870" spans="1:12" ht="30" x14ac:dyDescent="0.25">
      <c r="A870" s="386">
        <v>862</v>
      </c>
      <c r="B870" s="386" t="s">
        <v>9222</v>
      </c>
      <c r="C870" s="386" t="s">
        <v>9223</v>
      </c>
      <c r="D870" s="386"/>
      <c r="E870" s="386"/>
      <c r="F870" s="386"/>
      <c r="G870" s="387"/>
      <c r="H870" s="386" t="s">
        <v>1443</v>
      </c>
      <c r="I870" s="386" t="s">
        <v>535</v>
      </c>
      <c r="J870" s="386">
        <v>12</v>
      </c>
      <c r="K870" s="386">
        <v>2015</v>
      </c>
      <c r="L870" s="388">
        <v>1552.5</v>
      </c>
    </row>
    <row r="871" spans="1:12" x14ac:dyDescent="0.25">
      <c r="A871" s="386">
        <v>863</v>
      </c>
      <c r="B871" s="386" t="s">
        <v>9224</v>
      </c>
      <c r="C871" s="386" t="s">
        <v>9225</v>
      </c>
      <c r="D871" s="386"/>
      <c r="E871" s="386"/>
      <c r="F871" s="386"/>
      <c r="G871" s="387"/>
      <c r="H871" s="386" t="s">
        <v>1443</v>
      </c>
      <c r="I871" s="386" t="s">
        <v>535</v>
      </c>
      <c r="J871" s="386">
        <v>12</v>
      </c>
      <c r="K871" s="386">
        <v>2015</v>
      </c>
      <c r="L871" s="388">
        <v>899.51</v>
      </c>
    </row>
    <row r="872" spans="1:12" x14ac:dyDescent="0.25">
      <c r="A872" s="386">
        <v>864</v>
      </c>
      <c r="B872" s="386" t="s">
        <v>9226</v>
      </c>
      <c r="C872" s="386" t="s">
        <v>9227</v>
      </c>
      <c r="D872" s="386"/>
      <c r="E872" s="386"/>
      <c r="F872" s="386"/>
      <c r="G872" s="387"/>
      <c r="H872" s="386" t="s">
        <v>1443</v>
      </c>
      <c r="I872" s="386" t="s">
        <v>535</v>
      </c>
      <c r="J872" s="386">
        <v>12</v>
      </c>
      <c r="K872" s="386">
        <v>2015</v>
      </c>
      <c r="L872" s="388">
        <v>649.6</v>
      </c>
    </row>
    <row r="873" spans="1:12" ht="30" x14ac:dyDescent="0.25">
      <c r="A873" s="386">
        <v>865</v>
      </c>
      <c r="B873" s="386" t="s">
        <v>9228</v>
      </c>
      <c r="C873" s="386" t="s">
        <v>9229</v>
      </c>
      <c r="D873" s="386"/>
      <c r="E873" s="386"/>
      <c r="F873" s="386"/>
      <c r="G873" s="387"/>
      <c r="H873" s="386" t="s">
        <v>1443</v>
      </c>
      <c r="I873" s="386" t="s">
        <v>535</v>
      </c>
      <c r="J873" s="386">
        <v>12</v>
      </c>
      <c r="K873" s="386">
        <v>2015</v>
      </c>
      <c r="L873" s="388">
        <v>287.5</v>
      </c>
    </row>
    <row r="874" spans="1:12" ht="30" x14ac:dyDescent="0.25">
      <c r="A874" s="386">
        <v>866</v>
      </c>
      <c r="B874" s="386" t="s">
        <v>9230</v>
      </c>
      <c r="C874" s="386" t="s">
        <v>9231</v>
      </c>
      <c r="D874" s="386"/>
      <c r="E874" s="386"/>
      <c r="F874" s="386"/>
      <c r="G874" s="387"/>
      <c r="H874" s="386" t="s">
        <v>1443</v>
      </c>
      <c r="I874" s="386" t="s">
        <v>535</v>
      </c>
      <c r="J874" s="386">
        <v>12</v>
      </c>
      <c r="K874" s="386">
        <v>2015</v>
      </c>
      <c r="L874" s="388">
        <v>287.5</v>
      </c>
    </row>
    <row r="875" spans="1:12" ht="30" x14ac:dyDescent="0.25">
      <c r="A875" s="386">
        <v>867</v>
      </c>
      <c r="B875" s="386" t="s">
        <v>9232</v>
      </c>
      <c r="C875" s="386" t="s">
        <v>9233</v>
      </c>
      <c r="D875" s="386"/>
      <c r="E875" s="386"/>
      <c r="F875" s="386"/>
      <c r="G875" s="387"/>
      <c r="H875" s="386" t="s">
        <v>1443</v>
      </c>
      <c r="I875" s="386" t="s">
        <v>535</v>
      </c>
      <c r="J875" s="386">
        <v>12</v>
      </c>
      <c r="K875" s="386">
        <v>2015</v>
      </c>
      <c r="L875" s="388">
        <v>1890.32</v>
      </c>
    </row>
    <row r="876" spans="1:12" x14ac:dyDescent="0.25">
      <c r="A876" s="386">
        <v>868</v>
      </c>
      <c r="B876" s="386" t="s">
        <v>9234</v>
      </c>
      <c r="C876" s="386" t="s">
        <v>9235</v>
      </c>
      <c r="D876" s="386"/>
      <c r="E876" s="386"/>
      <c r="F876" s="386"/>
      <c r="G876" s="387"/>
      <c r="H876" s="386" t="s">
        <v>1443</v>
      </c>
      <c r="I876" s="386" t="s">
        <v>535</v>
      </c>
      <c r="J876" s="386">
        <v>12</v>
      </c>
      <c r="K876" s="386">
        <v>2015</v>
      </c>
      <c r="L876" s="388">
        <v>690</v>
      </c>
    </row>
    <row r="877" spans="1:12" x14ac:dyDescent="0.25">
      <c r="A877" s="386">
        <v>869</v>
      </c>
      <c r="B877" s="386" t="s">
        <v>9236</v>
      </c>
      <c r="C877" s="386" t="s">
        <v>9235</v>
      </c>
      <c r="D877" s="386"/>
      <c r="E877" s="386"/>
      <c r="F877" s="386"/>
      <c r="G877" s="387"/>
      <c r="H877" s="386" t="s">
        <v>1443</v>
      </c>
      <c r="I877" s="386" t="s">
        <v>535</v>
      </c>
      <c r="J877" s="386">
        <v>12</v>
      </c>
      <c r="K877" s="386">
        <v>2015</v>
      </c>
      <c r="L877" s="388">
        <v>690</v>
      </c>
    </row>
    <row r="878" spans="1:12" ht="30" x14ac:dyDescent="0.25">
      <c r="A878" s="386">
        <v>870</v>
      </c>
      <c r="B878" s="386" t="s">
        <v>9237</v>
      </c>
      <c r="C878" s="386" t="s">
        <v>9238</v>
      </c>
      <c r="D878" s="386"/>
      <c r="E878" s="386"/>
      <c r="F878" s="386"/>
      <c r="G878" s="387"/>
      <c r="H878" s="386" t="s">
        <v>1443</v>
      </c>
      <c r="I878" s="386" t="s">
        <v>535</v>
      </c>
      <c r="J878" s="386">
        <v>12</v>
      </c>
      <c r="K878" s="386">
        <v>2015</v>
      </c>
      <c r="L878" s="388">
        <v>1631.85</v>
      </c>
    </row>
    <row r="879" spans="1:12" x14ac:dyDescent="0.25">
      <c r="A879" s="386">
        <v>871</v>
      </c>
      <c r="B879" s="386" t="s">
        <v>9239</v>
      </c>
      <c r="C879" s="386" t="s">
        <v>9240</v>
      </c>
      <c r="D879" s="386"/>
      <c r="E879" s="386"/>
      <c r="F879" s="386"/>
      <c r="G879" s="387"/>
      <c r="H879" s="386" t="s">
        <v>1443</v>
      </c>
      <c r="I879" s="386" t="s">
        <v>535</v>
      </c>
      <c r="J879" s="386">
        <v>12</v>
      </c>
      <c r="K879" s="386">
        <v>2013</v>
      </c>
      <c r="L879" s="388">
        <v>1</v>
      </c>
    </row>
    <row r="880" spans="1:12" x14ac:dyDescent="0.25">
      <c r="A880" s="386">
        <v>872</v>
      </c>
      <c r="B880" s="386" t="s">
        <v>9241</v>
      </c>
      <c r="C880" s="386" t="s">
        <v>9242</v>
      </c>
      <c r="D880" s="386"/>
      <c r="E880" s="386"/>
      <c r="F880" s="386"/>
      <c r="G880" s="387"/>
      <c r="H880" s="386" t="s">
        <v>145</v>
      </c>
      <c r="I880" s="386" t="s">
        <v>535</v>
      </c>
      <c r="J880" s="386">
        <v>12</v>
      </c>
      <c r="K880" s="386">
        <v>2015</v>
      </c>
      <c r="L880" s="388">
        <v>1566.5</v>
      </c>
    </row>
    <row r="881" spans="1:12" ht="30" x14ac:dyDescent="0.25">
      <c r="A881" s="386">
        <v>873</v>
      </c>
      <c r="B881" s="386" t="s">
        <v>9243</v>
      </c>
      <c r="C881" s="386" t="s">
        <v>9244</v>
      </c>
      <c r="D881" s="386"/>
      <c r="E881" s="386"/>
      <c r="F881" s="386"/>
      <c r="G881" s="387"/>
      <c r="H881" s="386" t="s">
        <v>145</v>
      </c>
      <c r="I881" s="386" t="s">
        <v>535</v>
      </c>
      <c r="J881" s="386">
        <v>12</v>
      </c>
      <c r="K881" s="386">
        <v>2015</v>
      </c>
      <c r="L881" s="388">
        <v>813.97</v>
      </c>
    </row>
    <row r="882" spans="1:12" ht="30" x14ac:dyDescent="0.25">
      <c r="A882" s="386">
        <v>874</v>
      </c>
      <c r="B882" s="386" t="s">
        <v>9245</v>
      </c>
      <c r="C882" s="386" t="s">
        <v>9246</v>
      </c>
      <c r="D882" s="386"/>
      <c r="E882" s="386"/>
      <c r="F882" s="386"/>
      <c r="G882" s="387"/>
      <c r="H882" s="386" t="s">
        <v>145</v>
      </c>
      <c r="I882" s="386" t="s">
        <v>535</v>
      </c>
      <c r="J882" s="386">
        <v>12</v>
      </c>
      <c r="K882" s="386">
        <v>2015</v>
      </c>
      <c r="L882" s="388">
        <v>945.94</v>
      </c>
    </row>
    <row r="883" spans="1:12" ht="30" x14ac:dyDescent="0.25">
      <c r="A883" s="386">
        <v>875</v>
      </c>
      <c r="B883" s="386" t="s">
        <v>9247</v>
      </c>
      <c r="C883" s="386" t="s">
        <v>9248</v>
      </c>
      <c r="D883" s="386"/>
      <c r="E883" s="386"/>
      <c r="F883" s="386"/>
      <c r="G883" s="387"/>
      <c r="H883" s="386" t="s">
        <v>145</v>
      </c>
      <c r="I883" s="386" t="s">
        <v>535</v>
      </c>
      <c r="J883" s="386">
        <v>12</v>
      </c>
      <c r="K883" s="386">
        <v>2015</v>
      </c>
      <c r="L883" s="388">
        <v>917.97</v>
      </c>
    </row>
    <row r="884" spans="1:12" ht="30" x14ac:dyDescent="0.25">
      <c r="A884" s="386">
        <v>876</v>
      </c>
      <c r="B884" s="386" t="s">
        <v>9249</v>
      </c>
      <c r="C884" s="386" t="s">
        <v>9250</v>
      </c>
      <c r="D884" s="386"/>
      <c r="E884" s="386"/>
      <c r="F884" s="386"/>
      <c r="G884" s="387"/>
      <c r="H884" s="386" t="s">
        <v>145</v>
      </c>
      <c r="I884" s="386" t="s">
        <v>535</v>
      </c>
      <c r="J884" s="386">
        <v>12</v>
      </c>
      <c r="K884" s="386">
        <v>2015</v>
      </c>
      <c r="L884" s="388">
        <v>1753.97</v>
      </c>
    </row>
    <row r="885" spans="1:12" ht="30" x14ac:dyDescent="0.25">
      <c r="A885" s="386">
        <v>877</v>
      </c>
      <c r="B885" s="386" t="s">
        <v>9251</v>
      </c>
      <c r="C885" s="386" t="s">
        <v>9252</v>
      </c>
      <c r="D885" s="386"/>
      <c r="E885" s="386"/>
      <c r="F885" s="386"/>
      <c r="G885" s="387"/>
      <c r="H885" s="386" t="s">
        <v>145</v>
      </c>
      <c r="I885" s="386" t="s">
        <v>535</v>
      </c>
      <c r="J885" s="386">
        <v>12</v>
      </c>
      <c r="K885" s="386">
        <v>2013</v>
      </c>
      <c r="L885" s="388">
        <v>1</v>
      </c>
    </row>
    <row r="886" spans="1:12" ht="30" x14ac:dyDescent="0.25">
      <c r="A886" s="386">
        <v>878</v>
      </c>
      <c r="B886" s="386" t="s">
        <v>9253</v>
      </c>
      <c r="C886" s="386" t="s">
        <v>9254</v>
      </c>
      <c r="D886" s="386"/>
      <c r="E886" s="386"/>
      <c r="F886" s="386"/>
      <c r="G886" s="387"/>
      <c r="H886" s="386" t="s">
        <v>145</v>
      </c>
      <c r="I886" s="386" t="s">
        <v>535</v>
      </c>
      <c r="J886" s="386">
        <v>12</v>
      </c>
      <c r="K886" s="386">
        <v>2013</v>
      </c>
      <c r="L886" s="388">
        <v>1</v>
      </c>
    </row>
    <row r="887" spans="1:12" ht="30" x14ac:dyDescent="0.25">
      <c r="A887" s="386">
        <v>879</v>
      </c>
      <c r="B887" s="386" t="s">
        <v>9255</v>
      </c>
      <c r="C887" s="386" t="s">
        <v>9256</v>
      </c>
      <c r="D887" s="386"/>
      <c r="E887" s="386"/>
      <c r="F887" s="386"/>
      <c r="G887" s="387"/>
      <c r="H887" s="386" t="s">
        <v>145</v>
      </c>
      <c r="I887" s="386" t="s">
        <v>535</v>
      </c>
      <c r="J887" s="386">
        <v>12</v>
      </c>
      <c r="K887" s="386">
        <v>2013</v>
      </c>
      <c r="L887" s="388">
        <v>1</v>
      </c>
    </row>
    <row r="888" spans="1:12" ht="30" x14ac:dyDescent="0.25">
      <c r="A888" s="386">
        <v>880</v>
      </c>
      <c r="B888" s="386" t="s">
        <v>9257</v>
      </c>
      <c r="C888" s="386" t="s">
        <v>9258</v>
      </c>
      <c r="D888" s="386"/>
      <c r="E888" s="386"/>
      <c r="F888" s="386"/>
      <c r="G888" s="387"/>
      <c r="H888" s="386" t="s">
        <v>145</v>
      </c>
      <c r="I888" s="386" t="s">
        <v>535</v>
      </c>
      <c r="J888" s="386">
        <v>12</v>
      </c>
      <c r="K888" s="386">
        <v>2013</v>
      </c>
      <c r="L888" s="388">
        <v>1</v>
      </c>
    </row>
    <row r="889" spans="1:12" ht="30" x14ac:dyDescent="0.25">
      <c r="A889" s="386">
        <v>881</v>
      </c>
      <c r="B889" s="386" t="s">
        <v>9259</v>
      </c>
      <c r="C889" s="386" t="s">
        <v>9260</v>
      </c>
      <c r="D889" s="386"/>
      <c r="E889" s="386"/>
      <c r="F889" s="386"/>
      <c r="G889" s="387"/>
      <c r="H889" s="386" t="s">
        <v>145</v>
      </c>
      <c r="I889" s="386" t="s">
        <v>535</v>
      </c>
      <c r="J889" s="386">
        <v>12</v>
      </c>
      <c r="K889" s="386">
        <v>2013</v>
      </c>
      <c r="L889" s="388">
        <v>1</v>
      </c>
    </row>
    <row r="890" spans="1:12" ht="30" x14ac:dyDescent="0.25">
      <c r="A890" s="386">
        <v>882</v>
      </c>
      <c r="B890" s="386" t="s">
        <v>9261</v>
      </c>
      <c r="C890" s="386" t="s">
        <v>9262</v>
      </c>
      <c r="D890" s="386"/>
      <c r="E890" s="386"/>
      <c r="F890" s="386"/>
      <c r="G890" s="387"/>
      <c r="H890" s="386" t="s">
        <v>145</v>
      </c>
      <c r="I890" s="386" t="s">
        <v>535</v>
      </c>
      <c r="J890" s="386">
        <v>12</v>
      </c>
      <c r="K890" s="386">
        <v>2015</v>
      </c>
      <c r="L890" s="388">
        <v>430.56</v>
      </c>
    </row>
    <row r="891" spans="1:12" ht="30" x14ac:dyDescent="0.25">
      <c r="A891" s="386">
        <v>883</v>
      </c>
      <c r="B891" s="386" t="s">
        <v>9263</v>
      </c>
      <c r="C891" s="386" t="s">
        <v>9264</v>
      </c>
      <c r="D891" s="386"/>
      <c r="E891" s="386"/>
      <c r="F891" s="386"/>
      <c r="G891" s="387"/>
      <c r="H891" s="386" t="s">
        <v>145</v>
      </c>
      <c r="I891" s="386" t="s">
        <v>535</v>
      </c>
      <c r="J891" s="386">
        <v>12</v>
      </c>
      <c r="K891" s="386">
        <v>2015</v>
      </c>
      <c r="L891" s="388">
        <v>430.56</v>
      </c>
    </row>
    <row r="892" spans="1:12" ht="30" x14ac:dyDescent="0.25">
      <c r="A892" s="386">
        <v>884</v>
      </c>
      <c r="B892" s="386" t="s">
        <v>9265</v>
      </c>
      <c r="C892" s="386" t="s">
        <v>9266</v>
      </c>
      <c r="D892" s="386"/>
      <c r="E892" s="386"/>
      <c r="F892" s="386"/>
      <c r="G892" s="387"/>
      <c r="H892" s="386" t="s">
        <v>145</v>
      </c>
      <c r="I892" s="386" t="s">
        <v>535</v>
      </c>
      <c r="J892" s="386">
        <v>12</v>
      </c>
      <c r="K892" s="386">
        <v>2015</v>
      </c>
      <c r="L892" s="388">
        <v>430.56</v>
      </c>
    </row>
    <row r="893" spans="1:12" ht="30" x14ac:dyDescent="0.25">
      <c r="A893" s="386">
        <v>885</v>
      </c>
      <c r="B893" s="386" t="s">
        <v>9267</v>
      </c>
      <c r="C893" s="386" t="s">
        <v>9268</v>
      </c>
      <c r="D893" s="386"/>
      <c r="E893" s="386"/>
      <c r="F893" s="386"/>
      <c r="G893" s="387"/>
      <c r="H893" s="386" t="s">
        <v>145</v>
      </c>
      <c r="I893" s="386" t="s">
        <v>535</v>
      </c>
      <c r="J893" s="386">
        <v>12</v>
      </c>
      <c r="K893" s="386">
        <v>2015</v>
      </c>
      <c r="L893" s="388">
        <v>430.56</v>
      </c>
    </row>
    <row r="894" spans="1:12" ht="30" x14ac:dyDescent="0.25">
      <c r="A894" s="386">
        <v>886</v>
      </c>
      <c r="B894" s="386" t="s">
        <v>9269</v>
      </c>
      <c r="C894" s="386" t="s">
        <v>9270</v>
      </c>
      <c r="D894" s="386"/>
      <c r="E894" s="386"/>
      <c r="F894" s="386"/>
      <c r="G894" s="387"/>
      <c r="H894" s="386" t="s">
        <v>145</v>
      </c>
      <c r="I894" s="386" t="s">
        <v>535</v>
      </c>
      <c r="J894" s="386">
        <v>12</v>
      </c>
      <c r="K894" s="386">
        <v>2015</v>
      </c>
      <c r="L894" s="388">
        <v>430.56</v>
      </c>
    </row>
    <row r="895" spans="1:12" ht="30" x14ac:dyDescent="0.25">
      <c r="A895" s="386">
        <v>887</v>
      </c>
      <c r="B895" s="386" t="s">
        <v>9271</v>
      </c>
      <c r="C895" s="386" t="s">
        <v>9272</v>
      </c>
      <c r="D895" s="386"/>
      <c r="E895" s="386"/>
      <c r="F895" s="386"/>
      <c r="G895" s="387"/>
      <c r="H895" s="386" t="s">
        <v>145</v>
      </c>
      <c r="I895" s="386" t="s">
        <v>535</v>
      </c>
      <c r="J895" s="386">
        <v>12</v>
      </c>
      <c r="K895" s="386">
        <v>2015</v>
      </c>
      <c r="L895" s="388">
        <v>421.36</v>
      </c>
    </row>
    <row r="896" spans="1:12" ht="30" x14ac:dyDescent="0.25">
      <c r="A896" s="386">
        <v>888</v>
      </c>
      <c r="B896" s="386" t="s">
        <v>9273</v>
      </c>
      <c r="C896" s="386" t="s">
        <v>9274</v>
      </c>
      <c r="D896" s="386"/>
      <c r="E896" s="386"/>
      <c r="F896" s="386"/>
      <c r="G896" s="387"/>
      <c r="H896" s="386" t="s">
        <v>145</v>
      </c>
      <c r="I896" s="386" t="s">
        <v>535</v>
      </c>
      <c r="J896" s="386">
        <v>12</v>
      </c>
      <c r="K896" s="386">
        <v>2015</v>
      </c>
      <c r="L896" s="388">
        <v>421.36</v>
      </c>
    </row>
    <row r="897" spans="1:12" ht="30" x14ac:dyDescent="0.25">
      <c r="A897" s="386">
        <v>889</v>
      </c>
      <c r="B897" s="386" t="s">
        <v>9275</v>
      </c>
      <c r="C897" s="386" t="s">
        <v>9276</v>
      </c>
      <c r="D897" s="386"/>
      <c r="E897" s="386"/>
      <c r="F897" s="386"/>
      <c r="G897" s="387"/>
      <c r="H897" s="386" t="s">
        <v>145</v>
      </c>
      <c r="I897" s="386" t="s">
        <v>535</v>
      </c>
      <c r="J897" s="386">
        <v>12</v>
      </c>
      <c r="K897" s="386">
        <v>2015</v>
      </c>
      <c r="L897" s="388">
        <v>2012.5</v>
      </c>
    </row>
    <row r="898" spans="1:12" x14ac:dyDescent="0.25">
      <c r="A898" s="386">
        <v>890</v>
      </c>
      <c r="B898" s="386" t="s">
        <v>9277</v>
      </c>
      <c r="C898" s="386" t="s">
        <v>9278</v>
      </c>
      <c r="D898" s="386"/>
      <c r="E898" s="386"/>
      <c r="F898" s="386"/>
      <c r="G898" s="387"/>
      <c r="H898" s="386" t="s">
        <v>145</v>
      </c>
      <c r="I898" s="386" t="s">
        <v>535</v>
      </c>
      <c r="J898" s="386">
        <v>12</v>
      </c>
      <c r="K898" s="386">
        <v>2013</v>
      </c>
      <c r="L898" s="388">
        <v>1</v>
      </c>
    </row>
    <row r="899" spans="1:12" x14ac:dyDescent="0.25">
      <c r="A899" s="386">
        <v>891</v>
      </c>
      <c r="B899" s="386" t="s">
        <v>9279</v>
      </c>
      <c r="C899" s="386" t="s">
        <v>9280</v>
      </c>
      <c r="D899" s="386"/>
      <c r="E899" s="386"/>
      <c r="F899" s="386"/>
      <c r="G899" s="387"/>
      <c r="H899" s="386" t="s">
        <v>145</v>
      </c>
      <c r="I899" s="386" t="s">
        <v>535</v>
      </c>
      <c r="J899" s="386">
        <v>12</v>
      </c>
      <c r="K899" s="386">
        <v>2015</v>
      </c>
      <c r="L899" s="388">
        <v>1016.31</v>
      </c>
    </row>
    <row r="900" spans="1:12" x14ac:dyDescent="0.25">
      <c r="A900" s="386">
        <v>892</v>
      </c>
      <c r="B900" s="386" t="s">
        <v>9281</v>
      </c>
      <c r="C900" s="386" t="s">
        <v>9282</v>
      </c>
      <c r="D900" s="386"/>
      <c r="E900" s="386"/>
      <c r="F900" s="386"/>
      <c r="G900" s="387"/>
      <c r="H900" s="386" t="s">
        <v>145</v>
      </c>
      <c r="I900" s="386" t="s">
        <v>535</v>
      </c>
      <c r="J900" s="386">
        <v>12</v>
      </c>
      <c r="K900" s="386">
        <v>2015</v>
      </c>
      <c r="L900" s="388">
        <v>264.5</v>
      </c>
    </row>
    <row r="901" spans="1:12" x14ac:dyDescent="0.25">
      <c r="A901" s="386">
        <v>893</v>
      </c>
      <c r="B901" s="386" t="s">
        <v>9283</v>
      </c>
      <c r="C901" s="386" t="s">
        <v>9284</v>
      </c>
      <c r="D901" s="386"/>
      <c r="E901" s="386"/>
      <c r="F901" s="386"/>
      <c r="G901" s="387"/>
      <c r="H901" s="386" t="s">
        <v>145</v>
      </c>
      <c r="I901" s="386" t="s">
        <v>535</v>
      </c>
      <c r="J901" s="386">
        <v>12</v>
      </c>
      <c r="K901" s="386">
        <v>2015</v>
      </c>
      <c r="L901" s="388">
        <v>272.55</v>
      </c>
    </row>
    <row r="902" spans="1:12" x14ac:dyDescent="0.25">
      <c r="A902" s="386">
        <v>894</v>
      </c>
      <c r="B902" s="386" t="s">
        <v>9285</v>
      </c>
      <c r="C902" s="386" t="s">
        <v>9286</v>
      </c>
      <c r="D902" s="386"/>
      <c r="E902" s="386"/>
      <c r="F902" s="386"/>
      <c r="G902" s="387"/>
      <c r="H902" s="386" t="s">
        <v>145</v>
      </c>
      <c r="I902" s="386" t="s">
        <v>535</v>
      </c>
      <c r="J902" s="386">
        <v>12</v>
      </c>
      <c r="K902" s="386">
        <v>2015</v>
      </c>
      <c r="L902" s="388">
        <v>1903.25</v>
      </c>
    </row>
    <row r="903" spans="1:12" ht="30" x14ac:dyDescent="0.25">
      <c r="A903" s="386">
        <v>895</v>
      </c>
      <c r="B903" s="386" t="s">
        <v>9287</v>
      </c>
      <c r="C903" s="386" t="s">
        <v>9288</v>
      </c>
      <c r="D903" s="386"/>
      <c r="E903" s="386"/>
      <c r="F903" s="386"/>
      <c r="G903" s="387"/>
      <c r="H903" s="386" t="s">
        <v>145</v>
      </c>
      <c r="I903" s="386" t="s">
        <v>535</v>
      </c>
      <c r="J903" s="386">
        <v>12</v>
      </c>
      <c r="K903" s="386">
        <v>2015</v>
      </c>
      <c r="L903" s="388">
        <v>1840</v>
      </c>
    </row>
    <row r="904" spans="1:12" ht="30" x14ac:dyDescent="0.25">
      <c r="A904" s="386">
        <v>896</v>
      </c>
      <c r="B904" s="386" t="s">
        <v>9289</v>
      </c>
      <c r="C904" s="386" t="s">
        <v>9290</v>
      </c>
      <c r="D904" s="386"/>
      <c r="E904" s="386"/>
      <c r="F904" s="386"/>
      <c r="G904" s="387"/>
      <c r="H904" s="386" t="s">
        <v>145</v>
      </c>
      <c r="I904" s="386" t="s">
        <v>535</v>
      </c>
      <c r="J904" s="386">
        <v>12</v>
      </c>
      <c r="K904" s="386">
        <v>2015</v>
      </c>
      <c r="L904" s="388">
        <v>1466.25</v>
      </c>
    </row>
    <row r="905" spans="1:12" ht="30" x14ac:dyDescent="0.25">
      <c r="A905" s="386">
        <v>897</v>
      </c>
      <c r="B905" s="386" t="s">
        <v>9291</v>
      </c>
      <c r="C905" s="386" t="s">
        <v>9292</v>
      </c>
      <c r="D905" s="386"/>
      <c r="E905" s="386"/>
      <c r="F905" s="386"/>
      <c r="G905" s="387"/>
      <c r="H905" s="386" t="s">
        <v>145</v>
      </c>
      <c r="I905" s="386" t="s">
        <v>535</v>
      </c>
      <c r="J905" s="386">
        <v>12</v>
      </c>
      <c r="K905" s="386">
        <v>2013</v>
      </c>
      <c r="L905" s="388">
        <v>1</v>
      </c>
    </row>
    <row r="906" spans="1:12" x14ac:dyDescent="0.25">
      <c r="A906" s="386">
        <v>898</v>
      </c>
      <c r="B906" s="386" t="s">
        <v>9293</v>
      </c>
      <c r="C906" s="386" t="s">
        <v>9294</v>
      </c>
      <c r="D906" s="386"/>
      <c r="E906" s="386"/>
      <c r="F906" s="386"/>
      <c r="G906" s="387"/>
      <c r="H906" s="386" t="s">
        <v>145</v>
      </c>
      <c r="I906" s="386" t="s">
        <v>535</v>
      </c>
      <c r="J906" s="386">
        <v>12</v>
      </c>
      <c r="K906" s="386">
        <v>2013</v>
      </c>
      <c r="L906" s="388">
        <v>1</v>
      </c>
    </row>
    <row r="907" spans="1:12" x14ac:dyDescent="0.25">
      <c r="A907" s="386">
        <v>899</v>
      </c>
      <c r="B907" s="386" t="s">
        <v>9295</v>
      </c>
      <c r="C907" s="386" t="s">
        <v>9294</v>
      </c>
      <c r="D907" s="386"/>
      <c r="E907" s="386"/>
      <c r="F907" s="386"/>
      <c r="G907" s="387"/>
      <c r="H907" s="386" t="s">
        <v>145</v>
      </c>
      <c r="I907" s="386" t="s">
        <v>535</v>
      </c>
      <c r="J907" s="386">
        <v>12</v>
      </c>
      <c r="K907" s="386">
        <v>2013</v>
      </c>
      <c r="L907" s="388">
        <v>1</v>
      </c>
    </row>
    <row r="908" spans="1:12" x14ac:dyDescent="0.25">
      <c r="A908" s="386">
        <v>900</v>
      </c>
      <c r="B908" s="386" t="s">
        <v>9296</v>
      </c>
      <c r="C908" s="386" t="s">
        <v>9294</v>
      </c>
      <c r="D908" s="386"/>
      <c r="E908" s="386"/>
      <c r="F908" s="386"/>
      <c r="G908" s="387"/>
      <c r="H908" s="386" t="s">
        <v>145</v>
      </c>
      <c r="I908" s="386" t="s">
        <v>535</v>
      </c>
      <c r="J908" s="386">
        <v>12</v>
      </c>
      <c r="K908" s="386">
        <v>2013</v>
      </c>
      <c r="L908" s="388">
        <v>1</v>
      </c>
    </row>
    <row r="909" spans="1:12" x14ac:dyDescent="0.25">
      <c r="A909" s="386">
        <v>901</v>
      </c>
      <c r="B909" s="386" t="s">
        <v>9297</v>
      </c>
      <c r="C909" s="386" t="s">
        <v>9298</v>
      </c>
      <c r="D909" s="386"/>
      <c r="E909" s="386"/>
      <c r="F909" s="386"/>
      <c r="G909" s="387"/>
      <c r="H909" s="386" t="s">
        <v>145</v>
      </c>
      <c r="I909" s="386" t="s">
        <v>535</v>
      </c>
      <c r="J909" s="386">
        <v>12</v>
      </c>
      <c r="K909" s="386">
        <v>2013</v>
      </c>
      <c r="L909" s="388">
        <v>1</v>
      </c>
    </row>
    <row r="910" spans="1:12" ht="30" x14ac:dyDescent="0.25">
      <c r="A910" s="386">
        <v>902</v>
      </c>
      <c r="B910" s="386" t="s">
        <v>9299</v>
      </c>
      <c r="C910" s="386" t="s">
        <v>9300</v>
      </c>
      <c r="D910" s="386"/>
      <c r="E910" s="386"/>
      <c r="F910" s="386"/>
      <c r="G910" s="387"/>
      <c r="H910" s="386" t="s">
        <v>145</v>
      </c>
      <c r="I910" s="386" t="s">
        <v>535</v>
      </c>
      <c r="J910" s="386">
        <v>12</v>
      </c>
      <c r="K910" s="386">
        <v>2015</v>
      </c>
      <c r="L910" s="388">
        <v>1363.33</v>
      </c>
    </row>
    <row r="911" spans="1:12" ht="30" x14ac:dyDescent="0.25">
      <c r="A911" s="386">
        <v>903</v>
      </c>
      <c r="B911" s="386" t="s">
        <v>9301</v>
      </c>
      <c r="C911" s="386" t="s">
        <v>9302</v>
      </c>
      <c r="D911" s="386"/>
      <c r="E911" s="386"/>
      <c r="F911" s="386"/>
      <c r="G911" s="387"/>
      <c r="H911" s="386" t="s">
        <v>145</v>
      </c>
      <c r="I911" s="386" t="s">
        <v>535</v>
      </c>
      <c r="J911" s="386">
        <v>12</v>
      </c>
      <c r="K911" s="386">
        <v>2015</v>
      </c>
      <c r="L911" s="388">
        <v>1759.5</v>
      </c>
    </row>
    <row r="912" spans="1:12" ht="30" x14ac:dyDescent="0.25">
      <c r="A912" s="386">
        <v>904</v>
      </c>
      <c r="B912" s="386" t="s">
        <v>9303</v>
      </c>
      <c r="C912" s="386" t="s">
        <v>9304</v>
      </c>
      <c r="D912" s="386"/>
      <c r="E912" s="386"/>
      <c r="F912" s="386"/>
      <c r="G912" s="387"/>
      <c r="H912" s="386" t="s">
        <v>145</v>
      </c>
      <c r="I912" s="386" t="s">
        <v>535</v>
      </c>
      <c r="J912" s="386">
        <v>12</v>
      </c>
      <c r="K912" s="386">
        <v>2015</v>
      </c>
      <c r="L912" s="388">
        <v>1844.4</v>
      </c>
    </row>
    <row r="913" spans="1:12" x14ac:dyDescent="0.25">
      <c r="A913" s="386">
        <v>905</v>
      </c>
      <c r="B913" s="386" t="s">
        <v>9305</v>
      </c>
      <c r="C913" s="386" t="s">
        <v>9306</v>
      </c>
      <c r="D913" s="386"/>
      <c r="E913" s="386"/>
      <c r="F913" s="386"/>
      <c r="G913" s="387"/>
      <c r="H913" s="386" t="s">
        <v>145</v>
      </c>
      <c r="I913" s="386" t="s">
        <v>535</v>
      </c>
      <c r="J913" s="386">
        <v>12</v>
      </c>
      <c r="K913" s="386">
        <v>2013</v>
      </c>
      <c r="L913" s="388">
        <v>1</v>
      </c>
    </row>
    <row r="914" spans="1:12" x14ac:dyDescent="0.25">
      <c r="A914" s="386">
        <v>906</v>
      </c>
      <c r="B914" s="386" t="s">
        <v>9307</v>
      </c>
      <c r="C914" s="386" t="s">
        <v>9308</v>
      </c>
      <c r="D914" s="386"/>
      <c r="E914" s="386"/>
      <c r="F914" s="386"/>
      <c r="G914" s="387"/>
      <c r="H914" s="386" t="s">
        <v>145</v>
      </c>
      <c r="I914" s="386" t="s">
        <v>535</v>
      </c>
      <c r="J914" s="386">
        <v>12</v>
      </c>
      <c r="K914" s="386">
        <v>2013</v>
      </c>
      <c r="L914" s="388">
        <v>1</v>
      </c>
    </row>
    <row r="915" spans="1:12" x14ac:dyDescent="0.25">
      <c r="A915" s="386">
        <v>907</v>
      </c>
      <c r="B915" s="386" t="s">
        <v>9309</v>
      </c>
      <c r="C915" s="386" t="s">
        <v>9308</v>
      </c>
      <c r="D915" s="386"/>
      <c r="E915" s="386"/>
      <c r="F915" s="386"/>
      <c r="G915" s="387"/>
      <c r="H915" s="386" t="s">
        <v>145</v>
      </c>
      <c r="I915" s="386" t="s">
        <v>535</v>
      </c>
      <c r="J915" s="386">
        <v>12</v>
      </c>
      <c r="K915" s="386">
        <v>2013</v>
      </c>
      <c r="L915" s="388">
        <v>1</v>
      </c>
    </row>
    <row r="916" spans="1:12" x14ac:dyDescent="0.25">
      <c r="A916" s="386">
        <v>908</v>
      </c>
      <c r="B916" s="386" t="s">
        <v>9310</v>
      </c>
      <c r="C916" s="386" t="s">
        <v>9308</v>
      </c>
      <c r="D916" s="386"/>
      <c r="E916" s="386"/>
      <c r="F916" s="386"/>
      <c r="G916" s="387"/>
      <c r="H916" s="386" t="s">
        <v>145</v>
      </c>
      <c r="I916" s="386" t="s">
        <v>535</v>
      </c>
      <c r="J916" s="386">
        <v>12</v>
      </c>
      <c r="K916" s="386">
        <v>2013</v>
      </c>
      <c r="L916" s="388">
        <v>1</v>
      </c>
    </row>
    <row r="917" spans="1:12" x14ac:dyDescent="0.25">
      <c r="A917" s="386">
        <v>909</v>
      </c>
      <c r="B917" s="386" t="s">
        <v>9311</v>
      </c>
      <c r="C917" s="386" t="s">
        <v>9312</v>
      </c>
      <c r="D917" s="386"/>
      <c r="E917" s="386"/>
      <c r="F917" s="386"/>
      <c r="G917" s="387"/>
      <c r="H917" s="386" t="s">
        <v>150</v>
      </c>
      <c r="I917" s="386" t="s">
        <v>535</v>
      </c>
      <c r="J917" s="386">
        <v>12</v>
      </c>
      <c r="K917" s="386">
        <v>2015</v>
      </c>
      <c r="L917" s="388">
        <v>421.36</v>
      </c>
    </row>
    <row r="918" spans="1:12" x14ac:dyDescent="0.25">
      <c r="A918" s="386">
        <v>910</v>
      </c>
      <c r="B918" s="386" t="s">
        <v>9313</v>
      </c>
      <c r="C918" s="386" t="s">
        <v>9314</v>
      </c>
      <c r="D918" s="386"/>
      <c r="E918" s="386"/>
      <c r="F918" s="386"/>
      <c r="G918" s="387"/>
      <c r="H918" s="386" t="s">
        <v>150</v>
      </c>
      <c r="I918" s="386" t="s">
        <v>535</v>
      </c>
      <c r="J918" s="386">
        <v>12</v>
      </c>
      <c r="K918" s="386">
        <v>2015</v>
      </c>
      <c r="L918" s="388">
        <v>421.36</v>
      </c>
    </row>
    <row r="919" spans="1:12" x14ac:dyDescent="0.25">
      <c r="A919" s="386">
        <v>911</v>
      </c>
      <c r="B919" s="386" t="s">
        <v>9315</v>
      </c>
      <c r="C919" s="386" t="s">
        <v>9316</v>
      </c>
      <c r="D919" s="386"/>
      <c r="E919" s="386"/>
      <c r="F919" s="386"/>
      <c r="G919" s="387"/>
      <c r="H919" s="386" t="s">
        <v>150</v>
      </c>
      <c r="I919" s="386" t="s">
        <v>535</v>
      </c>
      <c r="J919" s="386">
        <v>12</v>
      </c>
      <c r="K919" s="386">
        <v>2015</v>
      </c>
      <c r="L919" s="388">
        <v>421.36</v>
      </c>
    </row>
    <row r="920" spans="1:12" x14ac:dyDescent="0.25">
      <c r="A920" s="386">
        <v>912</v>
      </c>
      <c r="B920" s="386" t="s">
        <v>9317</v>
      </c>
      <c r="C920" s="386" t="s">
        <v>9318</v>
      </c>
      <c r="D920" s="386"/>
      <c r="E920" s="386"/>
      <c r="F920" s="386"/>
      <c r="G920" s="387"/>
      <c r="H920" s="386" t="s">
        <v>150</v>
      </c>
      <c r="I920" s="386" t="s">
        <v>535</v>
      </c>
      <c r="J920" s="386">
        <v>12</v>
      </c>
      <c r="K920" s="386">
        <v>2015</v>
      </c>
      <c r="L920" s="388">
        <v>421.36</v>
      </c>
    </row>
    <row r="921" spans="1:12" x14ac:dyDescent="0.25">
      <c r="A921" s="386">
        <v>913</v>
      </c>
      <c r="B921" s="386" t="s">
        <v>9319</v>
      </c>
      <c r="C921" s="386" t="s">
        <v>9320</v>
      </c>
      <c r="D921" s="386"/>
      <c r="E921" s="386"/>
      <c r="F921" s="386"/>
      <c r="G921" s="387"/>
      <c r="H921" s="386" t="s">
        <v>150</v>
      </c>
      <c r="I921" s="386" t="s">
        <v>535</v>
      </c>
      <c r="J921" s="386">
        <v>12</v>
      </c>
      <c r="K921" s="386">
        <v>2015</v>
      </c>
      <c r="L921" s="388">
        <v>741.3</v>
      </c>
    </row>
    <row r="922" spans="1:12" ht="30" x14ac:dyDescent="0.25">
      <c r="A922" s="386">
        <v>914</v>
      </c>
      <c r="B922" s="386" t="s">
        <v>9321</v>
      </c>
      <c r="C922" s="386" t="s">
        <v>9322</v>
      </c>
      <c r="D922" s="386"/>
      <c r="E922" s="386"/>
      <c r="F922" s="386"/>
      <c r="G922" s="387"/>
      <c r="H922" s="386" t="s">
        <v>150</v>
      </c>
      <c r="I922" s="386" t="s">
        <v>535</v>
      </c>
      <c r="J922" s="386">
        <v>12</v>
      </c>
      <c r="K922" s="386">
        <v>2015</v>
      </c>
      <c r="L922" s="388">
        <v>1284.32</v>
      </c>
    </row>
    <row r="923" spans="1:12" ht="30" x14ac:dyDescent="0.25">
      <c r="A923" s="386">
        <v>915</v>
      </c>
      <c r="B923" s="386" t="s">
        <v>9323</v>
      </c>
      <c r="C923" s="386" t="s">
        <v>9324</v>
      </c>
      <c r="D923" s="386"/>
      <c r="E923" s="386"/>
      <c r="F923" s="386"/>
      <c r="G923" s="387"/>
      <c r="H923" s="386" t="s">
        <v>150</v>
      </c>
      <c r="I923" s="386" t="s">
        <v>535</v>
      </c>
      <c r="J923" s="386">
        <v>12</v>
      </c>
      <c r="K923" s="386">
        <v>2015</v>
      </c>
      <c r="L923" s="388">
        <v>1339.75</v>
      </c>
    </row>
    <row r="924" spans="1:12" ht="30" x14ac:dyDescent="0.25">
      <c r="A924" s="386">
        <v>916</v>
      </c>
      <c r="B924" s="386" t="s">
        <v>9325</v>
      </c>
      <c r="C924" s="386" t="s">
        <v>9326</v>
      </c>
      <c r="D924" s="386"/>
      <c r="E924" s="386"/>
      <c r="F924" s="386"/>
      <c r="G924" s="387"/>
      <c r="H924" s="386" t="s">
        <v>150</v>
      </c>
      <c r="I924" s="386" t="s">
        <v>535</v>
      </c>
      <c r="J924" s="386">
        <v>12</v>
      </c>
      <c r="K924" s="386">
        <v>2015</v>
      </c>
      <c r="L924" s="388">
        <v>247.25</v>
      </c>
    </row>
    <row r="925" spans="1:12" ht="30" x14ac:dyDescent="0.25">
      <c r="A925" s="386">
        <v>917</v>
      </c>
      <c r="B925" s="386" t="s">
        <v>9327</v>
      </c>
      <c r="C925" s="386" t="s">
        <v>9328</v>
      </c>
      <c r="D925" s="386"/>
      <c r="E925" s="386"/>
      <c r="F925" s="386"/>
      <c r="G925" s="387"/>
      <c r="H925" s="386" t="s">
        <v>150</v>
      </c>
      <c r="I925" s="386" t="s">
        <v>535</v>
      </c>
      <c r="J925" s="386">
        <v>12</v>
      </c>
      <c r="K925" s="386">
        <v>2015</v>
      </c>
      <c r="L925" s="388">
        <v>247.25</v>
      </c>
    </row>
    <row r="926" spans="1:12" ht="30" x14ac:dyDescent="0.25">
      <c r="A926" s="386">
        <v>918</v>
      </c>
      <c r="B926" s="386" t="s">
        <v>9329</v>
      </c>
      <c r="C926" s="386" t="s">
        <v>9330</v>
      </c>
      <c r="D926" s="386"/>
      <c r="E926" s="386"/>
      <c r="F926" s="386"/>
      <c r="G926" s="387"/>
      <c r="H926" s="386" t="s">
        <v>150</v>
      </c>
      <c r="I926" s="386" t="s">
        <v>535</v>
      </c>
      <c r="J926" s="386">
        <v>12</v>
      </c>
      <c r="K926" s="386">
        <v>2015</v>
      </c>
      <c r="L926" s="388">
        <v>247.25</v>
      </c>
    </row>
    <row r="927" spans="1:12" ht="30" x14ac:dyDescent="0.25">
      <c r="A927" s="386">
        <v>919</v>
      </c>
      <c r="B927" s="386" t="s">
        <v>9331</v>
      </c>
      <c r="C927" s="386" t="s">
        <v>9332</v>
      </c>
      <c r="D927" s="386"/>
      <c r="E927" s="386"/>
      <c r="F927" s="386"/>
      <c r="G927" s="387"/>
      <c r="H927" s="386" t="s">
        <v>150</v>
      </c>
      <c r="I927" s="386" t="s">
        <v>535</v>
      </c>
      <c r="J927" s="386">
        <v>12</v>
      </c>
      <c r="K927" s="386">
        <v>2015</v>
      </c>
      <c r="L927" s="388">
        <v>247.25</v>
      </c>
    </row>
    <row r="928" spans="1:12" ht="30" x14ac:dyDescent="0.25">
      <c r="A928" s="386">
        <v>920</v>
      </c>
      <c r="B928" s="386" t="s">
        <v>9333</v>
      </c>
      <c r="C928" s="386" t="s">
        <v>9334</v>
      </c>
      <c r="D928" s="386"/>
      <c r="E928" s="386"/>
      <c r="F928" s="386"/>
      <c r="G928" s="387"/>
      <c r="H928" s="386" t="s">
        <v>150</v>
      </c>
      <c r="I928" s="386" t="s">
        <v>535</v>
      </c>
      <c r="J928" s="386">
        <v>12</v>
      </c>
      <c r="K928" s="386">
        <v>2015</v>
      </c>
      <c r="L928" s="388">
        <v>247.25</v>
      </c>
    </row>
    <row r="929" spans="1:12" ht="30" x14ac:dyDescent="0.25">
      <c r="A929" s="386">
        <v>921</v>
      </c>
      <c r="B929" s="386" t="s">
        <v>9335</v>
      </c>
      <c r="C929" s="386" t="s">
        <v>9336</v>
      </c>
      <c r="D929" s="386"/>
      <c r="E929" s="386"/>
      <c r="F929" s="386"/>
      <c r="G929" s="387"/>
      <c r="H929" s="386" t="s">
        <v>150</v>
      </c>
      <c r="I929" s="386" t="s">
        <v>535</v>
      </c>
      <c r="J929" s="386">
        <v>12</v>
      </c>
      <c r="K929" s="386">
        <v>2015</v>
      </c>
      <c r="L929" s="388">
        <v>247.25</v>
      </c>
    </row>
    <row r="930" spans="1:12" ht="30" x14ac:dyDescent="0.25">
      <c r="A930" s="386">
        <v>922</v>
      </c>
      <c r="B930" s="386" t="s">
        <v>9337</v>
      </c>
      <c r="C930" s="386" t="s">
        <v>9338</v>
      </c>
      <c r="D930" s="386"/>
      <c r="E930" s="386"/>
      <c r="F930" s="386"/>
      <c r="G930" s="387"/>
      <c r="H930" s="386" t="s">
        <v>150</v>
      </c>
      <c r="I930" s="386" t="s">
        <v>535</v>
      </c>
      <c r="J930" s="386">
        <v>12</v>
      </c>
      <c r="K930" s="386">
        <v>2015</v>
      </c>
      <c r="L930" s="388">
        <v>247.25</v>
      </c>
    </row>
    <row r="931" spans="1:12" ht="30" x14ac:dyDescent="0.25">
      <c r="A931" s="386">
        <v>923</v>
      </c>
      <c r="B931" s="386" t="s">
        <v>9339</v>
      </c>
      <c r="C931" s="386" t="s">
        <v>9340</v>
      </c>
      <c r="D931" s="386"/>
      <c r="E931" s="386"/>
      <c r="F931" s="386"/>
      <c r="G931" s="387"/>
      <c r="H931" s="386" t="s">
        <v>150</v>
      </c>
      <c r="I931" s="386" t="s">
        <v>535</v>
      </c>
      <c r="J931" s="386">
        <v>12</v>
      </c>
      <c r="K931" s="386">
        <v>2015</v>
      </c>
      <c r="L931" s="388">
        <v>247.25</v>
      </c>
    </row>
    <row r="932" spans="1:12" ht="30" x14ac:dyDescent="0.25">
      <c r="A932" s="386">
        <v>924</v>
      </c>
      <c r="B932" s="386" t="s">
        <v>9341</v>
      </c>
      <c r="C932" s="386" t="s">
        <v>9342</v>
      </c>
      <c r="D932" s="386"/>
      <c r="E932" s="386"/>
      <c r="F932" s="386"/>
      <c r="G932" s="387"/>
      <c r="H932" s="386" t="s">
        <v>150</v>
      </c>
      <c r="I932" s="386" t="s">
        <v>535</v>
      </c>
      <c r="J932" s="386">
        <v>12</v>
      </c>
      <c r="K932" s="386">
        <v>2015</v>
      </c>
      <c r="L932" s="388">
        <v>1840</v>
      </c>
    </row>
    <row r="933" spans="1:12" ht="30" x14ac:dyDescent="0.25">
      <c r="A933" s="386">
        <v>925</v>
      </c>
      <c r="B933" s="386" t="s">
        <v>9343</v>
      </c>
      <c r="C933" s="386" t="s">
        <v>9344</v>
      </c>
      <c r="D933" s="386"/>
      <c r="E933" s="386"/>
      <c r="F933" s="386"/>
      <c r="G933" s="387"/>
      <c r="H933" s="386" t="s">
        <v>150</v>
      </c>
      <c r="I933" s="386" t="s">
        <v>535</v>
      </c>
      <c r="J933" s="386">
        <v>12</v>
      </c>
      <c r="K933" s="386">
        <v>2015</v>
      </c>
      <c r="L933" s="388">
        <v>1495</v>
      </c>
    </row>
    <row r="934" spans="1:12" ht="30" x14ac:dyDescent="0.25">
      <c r="A934" s="386">
        <v>926</v>
      </c>
      <c r="B934" s="386" t="s">
        <v>9345</v>
      </c>
      <c r="C934" s="386" t="s">
        <v>9346</v>
      </c>
      <c r="D934" s="386"/>
      <c r="E934" s="386"/>
      <c r="F934" s="386"/>
      <c r="G934" s="387"/>
      <c r="H934" s="386" t="s">
        <v>150</v>
      </c>
      <c r="I934" s="386" t="s">
        <v>535</v>
      </c>
      <c r="J934" s="386">
        <v>12</v>
      </c>
      <c r="K934" s="386">
        <v>2015</v>
      </c>
      <c r="L934" s="388">
        <v>1495</v>
      </c>
    </row>
    <row r="935" spans="1:12" x14ac:dyDescent="0.25">
      <c r="A935" s="386">
        <v>927</v>
      </c>
      <c r="B935" s="386" t="s">
        <v>9347</v>
      </c>
      <c r="C935" s="386" t="s">
        <v>9348</v>
      </c>
      <c r="D935" s="386"/>
      <c r="E935" s="386"/>
      <c r="F935" s="386"/>
      <c r="G935" s="387"/>
      <c r="H935" s="386" t="s">
        <v>150</v>
      </c>
      <c r="I935" s="386" t="s">
        <v>535</v>
      </c>
      <c r="J935" s="386">
        <v>12</v>
      </c>
      <c r="K935" s="386">
        <v>2015</v>
      </c>
      <c r="L935" s="388">
        <v>546.25</v>
      </c>
    </row>
    <row r="936" spans="1:12" x14ac:dyDescent="0.25">
      <c r="A936" s="386">
        <v>928</v>
      </c>
      <c r="B936" s="386" t="s">
        <v>9349</v>
      </c>
      <c r="C936" s="386" t="s">
        <v>9350</v>
      </c>
      <c r="D936" s="386"/>
      <c r="E936" s="386"/>
      <c r="F936" s="386"/>
      <c r="G936" s="387"/>
      <c r="H936" s="386" t="s">
        <v>150</v>
      </c>
      <c r="I936" s="386" t="s">
        <v>535</v>
      </c>
      <c r="J936" s="386">
        <v>12</v>
      </c>
      <c r="K936" s="386">
        <v>2015</v>
      </c>
      <c r="L936" s="388">
        <v>546.25</v>
      </c>
    </row>
    <row r="937" spans="1:12" x14ac:dyDescent="0.25">
      <c r="A937" s="386">
        <v>929</v>
      </c>
      <c r="B937" s="386" t="s">
        <v>9351</v>
      </c>
      <c r="C937" s="386" t="s">
        <v>9352</v>
      </c>
      <c r="D937" s="386"/>
      <c r="E937" s="386"/>
      <c r="F937" s="386"/>
      <c r="G937" s="387"/>
      <c r="H937" s="386" t="s">
        <v>150</v>
      </c>
      <c r="I937" s="386" t="s">
        <v>535</v>
      </c>
      <c r="J937" s="386">
        <v>12</v>
      </c>
      <c r="K937" s="386">
        <v>2015</v>
      </c>
      <c r="L937" s="388">
        <v>711.56</v>
      </c>
    </row>
    <row r="938" spans="1:12" x14ac:dyDescent="0.25">
      <c r="A938" s="386">
        <v>930</v>
      </c>
      <c r="B938" s="386" t="s">
        <v>9353</v>
      </c>
      <c r="C938" s="386" t="s">
        <v>9354</v>
      </c>
      <c r="D938" s="386"/>
      <c r="E938" s="386"/>
      <c r="F938" s="386"/>
      <c r="G938" s="387"/>
      <c r="H938" s="386" t="s">
        <v>150</v>
      </c>
      <c r="I938" s="386" t="s">
        <v>535</v>
      </c>
      <c r="J938" s="386">
        <v>12</v>
      </c>
      <c r="K938" s="386">
        <v>2015</v>
      </c>
      <c r="L938" s="388">
        <v>4197</v>
      </c>
    </row>
    <row r="939" spans="1:12" x14ac:dyDescent="0.25">
      <c r="A939" s="386">
        <v>931</v>
      </c>
      <c r="B939" s="386" t="s">
        <v>9355</v>
      </c>
      <c r="C939" s="386" t="s">
        <v>9356</v>
      </c>
      <c r="D939" s="386"/>
      <c r="E939" s="386"/>
      <c r="F939" s="386"/>
      <c r="G939" s="387"/>
      <c r="H939" s="386" t="s">
        <v>150</v>
      </c>
      <c r="I939" s="386" t="s">
        <v>535</v>
      </c>
      <c r="J939" s="386">
        <v>12</v>
      </c>
      <c r="K939" s="386">
        <v>2015</v>
      </c>
      <c r="L939" s="388">
        <v>800</v>
      </c>
    </row>
    <row r="940" spans="1:12" x14ac:dyDescent="0.25">
      <c r="A940" s="386">
        <v>932</v>
      </c>
      <c r="B940" s="386" t="s">
        <v>9357</v>
      </c>
      <c r="C940" s="386" t="s">
        <v>9356</v>
      </c>
      <c r="D940" s="386"/>
      <c r="E940" s="386"/>
      <c r="F940" s="386"/>
      <c r="G940" s="387"/>
      <c r="H940" s="386" t="s">
        <v>150</v>
      </c>
      <c r="I940" s="386" t="s">
        <v>535</v>
      </c>
      <c r="J940" s="386">
        <v>12</v>
      </c>
      <c r="K940" s="386">
        <v>2015</v>
      </c>
      <c r="L940" s="388">
        <v>800</v>
      </c>
    </row>
    <row r="941" spans="1:12" x14ac:dyDescent="0.25">
      <c r="A941" s="386">
        <v>933</v>
      </c>
      <c r="B941" s="386" t="s">
        <v>9358</v>
      </c>
      <c r="C941" s="386" t="s">
        <v>7902</v>
      </c>
      <c r="D941" s="386"/>
      <c r="E941" s="386"/>
      <c r="F941" s="386"/>
      <c r="G941" s="387"/>
      <c r="H941" s="386" t="s">
        <v>150</v>
      </c>
      <c r="I941" s="386" t="s">
        <v>535</v>
      </c>
      <c r="J941" s="386">
        <v>12</v>
      </c>
      <c r="K941" s="386">
        <v>2013</v>
      </c>
      <c r="L941" s="388">
        <v>1</v>
      </c>
    </row>
    <row r="942" spans="1:12" x14ac:dyDescent="0.25">
      <c r="A942" s="386">
        <v>934</v>
      </c>
      <c r="B942" s="386" t="s">
        <v>9359</v>
      </c>
      <c r="C942" s="386" t="s">
        <v>9360</v>
      </c>
      <c r="D942" s="386"/>
      <c r="E942" s="386"/>
      <c r="F942" s="386"/>
      <c r="G942" s="387"/>
      <c r="H942" s="386" t="s">
        <v>150</v>
      </c>
      <c r="I942" s="386" t="s">
        <v>535</v>
      </c>
      <c r="J942" s="386">
        <v>12</v>
      </c>
      <c r="K942" s="386">
        <v>2015</v>
      </c>
      <c r="L942" s="388">
        <v>339</v>
      </c>
    </row>
    <row r="943" spans="1:12" x14ac:dyDescent="0.25">
      <c r="A943" s="386">
        <v>935</v>
      </c>
      <c r="B943" s="386" t="s">
        <v>9361</v>
      </c>
      <c r="C943" s="386" t="s">
        <v>9362</v>
      </c>
      <c r="D943" s="386"/>
      <c r="E943" s="386"/>
      <c r="F943" s="386"/>
      <c r="G943" s="387"/>
      <c r="H943" s="386" t="s">
        <v>150</v>
      </c>
      <c r="I943" s="386" t="s">
        <v>535</v>
      </c>
      <c r="J943" s="386">
        <v>12</v>
      </c>
      <c r="K943" s="386">
        <v>2015</v>
      </c>
      <c r="L943" s="388">
        <v>426.99</v>
      </c>
    </row>
    <row r="944" spans="1:12" x14ac:dyDescent="0.25">
      <c r="A944" s="386">
        <v>936</v>
      </c>
      <c r="B944" s="386" t="s">
        <v>9363</v>
      </c>
      <c r="C944" s="386" t="s">
        <v>9364</v>
      </c>
      <c r="D944" s="386"/>
      <c r="E944" s="386"/>
      <c r="F944" s="386"/>
      <c r="G944" s="387"/>
      <c r="H944" s="386" t="s">
        <v>150</v>
      </c>
      <c r="I944" s="386" t="s">
        <v>535</v>
      </c>
      <c r="J944" s="386">
        <v>12</v>
      </c>
      <c r="K944" s="386">
        <v>2015</v>
      </c>
      <c r="L944" s="388">
        <v>427</v>
      </c>
    </row>
    <row r="945" spans="1:12" ht="30" x14ac:dyDescent="0.25">
      <c r="A945" s="386">
        <v>937</v>
      </c>
      <c r="B945" s="386" t="s">
        <v>9365</v>
      </c>
      <c r="C945" s="386" t="s">
        <v>9366</v>
      </c>
      <c r="D945" s="386"/>
      <c r="E945" s="386"/>
      <c r="F945" s="386"/>
      <c r="G945" s="387"/>
      <c r="H945" s="386" t="s">
        <v>1540</v>
      </c>
      <c r="I945" s="386" t="s">
        <v>535</v>
      </c>
      <c r="J945" s="386">
        <v>12</v>
      </c>
      <c r="K945" s="386">
        <v>2013</v>
      </c>
      <c r="L945" s="388">
        <v>1</v>
      </c>
    </row>
    <row r="946" spans="1:12" ht="30" x14ac:dyDescent="0.25">
      <c r="A946" s="386">
        <v>938</v>
      </c>
      <c r="B946" s="386" t="s">
        <v>9367</v>
      </c>
      <c r="C946" s="386" t="s">
        <v>9368</v>
      </c>
      <c r="D946" s="386"/>
      <c r="E946" s="386"/>
      <c r="F946" s="386"/>
      <c r="G946" s="387"/>
      <c r="H946" s="386" t="s">
        <v>1540</v>
      </c>
      <c r="I946" s="386" t="s">
        <v>535</v>
      </c>
      <c r="J946" s="386">
        <v>12</v>
      </c>
      <c r="K946" s="386">
        <v>2013</v>
      </c>
      <c r="L946" s="388">
        <v>1</v>
      </c>
    </row>
    <row r="947" spans="1:12" ht="30" x14ac:dyDescent="0.25">
      <c r="A947" s="386">
        <v>939</v>
      </c>
      <c r="B947" s="386" t="s">
        <v>9369</v>
      </c>
      <c r="C947" s="386" t="s">
        <v>9370</v>
      </c>
      <c r="D947" s="386"/>
      <c r="E947" s="386"/>
      <c r="F947" s="386"/>
      <c r="G947" s="387"/>
      <c r="H947" s="386" t="s">
        <v>1540</v>
      </c>
      <c r="I947" s="386" t="s">
        <v>535</v>
      </c>
      <c r="J947" s="386">
        <v>12</v>
      </c>
      <c r="K947" s="386">
        <v>2013</v>
      </c>
      <c r="L947" s="388">
        <v>1</v>
      </c>
    </row>
    <row r="948" spans="1:12" ht="30" x14ac:dyDescent="0.25">
      <c r="A948" s="386">
        <v>940</v>
      </c>
      <c r="B948" s="386" t="s">
        <v>9371</v>
      </c>
      <c r="C948" s="386" t="s">
        <v>9372</v>
      </c>
      <c r="D948" s="386"/>
      <c r="E948" s="386"/>
      <c r="F948" s="386"/>
      <c r="G948" s="387"/>
      <c r="H948" s="386" t="s">
        <v>1540</v>
      </c>
      <c r="I948" s="386" t="s">
        <v>535</v>
      </c>
      <c r="J948" s="386">
        <v>12</v>
      </c>
      <c r="K948" s="386">
        <v>2013</v>
      </c>
      <c r="L948" s="388">
        <v>1</v>
      </c>
    </row>
    <row r="949" spans="1:12" ht="30" x14ac:dyDescent="0.25">
      <c r="A949" s="386">
        <v>941</v>
      </c>
      <c r="B949" s="386" t="s">
        <v>9373</v>
      </c>
      <c r="C949" s="386" t="s">
        <v>9374</v>
      </c>
      <c r="D949" s="386"/>
      <c r="E949" s="386"/>
      <c r="F949" s="386"/>
      <c r="G949" s="387"/>
      <c r="H949" s="386" t="s">
        <v>1540</v>
      </c>
      <c r="I949" s="386" t="s">
        <v>535</v>
      </c>
      <c r="J949" s="386">
        <v>12</v>
      </c>
      <c r="K949" s="386">
        <v>2013</v>
      </c>
      <c r="L949" s="388">
        <v>1</v>
      </c>
    </row>
    <row r="950" spans="1:12" ht="30" x14ac:dyDescent="0.25">
      <c r="A950" s="386">
        <v>942</v>
      </c>
      <c r="B950" s="386" t="s">
        <v>9375</v>
      </c>
      <c r="C950" s="386" t="s">
        <v>9376</v>
      </c>
      <c r="D950" s="386"/>
      <c r="E950" s="386"/>
      <c r="F950" s="386"/>
      <c r="G950" s="387"/>
      <c r="H950" s="386" t="s">
        <v>1540</v>
      </c>
      <c r="I950" s="386" t="s">
        <v>535</v>
      </c>
      <c r="J950" s="386">
        <v>12</v>
      </c>
      <c r="K950" s="386">
        <v>2013</v>
      </c>
      <c r="L950" s="388">
        <v>1</v>
      </c>
    </row>
    <row r="951" spans="1:12" ht="30" x14ac:dyDescent="0.25">
      <c r="A951" s="386">
        <v>943</v>
      </c>
      <c r="B951" s="386" t="s">
        <v>9377</v>
      </c>
      <c r="C951" s="386" t="s">
        <v>9378</v>
      </c>
      <c r="D951" s="386"/>
      <c r="E951" s="386"/>
      <c r="F951" s="386"/>
      <c r="G951" s="387"/>
      <c r="H951" s="386" t="s">
        <v>1540</v>
      </c>
      <c r="I951" s="386" t="s">
        <v>535</v>
      </c>
      <c r="J951" s="386">
        <v>12</v>
      </c>
      <c r="K951" s="386">
        <v>2013</v>
      </c>
      <c r="L951" s="388">
        <v>1</v>
      </c>
    </row>
    <row r="952" spans="1:12" ht="30" x14ac:dyDescent="0.25">
      <c r="A952" s="386">
        <v>944</v>
      </c>
      <c r="B952" s="386" t="s">
        <v>9379</v>
      </c>
      <c r="C952" s="386" t="s">
        <v>9380</v>
      </c>
      <c r="D952" s="386"/>
      <c r="E952" s="386"/>
      <c r="F952" s="386"/>
      <c r="G952" s="387"/>
      <c r="H952" s="386" t="s">
        <v>1540</v>
      </c>
      <c r="I952" s="386" t="s">
        <v>535</v>
      </c>
      <c r="J952" s="386">
        <v>12</v>
      </c>
      <c r="K952" s="386">
        <v>2013</v>
      </c>
      <c r="L952" s="388">
        <v>1</v>
      </c>
    </row>
    <row r="953" spans="1:12" ht="30" x14ac:dyDescent="0.25">
      <c r="A953" s="386">
        <v>945</v>
      </c>
      <c r="B953" s="386" t="s">
        <v>9381</v>
      </c>
      <c r="C953" s="386" t="s">
        <v>9382</v>
      </c>
      <c r="D953" s="386"/>
      <c r="E953" s="386"/>
      <c r="F953" s="386"/>
      <c r="G953" s="387"/>
      <c r="H953" s="386" t="s">
        <v>1540</v>
      </c>
      <c r="I953" s="386" t="s">
        <v>535</v>
      </c>
      <c r="J953" s="386">
        <v>12</v>
      </c>
      <c r="K953" s="386">
        <v>2013</v>
      </c>
      <c r="L953" s="388">
        <v>1</v>
      </c>
    </row>
    <row r="954" spans="1:12" ht="30" x14ac:dyDescent="0.25">
      <c r="A954" s="386">
        <v>946</v>
      </c>
      <c r="B954" s="386" t="s">
        <v>9383</v>
      </c>
      <c r="C954" s="386" t="s">
        <v>9384</v>
      </c>
      <c r="D954" s="386"/>
      <c r="E954" s="386"/>
      <c r="F954" s="386"/>
      <c r="G954" s="387"/>
      <c r="H954" s="386" t="s">
        <v>1540</v>
      </c>
      <c r="I954" s="386" t="s">
        <v>535</v>
      </c>
      <c r="J954" s="386">
        <v>12</v>
      </c>
      <c r="K954" s="386">
        <v>2013</v>
      </c>
      <c r="L954" s="388">
        <v>1</v>
      </c>
    </row>
    <row r="955" spans="1:12" x14ac:dyDescent="0.25">
      <c r="A955" s="386">
        <v>947</v>
      </c>
      <c r="B955" s="386" t="s">
        <v>9385</v>
      </c>
      <c r="C955" s="386" t="s">
        <v>9386</v>
      </c>
      <c r="D955" s="386"/>
      <c r="E955" s="386"/>
      <c r="F955" s="386"/>
      <c r="G955" s="387"/>
      <c r="H955" s="386" t="s">
        <v>1540</v>
      </c>
      <c r="I955" s="386" t="s">
        <v>535</v>
      </c>
      <c r="J955" s="386">
        <v>12</v>
      </c>
      <c r="K955" s="386">
        <v>2013</v>
      </c>
      <c r="L955" s="388">
        <v>1</v>
      </c>
    </row>
    <row r="956" spans="1:12" x14ac:dyDescent="0.25">
      <c r="A956" s="386">
        <v>948</v>
      </c>
      <c r="B956" s="386" t="s">
        <v>9387</v>
      </c>
      <c r="C956" s="386" t="s">
        <v>9388</v>
      </c>
      <c r="D956" s="386"/>
      <c r="E956" s="386"/>
      <c r="F956" s="386"/>
      <c r="G956" s="387"/>
      <c r="H956" s="386" t="s">
        <v>1540</v>
      </c>
      <c r="I956" s="386" t="s">
        <v>535</v>
      </c>
      <c r="J956" s="386">
        <v>12</v>
      </c>
      <c r="K956" s="386">
        <v>2013</v>
      </c>
      <c r="L956" s="388">
        <v>1</v>
      </c>
    </row>
    <row r="957" spans="1:12" ht="30" x14ac:dyDescent="0.25">
      <c r="A957" s="386">
        <v>949</v>
      </c>
      <c r="B957" s="386" t="s">
        <v>9389</v>
      </c>
      <c r="C957" s="386" t="s">
        <v>9390</v>
      </c>
      <c r="D957" s="386"/>
      <c r="E957" s="386"/>
      <c r="F957" s="386"/>
      <c r="G957" s="387"/>
      <c r="H957" s="386" t="s">
        <v>1540</v>
      </c>
      <c r="I957" s="386" t="s">
        <v>535</v>
      </c>
      <c r="J957" s="386">
        <v>12</v>
      </c>
      <c r="K957" s="386">
        <v>2013</v>
      </c>
      <c r="L957" s="388">
        <v>1</v>
      </c>
    </row>
    <row r="958" spans="1:12" ht="30" x14ac:dyDescent="0.25">
      <c r="A958" s="386">
        <v>950</v>
      </c>
      <c r="B958" s="386" t="s">
        <v>9391</v>
      </c>
      <c r="C958" s="386" t="s">
        <v>9392</v>
      </c>
      <c r="D958" s="386"/>
      <c r="E958" s="386"/>
      <c r="F958" s="386"/>
      <c r="G958" s="387"/>
      <c r="H958" s="386" t="s">
        <v>1540</v>
      </c>
      <c r="I958" s="386" t="s">
        <v>535</v>
      </c>
      <c r="J958" s="386">
        <v>12</v>
      </c>
      <c r="K958" s="386">
        <v>2013</v>
      </c>
      <c r="L958" s="388">
        <v>1</v>
      </c>
    </row>
    <row r="959" spans="1:12" ht="30" x14ac:dyDescent="0.25">
      <c r="A959" s="386">
        <v>951</v>
      </c>
      <c r="B959" s="386" t="s">
        <v>9393</v>
      </c>
      <c r="C959" s="386" t="s">
        <v>9394</v>
      </c>
      <c r="D959" s="386"/>
      <c r="E959" s="386"/>
      <c r="F959" s="386"/>
      <c r="G959" s="387"/>
      <c r="H959" s="386" t="s">
        <v>1540</v>
      </c>
      <c r="I959" s="386" t="s">
        <v>535</v>
      </c>
      <c r="J959" s="386">
        <v>12</v>
      </c>
      <c r="K959" s="386">
        <v>2013</v>
      </c>
      <c r="L959" s="388">
        <v>2</v>
      </c>
    </row>
    <row r="960" spans="1:12" ht="60" x14ac:dyDescent="0.25">
      <c r="A960" s="386">
        <v>952</v>
      </c>
      <c r="B960" s="386" t="s">
        <v>9395</v>
      </c>
      <c r="C960" s="386" t="s">
        <v>9396</v>
      </c>
      <c r="D960" s="386"/>
      <c r="E960" s="386"/>
      <c r="F960" s="386"/>
      <c r="G960" s="387"/>
      <c r="H960" s="386" t="s">
        <v>1540</v>
      </c>
      <c r="I960" s="386" t="s">
        <v>535</v>
      </c>
      <c r="J960" s="386">
        <v>12</v>
      </c>
      <c r="K960" s="386">
        <v>2013</v>
      </c>
      <c r="L960" s="388">
        <v>5</v>
      </c>
    </row>
    <row r="961" spans="1:12" ht="45" x14ac:dyDescent="0.25">
      <c r="A961" s="386">
        <v>953</v>
      </c>
      <c r="B961" s="386" t="s">
        <v>9397</v>
      </c>
      <c r="C961" s="386" t="s">
        <v>9398</v>
      </c>
      <c r="D961" s="386"/>
      <c r="E961" s="386"/>
      <c r="F961" s="386"/>
      <c r="G961" s="387"/>
      <c r="H961" s="386" t="s">
        <v>1540</v>
      </c>
      <c r="I961" s="386" t="s">
        <v>535</v>
      </c>
      <c r="J961" s="386">
        <v>12</v>
      </c>
      <c r="K961" s="386">
        <v>2015</v>
      </c>
      <c r="L961" s="388">
        <v>1744.63</v>
      </c>
    </row>
    <row r="962" spans="1:12" x14ac:dyDescent="0.25">
      <c r="A962" s="386">
        <v>954</v>
      </c>
      <c r="B962" s="386" t="s">
        <v>9399</v>
      </c>
      <c r="C962" s="386" t="s">
        <v>9400</v>
      </c>
      <c r="D962" s="386"/>
      <c r="E962" s="386"/>
      <c r="F962" s="386"/>
      <c r="G962" s="387"/>
      <c r="H962" s="386" t="s">
        <v>1540</v>
      </c>
      <c r="I962" s="386" t="s">
        <v>535</v>
      </c>
      <c r="J962" s="386">
        <v>12</v>
      </c>
      <c r="K962" s="386">
        <v>2013</v>
      </c>
      <c r="L962" s="388">
        <v>1</v>
      </c>
    </row>
    <row r="963" spans="1:12" ht="30" x14ac:dyDescent="0.25">
      <c r="A963" s="386">
        <v>955</v>
      </c>
      <c r="B963" s="386" t="s">
        <v>9401</v>
      </c>
      <c r="C963" s="386" t="s">
        <v>9402</v>
      </c>
      <c r="D963" s="386"/>
      <c r="E963" s="386"/>
      <c r="F963" s="386"/>
      <c r="G963" s="387"/>
      <c r="H963" s="386" t="s">
        <v>1540</v>
      </c>
      <c r="I963" s="386" t="s">
        <v>535</v>
      </c>
      <c r="J963" s="386">
        <v>12</v>
      </c>
      <c r="K963" s="386">
        <v>2013</v>
      </c>
      <c r="L963" s="388">
        <v>1</v>
      </c>
    </row>
    <row r="964" spans="1:12" ht="30" x14ac:dyDescent="0.25">
      <c r="A964" s="386">
        <v>956</v>
      </c>
      <c r="B964" s="386" t="s">
        <v>9403</v>
      </c>
      <c r="C964" s="386" t="s">
        <v>9404</v>
      </c>
      <c r="D964" s="386"/>
      <c r="E964" s="386"/>
      <c r="F964" s="386"/>
      <c r="G964" s="387"/>
      <c r="H964" s="386" t="s">
        <v>1540</v>
      </c>
      <c r="I964" s="386" t="s">
        <v>535</v>
      </c>
      <c r="J964" s="386">
        <v>12</v>
      </c>
      <c r="K964" s="386">
        <v>2013</v>
      </c>
      <c r="L964" s="388">
        <v>1</v>
      </c>
    </row>
    <row r="965" spans="1:12" x14ac:dyDescent="0.25">
      <c r="A965" s="386">
        <v>957</v>
      </c>
      <c r="B965" s="386" t="s">
        <v>9405</v>
      </c>
      <c r="C965" s="386" t="s">
        <v>9406</v>
      </c>
      <c r="D965" s="386"/>
      <c r="E965" s="386"/>
      <c r="F965" s="386"/>
      <c r="G965" s="387"/>
      <c r="H965" s="386" t="s">
        <v>1540</v>
      </c>
      <c r="I965" s="386" t="s">
        <v>535</v>
      </c>
      <c r="J965" s="386">
        <v>12</v>
      </c>
      <c r="K965" s="386">
        <v>2015</v>
      </c>
      <c r="L965" s="388">
        <v>437</v>
      </c>
    </row>
    <row r="966" spans="1:12" ht="30" x14ac:dyDescent="0.25">
      <c r="A966" s="386">
        <v>958</v>
      </c>
      <c r="B966" s="386" t="s">
        <v>9407</v>
      </c>
      <c r="C966" s="386" t="s">
        <v>9408</v>
      </c>
      <c r="D966" s="386"/>
      <c r="E966" s="386"/>
      <c r="F966" s="386"/>
      <c r="G966" s="387"/>
      <c r="H966" s="386" t="s">
        <v>1540</v>
      </c>
      <c r="I966" s="386" t="s">
        <v>535</v>
      </c>
      <c r="J966" s="386">
        <v>12</v>
      </c>
      <c r="K966" s="386">
        <v>2013</v>
      </c>
      <c r="L966" s="388">
        <v>1</v>
      </c>
    </row>
    <row r="967" spans="1:12" ht="30" x14ac:dyDescent="0.25">
      <c r="A967" s="386">
        <v>959</v>
      </c>
      <c r="B967" s="386" t="s">
        <v>9409</v>
      </c>
      <c r="C967" s="386" t="s">
        <v>9410</v>
      </c>
      <c r="D967" s="386"/>
      <c r="E967" s="386"/>
      <c r="F967" s="386"/>
      <c r="G967" s="387"/>
      <c r="H967" s="386" t="s">
        <v>1540</v>
      </c>
      <c r="I967" s="386" t="s">
        <v>535</v>
      </c>
      <c r="J967" s="386">
        <v>12</v>
      </c>
      <c r="K967" s="386">
        <v>2013</v>
      </c>
      <c r="L967" s="388">
        <v>1</v>
      </c>
    </row>
    <row r="968" spans="1:12" ht="30" x14ac:dyDescent="0.25">
      <c r="A968" s="386">
        <v>960</v>
      </c>
      <c r="B968" s="386" t="s">
        <v>9411</v>
      </c>
      <c r="C968" s="386" t="s">
        <v>9412</v>
      </c>
      <c r="D968" s="386"/>
      <c r="E968" s="386"/>
      <c r="F968" s="386"/>
      <c r="G968" s="387"/>
      <c r="H968" s="386" t="s">
        <v>1540</v>
      </c>
      <c r="I968" s="386" t="s">
        <v>535</v>
      </c>
      <c r="J968" s="386">
        <v>12</v>
      </c>
      <c r="K968" s="386">
        <v>2013</v>
      </c>
      <c r="L968" s="388">
        <v>1</v>
      </c>
    </row>
    <row r="969" spans="1:12" x14ac:dyDescent="0.25">
      <c r="A969" s="386">
        <v>961</v>
      </c>
      <c r="B969" s="386" t="s">
        <v>9413</v>
      </c>
      <c r="C969" s="386" t="s">
        <v>9414</v>
      </c>
      <c r="D969" s="386"/>
      <c r="E969" s="386"/>
      <c r="F969" s="386"/>
      <c r="G969" s="387"/>
      <c r="H969" s="386" t="s">
        <v>1540</v>
      </c>
      <c r="I969" s="386" t="s">
        <v>535</v>
      </c>
      <c r="J969" s="386">
        <v>12</v>
      </c>
      <c r="K969" s="386">
        <v>2013</v>
      </c>
      <c r="L969" s="388">
        <v>1</v>
      </c>
    </row>
    <row r="970" spans="1:12" x14ac:dyDescent="0.25">
      <c r="A970" s="386">
        <v>962</v>
      </c>
      <c r="B970" s="386" t="s">
        <v>9415</v>
      </c>
      <c r="C970" s="386" t="s">
        <v>9416</v>
      </c>
      <c r="D970" s="386"/>
      <c r="E970" s="386"/>
      <c r="F970" s="386"/>
      <c r="G970" s="387"/>
      <c r="H970" s="386" t="s">
        <v>1540</v>
      </c>
      <c r="I970" s="386" t="s">
        <v>535</v>
      </c>
      <c r="J970" s="386">
        <v>12</v>
      </c>
      <c r="K970" s="386">
        <v>2013</v>
      </c>
      <c r="L970" s="388">
        <v>1</v>
      </c>
    </row>
    <row r="971" spans="1:12" x14ac:dyDescent="0.25">
      <c r="A971" s="386">
        <v>963</v>
      </c>
      <c r="B971" s="386" t="s">
        <v>9417</v>
      </c>
      <c r="C971" s="386" t="s">
        <v>9418</v>
      </c>
      <c r="D971" s="386"/>
      <c r="E971" s="386"/>
      <c r="F971" s="386"/>
      <c r="G971" s="387"/>
      <c r="H971" s="386" t="s">
        <v>1540</v>
      </c>
      <c r="I971" s="386" t="s">
        <v>535</v>
      </c>
      <c r="J971" s="386">
        <v>12</v>
      </c>
      <c r="K971" s="386">
        <v>2013</v>
      </c>
      <c r="L971" s="388">
        <v>1</v>
      </c>
    </row>
    <row r="972" spans="1:12" x14ac:dyDescent="0.25">
      <c r="A972" s="386">
        <v>964</v>
      </c>
      <c r="B972" s="386" t="s">
        <v>9419</v>
      </c>
      <c r="C972" s="386" t="s">
        <v>9420</v>
      </c>
      <c r="D972" s="386"/>
      <c r="E972" s="386"/>
      <c r="F972" s="386"/>
      <c r="G972" s="387"/>
      <c r="H972" s="386" t="s">
        <v>1540</v>
      </c>
      <c r="I972" s="386" t="s">
        <v>535</v>
      </c>
      <c r="J972" s="386">
        <v>12</v>
      </c>
      <c r="K972" s="386">
        <v>2013</v>
      </c>
      <c r="L972" s="388">
        <v>1</v>
      </c>
    </row>
    <row r="973" spans="1:12" ht="30" x14ac:dyDescent="0.25">
      <c r="A973" s="386">
        <v>965</v>
      </c>
      <c r="B973" s="386" t="s">
        <v>9421</v>
      </c>
      <c r="C973" s="386" t="s">
        <v>9422</v>
      </c>
      <c r="D973" s="386"/>
      <c r="E973" s="386"/>
      <c r="F973" s="386"/>
      <c r="G973" s="387"/>
      <c r="H973" s="386" t="s">
        <v>1540</v>
      </c>
      <c r="I973" s="386" t="s">
        <v>535</v>
      </c>
      <c r="J973" s="386">
        <v>12</v>
      </c>
      <c r="K973" s="386">
        <v>2013</v>
      </c>
      <c r="L973" s="388">
        <v>1</v>
      </c>
    </row>
    <row r="974" spans="1:12" x14ac:dyDescent="0.25">
      <c r="A974" s="386">
        <v>966</v>
      </c>
      <c r="B974" s="386" t="s">
        <v>9423</v>
      </c>
      <c r="C974" s="386" t="s">
        <v>9424</v>
      </c>
      <c r="D974" s="386"/>
      <c r="E974" s="386"/>
      <c r="F974" s="386"/>
      <c r="G974" s="387"/>
      <c r="H974" s="386" t="s">
        <v>1540</v>
      </c>
      <c r="I974" s="386" t="s">
        <v>535</v>
      </c>
      <c r="J974" s="386">
        <v>12</v>
      </c>
      <c r="K974" s="386">
        <v>2015</v>
      </c>
      <c r="L974" s="388">
        <v>1138.5</v>
      </c>
    </row>
    <row r="975" spans="1:12" ht="30" x14ac:dyDescent="0.25">
      <c r="A975" s="386">
        <v>967</v>
      </c>
      <c r="B975" s="386" t="s">
        <v>9425</v>
      </c>
      <c r="C975" s="386" t="s">
        <v>9426</v>
      </c>
      <c r="D975" s="386"/>
      <c r="E975" s="386"/>
      <c r="F975" s="386"/>
      <c r="G975" s="387"/>
      <c r="H975" s="386" t="s">
        <v>1540</v>
      </c>
      <c r="I975" s="386" t="s">
        <v>535</v>
      </c>
      <c r="J975" s="386">
        <v>12</v>
      </c>
      <c r="K975" s="386">
        <v>2015</v>
      </c>
      <c r="L975" s="388">
        <v>333.5</v>
      </c>
    </row>
    <row r="976" spans="1:12" ht="30" x14ac:dyDescent="0.25">
      <c r="A976" s="386">
        <v>968</v>
      </c>
      <c r="B976" s="386" t="s">
        <v>9427</v>
      </c>
      <c r="C976" s="386" t="s">
        <v>9428</v>
      </c>
      <c r="D976" s="386"/>
      <c r="E976" s="386"/>
      <c r="F976" s="386"/>
      <c r="G976" s="387"/>
      <c r="H976" s="386" t="s">
        <v>1540</v>
      </c>
      <c r="I976" s="386" t="s">
        <v>535</v>
      </c>
      <c r="J976" s="386">
        <v>12</v>
      </c>
      <c r="K976" s="386">
        <v>2015</v>
      </c>
      <c r="L976" s="388">
        <v>333.5</v>
      </c>
    </row>
    <row r="977" spans="1:12" x14ac:dyDescent="0.25">
      <c r="A977" s="386">
        <v>969</v>
      </c>
      <c r="B977" s="386" t="s">
        <v>9429</v>
      </c>
      <c r="C977" s="386" t="s">
        <v>9430</v>
      </c>
      <c r="D977" s="386"/>
      <c r="E977" s="386"/>
      <c r="F977" s="386"/>
      <c r="G977" s="387"/>
      <c r="H977" s="386" t="s">
        <v>1540</v>
      </c>
      <c r="I977" s="386" t="s">
        <v>535</v>
      </c>
      <c r="J977" s="386">
        <v>12</v>
      </c>
      <c r="K977" s="386">
        <v>2015</v>
      </c>
      <c r="L977" s="388">
        <v>276.94</v>
      </c>
    </row>
    <row r="978" spans="1:12" x14ac:dyDescent="0.25">
      <c r="A978" s="386">
        <v>970</v>
      </c>
      <c r="B978" s="386" t="s">
        <v>9431</v>
      </c>
      <c r="C978" s="386" t="s">
        <v>9432</v>
      </c>
      <c r="D978" s="386"/>
      <c r="E978" s="386"/>
      <c r="F978" s="386"/>
      <c r="G978" s="387"/>
      <c r="H978" s="386" t="s">
        <v>1540</v>
      </c>
      <c r="I978" s="386" t="s">
        <v>535</v>
      </c>
      <c r="J978" s="386">
        <v>12</v>
      </c>
      <c r="K978" s="386">
        <v>2013</v>
      </c>
      <c r="L978" s="388">
        <v>1</v>
      </c>
    </row>
    <row r="979" spans="1:12" x14ac:dyDescent="0.25">
      <c r="A979" s="386">
        <v>971</v>
      </c>
      <c r="B979" s="386" t="s">
        <v>9433</v>
      </c>
      <c r="C979" s="386" t="s">
        <v>9434</v>
      </c>
      <c r="D979" s="386"/>
      <c r="E979" s="386"/>
      <c r="F979" s="386"/>
      <c r="G979" s="387"/>
      <c r="H979" s="386" t="s">
        <v>1540</v>
      </c>
      <c r="I979" s="386" t="s">
        <v>535</v>
      </c>
      <c r="J979" s="386">
        <v>12</v>
      </c>
      <c r="K979" s="386">
        <v>2013</v>
      </c>
      <c r="L979" s="388">
        <v>1</v>
      </c>
    </row>
    <row r="980" spans="1:12" x14ac:dyDescent="0.25">
      <c r="A980" s="386">
        <v>972</v>
      </c>
      <c r="B980" s="386" t="s">
        <v>9435</v>
      </c>
      <c r="C980" s="386" t="s">
        <v>9436</v>
      </c>
      <c r="D980" s="386"/>
      <c r="E980" s="386"/>
      <c r="F980" s="386"/>
      <c r="G980" s="387"/>
      <c r="H980" s="386" t="s">
        <v>1540</v>
      </c>
      <c r="I980" s="386" t="s">
        <v>535</v>
      </c>
      <c r="J980" s="386">
        <v>12</v>
      </c>
      <c r="K980" s="386">
        <v>2013</v>
      </c>
      <c r="L980" s="388">
        <v>2</v>
      </c>
    </row>
    <row r="981" spans="1:12" ht="30" x14ac:dyDescent="0.25">
      <c r="A981" s="386">
        <v>973</v>
      </c>
      <c r="B981" s="386" t="s">
        <v>9437</v>
      </c>
      <c r="C981" s="386" t="s">
        <v>9438</v>
      </c>
      <c r="D981" s="386"/>
      <c r="E981" s="386"/>
      <c r="F981" s="386"/>
      <c r="G981" s="387"/>
      <c r="H981" s="386" t="s">
        <v>1540</v>
      </c>
      <c r="I981" s="386" t="s">
        <v>535</v>
      </c>
      <c r="J981" s="386">
        <v>12</v>
      </c>
      <c r="K981" s="386">
        <v>2013</v>
      </c>
      <c r="L981" s="388">
        <v>1</v>
      </c>
    </row>
    <row r="982" spans="1:12" x14ac:dyDescent="0.25">
      <c r="A982" s="386">
        <v>974</v>
      </c>
      <c r="B982" s="386" t="s">
        <v>9439</v>
      </c>
      <c r="C982" s="386" t="s">
        <v>9440</v>
      </c>
      <c r="D982" s="386"/>
      <c r="E982" s="386"/>
      <c r="F982" s="386"/>
      <c r="G982" s="387"/>
      <c r="H982" s="386" t="s">
        <v>1540</v>
      </c>
      <c r="I982" s="386" t="s">
        <v>535</v>
      </c>
      <c r="J982" s="386">
        <v>12</v>
      </c>
      <c r="K982" s="386">
        <v>2013</v>
      </c>
      <c r="L982" s="388">
        <v>1</v>
      </c>
    </row>
    <row r="983" spans="1:12" x14ac:dyDescent="0.25">
      <c r="A983" s="386">
        <v>975</v>
      </c>
      <c r="B983" s="386" t="s">
        <v>9441</v>
      </c>
      <c r="C983" s="386" t="s">
        <v>9442</v>
      </c>
      <c r="D983" s="386"/>
      <c r="E983" s="386"/>
      <c r="F983" s="386"/>
      <c r="G983" s="387"/>
      <c r="H983" s="386" t="s">
        <v>1540</v>
      </c>
      <c r="I983" s="386" t="s">
        <v>535</v>
      </c>
      <c r="J983" s="386">
        <v>12</v>
      </c>
      <c r="K983" s="386">
        <v>2013</v>
      </c>
      <c r="L983" s="388">
        <v>2</v>
      </c>
    </row>
    <row r="984" spans="1:12" x14ac:dyDescent="0.25">
      <c r="A984" s="386">
        <v>976</v>
      </c>
      <c r="B984" s="386" t="s">
        <v>9443</v>
      </c>
      <c r="C984" s="386" t="s">
        <v>9444</v>
      </c>
      <c r="D984" s="386"/>
      <c r="E984" s="386"/>
      <c r="F984" s="386"/>
      <c r="G984" s="387"/>
      <c r="H984" s="386" t="s">
        <v>1540</v>
      </c>
      <c r="I984" s="386" t="s">
        <v>535</v>
      </c>
      <c r="J984" s="386">
        <v>12</v>
      </c>
      <c r="K984" s="386">
        <v>2013</v>
      </c>
      <c r="L984" s="388">
        <v>1</v>
      </c>
    </row>
    <row r="985" spans="1:12" x14ac:dyDescent="0.25">
      <c r="A985" s="386">
        <v>977</v>
      </c>
      <c r="B985" s="386" t="s">
        <v>9445</v>
      </c>
      <c r="C985" s="386" t="s">
        <v>9446</v>
      </c>
      <c r="D985" s="386"/>
      <c r="E985" s="386"/>
      <c r="F985" s="386"/>
      <c r="G985" s="387"/>
      <c r="H985" s="386" t="s">
        <v>1540</v>
      </c>
      <c r="I985" s="386" t="s">
        <v>535</v>
      </c>
      <c r="J985" s="386">
        <v>12</v>
      </c>
      <c r="K985" s="386">
        <v>2015</v>
      </c>
      <c r="L985" s="388">
        <v>319</v>
      </c>
    </row>
    <row r="986" spans="1:12" x14ac:dyDescent="0.25">
      <c r="A986" s="386">
        <v>978</v>
      </c>
      <c r="B986" s="386" t="s">
        <v>9447</v>
      </c>
      <c r="C986" s="386" t="s">
        <v>9446</v>
      </c>
      <c r="D986" s="386"/>
      <c r="E986" s="386"/>
      <c r="F986" s="386"/>
      <c r="G986" s="387"/>
      <c r="H986" s="386" t="s">
        <v>1540</v>
      </c>
      <c r="I986" s="386" t="s">
        <v>535</v>
      </c>
      <c r="J986" s="386">
        <v>12</v>
      </c>
      <c r="K986" s="386">
        <v>2015</v>
      </c>
      <c r="L986" s="388">
        <v>319</v>
      </c>
    </row>
    <row r="987" spans="1:12" x14ac:dyDescent="0.25">
      <c r="A987" s="386">
        <v>979</v>
      </c>
      <c r="B987" s="386" t="s">
        <v>9448</v>
      </c>
      <c r="C987" s="386" t="s">
        <v>9446</v>
      </c>
      <c r="D987" s="386"/>
      <c r="E987" s="386"/>
      <c r="F987" s="386"/>
      <c r="G987" s="387"/>
      <c r="H987" s="386" t="s">
        <v>1540</v>
      </c>
      <c r="I987" s="386" t="s">
        <v>535</v>
      </c>
      <c r="J987" s="386">
        <v>12</v>
      </c>
      <c r="K987" s="386">
        <v>2015</v>
      </c>
      <c r="L987" s="388">
        <v>319</v>
      </c>
    </row>
    <row r="988" spans="1:12" x14ac:dyDescent="0.25">
      <c r="A988" s="386">
        <v>980</v>
      </c>
      <c r="B988" s="386" t="s">
        <v>9449</v>
      </c>
      <c r="C988" s="386" t="s">
        <v>9446</v>
      </c>
      <c r="D988" s="386"/>
      <c r="E988" s="386"/>
      <c r="F988" s="386"/>
      <c r="G988" s="387"/>
      <c r="H988" s="386" t="s">
        <v>1540</v>
      </c>
      <c r="I988" s="386" t="s">
        <v>535</v>
      </c>
      <c r="J988" s="386">
        <v>12</v>
      </c>
      <c r="K988" s="386">
        <v>2015</v>
      </c>
      <c r="L988" s="388">
        <v>319</v>
      </c>
    </row>
    <row r="989" spans="1:12" ht="30" x14ac:dyDescent="0.25">
      <c r="A989" s="386">
        <v>981</v>
      </c>
      <c r="B989" s="386" t="s">
        <v>9450</v>
      </c>
      <c r="C989" s="386" t="s">
        <v>9451</v>
      </c>
      <c r="D989" s="386"/>
      <c r="E989" s="386"/>
      <c r="F989" s="386"/>
      <c r="G989" s="387"/>
      <c r="H989" s="386" t="s">
        <v>1540</v>
      </c>
      <c r="I989" s="386" t="s">
        <v>535</v>
      </c>
      <c r="J989" s="386">
        <v>12</v>
      </c>
      <c r="K989" s="386">
        <v>2015</v>
      </c>
      <c r="L989" s="388">
        <v>597.4</v>
      </c>
    </row>
    <row r="990" spans="1:12" ht="30" x14ac:dyDescent="0.25">
      <c r="A990" s="386">
        <v>982</v>
      </c>
      <c r="B990" s="386" t="s">
        <v>9452</v>
      </c>
      <c r="C990" s="386" t="s">
        <v>9451</v>
      </c>
      <c r="D990" s="386"/>
      <c r="E990" s="386"/>
      <c r="F990" s="386"/>
      <c r="G990" s="387"/>
      <c r="H990" s="386" t="s">
        <v>1540</v>
      </c>
      <c r="I990" s="386" t="s">
        <v>535</v>
      </c>
      <c r="J990" s="386">
        <v>12</v>
      </c>
      <c r="K990" s="386">
        <v>2015</v>
      </c>
      <c r="L990" s="388">
        <v>597.4</v>
      </c>
    </row>
    <row r="991" spans="1:12" ht="30" x14ac:dyDescent="0.25">
      <c r="A991" s="386">
        <v>983</v>
      </c>
      <c r="B991" s="386" t="s">
        <v>9453</v>
      </c>
      <c r="C991" s="386" t="s">
        <v>9454</v>
      </c>
      <c r="D991" s="386"/>
      <c r="E991" s="386"/>
      <c r="F991" s="386"/>
      <c r="G991" s="387"/>
      <c r="H991" s="386" t="s">
        <v>1540</v>
      </c>
      <c r="I991" s="386" t="s">
        <v>535</v>
      </c>
      <c r="J991" s="386">
        <v>12</v>
      </c>
      <c r="K991" s="386">
        <v>2013</v>
      </c>
      <c r="L991" s="388">
        <v>1</v>
      </c>
    </row>
    <row r="992" spans="1:12" ht="30" x14ac:dyDescent="0.25">
      <c r="A992" s="386">
        <v>984</v>
      </c>
      <c r="B992" s="386" t="s">
        <v>9455</v>
      </c>
      <c r="C992" s="386" t="s">
        <v>9454</v>
      </c>
      <c r="D992" s="386"/>
      <c r="E992" s="386"/>
      <c r="F992" s="386"/>
      <c r="G992" s="387"/>
      <c r="H992" s="386" t="s">
        <v>1540</v>
      </c>
      <c r="I992" s="386" t="s">
        <v>535</v>
      </c>
      <c r="J992" s="386">
        <v>12</v>
      </c>
      <c r="K992" s="386">
        <v>2013</v>
      </c>
      <c r="L992" s="388">
        <v>1</v>
      </c>
    </row>
    <row r="993" spans="1:12" ht="30" x14ac:dyDescent="0.25">
      <c r="A993" s="386">
        <v>985</v>
      </c>
      <c r="B993" s="386" t="s">
        <v>9456</v>
      </c>
      <c r="C993" s="386" t="s">
        <v>9457</v>
      </c>
      <c r="D993" s="386"/>
      <c r="E993" s="386"/>
      <c r="F993" s="386"/>
      <c r="G993" s="387"/>
      <c r="H993" s="386" t="s">
        <v>1540</v>
      </c>
      <c r="I993" s="386" t="s">
        <v>535</v>
      </c>
      <c r="J993" s="386">
        <v>12</v>
      </c>
      <c r="K993" s="386">
        <v>2013</v>
      </c>
      <c r="L993" s="388">
        <v>1</v>
      </c>
    </row>
    <row r="994" spans="1:12" ht="30" x14ac:dyDescent="0.25">
      <c r="A994" s="386">
        <v>986</v>
      </c>
      <c r="B994" s="386" t="s">
        <v>9458</v>
      </c>
      <c r="C994" s="386" t="s">
        <v>9459</v>
      </c>
      <c r="D994" s="386"/>
      <c r="E994" s="386"/>
      <c r="F994" s="386"/>
      <c r="G994" s="387"/>
      <c r="H994" s="386" t="s">
        <v>1540</v>
      </c>
      <c r="I994" s="386" t="s">
        <v>535</v>
      </c>
      <c r="J994" s="386">
        <v>12</v>
      </c>
      <c r="K994" s="386">
        <v>2013</v>
      </c>
      <c r="L994" s="388">
        <v>1</v>
      </c>
    </row>
    <row r="995" spans="1:12" ht="30" x14ac:dyDescent="0.25">
      <c r="A995" s="386">
        <v>987</v>
      </c>
      <c r="B995" s="386" t="s">
        <v>9460</v>
      </c>
      <c r="C995" s="386" t="s">
        <v>9461</v>
      </c>
      <c r="D995" s="386"/>
      <c r="E995" s="386"/>
      <c r="F995" s="386"/>
      <c r="G995" s="387"/>
      <c r="H995" s="386" t="s">
        <v>1540</v>
      </c>
      <c r="I995" s="386" t="s">
        <v>535</v>
      </c>
      <c r="J995" s="386">
        <v>12</v>
      </c>
      <c r="K995" s="386">
        <v>2013</v>
      </c>
      <c r="L995" s="388">
        <v>1</v>
      </c>
    </row>
    <row r="996" spans="1:12" ht="30" x14ac:dyDescent="0.25">
      <c r="A996" s="386">
        <v>988</v>
      </c>
      <c r="B996" s="386" t="s">
        <v>9462</v>
      </c>
      <c r="C996" s="386" t="s">
        <v>9463</v>
      </c>
      <c r="D996" s="386"/>
      <c r="E996" s="386"/>
      <c r="F996" s="386"/>
      <c r="G996" s="387"/>
      <c r="H996" s="386" t="s">
        <v>1540</v>
      </c>
      <c r="I996" s="386" t="s">
        <v>535</v>
      </c>
      <c r="J996" s="386">
        <v>12</v>
      </c>
      <c r="K996" s="386">
        <v>2013</v>
      </c>
      <c r="L996" s="388">
        <v>1</v>
      </c>
    </row>
    <row r="997" spans="1:12" ht="30" x14ac:dyDescent="0.25">
      <c r="A997" s="386">
        <v>989</v>
      </c>
      <c r="B997" s="386" t="s">
        <v>9464</v>
      </c>
      <c r="C997" s="386" t="s">
        <v>9465</v>
      </c>
      <c r="D997" s="386"/>
      <c r="E997" s="386"/>
      <c r="F997" s="386"/>
      <c r="G997" s="387"/>
      <c r="H997" s="386" t="s">
        <v>1540</v>
      </c>
      <c r="I997" s="386" t="s">
        <v>535</v>
      </c>
      <c r="J997" s="386">
        <v>12</v>
      </c>
      <c r="K997" s="386">
        <v>2013</v>
      </c>
      <c r="L997" s="388">
        <v>1</v>
      </c>
    </row>
    <row r="998" spans="1:12" ht="30" x14ac:dyDescent="0.25">
      <c r="A998" s="386">
        <v>990</v>
      </c>
      <c r="B998" s="386" t="s">
        <v>9466</v>
      </c>
      <c r="C998" s="386" t="s">
        <v>9467</v>
      </c>
      <c r="D998" s="386"/>
      <c r="E998" s="386"/>
      <c r="F998" s="386"/>
      <c r="G998" s="387"/>
      <c r="H998" s="386" t="s">
        <v>1540</v>
      </c>
      <c r="I998" s="386" t="s">
        <v>535</v>
      </c>
      <c r="J998" s="386">
        <v>12</v>
      </c>
      <c r="K998" s="386">
        <v>2013</v>
      </c>
      <c r="L998" s="388">
        <v>1</v>
      </c>
    </row>
    <row r="999" spans="1:12" x14ac:dyDescent="0.25">
      <c r="A999" s="386">
        <v>991</v>
      </c>
      <c r="B999" s="386" t="s">
        <v>9468</v>
      </c>
      <c r="C999" s="386" t="s">
        <v>9469</v>
      </c>
      <c r="D999" s="386"/>
      <c r="E999" s="386"/>
      <c r="F999" s="386"/>
      <c r="G999" s="387"/>
      <c r="H999" s="386" t="s">
        <v>1540</v>
      </c>
      <c r="I999" s="386" t="s">
        <v>535</v>
      </c>
      <c r="J999" s="386">
        <v>12</v>
      </c>
      <c r="K999" s="386">
        <v>2013</v>
      </c>
      <c r="L999" s="388">
        <v>1</v>
      </c>
    </row>
    <row r="1000" spans="1:12" x14ac:dyDescent="0.25">
      <c r="A1000" s="386">
        <v>992</v>
      </c>
      <c r="B1000" s="386" t="s">
        <v>9470</v>
      </c>
      <c r="C1000" s="386" t="s">
        <v>9471</v>
      </c>
      <c r="D1000" s="386"/>
      <c r="E1000" s="386"/>
      <c r="F1000" s="386"/>
      <c r="G1000" s="387"/>
      <c r="H1000" s="386" t="s">
        <v>1540</v>
      </c>
      <c r="I1000" s="386" t="s">
        <v>535</v>
      </c>
      <c r="J1000" s="386">
        <v>12</v>
      </c>
      <c r="K1000" s="386">
        <v>2013</v>
      </c>
      <c r="L1000" s="388">
        <v>1</v>
      </c>
    </row>
    <row r="1001" spans="1:12" ht="30" x14ac:dyDescent="0.25">
      <c r="A1001" s="386">
        <v>993</v>
      </c>
      <c r="B1001" s="386" t="s">
        <v>9472</v>
      </c>
      <c r="C1001" s="386" t="s">
        <v>9473</v>
      </c>
      <c r="D1001" s="386"/>
      <c r="E1001" s="386"/>
      <c r="F1001" s="386"/>
      <c r="G1001" s="387"/>
      <c r="H1001" s="386" t="s">
        <v>1540</v>
      </c>
      <c r="I1001" s="386" t="s">
        <v>535</v>
      </c>
      <c r="J1001" s="386">
        <v>12</v>
      </c>
      <c r="K1001" s="386">
        <v>2013</v>
      </c>
      <c r="L1001" s="388">
        <v>1</v>
      </c>
    </row>
    <row r="1002" spans="1:12" x14ac:dyDescent="0.25">
      <c r="A1002" s="386">
        <v>994</v>
      </c>
      <c r="B1002" s="386" t="s">
        <v>9474</v>
      </c>
      <c r="C1002" s="386" t="s">
        <v>9475</v>
      </c>
      <c r="D1002" s="386"/>
      <c r="E1002" s="386"/>
      <c r="F1002" s="386"/>
      <c r="G1002" s="387"/>
      <c r="H1002" s="386" t="s">
        <v>1540</v>
      </c>
      <c r="I1002" s="386" t="s">
        <v>535</v>
      </c>
      <c r="J1002" s="386">
        <v>12</v>
      </c>
      <c r="K1002" s="386">
        <v>2013</v>
      </c>
      <c r="L1002" s="388">
        <v>1</v>
      </c>
    </row>
    <row r="1003" spans="1:12" ht="30" x14ac:dyDescent="0.25">
      <c r="A1003" s="386">
        <v>995</v>
      </c>
      <c r="B1003" s="386" t="s">
        <v>9476</v>
      </c>
      <c r="C1003" s="386" t="s">
        <v>9477</v>
      </c>
      <c r="D1003" s="386"/>
      <c r="E1003" s="386"/>
      <c r="F1003" s="386"/>
      <c r="G1003" s="387"/>
      <c r="H1003" s="386" t="s">
        <v>1540</v>
      </c>
      <c r="I1003" s="386" t="s">
        <v>535</v>
      </c>
      <c r="J1003" s="386">
        <v>12</v>
      </c>
      <c r="K1003" s="386">
        <v>2015</v>
      </c>
      <c r="L1003" s="388">
        <v>1800</v>
      </c>
    </row>
    <row r="1004" spans="1:12" ht="30" x14ac:dyDescent="0.25">
      <c r="A1004" s="386">
        <v>996</v>
      </c>
      <c r="B1004" s="386" t="s">
        <v>9478</v>
      </c>
      <c r="C1004" s="386" t="s">
        <v>9479</v>
      </c>
      <c r="D1004" s="386"/>
      <c r="E1004" s="386"/>
      <c r="F1004" s="386"/>
      <c r="G1004" s="387"/>
      <c r="H1004" s="386" t="s">
        <v>1540</v>
      </c>
      <c r="I1004" s="386" t="s">
        <v>535</v>
      </c>
      <c r="J1004" s="386">
        <v>12</v>
      </c>
      <c r="K1004" s="386">
        <v>2013</v>
      </c>
      <c r="L1004" s="388">
        <v>1</v>
      </c>
    </row>
    <row r="1005" spans="1:12" ht="30" x14ac:dyDescent="0.25">
      <c r="A1005" s="386">
        <v>997</v>
      </c>
      <c r="B1005" s="386" t="s">
        <v>9480</v>
      </c>
      <c r="C1005" s="386" t="s">
        <v>9481</v>
      </c>
      <c r="D1005" s="386"/>
      <c r="E1005" s="386"/>
      <c r="F1005" s="386"/>
      <c r="G1005" s="387"/>
      <c r="H1005" s="386" t="s">
        <v>1540</v>
      </c>
      <c r="I1005" s="386" t="s">
        <v>535</v>
      </c>
      <c r="J1005" s="386">
        <v>12</v>
      </c>
      <c r="K1005" s="386">
        <v>2013</v>
      </c>
      <c r="L1005" s="388">
        <v>1</v>
      </c>
    </row>
    <row r="1006" spans="1:12" ht="30" x14ac:dyDescent="0.25">
      <c r="A1006" s="386">
        <v>998</v>
      </c>
      <c r="B1006" s="386" t="s">
        <v>9482</v>
      </c>
      <c r="C1006" s="386" t="s">
        <v>9483</v>
      </c>
      <c r="D1006" s="386"/>
      <c r="E1006" s="386"/>
      <c r="F1006" s="386"/>
      <c r="G1006" s="387"/>
      <c r="H1006" s="386" t="s">
        <v>1540</v>
      </c>
      <c r="I1006" s="386" t="s">
        <v>535</v>
      </c>
      <c r="J1006" s="386">
        <v>12</v>
      </c>
      <c r="K1006" s="386">
        <v>2013</v>
      </c>
      <c r="L1006" s="388">
        <v>1</v>
      </c>
    </row>
    <row r="1007" spans="1:12" x14ac:dyDescent="0.25">
      <c r="A1007" s="386">
        <v>999</v>
      </c>
      <c r="B1007" s="386" t="s">
        <v>9484</v>
      </c>
      <c r="C1007" s="386" t="s">
        <v>9485</v>
      </c>
      <c r="D1007" s="386"/>
      <c r="E1007" s="386"/>
      <c r="F1007" s="386"/>
      <c r="G1007" s="387"/>
      <c r="H1007" s="386" t="s">
        <v>1540</v>
      </c>
      <c r="I1007" s="386" t="s">
        <v>535</v>
      </c>
      <c r="J1007" s="386">
        <v>12</v>
      </c>
      <c r="K1007" s="386">
        <v>2015</v>
      </c>
      <c r="L1007" s="388">
        <v>1174.83</v>
      </c>
    </row>
    <row r="1008" spans="1:12" x14ac:dyDescent="0.25">
      <c r="A1008" s="386">
        <v>1000</v>
      </c>
      <c r="B1008" s="386" t="s">
        <v>9486</v>
      </c>
      <c r="C1008" s="386" t="s">
        <v>9487</v>
      </c>
      <c r="D1008" s="386"/>
      <c r="E1008" s="386"/>
      <c r="F1008" s="386"/>
      <c r="G1008" s="387"/>
      <c r="H1008" s="386" t="s">
        <v>183</v>
      </c>
      <c r="I1008" s="386" t="s">
        <v>535</v>
      </c>
      <c r="J1008" s="386">
        <v>12</v>
      </c>
      <c r="K1008" s="386">
        <v>2013</v>
      </c>
      <c r="L1008" s="388">
        <v>1</v>
      </c>
    </row>
    <row r="1009" spans="1:12" x14ac:dyDescent="0.25">
      <c r="A1009" s="386">
        <v>1001</v>
      </c>
      <c r="B1009" s="386" t="s">
        <v>9488</v>
      </c>
      <c r="C1009" s="386" t="s">
        <v>9489</v>
      </c>
      <c r="D1009" s="386"/>
      <c r="E1009" s="386"/>
      <c r="F1009" s="386"/>
      <c r="G1009" s="387"/>
      <c r="H1009" s="386" t="s">
        <v>183</v>
      </c>
      <c r="I1009" s="386" t="s">
        <v>535</v>
      </c>
      <c r="J1009" s="386">
        <v>12</v>
      </c>
      <c r="K1009" s="386">
        <v>2013</v>
      </c>
      <c r="L1009" s="388">
        <v>1</v>
      </c>
    </row>
    <row r="1010" spans="1:12" ht="30" x14ac:dyDescent="0.25">
      <c r="A1010" s="386">
        <v>1002</v>
      </c>
      <c r="B1010" s="386" t="s">
        <v>9490</v>
      </c>
      <c r="C1010" s="386" t="s">
        <v>9491</v>
      </c>
      <c r="D1010" s="386"/>
      <c r="E1010" s="386"/>
      <c r="F1010" s="386"/>
      <c r="G1010" s="387"/>
      <c r="H1010" s="386" t="s">
        <v>183</v>
      </c>
      <c r="I1010" s="386" t="s">
        <v>535</v>
      </c>
      <c r="J1010" s="386">
        <v>12</v>
      </c>
      <c r="K1010" s="386">
        <v>2013</v>
      </c>
      <c r="L1010" s="388">
        <v>1</v>
      </c>
    </row>
    <row r="1011" spans="1:12" ht="30" x14ac:dyDescent="0.25">
      <c r="A1011" s="386">
        <v>1003</v>
      </c>
      <c r="B1011" s="386" t="s">
        <v>9492</v>
      </c>
      <c r="C1011" s="386" t="s">
        <v>9493</v>
      </c>
      <c r="D1011" s="386"/>
      <c r="E1011" s="386"/>
      <c r="F1011" s="386"/>
      <c r="G1011" s="387"/>
      <c r="H1011" s="386" t="s">
        <v>183</v>
      </c>
      <c r="I1011" s="386" t="s">
        <v>535</v>
      </c>
      <c r="J1011" s="386">
        <v>12</v>
      </c>
      <c r="K1011" s="386">
        <v>2013</v>
      </c>
      <c r="L1011" s="388">
        <v>1</v>
      </c>
    </row>
    <row r="1012" spans="1:12" ht="30" x14ac:dyDescent="0.25">
      <c r="A1012" s="386">
        <v>1004</v>
      </c>
      <c r="B1012" s="386" t="s">
        <v>9494</v>
      </c>
      <c r="C1012" s="386" t="s">
        <v>9495</v>
      </c>
      <c r="D1012" s="386"/>
      <c r="E1012" s="386"/>
      <c r="F1012" s="386"/>
      <c r="G1012" s="387"/>
      <c r="H1012" s="386" t="s">
        <v>183</v>
      </c>
      <c r="I1012" s="386" t="s">
        <v>535</v>
      </c>
      <c r="J1012" s="386">
        <v>12</v>
      </c>
      <c r="K1012" s="386">
        <v>2013</v>
      </c>
      <c r="L1012" s="388">
        <v>1</v>
      </c>
    </row>
    <row r="1013" spans="1:12" ht="30" x14ac:dyDescent="0.25">
      <c r="A1013" s="386">
        <v>1005</v>
      </c>
      <c r="B1013" s="386" t="s">
        <v>9496</v>
      </c>
      <c r="C1013" s="386" t="s">
        <v>9497</v>
      </c>
      <c r="D1013" s="386"/>
      <c r="E1013" s="386"/>
      <c r="F1013" s="386"/>
      <c r="G1013" s="387"/>
      <c r="H1013" s="386" t="s">
        <v>183</v>
      </c>
      <c r="I1013" s="386" t="s">
        <v>535</v>
      </c>
      <c r="J1013" s="386">
        <v>12</v>
      </c>
      <c r="K1013" s="386">
        <v>2013</v>
      </c>
      <c r="L1013" s="388">
        <v>1</v>
      </c>
    </row>
    <row r="1014" spans="1:12" ht="30" x14ac:dyDescent="0.25">
      <c r="A1014" s="386">
        <v>1006</v>
      </c>
      <c r="B1014" s="386" t="s">
        <v>9498</v>
      </c>
      <c r="C1014" s="386" t="s">
        <v>9499</v>
      </c>
      <c r="D1014" s="386"/>
      <c r="E1014" s="386"/>
      <c r="F1014" s="386"/>
      <c r="G1014" s="387"/>
      <c r="H1014" s="386" t="s">
        <v>183</v>
      </c>
      <c r="I1014" s="386" t="s">
        <v>535</v>
      </c>
      <c r="J1014" s="386">
        <v>12</v>
      </c>
      <c r="K1014" s="386">
        <v>2015</v>
      </c>
      <c r="L1014" s="388">
        <v>1538.13</v>
      </c>
    </row>
    <row r="1015" spans="1:12" ht="30" x14ac:dyDescent="0.25">
      <c r="A1015" s="386">
        <v>1007</v>
      </c>
      <c r="B1015" s="386" t="s">
        <v>9500</v>
      </c>
      <c r="C1015" s="386" t="s">
        <v>9501</v>
      </c>
      <c r="D1015" s="386"/>
      <c r="E1015" s="386"/>
      <c r="F1015" s="386"/>
      <c r="G1015" s="387"/>
      <c r="H1015" s="386" t="s">
        <v>183</v>
      </c>
      <c r="I1015" s="386" t="s">
        <v>535</v>
      </c>
      <c r="J1015" s="386">
        <v>12</v>
      </c>
      <c r="K1015" s="386">
        <v>2013</v>
      </c>
      <c r="L1015" s="388">
        <v>1</v>
      </c>
    </row>
    <row r="1016" spans="1:12" ht="30" x14ac:dyDescent="0.25">
      <c r="A1016" s="386">
        <v>1008</v>
      </c>
      <c r="B1016" s="386" t="s">
        <v>9502</v>
      </c>
      <c r="C1016" s="386" t="s">
        <v>9503</v>
      </c>
      <c r="D1016" s="386"/>
      <c r="E1016" s="386"/>
      <c r="F1016" s="386"/>
      <c r="G1016" s="387"/>
      <c r="H1016" s="386" t="s">
        <v>183</v>
      </c>
      <c r="I1016" s="386" t="s">
        <v>535</v>
      </c>
      <c r="J1016" s="386">
        <v>12</v>
      </c>
      <c r="K1016" s="386">
        <v>2013</v>
      </c>
      <c r="L1016" s="388">
        <v>1</v>
      </c>
    </row>
    <row r="1017" spans="1:12" ht="30" x14ac:dyDescent="0.25">
      <c r="A1017" s="386">
        <v>1009</v>
      </c>
      <c r="B1017" s="386" t="s">
        <v>9504</v>
      </c>
      <c r="C1017" s="386" t="s">
        <v>9505</v>
      </c>
      <c r="D1017" s="386"/>
      <c r="E1017" s="386"/>
      <c r="F1017" s="386"/>
      <c r="G1017" s="387"/>
      <c r="H1017" s="386" t="s">
        <v>183</v>
      </c>
      <c r="I1017" s="386" t="s">
        <v>535</v>
      </c>
      <c r="J1017" s="386">
        <v>12</v>
      </c>
      <c r="K1017" s="386">
        <v>2013</v>
      </c>
      <c r="L1017" s="388">
        <v>1</v>
      </c>
    </row>
    <row r="1018" spans="1:12" ht="30" x14ac:dyDescent="0.25">
      <c r="A1018" s="386">
        <v>1010</v>
      </c>
      <c r="B1018" s="386" t="s">
        <v>9506</v>
      </c>
      <c r="C1018" s="386" t="s">
        <v>9507</v>
      </c>
      <c r="D1018" s="386"/>
      <c r="E1018" s="386"/>
      <c r="F1018" s="386"/>
      <c r="G1018" s="387"/>
      <c r="H1018" s="386" t="s">
        <v>183</v>
      </c>
      <c r="I1018" s="386" t="s">
        <v>535</v>
      </c>
      <c r="J1018" s="386">
        <v>12</v>
      </c>
      <c r="K1018" s="386">
        <v>2013</v>
      </c>
      <c r="L1018" s="388">
        <v>1</v>
      </c>
    </row>
    <row r="1019" spans="1:12" ht="30" x14ac:dyDescent="0.25">
      <c r="A1019" s="386">
        <v>1011</v>
      </c>
      <c r="B1019" s="386" t="s">
        <v>9508</v>
      </c>
      <c r="C1019" s="386" t="s">
        <v>9509</v>
      </c>
      <c r="D1019" s="386"/>
      <c r="E1019" s="386"/>
      <c r="F1019" s="386"/>
      <c r="G1019" s="387"/>
      <c r="H1019" s="386" t="s">
        <v>183</v>
      </c>
      <c r="I1019" s="386" t="s">
        <v>535</v>
      </c>
      <c r="J1019" s="386">
        <v>12</v>
      </c>
      <c r="K1019" s="386">
        <v>2013</v>
      </c>
      <c r="L1019" s="388">
        <v>1</v>
      </c>
    </row>
    <row r="1020" spans="1:12" ht="30" x14ac:dyDescent="0.25">
      <c r="A1020" s="386">
        <v>1012</v>
      </c>
      <c r="B1020" s="386" t="s">
        <v>9510</v>
      </c>
      <c r="C1020" s="386" t="s">
        <v>9511</v>
      </c>
      <c r="D1020" s="386"/>
      <c r="E1020" s="386"/>
      <c r="F1020" s="386"/>
      <c r="G1020" s="387"/>
      <c r="H1020" s="386" t="s">
        <v>183</v>
      </c>
      <c r="I1020" s="386" t="s">
        <v>535</v>
      </c>
      <c r="J1020" s="386">
        <v>12</v>
      </c>
      <c r="K1020" s="386">
        <v>2013</v>
      </c>
      <c r="L1020" s="388">
        <v>1</v>
      </c>
    </row>
    <row r="1021" spans="1:12" x14ac:dyDescent="0.25">
      <c r="A1021" s="386">
        <v>1013</v>
      </c>
      <c r="B1021" s="386" t="s">
        <v>9512</v>
      </c>
      <c r="C1021" s="386" t="s">
        <v>9513</v>
      </c>
      <c r="D1021" s="386"/>
      <c r="E1021" s="386"/>
      <c r="F1021" s="386"/>
      <c r="G1021" s="387"/>
      <c r="H1021" s="386" t="s">
        <v>183</v>
      </c>
      <c r="I1021" s="386" t="s">
        <v>535</v>
      </c>
      <c r="J1021" s="386">
        <v>12</v>
      </c>
      <c r="K1021" s="386">
        <v>2013</v>
      </c>
      <c r="L1021" s="388">
        <v>1</v>
      </c>
    </row>
    <row r="1022" spans="1:12" ht="30" x14ac:dyDescent="0.25">
      <c r="A1022" s="386">
        <v>1014</v>
      </c>
      <c r="B1022" s="386" t="s">
        <v>9514</v>
      </c>
      <c r="C1022" s="386" t="s">
        <v>9515</v>
      </c>
      <c r="D1022" s="386"/>
      <c r="E1022" s="386"/>
      <c r="F1022" s="386"/>
      <c r="G1022" s="387"/>
      <c r="H1022" s="386" t="s">
        <v>183</v>
      </c>
      <c r="I1022" s="386" t="s">
        <v>535</v>
      </c>
      <c r="J1022" s="386">
        <v>12</v>
      </c>
      <c r="K1022" s="386">
        <v>2013</v>
      </c>
      <c r="L1022" s="388">
        <v>1</v>
      </c>
    </row>
    <row r="1023" spans="1:12" ht="30" x14ac:dyDescent="0.25">
      <c r="A1023" s="386">
        <v>1015</v>
      </c>
      <c r="B1023" s="386" t="s">
        <v>9516</v>
      </c>
      <c r="C1023" s="386" t="s">
        <v>9517</v>
      </c>
      <c r="D1023" s="386"/>
      <c r="E1023" s="386"/>
      <c r="F1023" s="386"/>
      <c r="G1023" s="387"/>
      <c r="H1023" s="386" t="s">
        <v>183</v>
      </c>
      <c r="I1023" s="386" t="s">
        <v>535</v>
      </c>
      <c r="J1023" s="386">
        <v>12</v>
      </c>
      <c r="K1023" s="386">
        <v>2013</v>
      </c>
      <c r="L1023" s="388">
        <v>1</v>
      </c>
    </row>
    <row r="1024" spans="1:12" x14ac:dyDescent="0.25">
      <c r="A1024" s="386">
        <v>1016</v>
      </c>
      <c r="B1024" s="386" t="s">
        <v>9518</v>
      </c>
      <c r="C1024" s="386" t="s">
        <v>9519</v>
      </c>
      <c r="D1024" s="386"/>
      <c r="E1024" s="386"/>
      <c r="F1024" s="386"/>
      <c r="G1024" s="387"/>
      <c r="H1024" s="386" t="s">
        <v>183</v>
      </c>
      <c r="I1024" s="386" t="s">
        <v>535</v>
      </c>
      <c r="J1024" s="386">
        <v>12</v>
      </c>
      <c r="K1024" s="386">
        <v>2013</v>
      </c>
      <c r="L1024" s="388">
        <v>1</v>
      </c>
    </row>
    <row r="1025" spans="1:12" x14ac:dyDescent="0.25">
      <c r="A1025" s="386">
        <v>1017</v>
      </c>
      <c r="B1025" s="386" t="s">
        <v>9520</v>
      </c>
      <c r="C1025" s="386" t="s">
        <v>9521</v>
      </c>
      <c r="D1025" s="386"/>
      <c r="E1025" s="386"/>
      <c r="F1025" s="386"/>
      <c r="G1025" s="387"/>
      <c r="H1025" s="386" t="s">
        <v>183</v>
      </c>
      <c r="I1025" s="386" t="s">
        <v>535</v>
      </c>
      <c r="J1025" s="386">
        <v>12</v>
      </c>
      <c r="K1025" s="386">
        <v>2015</v>
      </c>
      <c r="L1025" s="388">
        <v>276</v>
      </c>
    </row>
    <row r="1026" spans="1:12" ht="30" x14ac:dyDescent="0.25">
      <c r="A1026" s="386">
        <v>1018</v>
      </c>
      <c r="B1026" s="386" t="s">
        <v>9522</v>
      </c>
      <c r="C1026" s="386" t="s">
        <v>9523</v>
      </c>
      <c r="D1026" s="386"/>
      <c r="E1026" s="386"/>
      <c r="F1026" s="386"/>
      <c r="G1026" s="387"/>
      <c r="H1026" s="386" t="s">
        <v>183</v>
      </c>
      <c r="I1026" s="386" t="s">
        <v>535</v>
      </c>
      <c r="J1026" s="386">
        <v>12</v>
      </c>
      <c r="K1026" s="386">
        <v>2013</v>
      </c>
      <c r="L1026" s="388">
        <v>1</v>
      </c>
    </row>
    <row r="1027" spans="1:12" ht="30" x14ac:dyDescent="0.25">
      <c r="A1027" s="386">
        <v>1019</v>
      </c>
      <c r="B1027" s="386" t="s">
        <v>9524</v>
      </c>
      <c r="C1027" s="386" t="s">
        <v>9525</v>
      </c>
      <c r="D1027" s="386"/>
      <c r="E1027" s="386"/>
      <c r="F1027" s="386"/>
      <c r="G1027" s="387"/>
      <c r="H1027" s="386" t="s">
        <v>183</v>
      </c>
      <c r="I1027" s="386" t="s">
        <v>535</v>
      </c>
      <c r="J1027" s="386">
        <v>12</v>
      </c>
      <c r="K1027" s="386">
        <v>2013</v>
      </c>
      <c r="L1027" s="388">
        <v>1</v>
      </c>
    </row>
    <row r="1028" spans="1:12" ht="30" x14ac:dyDescent="0.25">
      <c r="A1028" s="386">
        <v>1020</v>
      </c>
      <c r="B1028" s="386" t="s">
        <v>9526</v>
      </c>
      <c r="C1028" s="386" t="s">
        <v>9527</v>
      </c>
      <c r="D1028" s="386"/>
      <c r="E1028" s="386"/>
      <c r="F1028" s="386"/>
      <c r="G1028" s="387"/>
      <c r="H1028" s="386" t="s">
        <v>183</v>
      </c>
      <c r="I1028" s="386" t="s">
        <v>535</v>
      </c>
      <c r="J1028" s="386">
        <v>12</v>
      </c>
      <c r="K1028" s="386">
        <v>2013</v>
      </c>
      <c r="L1028" s="388">
        <v>1</v>
      </c>
    </row>
    <row r="1029" spans="1:12" ht="30" x14ac:dyDescent="0.25">
      <c r="A1029" s="386">
        <v>1021</v>
      </c>
      <c r="B1029" s="386" t="s">
        <v>9528</v>
      </c>
      <c r="C1029" s="386" t="s">
        <v>9529</v>
      </c>
      <c r="D1029" s="386"/>
      <c r="E1029" s="386"/>
      <c r="F1029" s="386"/>
      <c r="G1029" s="387"/>
      <c r="H1029" s="386" t="s">
        <v>183</v>
      </c>
      <c r="I1029" s="386" t="s">
        <v>535</v>
      </c>
      <c r="J1029" s="386">
        <v>12</v>
      </c>
      <c r="K1029" s="386">
        <v>2013</v>
      </c>
      <c r="L1029" s="388">
        <v>1</v>
      </c>
    </row>
    <row r="1030" spans="1:12" ht="30" x14ac:dyDescent="0.25">
      <c r="A1030" s="386">
        <v>1022</v>
      </c>
      <c r="B1030" s="386" t="s">
        <v>9530</v>
      </c>
      <c r="C1030" s="386" t="s">
        <v>9531</v>
      </c>
      <c r="D1030" s="386"/>
      <c r="E1030" s="386"/>
      <c r="F1030" s="386"/>
      <c r="G1030" s="387"/>
      <c r="H1030" s="386" t="s">
        <v>183</v>
      </c>
      <c r="I1030" s="386" t="s">
        <v>535</v>
      </c>
      <c r="J1030" s="386">
        <v>12</v>
      </c>
      <c r="K1030" s="386">
        <v>2013</v>
      </c>
      <c r="L1030" s="388">
        <v>1</v>
      </c>
    </row>
    <row r="1031" spans="1:12" x14ac:dyDescent="0.25">
      <c r="A1031" s="386">
        <v>1023</v>
      </c>
      <c r="B1031" s="386" t="s">
        <v>9532</v>
      </c>
      <c r="C1031" s="386" t="s">
        <v>9533</v>
      </c>
      <c r="D1031" s="386"/>
      <c r="E1031" s="386"/>
      <c r="F1031" s="386"/>
      <c r="G1031" s="387"/>
      <c r="H1031" s="386" t="s">
        <v>183</v>
      </c>
      <c r="I1031" s="386" t="s">
        <v>535</v>
      </c>
      <c r="J1031" s="386">
        <v>12</v>
      </c>
      <c r="K1031" s="386">
        <v>2013</v>
      </c>
      <c r="L1031" s="388">
        <v>1</v>
      </c>
    </row>
    <row r="1032" spans="1:12" ht="30" x14ac:dyDescent="0.25">
      <c r="A1032" s="386">
        <v>1024</v>
      </c>
      <c r="B1032" s="386" t="s">
        <v>9534</v>
      </c>
      <c r="C1032" s="386" t="s">
        <v>9535</v>
      </c>
      <c r="D1032" s="386"/>
      <c r="E1032" s="386"/>
      <c r="F1032" s="386"/>
      <c r="G1032" s="387"/>
      <c r="H1032" s="386" t="s">
        <v>183</v>
      </c>
      <c r="I1032" s="386" t="s">
        <v>535</v>
      </c>
      <c r="J1032" s="386">
        <v>12</v>
      </c>
      <c r="K1032" s="386">
        <v>2013</v>
      </c>
      <c r="L1032" s="388">
        <v>1</v>
      </c>
    </row>
    <row r="1033" spans="1:12" ht="30" x14ac:dyDescent="0.25">
      <c r="A1033" s="386">
        <v>1025</v>
      </c>
      <c r="B1033" s="386" t="s">
        <v>9536</v>
      </c>
      <c r="C1033" s="386" t="s">
        <v>9537</v>
      </c>
      <c r="D1033" s="386"/>
      <c r="E1033" s="386"/>
      <c r="F1033" s="386"/>
      <c r="G1033" s="387"/>
      <c r="H1033" s="386" t="s">
        <v>183</v>
      </c>
      <c r="I1033" s="386" t="s">
        <v>535</v>
      </c>
      <c r="J1033" s="386">
        <v>12</v>
      </c>
      <c r="K1033" s="386">
        <v>2013</v>
      </c>
      <c r="L1033" s="388">
        <v>1</v>
      </c>
    </row>
    <row r="1034" spans="1:12" ht="30" x14ac:dyDescent="0.25">
      <c r="A1034" s="386">
        <v>1026</v>
      </c>
      <c r="B1034" s="386" t="s">
        <v>9538</v>
      </c>
      <c r="C1034" s="386" t="s">
        <v>9539</v>
      </c>
      <c r="D1034" s="386"/>
      <c r="E1034" s="386"/>
      <c r="F1034" s="386"/>
      <c r="G1034" s="387"/>
      <c r="H1034" s="386" t="s">
        <v>183</v>
      </c>
      <c r="I1034" s="386" t="s">
        <v>535</v>
      </c>
      <c r="J1034" s="386">
        <v>12</v>
      </c>
      <c r="K1034" s="386">
        <v>2013</v>
      </c>
      <c r="L1034" s="388">
        <v>1</v>
      </c>
    </row>
    <row r="1035" spans="1:12" ht="30" x14ac:dyDescent="0.25">
      <c r="A1035" s="386">
        <v>1027</v>
      </c>
      <c r="B1035" s="386" t="s">
        <v>9540</v>
      </c>
      <c r="C1035" s="386" t="s">
        <v>9541</v>
      </c>
      <c r="D1035" s="386"/>
      <c r="E1035" s="386"/>
      <c r="F1035" s="386"/>
      <c r="G1035" s="387"/>
      <c r="H1035" s="386" t="s">
        <v>183</v>
      </c>
      <c r="I1035" s="386" t="s">
        <v>535</v>
      </c>
      <c r="J1035" s="386">
        <v>12</v>
      </c>
      <c r="K1035" s="386">
        <v>2013</v>
      </c>
      <c r="L1035" s="388">
        <v>1</v>
      </c>
    </row>
    <row r="1036" spans="1:12" ht="30" x14ac:dyDescent="0.25">
      <c r="A1036" s="386">
        <v>1028</v>
      </c>
      <c r="B1036" s="386" t="s">
        <v>9542</v>
      </c>
      <c r="C1036" s="386" t="s">
        <v>9543</v>
      </c>
      <c r="D1036" s="386"/>
      <c r="E1036" s="386"/>
      <c r="F1036" s="386"/>
      <c r="G1036" s="387"/>
      <c r="H1036" s="386" t="s">
        <v>183</v>
      </c>
      <c r="I1036" s="386" t="s">
        <v>535</v>
      </c>
      <c r="J1036" s="386">
        <v>12</v>
      </c>
      <c r="K1036" s="386">
        <v>2013</v>
      </c>
      <c r="L1036" s="388">
        <v>1</v>
      </c>
    </row>
    <row r="1037" spans="1:12" ht="30" x14ac:dyDescent="0.25">
      <c r="A1037" s="386">
        <v>1029</v>
      </c>
      <c r="B1037" s="386" t="s">
        <v>9544</v>
      </c>
      <c r="C1037" s="386" t="s">
        <v>9545</v>
      </c>
      <c r="D1037" s="386"/>
      <c r="E1037" s="386"/>
      <c r="F1037" s="386"/>
      <c r="G1037" s="387"/>
      <c r="H1037" s="386" t="s">
        <v>183</v>
      </c>
      <c r="I1037" s="386" t="s">
        <v>535</v>
      </c>
      <c r="J1037" s="386">
        <v>12</v>
      </c>
      <c r="K1037" s="386">
        <v>2013</v>
      </c>
      <c r="L1037" s="388">
        <v>1</v>
      </c>
    </row>
    <row r="1038" spans="1:12" x14ac:dyDescent="0.25">
      <c r="A1038" s="386">
        <v>1030</v>
      </c>
      <c r="B1038" s="386" t="s">
        <v>9546</v>
      </c>
      <c r="C1038" s="386" t="s">
        <v>9521</v>
      </c>
      <c r="D1038" s="386"/>
      <c r="E1038" s="386"/>
      <c r="F1038" s="386"/>
      <c r="G1038" s="387"/>
      <c r="H1038" s="386" t="s">
        <v>183</v>
      </c>
      <c r="I1038" s="386" t="s">
        <v>535</v>
      </c>
      <c r="J1038" s="386">
        <v>12</v>
      </c>
      <c r="K1038" s="386">
        <v>2015</v>
      </c>
      <c r="L1038" s="388">
        <v>276</v>
      </c>
    </row>
    <row r="1039" spans="1:12" ht="30" x14ac:dyDescent="0.25">
      <c r="A1039" s="386">
        <v>1031</v>
      </c>
      <c r="B1039" s="386" t="s">
        <v>9547</v>
      </c>
      <c r="C1039" s="386" t="s">
        <v>9548</v>
      </c>
      <c r="D1039" s="386"/>
      <c r="E1039" s="386"/>
      <c r="F1039" s="386"/>
      <c r="G1039" s="387"/>
      <c r="H1039" s="386" t="s">
        <v>183</v>
      </c>
      <c r="I1039" s="386" t="s">
        <v>535</v>
      </c>
      <c r="J1039" s="386">
        <v>12</v>
      </c>
      <c r="K1039" s="386">
        <v>2013</v>
      </c>
      <c r="L1039" s="388">
        <v>1</v>
      </c>
    </row>
    <row r="1040" spans="1:12" ht="30" x14ac:dyDescent="0.25">
      <c r="A1040" s="386">
        <v>1032</v>
      </c>
      <c r="B1040" s="386" t="s">
        <v>9549</v>
      </c>
      <c r="C1040" s="386" t="s">
        <v>9550</v>
      </c>
      <c r="D1040" s="386"/>
      <c r="E1040" s="386"/>
      <c r="F1040" s="386"/>
      <c r="G1040" s="387"/>
      <c r="H1040" s="386" t="s">
        <v>183</v>
      </c>
      <c r="I1040" s="386" t="s">
        <v>535</v>
      </c>
      <c r="J1040" s="386">
        <v>12</v>
      </c>
      <c r="K1040" s="386">
        <v>2013</v>
      </c>
      <c r="L1040" s="388">
        <v>1</v>
      </c>
    </row>
    <row r="1041" spans="1:12" ht="30" x14ac:dyDescent="0.25">
      <c r="A1041" s="386">
        <v>1033</v>
      </c>
      <c r="B1041" s="386" t="s">
        <v>9551</v>
      </c>
      <c r="C1041" s="386" t="s">
        <v>9552</v>
      </c>
      <c r="D1041" s="386"/>
      <c r="E1041" s="386"/>
      <c r="F1041" s="386"/>
      <c r="G1041" s="387"/>
      <c r="H1041" s="386" t="s">
        <v>183</v>
      </c>
      <c r="I1041" s="386" t="s">
        <v>535</v>
      </c>
      <c r="J1041" s="386">
        <v>12</v>
      </c>
      <c r="K1041" s="386">
        <v>2013</v>
      </c>
      <c r="L1041" s="388">
        <v>1</v>
      </c>
    </row>
    <row r="1042" spans="1:12" ht="30" x14ac:dyDescent="0.25">
      <c r="A1042" s="386">
        <v>1034</v>
      </c>
      <c r="B1042" s="386" t="s">
        <v>9553</v>
      </c>
      <c r="C1042" s="386" t="s">
        <v>9554</v>
      </c>
      <c r="D1042" s="386"/>
      <c r="E1042" s="386"/>
      <c r="F1042" s="386"/>
      <c r="G1042" s="387"/>
      <c r="H1042" s="386" t="s">
        <v>183</v>
      </c>
      <c r="I1042" s="386" t="s">
        <v>535</v>
      </c>
      <c r="J1042" s="386">
        <v>12</v>
      </c>
      <c r="K1042" s="386">
        <v>2013</v>
      </c>
      <c r="L1042" s="388">
        <v>1</v>
      </c>
    </row>
    <row r="1043" spans="1:12" x14ac:dyDescent="0.25">
      <c r="A1043" s="386">
        <v>1035</v>
      </c>
      <c r="B1043" s="386" t="s">
        <v>9555</v>
      </c>
      <c r="C1043" s="386" t="s">
        <v>9556</v>
      </c>
      <c r="D1043" s="386"/>
      <c r="E1043" s="386"/>
      <c r="F1043" s="386"/>
      <c r="G1043" s="387"/>
      <c r="H1043" s="386" t="s">
        <v>183</v>
      </c>
      <c r="I1043" s="386" t="s">
        <v>535</v>
      </c>
      <c r="J1043" s="386">
        <v>12</v>
      </c>
      <c r="K1043" s="386">
        <v>2013</v>
      </c>
      <c r="L1043" s="388">
        <v>1</v>
      </c>
    </row>
    <row r="1044" spans="1:12" ht="30" x14ac:dyDescent="0.25">
      <c r="A1044" s="386">
        <v>1036</v>
      </c>
      <c r="B1044" s="386" t="s">
        <v>9557</v>
      </c>
      <c r="C1044" s="386" t="s">
        <v>9558</v>
      </c>
      <c r="D1044" s="386"/>
      <c r="E1044" s="386"/>
      <c r="F1044" s="386"/>
      <c r="G1044" s="387"/>
      <c r="H1044" s="386" t="s">
        <v>183</v>
      </c>
      <c r="I1044" s="386" t="s">
        <v>535</v>
      </c>
      <c r="J1044" s="386">
        <v>12</v>
      </c>
      <c r="K1044" s="386">
        <v>2013</v>
      </c>
      <c r="L1044" s="388">
        <v>1</v>
      </c>
    </row>
    <row r="1045" spans="1:12" ht="30" x14ac:dyDescent="0.25">
      <c r="A1045" s="386">
        <v>1037</v>
      </c>
      <c r="B1045" s="386" t="s">
        <v>9559</v>
      </c>
      <c r="C1045" s="386" t="s">
        <v>9560</v>
      </c>
      <c r="D1045" s="386"/>
      <c r="E1045" s="386"/>
      <c r="F1045" s="386"/>
      <c r="G1045" s="387"/>
      <c r="H1045" s="386" t="s">
        <v>183</v>
      </c>
      <c r="I1045" s="386" t="s">
        <v>535</v>
      </c>
      <c r="J1045" s="386">
        <v>12</v>
      </c>
      <c r="K1045" s="386">
        <v>2013</v>
      </c>
      <c r="L1045" s="388">
        <v>1</v>
      </c>
    </row>
    <row r="1046" spans="1:12" ht="30" x14ac:dyDescent="0.25">
      <c r="A1046" s="386">
        <v>1038</v>
      </c>
      <c r="B1046" s="386" t="s">
        <v>9561</v>
      </c>
      <c r="C1046" s="386" t="s">
        <v>9562</v>
      </c>
      <c r="D1046" s="386"/>
      <c r="E1046" s="386"/>
      <c r="F1046" s="386"/>
      <c r="G1046" s="387"/>
      <c r="H1046" s="386" t="s">
        <v>183</v>
      </c>
      <c r="I1046" s="386" t="s">
        <v>535</v>
      </c>
      <c r="J1046" s="386">
        <v>12</v>
      </c>
      <c r="K1046" s="386">
        <v>2013</v>
      </c>
      <c r="L1046" s="388">
        <v>1</v>
      </c>
    </row>
    <row r="1047" spans="1:12" ht="30" x14ac:dyDescent="0.25">
      <c r="A1047" s="386">
        <v>1039</v>
      </c>
      <c r="B1047" s="386" t="s">
        <v>9563</v>
      </c>
      <c r="C1047" s="386" t="s">
        <v>9564</v>
      </c>
      <c r="D1047" s="386"/>
      <c r="E1047" s="386"/>
      <c r="F1047" s="386"/>
      <c r="G1047" s="387"/>
      <c r="H1047" s="386" t="s">
        <v>183</v>
      </c>
      <c r="I1047" s="386" t="s">
        <v>535</v>
      </c>
      <c r="J1047" s="386">
        <v>12</v>
      </c>
      <c r="K1047" s="386">
        <v>2013</v>
      </c>
      <c r="L1047" s="388">
        <v>1</v>
      </c>
    </row>
    <row r="1048" spans="1:12" ht="30" x14ac:dyDescent="0.25">
      <c r="A1048" s="386">
        <v>1040</v>
      </c>
      <c r="B1048" s="386" t="s">
        <v>9565</v>
      </c>
      <c r="C1048" s="386" t="s">
        <v>9566</v>
      </c>
      <c r="D1048" s="386"/>
      <c r="E1048" s="386"/>
      <c r="F1048" s="386"/>
      <c r="G1048" s="387"/>
      <c r="H1048" s="386" t="s">
        <v>183</v>
      </c>
      <c r="I1048" s="386" t="s">
        <v>535</v>
      </c>
      <c r="J1048" s="386">
        <v>12</v>
      </c>
      <c r="K1048" s="386">
        <v>2013</v>
      </c>
      <c r="L1048" s="388">
        <v>1</v>
      </c>
    </row>
    <row r="1049" spans="1:12" x14ac:dyDescent="0.25">
      <c r="A1049" s="386">
        <v>1041</v>
      </c>
      <c r="B1049" s="386" t="s">
        <v>9567</v>
      </c>
      <c r="C1049" s="386" t="s">
        <v>9568</v>
      </c>
      <c r="D1049" s="386"/>
      <c r="E1049" s="386"/>
      <c r="F1049" s="386"/>
      <c r="G1049" s="387"/>
      <c r="H1049" s="386" t="s">
        <v>183</v>
      </c>
      <c r="I1049" s="386" t="s">
        <v>535</v>
      </c>
      <c r="J1049" s="386">
        <v>12</v>
      </c>
      <c r="K1049" s="386">
        <v>2015</v>
      </c>
      <c r="L1049" s="388">
        <v>1538.13</v>
      </c>
    </row>
    <row r="1050" spans="1:12" ht="30" x14ac:dyDescent="0.25">
      <c r="A1050" s="386">
        <v>1042</v>
      </c>
      <c r="B1050" s="386" t="s">
        <v>9569</v>
      </c>
      <c r="C1050" s="386" t="s">
        <v>9570</v>
      </c>
      <c r="D1050" s="386"/>
      <c r="E1050" s="386"/>
      <c r="F1050" s="386"/>
      <c r="G1050" s="387"/>
      <c r="H1050" s="386" t="s">
        <v>183</v>
      </c>
      <c r="I1050" s="386" t="s">
        <v>535</v>
      </c>
      <c r="J1050" s="386">
        <v>12</v>
      </c>
      <c r="K1050" s="386">
        <v>2015</v>
      </c>
      <c r="L1050" s="388">
        <v>1538.13</v>
      </c>
    </row>
    <row r="1051" spans="1:12" ht="30" x14ac:dyDescent="0.25">
      <c r="A1051" s="386">
        <v>1043</v>
      </c>
      <c r="B1051" s="386" t="s">
        <v>9571</v>
      </c>
      <c r="C1051" s="386" t="s">
        <v>9572</v>
      </c>
      <c r="D1051" s="386"/>
      <c r="E1051" s="386"/>
      <c r="F1051" s="386"/>
      <c r="G1051" s="387"/>
      <c r="H1051" s="386" t="s">
        <v>183</v>
      </c>
      <c r="I1051" s="386" t="s">
        <v>535</v>
      </c>
      <c r="J1051" s="386">
        <v>12</v>
      </c>
      <c r="K1051" s="386">
        <v>2013</v>
      </c>
      <c r="L1051" s="388">
        <v>1</v>
      </c>
    </row>
    <row r="1052" spans="1:12" x14ac:dyDescent="0.25">
      <c r="A1052" s="386">
        <v>1044</v>
      </c>
      <c r="B1052" s="386" t="s">
        <v>9573</v>
      </c>
      <c r="C1052" s="386" t="s">
        <v>9574</v>
      </c>
      <c r="D1052" s="386"/>
      <c r="E1052" s="386"/>
      <c r="F1052" s="386"/>
      <c r="G1052" s="387"/>
      <c r="H1052" s="386" t="s">
        <v>183</v>
      </c>
      <c r="I1052" s="386" t="s">
        <v>535</v>
      </c>
      <c r="J1052" s="386">
        <v>12</v>
      </c>
      <c r="K1052" s="386">
        <v>2013</v>
      </c>
      <c r="L1052" s="388">
        <v>1</v>
      </c>
    </row>
    <row r="1053" spans="1:12" ht="30" x14ac:dyDescent="0.25">
      <c r="A1053" s="386">
        <v>1045</v>
      </c>
      <c r="B1053" s="386" t="s">
        <v>9575</v>
      </c>
      <c r="C1053" s="386" t="s">
        <v>9576</v>
      </c>
      <c r="D1053" s="386"/>
      <c r="E1053" s="386"/>
      <c r="F1053" s="386"/>
      <c r="G1053" s="387"/>
      <c r="H1053" s="386" t="s">
        <v>183</v>
      </c>
      <c r="I1053" s="386" t="s">
        <v>535</v>
      </c>
      <c r="J1053" s="386">
        <v>12</v>
      </c>
      <c r="K1053" s="386">
        <v>2013</v>
      </c>
      <c r="L1053" s="388">
        <v>1</v>
      </c>
    </row>
    <row r="1054" spans="1:12" ht="30" x14ac:dyDescent="0.25">
      <c r="A1054" s="386">
        <v>1046</v>
      </c>
      <c r="B1054" s="386" t="s">
        <v>9577</v>
      </c>
      <c r="C1054" s="386" t="s">
        <v>9578</v>
      </c>
      <c r="D1054" s="386"/>
      <c r="E1054" s="386"/>
      <c r="F1054" s="386"/>
      <c r="G1054" s="387"/>
      <c r="H1054" s="386" t="s">
        <v>183</v>
      </c>
      <c r="I1054" s="386" t="s">
        <v>535</v>
      </c>
      <c r="J1054" s="386">
        <v>12</v>
      </c>
      <c r="K1054" s="386">
        <v>2013</v>
      </c>
      <c r="L1054" s="388">
        <v>1</v>
      </c>
    </row>
    <row r="1055" spans="1:12" ht="30" x14ac:dyDescent="0.25">
      <c r="A1055" s="386">
        <v>1047</v>
      </c>
      <c r="B1055" s="386" t="s">
        <v>9579</v>
      </c>
      <c r="C1055" s="386" t="s">
        <v>9580</v>
      </c>
      <c r="D1055" s="386"/>
      <c r="E1055" s="386"/>
      <c r="F1055" s="386"/>
      <c r="G1055" s="387"/>
      <c r="H1055" s="386" t="s">
        <v>183</v>
      </c>
      <c r="I1055" s="386" t="s">
        <v>535</v>
      </c>
      <c r="J1055" s="386">
        <v>12</v>
      </c>
      <c r="K1055" s="386">
        <v>2013</v>
      </c>
      <c r="L1055" s="388">
        <v>1</v>
      </c>
    </row>
    <row r="1056" spans="1:12" ht="30" x14ac:dyDescent="0.25">
      <c r="A1056" s="386">
        <v>1048</v>
      </c>
      <c r="B1056" s="386" t="s">
        <v>9581</v>
      </c>
      <c r="C1056" s="386" t="s">
        <v>9582</v>
      </c>
      <c r="D1056" s="386"/>
      <c r="E1056" s="386"/>
      <c r="F1056" s="386"/>
      <c r="G1056" s="387"/>
      <c r="H1056" s="386" t="s">
        <v>183</v>
      </c>
      <c r="I1056" s="386" t="s">
        <v>535</v>
      </c>
      <c r="J1056" s="386">
        <v>12</v>
      </c>
      <c r="K1056" s="386">
        <v>2013</v>
      </c>
      <c r="L1056" s="388">
        <v>1</v>
      </c>
    </row>
    <row r="1057" spans="1:12" ht="30" x14ac:dyDescent="0.25">
      <c r="A1057" s="386">
        <v>1049</v>
      </c>
      <c r="B1057" s="386" t="s">
        <v>9583</v>
      </c>
      <c r="C1057" s="386" t="s">
        <v>9584</v>
      </c>
      <c r="D1057" s="386"/>
      <c r="E1057" s="386"/>
      <c r="F1057" s="386"/>
      <c r="G1057" s="387"/>
      <c r="H1057" s="386" t="s">
        <v>183</v>
      </c>
      <c r="I1057" s="386" t="s">
        <v>535</v>
      </c>
      <c r="J1057" s="386">
        <v>12</v>
      </c>
      <c r="K1057" s="386">
        <v>2013</v>
      </c>
      <c r="L1057" s="388">
        <v>1</v>
      </c>
    </row>
    <row r="1058" spans="1:12" ht="30" x14ac:dyDescent="0.25">
      <c r="A1058" s="386">
        <v>1050</v>
      </c>
      <c r="B1058" s="386" t="s">
        <v>9585</v>
      </c>
      <c r="C1058" s="386" t="s">
        <v>9586</v>
      </c>
      <c r="D1058" s="386"/>
      <c r="E1058" s="386"/>
      <c r="F1058" s="386"/>
      <c r="G1058" s="387"/>
      <c r="H1058" s="386" t="s">
        <v>183</v>
      </c>
      <c r="I1058" s="386" t="s">
        <v>535</v>
      </c>
      <c r="J1058" s="386">
        <v>12</v>
      </c>
      <c r="K1058" s="386">
        <v>2013</v>
      </c>
      <c r="L1058" s="388">
        <v>1</v>
      </c>
    </row>
    <row r="1059" spans="1:12" ht="30" x14ac:dyDescent="0.25">
      <c r="A1059" s="386">
        <v>1051</v>
      </c>
      <c r="B1059" s="386" t="s">
        <v>9587</v>
      </c>
      <c r="C1059" s="386" t="s">
        <v>9588</v>
      </c>
      <c r="D1059" s="386"/>
      <c r="E1059" s="386"/>
      <c r="F1059" s="386"/>
      <c r="G1059" s="387"/>
      <c r="H1059" s="386" t="s">
        <v>183</v>
      </c>
      <c r="I1059" s="386" t="s">
        <v>535</v>
      </c>
      <c r="J1059" s="386">
        <v>12</v>
      </c>
      <c r="K1059" s="386">
        <v>2013</v>
      </c>
      <c r="L1059" s="388">
        <v>1</v>
      </c>
    </row>
    <row r="1060" spans="1:12" ht="30" x14ac:dyDescent="0.25">
      <c r="A1060" s="386">
        <v>1052</v>
      </c>
      <c r="B1060" s="386" t="s">
        <v>9589</v>
      </c>
      <c r="C1060" s="386" t="s">
        <v>9590</v>
      </c>
      <c r="D1060" s="386"/>
      <c r="E1060" s="386"/>
      <c r="F1060" s="386"/>
      <c r="G1060" s="387"/>
      <c r="H1060" s="386" t="s">
        <v>183</v>
      </c>
      <c r="I1060" s="386" t="s">
        <v>535</v>
      </c>
      <c r="J1060" s="386">
        <v>12</v>
      </c>
      <c r="K1060" s="386">
        <v>2013</v>
      </c>
      <c r="L1060" s="388">
        <v>1</v>
      </c>
    </row>
    <row r="1061" spans="1:12" x14ac:dyDescent="0.25">
      <c r="A1061" s="386">
        <v>1053</v>
      </c>
      <c r="B1061" s="386" t="s">
        <v>9591</v>
      </c>
      <c r="C1061" s="386" t="s">
        <v>9592</v>
      </c>
      <c r="D1061" s="386"/>
      <c r="E1061" s="386"/>
      <c r="F1061" s="386"/>
      <c r="G1061" s="387"/>
      <c r="H1061" s="386" t="s">
        <v>183</v>
      </c>
      <c r="I1061" s="386" t="s">
        <v>535</v>
      </c>
      <c r="J1061" s="386">
        <v>12</v>
      </c>
      <c r="K1061" s="386">
        <v>2015</v>
      </c>
      <c r="L1061" s="388">
        <v>1538.13</v>
      </c>
    </row>
    <row r="1062" spans="1:12" x14ac:dyDescent="0.25">
      <c r="A1062" s="386">
        <v>1054</v>
      </c>
      <c r="B1062" s="386" t="s">
        <v>9593</v>
      </c>
      <c r="C1062" s="386" t="s">
        <v>9594</v>
      </c>
      <c r="D1062" s="386"/>
      <c r="E1062" s="386"/>
      <c r="F1062" s="386"/>
      <c r="G1062" s="387"/>
      <c r="H1062" s="386" t="s">
        <v>183</v>
      </c>
      <c r="I1062" s="386" t="s">
        <v>535</v>
      </c>
      <c r="J1062" s="386">
        <v>12</v>
      </c>
      <c r="K1062" s="386">
        <v>2013</v>
      </c>
      <c r="L1062" s="388">
        <v>1</v>
      </c>
    </row>
    <row r="1063" spans="1:12" ht="30" x14ac:dyDescent="0.25">
      <c r="A1063" s="386">
        <v>1055</v>
      </c>
      <c r="B1063" s="386" t="s">
        <v>9595</v>
      </c>
      <c r="C1063" s="386" t="s">
        <v>9596</v>
      </c>
      <c r="D1063" s="386"/>
      <c r="E1063" s="386"/>
      <c r="F1063" s="386"/>
      <c r="G1063" s="387"/>
      <c r="H1063" s="386" t="s">
        <v>183</v>
      </c>
      <c r="I1063" s="386" t="s">
        <v>535</v>
      </c>
      <c r="J1063" s="386">
        <v>12</v>
      </c>
      <c r="K1063" s="386">
        <v>2013</v>
      </c>
      <c r="L1063" s="388">
        <v>1</v>
      </c>
    </row>
    <row r="1064" spans="1:12" ht="30" x14ac:dyDescent="0.25">
      <c r="A1064" s="386">
        <v>1056</v>
      </c>
      <c r="B1064" s="386" t="s">
        <v>9597</v>
      </c>
      <c r="C1064" s="386" t="s">
        <v>9598</v>
      </c>
      <c r="D1064" s="386"/>
      <c r="E1064" s="386"/>
      <c r="F1064" s="386"/>
      <c r="G1064" s="387"/>
      <c r="H1064" s="386" t="s">
        <v>183</v>
      </c>
      <c r="I1064" s="386" t="s">
        <v>535</v>
      </c>
      <c r="J1064" s="386">
        <v>12</v>
      </c>
      <c r="K1064" s="386">
        <v>2013</v>
      </c>
      <c r="L1064" s="388">
        <v>1</v>
      </c>
    </row>
    <row r="1065" spans="1:12" ht="30" x14ac:dyDescent="0.25">
      <c r="A1065" s="386">
        <v>1057</v>
      </c>
      <c r="B1065" s="386" t="s">
        <v>9599</v>
      </c>
      <c r="C1065" s="386" t="s">
        <v>9600</v>
      </c>
      <c r="D1065" s="386"/>
      <c r="E1065" s="386"/>
      <c r="F1065" s="386"/>
      <c r="G1065" s="387"/>
      <c r="H1065" s="386" t="s">
        <v>183</v>
      </c>
      <c r="I1065" s="386" t="s">
        <v>535</v>
      </c>
      <c r="J1065" s="386">
        <v>12</v>
      </c>
      <c r="K1065" s="386">
        <v>2013</v>
      </c>
      <c r="L1065" s="388">
        <v>1</v>
      </c>
    </row>
    <row r="1066" spans="1:12" ht="30" x14ac:dyDescent="0.25">
      <c r="A1066" s="386">
        <v>1058</v>
      </c>
      <c r="B1066" s="386" t="s">
        <v>9601</v>
      </c>
      <c r="C1066" s="386" t="s">
        <v>9602</v>
      </c>
      <c r="D1066" s="386"/>
      <c r="E1066" s="386"/>
      <c r="F1066" s="386"/>
      <c r="G1066" s="387"/>
      <c r="H1066" s="386" t="s">
        <v>183</v>
      </c>
      <c r="I1066" s="386" t="s">
        <v>535</v>
      </c>
      <c r="J1066" s="386">
        <v>12</v>
      </c>
      <c r="K1066" s="386">
        <v>2015</v>
      </c>
      <c r="L1066" s="388">
        <v>557.75</v>
      </c>
    </row>
    <row r="1067" spans="1:12" x14ac:dyDescent="0.25">
      <c r="A1067" s="386">
        <v>1059</v>
      </c>
      <c r="B1067" s="386" t="s">
        <v>9603</v>
      </c>
      <c r="C1067" s="386" t="s">
        <v>9604</v>
      </c>
      <c r="D1067" s="386"/>
      <c r="E1067" s="386"/>
      <c r="F1067" s="386"/>
      <c r="G1067" s="387"/>
      <c r="H1067" s="386" t="s">
        <v>183</v>
      </c>
      <c r="I1067" s="386" t="s">
        <v>535</v>
      </c>
      <c r="J1067" s="386">
        <v>12</v>
      </c>
      <c r="K1067" s="386">
        <v>2013</v>
      </c>
      <c r="L1067" s="388">
        <v>1</v>
      </c>
    </row>
    <row r="1068" spans="1:12" ht="30" x14ac:dyDescent="0.25">
      <c r="A1068" s="386">
        <v>1060</v>
      </c>
      <c r="B1068" s="386" t="s">
        <v>9605</v>
      </c>
      <c r="C1068" s="386" t="s">
        <v>9606</v>
      </c>
      <c r="D1068" s="386"/>
      <c r="E1068" s="386"/>
      <c r="F1068" s="386"/>
      <c r="G1068" s="387"/>
      <c r="H1068" s="386" t="s">
        <v>183</v>
      </c>
      <c r="I1068" s="386" t="s">
        <v>535</v>
      </c>
      <c r="J1068" s="386">
        <v>12</v>
      </c>
      <c r="K1068" s="386">
        <v>2015</v>
      </c>
      <c r="L1068" s="388">
        <v>1426</v>
      </c>
    </row>
    <row r="1069" spans="1:12" ht="30" x14ac:dyDescent="0.25">
      <c r="A1069" s="386">
        <v>1061</v>
      </c>
      <c r="B1069" s="386" t="s">
        <v>9607</v>
      </c>
      <c r="C1069" s="386" t="s">
        <v>9608</v>
      </c>
      <c r="D1069" s="386"/>
      <c r="E1069" s="386"/>
      <c r="F1069" s="386"/>
      <c r="G1069" s="387"/>
      <c r="H1069" s="386" t="s">
        <v>183</v>
      </c>
      <c r="I1069" s="386" t="s">
        <v>535</v>
      </c>
      <c r="J1069" s="386">
        <v>12</v>
      </c>
      <c r="K1069" s="386">
        <v>2015</v>
      </c>
      <c r="L1069" s="388">
        <v>1787.19</v>
      </c>
    </row>
    <row r="1070" spans="1:12" ht="30" x14ac:dyDescent="0.25">
      <c r="A1070" s="386">
        <v>1062</v>
      </c>
      <c r="B1070" s="386" t="s">
        <v>9609</v>
      </c>
      <c r="C1070" s="386" t="s">
        <v>9610</v>
      </c>
      <c r="D1070" s="386"/>
      <c r="E1070" s="386"/>
      <c r="F1070" s="386"/>
      <c r="G1070" s="387"/>
      <c r="H1070" s="386" t="s">
        <v>183</v>
      </c>
      <c r="I1070" s="386" t="s">
        <v>535</v>
      </c>
      <c r="J1070" s="386">
        <v>12</v>
      </c>
      <c r="K1070" s="386">
        <v>2015</v>
      </c>
      <c r="L1070" s="388">
        <v>1787.19</v>
      </c>
    </row>
    <row r="1071" spans="1:12" x14ac:dyDescent="0.25">
      <c r="A1071" s="386">
        <v>1063</v>
      </c>
      <c r="B1071" s="386" t="s">
        <v>9611</v>
      </c>
      <c r="C1071" s="386" t="s">
        <v>9612</v>
      </c>
      <c r="D1071" s="386"/>
      <c r="E1071" s="386"/>
      <c r="F1071" s="386"/>
      <c r="G1071" s="387"/>
      <c r="H1071" s="386" t="s">
        <v>183</v>
      </c>
      <c r="I1071" s="386" t="s">
        <v>535</v>
      </c>
      <c r="J1071" s="386">
        <v>12</v>
      </c>
      <c r="K1071" s="386">
        <v>2013</v>
      </c>
      <c r="L1071" s="388">
        <v>1</v>
      </c>
    </row>
    <row r="1072" spans="1:12" ht="30" x14ac:dyDescent="0.25">
      <c r="A1072" s="386">
        <v>1064</v>
      </c>
      <c r="B1072" s="386" t="s">
        <v>9613</v>
      </c>
      <c r="C1072" s="386" t="s">
        <v>9614</v>
      </c>
      <c r="D1072" s="386"/>
      <c r="E1072" s="386"/>
      <c r="F1072" s="386"/>
      <c r="G1072" s="387"/>
      <c r="H1072" s="386" t="s">
        <v>183</v>
      </c>
      <c r="I1072" s="386" t="s">
        <v>535</v>
      </c>
      <c r="J1072" s="386">
        <v>12</v>
      </c>
      <c r="K1072" s="386">
        <v>2013</v>
      </c>
      <c r="L1072" s="388">
        <v>1</v>
      </c>
    </row>
    <row r="1073" spans="1:12" ht="30" x14ac:dyDescent="0.25">
      <c r="A1073" s="386">
        <v>1065</v>
      </c>
      <c r="B1073" s="386" t="s">
        <v>9615</v>
      </c>
      <c r="C1073" s="386" t="s">
        <v>9616</v>
      </c>
      <c r="D1073" s="386"/>
      <c r="E1073" s="386"/>
      <c r="F1073" s="386"/>
      <c r="G1073" s="387"/>
      <c r="H1073" s="386" t="s">
        <v>183</v>
      </c>
      <c r="I1073" s="386" t="s">
        <v>535</v>
      </c>
      <c r="J1073" s="386">
        <v>12</v>
      </c>
      <c r="K1073" s="386">
        <v>2015</v>
      </c>
      <c r="L1073" s="388">
        <v>1506.96</v>
      </c>
    </row>
    <row r="1074" spans="1:12" ht="30" x14ac:dyDescent="0.25">
      <c r="A1074" s="386">
        <v>1066</v>
      </c>
      <c r="B1074" s="386" t="s">
        <v>9617</v>
      </c>
      <c r="C1074" s="386" t="s">
        <v>9618</v>
      </c>
      <c r="D1074" s="386"/>
      <c r="E1074" s="386"/>
      <c r="F1074" s="386"/>
      <c r="G1074" s="387"/>
      <c r="H1074" s="386" t="s">
        <v>183</v>
      </c>
      <c r="I1074" s="386" t="s">
        <v>535</v>
      </c>
      <c r="J1074" s="386">
        <v>12</v>
      </c>
      <c r="K1074" s="386">
        <v>2015</v>
      </c>
      <c r="L1074" s="388">
        <v>1506.96</v>
      </c>
    </row>
    <row r="1075" spans="1:12" x14ac:dyDescent="0.25">
      <c r="A1075" s="386">
        <v>1067</v>
      </c>
      <c r="B1075" s="386" t="s">
        <v>9619</v>
      </c>
      <c r="C1075" s="386" t="s">
        <v>9620</v>
      </c>
      <c r="D1075" s="386"/>
      <c r="E1075" s="386"/>
      <c r="F1075" s="386"/>
      <c r="G1075" s="387"/>
      <c r="H1075" s="386" t="s">
        <v>183</v>
      </c>
      <c r="I1075" s="386" t="s">
        <v>535</v>
      </c>
      <c r="J1075" s="386">
        <v>12</v>
      </c>
      <c r="K1075" s="386">
        <v>2013</v>
      </c>
      <c r="L1075" s="388">
        <v>1</v>
      </c>
    </row>
    <row r="1076" spans="1:12" ht="30" x14ac:dyDescent="0.25">
      <c r="A1076" s="386">
        <v>1068</v>
      </c>
      <c r="B1076" s="386" t="s">
        <v>9621</v>
      </c>
      <c r="C1076" s="386" t="s">
        <v>9622</v>
      </c>
      <c r="D1076" s="386"/>
      <c r="E1076" s="386"/>
      <c r="F1076" s="386"/>
      <c r="G1076" s="387"/>
      <c r="H1076" s="386" t="s">
        <v>183</v>
      </c>
      <c r="I1076" s="386" t="s">
        <v>535</v>
      </c>
      <c r="J1076" s="386">
        <v>12</v>
      </c>
      <c r="K1076" s="386">
        <v>2013</v>
      </c>
      <c r="L1076" s="388">
        <v>1</v>
      </c>
    </row>
    <row r="1077" spans="1:12" ht="30" x14ac:dyDescent="0.25">
      <c r="A1077" s="386">
        <v>1069</v>
      </c>
      <c r="B1077" s="386" t="s">
        <v>9623</v>
      </c>
      <c r="C1077" s="386" t="s">
        <v>9624</v>
      </c>
      <c r="D1077" s="386"/>
      <c r="E1077" s="386"/>
      <c r="F1077" s="386"/>
      <c r="G1077" s="387"/>
      <c r="H1077" s="386" t="s">
        <v>183</v>
      </c>
      <c r="I1077" s="386" t="s">
        <v>535</v>
      </c>
      <c r="J1077" s="386">
        <v>12</v>
      </c>
      <c r="K1077" s="386">
        <v>2013</v>
      </c>
      <c r="L1077" s="388">
        <v>1</v>
      </c>
    </row>
    <row r="1078" spans="1:12" ht="30" x14ac:dyDescent="0.25">
      <c r="A1078" s="386">
        <v>1070</v>
      </c>
      <c r="B1078" s="386" t="s">
        <v>9625</v>
      </c>
      <c r="C1078" s="386" t="s">
        <v>9624</v>
      </c>
      <c r="D1078" s="386"/>
      <c r="E1078" s="386"/>
      <c r="F1078" s="386"/>
      <c r="G1078" s="387"/>
      <c r="H1078" s="386" t="s">
        <v>183</v>
      </c>
      <c r="I1078" s="386" t="s">
        <v>535</v>
      </c>
      <c r="J1078" s="386">
        <v>12</v>
      </c>
      <c r="K1078" s="386">
        <v>2013</v>
      </c>
      <c r="L1078" s="388">
        <v>1</v>
      </c>
    </row>
    <row r="1079" spans="1:12" ht="30" x14ac:dyDescent="0.25">
      <c r="A1079" s="386">
        <v>1071</v>
      </c>
      <c r="B1079" s="386" t="s">
        <v>9626</v>
      </c>
      <c r="C1079" s="386" t="s">
        <v>9624</v>
      </c>
      <c r="D1079" s="386"/>
      <c r="E1079" s="386"/>
      <c r="F1079" s="386"/>
      <c r="G1079" s="387"/>
      <c r="H1079" s="386" t="s">
        <v>183</v>
      </c>
      <c r="I1079" s="386" t="s">
        <v>535</v>
      </c>
      <c r="J1079" s="386">
        <v>12</v>
      </c>
      <c r="K1079" s="386">
        <v>2013</v>
      </c>
      <c r="L1079" s="388">
        <v>1</v>
      </c>
    </row>
    <row r="1080" spans="1:12" ht="30" x14ac:dyDescent="0.25">
      <c r="A1080" s="386">
        <v>1072</v>
      </c>
      <c r="B1080" s="386" t="s">
        <v>9627</v>
      </c>
      <c r="C1080" s="386" t="s">
        <v>9624</v>
      </c>
      <c r="D1080" s="386"/>
      <c r="E1080" s="386"/>
      <c r="F1080" s="386"/>
      <c r="G1080" s="387"/>
      <c r="H1080" s="386" t="s">
        <v>183</v>
      </c>
      <c r="I1080" s="386" t="s">
        <v>535</v>
      </c>
      <c r="J1080" s="386">
        <v>12</v>
      </c>
      <c r="K1080" s="386">
        <v>2013</v>
      </c>
      <c r="L1080" s="388">
        <v>1</v>
      </c>
    </row>
    <row r="1081" spans="1:12" ht="30" x14ac:dyDescent="0.25">
      <c r="A1081" s="386">
        <v>1073</v>
      </c>
      <c r="B1081" s="386" t="s">
        <v>9628</v>
      </c>
      <c r="C1081" s="386" t="s">
        <v>9624</v>
      </c>
      <c r="D1081" s="386"/>
      <c r="E1081" s="386"/>
      <c r="F1081" s="386"/>
      <c r="G1081" s="387"/>
      <c r="H1081" s="386" t="s">
        <v>183</v>
      </c>
      <c r="I1081" s="386" t="s">
        <v>535</v>
      </c>
      <c r="J1081" s="386">
        <v>12</v>
      </c>
      <c r="K1081" s="386">
        <v>2013</v>
      </c>
      <c r="L1081" s="388">
        <v>1</v>
      </c>
    </row>
    <row r="1082" spans="1:12" ht="30" x14ac:dyDescent="0.25">
      <c r="A1082" s="386">
        <v>1074</v>
      </c>
      <c r="B1082" s="386" t="s">
        <v>9629</v>
      </c>
      <c r="C1082" s="386" t="s">
        <v>9624</v>
      </c>
      <c r="D1082" s="386"/>
      <c r="E1082" s="386"/>
      <c r="F1082" s="386"/>
      <c r="G1082" s="387"/>
      <c r="H1082" s="386" t="s">
        <v>183</v>
      </c>
      <c r="I1082" s="386" t="s">
        <v>535</v>
      </c>
      <c r="J1082" s="386">
        <v>12</v>
      </c>
      <c r="K1082" s="386">
        <v>2013</v>
      </c>
      <c r="L1082" s="388">
        <v>1</v>
      </c>
    </row>
    <row r="1083" spans="1:12" ht="30" x14ac:dyDescent="0.25">
      <c r="A1083" s="386">
        <v>1075</v>
      </c>
      <c r="B1083" s="386" t="s">
        <v>9630</v>
      </c>
      <c r="C1083" s="386" t="s">
        <v>9624</v>
      </c>
      <c r="D1083" s="386"/>
      <c r="E1083" s="386"/>
      <c r="F1083" s="386"/>
      <c r="G1083" s="387"/>
      <c r="H1083" s="386" t="s">
        <v>183</v>
      </c>
      <c r="I1083" s="386" t="s">
        <v>535</v>
      </c>
      <c r="J1083" s="386">
        <v>12</v>
      </c>
      <c r="K1083" s="386">
        <v>2013</v>
      </c>
      <c r="L1083" s="388">
        <v>1</v>
      </c>
    </row>
    <row r="1084" spans="1:12" x14ac:dyDescent="0.25">
      <c r="A1084" s="386">
        <v>1076</v>
      </c>
      <c r="B1084" s="386" t="s">
        <v>9631</v>
      </c>
      <c r="C1084" s="386" t="s">
        <v>9632</v>
      </c>
      <c r="D1084" s="386"/>
      <c r="E1084" s="386"/>
      <c r="F1084" s="386"/>
      <c r="G1084" s="387"/>
      <c r="H1084" s="386" t="s">
        <v>183</v>
      </c>
      <c r="I1084" s="386" t="s">
        <v>535</v>
      </c>
      <c r="J1084" s="386">
        <v>12</v>
      </c>
      <c r="K1084" s="386">
        <v>2015</v>
      </c>
      <c r="L1084" s="388">
        <v>1897.5</v>
      </c>
    </row>
    <row r="1085" spans="1:12" x14ac:dyDescent="0.25">
      <c r="A1085" s="386">
        <v>1077</v>
      </c>
      <c r="B1085" s="386" t="s">
        <v>9633</v>
      </c>
      <c r="C1085" s="386" t="s">
        <v>9634</v>
      </c>
      <c r="D1085" s="386"/>
      <c r="E1085" s="386"/>
      <c r="F1085" s="386"/>
      <c r="G1085" s="387"/>
      <c r="H1085" s="386" t="s">
        <v>183</v>
      </c>
      <c r="I1085" s="386" t="s">
        <v>535</v>
      </c>
      <c r="J1085" s="386">
        <v>12</v>
      </c>
      <c r="K1085" s="386">
        <v>2013</v>
      </c>
      <c r="L1085" s="388">
        <v>1</v>
      </c>
    </row>
    <row r="1086" spans="1:12" x14ac:dyDescent="0.25">
      <c r="A1086" s="386">
        <v>1078</v>
      </c>
      <c r="B1086" s="386" t="s">
        <v>9635</v>
      </c>
      <c r="C1086" s="386" t="s">
        <v>9636</v>
      </c>
      <c r="D1086" s="386"/>
      <c r="E1086" s="386"/>
      <c r="F1086" s="386"/>
      <c r="G1086" s="387"/>
      <c r="H1086" s="386" t="s">
        <v>183</v>
      </c>
      <c r="I1086" s="386" t="s">
        <v>535</v>
      </c>
      <c r="J1086" s="386">
        <v>12</v>
      </c>
      <c r="K1086" s="386">
        <v>2015</v>
      </c>
      <c r="L1086" s="388">
        <v>1785.03</v>
      </c>
    </row>
    <row r="1087" spans="1:12" x14ac:dyDescent="0.25">
      <c r="A1087" s="386">
        <v>1079</v>
      </c>
      <c r="B1087" s="386" t="s">
        <v>9637</v>
      </c>
      <c r="C1087" s="386" t="s">
        <v>9636</v>
      </c>
      <c r="D1087" s="386"/>
      <c r="E1087" s="386"/>
      <c r="F1087" s="386"/>
      <c r="G1087" s="387"/>
      <c r="H1087" s="386" t="s">
        <v>183</v>
      </c>
      <c r="I1087" s="386" t="s">
        <v>535</v>
      </c>
      <c r="J1087" s="386">
        <v>12</v>
      </c>
      <c r="K1087" s="386">
        <v>2015</v>
      </c>
      <c r="L1087" s="388">
        <v>1785.03</v>
      </c>
    </row>
    <row r="1088" spans="1:12" x14ac:dyDescent="0.25">
      <c r="A1088" s="386">
        <v>1080</v>
      </c>
      <c r="B1088" s="386" t="s">
        <v>9638</v>
      </c>
      <c r="C1088" s="386" t="s">
        <v>9636</v>
      </c>
      <c r="D1088" s="386"/>
      <c r="E1088" s="386"/>
      <c r="F1088" s="386"/>
      <c r="G1088" s="387"/>
      <c r="H1088" s="386" t="s">
        <v>183</v>
      </c>
      <c r="I1088" s="386" t="s">
        <v>535</v>
      </c>
      <c r="J1088" s="386">
        <v>12</v>
      </c>
      <c r="K1088" s="386">
        <v>2015</v>
      </c>
      <c r="L1088" s="388">
        <v>1785.03</v>
      </c>
    </row>
    <row r="1089" spans="1:12" ht="30" x14ac:dyDescent="0.25">
      <c r="A1089" s="386">
        <v>1081</v>
      </c>
      <c r="B1089" s="386" t="s">
        <v>9639</v>
      </c>
      <c r="C1089" s="386" t="s">
        <v>9640</v>
      </c>
      <c r="D1089" s="386"/>
      <c r="E1089" s="386"/>
      <c r="F1089" s="386"/>
      <c r="G1089" s="387"/>
      <c r="H1089" s="386" t="s">
        <v>183</v>
      </c>
      <c r="I1089" s="386" t="s">
        <v>535</v>
      </c>
      <c r="J1089" s="386">
        <v>12</v>
      </c>
      <c r="K1089" s="386">
        <v>2015</v>
      </c>
      <c r="L1089" s="388">
        <v>1240.8499999999999</v>
      </c>
    </row>
    <row r="1090" spans="1:12" ht="30" x14ac:dyDescent="0.25">
      <c r="A1090" s="386">
        <v>1082</v>
      </c>
      <c r="B1090" s="386" t="s">
        <v>9641</v>
      </c>
      <c r="C1090" s="386" t="s">
        <v>9642</v>
      </c>
      <c r="D1090" s="386"/>
      <c r="E1090" s="386"/>
      <c r="F1090" s="386"/>
      <c r="G1090" s="387"/>
      <c r="H1090" s="386" t="s">
        <v>183</v>
      </c>
      <c r="I1090" s="386" t="s">
        <v>535</v>
      </c>
      <c r="J1090" s="386">
        <v>12</v>
      </c>
      <c r="K1090" s="386">
        <v>2015</v>
      </c>
      <c r="L1090" s="388">
        <v>1240.8499999999999</v>
      </c>
    </row>
    <row r="1091" spans="1:12" x14ac:dyDescent="0.25">
      <c r="A1091" s="386">
        <v>1083</v>
      </c>
      <c r="B1091" s="386" t="s">
        <v>9643</v>
      </c>
      <c r="C1091" s="386" t="s">
        <v>9644</v>
      </c>
      <c r="D1091" s="386"/>
      <c r="E1091" s="386"/>
      <c r="F1091" s="386"/>
      <c r="G1091" s="387"/>
      <c r="H1091" s="386" t="s">
        <v>183</v>
      </c>
      <c r="I1091" s="386" t="s">
        <v>535</v>
      </c>
      <c r="J1091" s="386">
        <v>12</v>
      </c>
      <c r="K1091" s="386">
        <v>2015</v>
      </c>
      <c r="L1091" s="388">
        <v>1203.48</v>
      </c>
    </row>
    <row r="1092" spans="1:12" x14ac:dyDescent="0.25">
      <c r="A1092" s="386">
        <v>1084</v>
      </c>
      <c r="B1092" s="386" t="s">
        <v>9645</v>
      </c>
      <c r="C1092" s="386" t="s">
        <v>9646</v>
      </c>
      <c r="D1092" s="386"/>
      <c r="E1092" s="386"/>
      <c r="F1092" s="386"/>
      <c r="G1092" s="387"/>
      <c r="H1092" s="386" t="s">
        <v>183</v>
      </c>
      <c r="I1092" s="386" t="s">
        <v>535</v>
      </c>
      <c r="J1092" s="386">
        <v>12</v>
      </c>
      <c r="K1092" s="386">
        <v>2015</v>
      </c>
      <c r="L1092" s="388">
        <v>1840</v>
      </c>
    </row>
    <row r="1093" spans="1:12" x14ac:dyDescent="0.25">
      <c r="A1093" s="386">
        <v>1085</v>
      </c>
      <c r="B1093" s="386" t="s">
        <v>9647</v>
      </c>
      <c r="C1093" s="386" t="s">
        <v>9648</v>
      </c>
      <c r="D1093" s="386"/>
      <c r="E1093" s="386"/>
      <c r="F1093" s="386"/>
      <c r="G1093" s="387"/>
      <c r="H1093" s="386" t="s">
        <v>183</v>
      </c>
      <c r="I1093" s="386" t="s">
        <v>535</v>
      </c>
      <c r="J1093" s="386">
        <v>12</v>
      </c>
      <c r="K1093" s="386">
        <v>2013</v>
      </c>
      <c r="L1093" s="388">
        <v>1</v>
      </c>
    </row>
    <row r="1094" spans="1:12" x14ac:dyDescent="0.25">
      <c r="A1094" s="386">
        <v>1086</v>
      </c>
      <c r="B1094" s="386" t="s">
        <v>9649</v>
      </c>
      <c r="C1094" s="386" t="s">
        <v>9650</v>
      </c>
      <c r="D1094" s="386"/>
      <c r="E1094" s="386"/>
      <c r="F1094" s="386"/>
      <c r="G1094" s="387"/>
      <c r="H1094" s="386" t="s">
        <v>183</v>
      </c>
      <c r="I1094" s="386" t="s">
        <v>535</v>
      </c>
      <c r="J1094" s="386">
        <v>12</v>
      </c>
      <c r="K1094" s="386">
        <v>2015</v>
      </c>
      <c r="L1094" s="388">
        <v>1300</v>
      </c>
    </row>
    <row r="1095" spans="1:12" x14ac:dyDescent="0.25">
      <c r="A1095" s="386">
        <v>1087</v>
      </c>
      <c r="B1095" s="386" t="s">
        <v>9651</v>
      </c>
      <c r="C1095" s="386" t="s">
        <v>9652</v>
      </c>
      <c r="D1095" s="386"/>
      <c r="E1095" s="386"/>
      <c r="F1095" s="386"/>
      <c r="G1095" s="387"/>
      <c r="H1095" s="386" t="s">
        <v>183</v>
      </c>
      <c r="I1095" s="386" t="s">
        <v>535</v>
      </c>
      <c r="J1095" s="386">
        <v>12</v>
      </c>
      <c r="K1095" s="386">
        <v>2013</v>
      </c>
      <c r="L1095" s="388">
        <v>1</v>
      </c>
    </row>
    <row r="1096" spans="1:12" x14ac:dyDescent="0.25">
      <c r="A1096" s="386">
        <v>1088</v>
      </c>
      <c r="B1096" s="386" t="s">
        <v>9653</v>
      </c>
      <c r="C1096" s="386" t="s">
        <v>9654</v>
      </c>
      <c r="D1096" s="386"/>
      <c r="E1096" s="386"/>
      <c r="F1096" s="386"/>
      <c r="G1096" s="387"/>
      <c r="H1096" s="386" t="s">
        <v>183</v>
      </c>
      <c r="I1096" s="386" t="s">
        <v>535</v>
      </c>
      <c r="J1096" s="386">
        <v>12</v>
      </c>
      <c r="K1096" s="386">
        <v>2013</v>
      </c>
      <c r="L1096" s="388">
        <v>1</v>
      </c>
    </row>
    <row r="1097" spans="1:12" x14ac:dyDescent="0.25">
      <c r="A1097" s="386">
        <v>1089</v>
      </c>
      <c r="B1097" s="386" t="s">
        <v>9655</v>
      </c>
      <c r="C1097" s="386" t="s">
        <v>9656</v>
      </c>
      <c r="D1097" s="386"/>
      <c r="E1097" s="386"/>
      <c r="F1097" s="386"/>
      <c r="G1097" s="387"/>
      <c r="H1097" s="386" t="s">
        <v>183</v>
      </c>
      <c r="I1097" s="386" t="s">
        <v>535</v>
      </c>
      <c r="J1097" s="386">
        <v>12</v>
      </c>
      <c r="K1097" s="386">
        <v>2013</v>
      </c>
      <c r="L1097" s="388">
        <v>1</v>
      </c>
    </row>
    <row r="1098" spans="1:12" x14ac:dyDescent="0.25">
      <c r="A1098" s="386">
        <v>1090</v>
      </c>
      <c r="B1098" s="386" t="s">
        <v>9657</v>
      </c>
      <c r="C1098" s="386" t="s">
        <v>9658</v>
      </c>
      <c r="D1098" s="386"/>
      <c r="E1098" s="386"/>
      <c r="F1098" s="386"/>
      <c r="G1098" s="387"/>
      <c r="H1098" s="386" t="s">
        <v>183</v>
      </c>
      <c r="I1098" s="386" t="s">
        <v>535</v>
      </c>
      <c r="J1098" s="386">
        <v>12</v>
      </c>
      <c r="K1098" s="386">
        <v>2013</v>
      </c>
      <c r="L1098" s="388">
        <v>1</v>
      </c>
    </row>
    <row r="1099" spans="1:12" x14ac:dyDescent="0.25">
      <c r="A1099" s="386">
        <v>1091</v>
      </c>
      <c r="B1099" s="386" t="s">
        <v>9659</v>
      </c>
      <c r="C1099" s="386" t="s">
        <v>9660</v>
      </c>
      <c r="D1099" s="386"/>
      <c r="E1099" s="386"/>
      <c r="F1099" s="386"/>
      <c r="G1099" s="387"/>
      <c r="H1099" s="386" t="s">
        <v>183</v>
      </c>
      <c r="I1099" s="386" t="s">
        <v>535</v>
      </c>
      <c r="J1099" s="386">
        <v>12</v>
      </c>
      <c r="K1099" s="386">
        <v>2013</v>
      </c>
      <c r="L1099" s="388">
        <v>1</v>
      </c>
    </row>
    <row r="1100" spans="1:12" x14ac:dyDescent="0.25">
      <c r="A1100" s="386">
        <v>1092</v>
      </c>
      <c r="B1100" s="386" t="s">
        <v>9661</v>
      </c>
      <c r="C1100" s="386" t="s">
        <v>9662</v>
      </c>
      <c r="D1100" s="386"/>
      <c r="E1100" s="386"/>
      <c r="F1100" s="386"/>
      <c r="G1100" s="387"/>
      <c r="H1100" s="386" t="s">
        <v>183</v>
      </c>
      <c r="I1100" s="386" t="s">
        <v>535</v>
      </c>
      <c r="J1100" s="386">
        <v>12</v>
      </c>
      <c r="K1100" s="386">
        <v>2013</v>
      </c>
      <c r="L1100" s="388">
        <v>1</v>
      </c>
    </row>
    <row r="1101" spans="1:12" ht="30" x14ac:dyDescent="0.25">
      <c r="A1101" s="386">
        <v>1093</v>
      </c>
      <c r="B1101" s="386" t="s">
        <v>9663</v>
      </c>
      <c r="C1101" s="386" t="s">
        <v>9664</v>
      </c>
      <c r="D1101" s="386"/>
      <c r="E1101" s="386"/>
      <c r="F1101" s="386"/>
      <c r="G1101" s="387"/>
      <c r="H1101" s="386" t="s">
        <v>183</v>
      </c>
      <c r="I1101" s="386" t="s">
        <v>535</v>
      </c>
      <c r="J1101" s="386">
        <v>12</v>
      </c>
      <c r="K1101" s="386">
        <v>2013</v>
      </c>
      <c r="L1101" s="388">
        <v>1</v>
      </c>
    </row>
    <row r="1102" spans="1:12" x14ac:dyDescent="0.25">
      <c r="A1102" s="386">
        <v>1094</v>
      </c>
      <c r="B1102" s="386" t="s">
        <v>9665</v>
      </c>
      <c r="C1102" s="386" t="s">
        <v>9666</v>
      </c>
      <c r="D1102" s="386"/>
      <c r="E1102" s="386"/>
      <c r="F1102" s="386"/>
      <c r="G1102" s="387"/>
      <c r="H1102" s="386" t="s">
        <v>183</v>
      </c>
      <c r="I1102" s="386" t="s">
        <v>535</v>
      </c>
      <c r="J1102" s="386">
        <v>12</v>
      </c>
      <c r="K1102" s="386">
        <v>2013</v>
      </c>
      <c r="L1102" s="388">
        <v>1</v>
      </c>
    </row>
    <row r="1103" spans="1:12" x14ac:dyDescent="0.25">
      <c r="A1103" s="386">
        <v>1095</v>
      </c>
      <c r="B1103" s="386" t="s">
        <v>9667</v>
      </c>
      <c r="C1103" s="386" t="s">
        <v>9666</v>
      </c>
      <c r="D1103" s="386"/>
      <c r="E1103" s="386"/>
      <c r="F1103" s="386"/>
      <c r="G1103" s="387"/>
      <c r="H1103" s="386" t="s">
        <v>183</v>
      </c>
      <c r="I1103" s="386" t="s">
        <v>535</v>
      </c>
      <c r="J1103" s="386">
        <v>12</v>
      </c>
      <c r="K1103" s="386">
        <v>2013</v>
      </c>
      <c r="L1103" s="388">
        <v>1</v>
      </c>
    </row>
    <row r="1104" spans="1:12" x14ac:dyDescent="0.25">
      <c r="A1104" s="386">
        <v>1096</v>
      </c>
      <c r="B1104" s="386" t="s">
        <v>9668</v>
      </c>
      <c r="C1104" s="386" t="s">
        <v>9669</v>
      </c>
      <c r="D1104" s="386"/>
      <c r="E1104" s="386"/>
      <c r="F1104" s="386"/>
      <c r="G1104" s="387"/>
      <c r="H1104" s="386" t="s">
        <v>183</v>
      </c>
      <c r="I1104" s="386" t="s">
        <v>535</v>
      </c>
      <c r="J1104" s="386">
        <v>12</v>
      </c>
      <c r="K1104" s="386">
        <v>2013</v>
      </c>
      <c r="L1104" s="388">
        <v>1</v>
      </c>
    </row>
    <row r="1105" spans="1:12" ht="30" x14ac:dyDescent="0.25">
      <c r="A1105" s="386">
        <v>1097</v>
      </c>
      <c r="B1105" s="386" t="s">
        <v>9670</v>
      </c>
      <c r="C1105" s="386" t="s">
        <v>9671</v>
      </c>
      <c r="D1105" s="386"/>
      <c r="E1105" s="386"/>
      <c r="F1105" s="386"/>
      <c r="G1105" s="387"/>
      <c r="H1105" s="386" t="s">
        <v>183</v>
      </c>
      <c r="I1105" s="386" t="s">
        <v>535</v>
      </c>
      <c r="J1105" s="386">
        <v>12</v>
      </c>
      <c r="K1105" s="386">
        <v>2013</v>
      </c>
      <c r="L1105" s="388">
        <v>1</v>
      </c>
    </row>
    <row r="1106" spans="1:12" ht="30" x14ac:dyDescent="0.25">
      <c r="A1106" s="386">
        <v>1098</v>
      </c>
      <c r="B1106" s="386" t="s">
        <v>9672</v>
      </c>
      <c r="C1106" s="386" t="s">
        <v>9671</v>
      </c>
      <c r="D1106" s="386"/>
      <c r="E1106" s="386"/>
      <c r="F1106" s="386"/>
      <c r="G1106" s="387"/>
      <c r="H1106" s="386" t="s">
        <v>183</v>
      </c>
      <c r="I1106" s="386" t="s">
        <v>535</v>
      </c>
      <c r="J1106" s="386">
        <v>12</v>
      </c>
      <c r="K1106" s="386">
        <v>2013</v>
      </c>
      <c r="L1106" s="388">
        <v>1</v>
      </c>
    </row>
    <row r="1107" spans="1:12" ht="30" x14ac:dyDescent="0.25">
      <c r="A1107" s="386">
        <v>1099</v>
      </c>
      <c r="B1107" s="386" t="s">
        <v>9673</v>
      </c>
      <c r="C1107" s="386" t="s">
        <v>9671</v>
      </c>
      <c r="D1107" s="386"/>
      <c r="E1107" s="386"/>
      <c r="F1107" s="386"/>
      <c r="G1107" s="387"/>
      <c r="H1107" s="386" t="s">
        <v>183</v>
      </c>
      <c r="I1107" s="386" t="s">
        <v>535</v>
      </c>
      <c r="J1107" s="386">
        <v>12</v>
      </c>
      <c r="K1107" s="386">
        <v>2013</v>
      </c>
      <c r="L1107" s="388">
        <v>1</v>
      </c>
    </row>
    <row r="1108" spans="1:12" ht="30" x14ac:dyDescent="0.25">
      <c r="A1108" s="386">
        <v>1100</v>
      </c>
      <c r="B1108" s="386" t="s">
        <v>9674</v>
      </c>
      <c r="C1108" s="386" t="s">
        <v>9671</v>
      </c>
      <c r="D1108" s="386"/>
      <c r="E1108" s="386"/>
      <c r="F1108" s="386"/>
      <c r="G1108" s="387"/>
      <c r="H1108" s="386" t="s">
        <v>183</v>
      </c>
      <c r="I1108" s="386" t="s">
        <v>535</v>
      </c>
      <c r="J1108" s="386">
        <v>12</v>
      </c>
      <c r="K1108" s="386">
        <v>2013</v>
      </c>
      <c r="L1108" s="388">
        <v>1</v>
      </c>
    </row>
    <row r="1109" spans="1:12" x14ac:dyDescent="0.25">
      <c r="A1109" s="386">
        <v>1101</v>
      </c>
      <c r="B1109" s="386" t="s">
        <v>9675</v>
      </c>
      <c r="C1109" s="386" t="s">
        <v>9676</v>
      </c>
      <c r="D1109" s="386"/>
      <c r="E1109" s="386"/>
      <c r="F1109" s="386"/>
      <c r="G1109" s="387"/>
      <c r="H1109" s="386" t="s">
        <v>183</v>
      </c>
      <c r="I1109" s="386" t="s">
        <v>535</v>
      </c>
      <c r="J1109" s="386">
        <v>12</v>
      </c>
      <c r="K1109" s="386">
        <v>2015</v>
      </c>
      <c r="L1109" s="388">
        <v>350.01</v>
      </c>
    </row>
    <row r="1110" spans="1:12" ht="30" x14ac:dyDescent="0.25">
      <c r="A1110" s="386">
        <v>1102</v>
      </c>
      <c r="B1110" s="386" t="s">
        <v>9677</v>
      </c>
      <c r="C1110" s="386" t="s">
        <v>9678</v>
      </c>
      <c r="D1110" s="386"/>
      <c r="E1110" s="386"/>
      <c r="F1110" s="386"/>
      <c r="G1110" s="387"/>
      <c r="H1110" s="386" t="s">
        <v>183</v>
      </c>
      <c r="I1110" s="386" t="s">
        <v>535</v>
      </c>
      <c r="J1110" s="386">
        <v>12</v>
      </c>
      <c r="K1110" s="386">
        <v>2013</v>
      </c>
      <c r="L1110" s="388">
        <v>1</v>
      </c>
    </row>
    <row r="1111" spans="1:12" x14ac:dyDescent="0.25">
      <c r="A1111" s="386">
        <v>1103</v>
      </c>
      <c r="B1111" s="386" t="s">
        <v>9679</v>
      </c>
      <c r="C1111" s="386" t="s">
        <v>9680</v>
      </c>
      <c r="D1111" s="386"/>
      <c r="E1111" s="386"/>
      <c r="F1111" s="386"/>
      <c r="G1111" s="387"/>
      <c r="H1111" s="386" t="s">
        <v>183</v>
      </c>
      <c r="I1111" s="386" t="s">
        <v>535</v>
      </c>
      <c r="J1111" s="386">
        <v>12</v>
      </c>
      <c r="K1111" s="386">
        <v>2015</v>
      </c>
      <c r="L1111" s="388">
        <v>1054.52</v>
      </c>
    </row>
    <row r="1112" spans="1:12" ht="30" x14ac:dyDescent="0.25">
      <c r="A1112" s="386">
        <v>1104</v>
      </c>
      <c r="B1112" s="386" t="s">
        <v>9681</v>
      </c>
      <c r="C1112" s="386" t="s">
        <v>9682</v>
      </c>
      <c r="D1112" s="386"/>
      <c r="E1112" s="386"/>
      <c r="F1112" s="386"/>
      <c r="G1112" s="387"/>
      <c r="H1112" s="386" t="s">
        <v>183</v>
      </c>
      <c r="I1112" s="386" t="s">
        <v>535</v>
      </c>
      <c r="J1112" s="386">
        <v>12</v>
      </c>
      <c r="K1112" s="386">
        <v>2015</v>
      </c>
      <c r="L1112" s="388">
        <v>700</v>
      </c>
    </row>
    <row r="1113" spans="1:12" x14ac:dyDescent="0.25">
      <c r="A1113" s="386">
        <v>1105</v>
      </c>
      <c r="B1113" s="386" t="s">
        <v>9683</v>
      </c>
      <c r="C1113" s="386" t="s">
        <v>9684</v>
      </c>
      <c r="D1113" s="386"/>
      <c r="E1113" s="386"/>
      <c r="F1113" s="386"/>
      <c r="G1113" s="387"/>
      <c r="H1113" s="386" t="s">
        <v>183</v>
      </c>
      <c r="I1113" s="386" t="s">
        <v>535</v>
      </c>
      <c r="J1113" s="386">
        <v>12</v>
      </c>
      <c r="K1113" s="386">
        <v>2015</v>
      </c>
      <c r="L1113" s="388">
        <v>1639.06</v>
      </c>
    </row>
    <row r="1114" spans="1:12" x14ac:dyDescent="0.25">
      <c r="A1114" s="386">
        <v>1106</v>
      </c>
      <c r="B1114" s="386" t="s">
        <v>9685</v>
      </c>
      <c r="C1114" s="386" t="s">
        <v>9684</v>
      </c>
      <c r="D1114" s="386"/>
      <c r="E1114" s="386"/>
      <c r="F1114" s="386"/>
      <c r="G1114" s="387"/>
      <c r="H1114" s="386" t="s">
        <v>183</v>
      </c>
      <c r="I1114" s="386" t="s">
        <v>535</v>
      </c>
      <c r="J1114" s="386">
        <v>12</v>
      </c>
      <c r="K1114" s="386">
        <v>2015</v>
      </c>
      <c r="L1114" s="388">
        <v>1639.06</v>
      </c>
    </row>
    <row r="1115" spans="1:12" x14ac:dyDescent="0.25">
      <c r="A1115" s="386">
        <v>1107</v>
      </c>
      <c r="B1115" s="386" t="s">
        <v>9686</v>
      </c>
      <c r="C1115" s="386" t="s">
        <v>9687</v>
      </c>
      <c r="D1115" s="386"/>
      <c r="E1115" s="386"/>
      <c r="F1115" s="386"/>
      <c r="G1115" s="387"/>
      <c r="H1115" s="386" t="s">
        <v>183</v>
      </c>
      <c r="I1115" s="386" t="s">
        <v>535</v>
      </c>
      <c r="J1115" s="386">
        <v>12</v>
      </c>
      <c r="K1115" s="386">
        <v>2015</v>
      </c>
      <c r="L1115" s="388">
        <v>499</v>
      </c>
    </row>
    <row r="1116" spans="1:12" x14ac:dyDescent="0.25">
      <c r="A1116" s="386">
        <v>1108</v>
      </c>
      <c r="B1116" s="386" t="s">
        <v>9688</v>
      </c>
      <c r="C1116" s="386" t="s">
        <v>9689</v>
      </c>
      <c r="D1116" s="386"/>
      <c r="E1116" s="386"/>
      <c r="F1116" s="386"/>
      <c r="G1116" s="387"/>
      <c r="H1116" s="386" t="s">
        <v>183</v>
      </c>
      <c r="I1116" s="386" t="s">
        <v>535</v>
      </c>
      <c r="J1116" s="386">
        <v>12</v>
      </c>
      <c r="K1116" s="386">
        <v>2015</v>
      </c>
      <c r="L1116" s="388">
        <v>1419</v>
      </c>
    </row>
    <row r="1117" spans="1:12" x14ac:dyDescent="0.25">
      <c r="A1117" s="386">
        <v>1109</v>
      </c>
      <c r="B1117" s="386" t="s">
        <v>9690</v>
      </c>
      <c r="C1117" s="386" t="s">
        <v>9691</v>
      </c>
      <c r="D1117" s="386"/>
      <c r="E1117" s="386"/>
      <c r="F1117" s="386"/>
      <c r="G1117" s="387"/>
      <c r="H1117" s="386" t="s">
        <v>183</v>
      </c>
      <c r="I1117" s="386" t="s">
        <v>535</v>
      </c>
      <c r="J1117" s="386">
        <v>12</v>
      </c>
      <c r="K1117" s="386">
        <v>2015</v>
      </c>
      <c r="L1117" s="388">
        <v>1998</v>
      </c>
    </row>
    <row r="1118" spans="1:12" x14ac:dyDescent="0.25">
      <c r="A1118" s="386">
        <v>1110</v>
      </c>
      <c r="B1118" s="386" t="s">
        <v>9692</v>
      </c>
      <c r="C1118" s="386" t="s">
        <v>9693</v>
      </c>
      <c r="D1118" s="386"/>
      <c r="E1118" s="386"/>
      <c r="F1118" s="386"/>
      <c r="G1118" s="387"/>
      <c r="H1118" s="386" t="s">
        <v>183</v>
      </c>
      <c r="I1118" s="386" t="s">
        <v>535</v>
      </c>
      <c r="J1118" s="386">
        <v>12</v>
      </c>
      <c r="K1118" s="386">
        <v>2015</v>
      </c>
      <c r="L1118" s="388">
        <v>986</v>
      </c>
    </row>
    <row r="1119" spans="1:12" x14ac:dyDescent="0.25">
      <c r="A1119" s="386">
        <v>1111</v>
      </c>
      <c r="B1119" s="386" t="s">
        <v>9694</v>
      </c>
      <c r="C1119" s="386" t="s">
        <v>9695</v>
      </c>
      <c r="D1119" s="386"/>
      <c r="E1119" s="386"/>
      <c r="F1119" s="386"/>
      <c r="G1119" s="387"/>
      <c r="H1119" s="386" t="s">
        <v>183</v>
      </c>
      <c r="I1119" s="386" t="s">
        <v>535</v>
      </c>
      <c r="J1119" s="386">
        <v>12</v>
      </c>
      <c r="K1119" s="386">
        <v>2015</v>
      </c>
      <c r="L1119" s="388">
        <v>713</v>
      </c>
    </row>
    <row r="1120" spans="1:12" x14ac:dyDescent="0.25">
      <c r="A1120" s="386">
        <v>1112</v>
      </c>
      <c r="B1120" s="386" t="s">
        <v>9696</v>
      </c>
      <c r="C1120" s="386" t="s">
        <v>9697</v>
      </c>
      <c r="D1120" s="386"/>
      <c r="E1120" s="386"/>
      <c r="F1120" s="386"/>
      <c r="G1120" s="387"/>
      <c r="H1120" s="386" t="s">
        <v>183</v>
      </c>
      <c r="I1120" s="386" t="s">
        <v>535</v>
      </c>
      <c r="J1120" s="386">
        <v>12</v>
      </c>
      <c r="K1120" s="386">
        <v>2015</v>
      </c>
      <c r="L1120" s="388">
        <v>713</v>
      </c>
    </row>
    <row r="1121" spans="1:12" x14ac:dyDescent="0.25">
      <c r="A1121" s="386">
        <v>1113</v>
      </c>
      <c r="B1121" s="386" t="s">
        <v>9698</v>
      </c>
      <c r="C1121" s="386" t="s">
        <v>9699</v>
      </c>
      <c r="D1121" s="386"/>
      <c r="E1121" s="386"/>
      <c r="F1121" s="386"/>
      <c r="G1121" s="387"/>
      <c r="H1121" s="386" t="s">
        <v>183</v>
      </c>
      <c r="I1121" s="386" t="s">
        <v>535</v>
      </c>
      <c r="J1121" s="386">
        <v>12</v>
      </c>
      <c r="K1121" s="386">
        <v>2015</v>
      </c>
      <c r="L1121" s="388">
        <v>713</v>
      </c>
    </row>
    <row r="1122" spans="1:12" x14ac:dyDescent="0.25">
      <c r="A1122" s="386">
        <v>1114</v>
      </c>
      <c r="B1122" s="386" t="s">
        <v>9700</v>
      </c>
      <c r="C1122" s="386" t="s">
        <v>9701</v>
      </c>
      <c r="D1122" s="386"/>
      <c r="E1122" s="386"/>
      <c r="F1122" s="386"/>
      <c r="G1122" s="387"/>
      <c r="H1122" s="386" t="s">
        <v>183</v>
      </c>
      <c r="I1122" s="386" t="s">
        <v>535</v>
      </c>
      <c r="J1122" s="386">
        <v>12</v>
      </c>
      <c r="K1122" s="386">
        <v>2015</v>
      </c>
      <c r="L1122" s="388">
        <v>517.5</v>
      </c>
    </row>
    <row r="1123" spans="1:12" ht="30" x14ac:dyDescent="0.25">
      <c r="A1123" s="386">
        <v>1115</v>
      </c>
      <c r="B1123" s="386" t="s">
        <v>9702</v>
      </c>
      <c r="C1123" s="386" t="s">
        <v>9703</v>
      </c>
      <c r="D1123" s="386"/>
      <c r="E1123" s="386"/>
      <c r="F1123" s="386"/>
      <c r="G1123" s="387"/>
      <c r="H1123" s="386" t="s">
        <v>183</v>
      </c>
      <c r="I1123" s="386" t="s">
        <v>535</v>
      </c>
      <c r="J1123" s="386">
        <v>12</v>
      </c>
      <c r="K1123" s="386">
        <v>2015</v>
      </c>
      <c r="L1123" s="388">
        <v>1564</v>
      </c>
    </row>
    <row r="1124" spans="1:12" x14ac:dyDescent="0.25">
      <c r="A1124" s="386">
        <v>1116</v>
      </c>
      <c r="B1124" s="386" t="s">
        <v>9704</v>
      </c>
      <c r="C1124" s="386" t="s">
        <v>9705</v>
      </c>
      <c r="D1124" s="386"/>
      <c r="E1124" s="386"/>
      <c r="F1124" s="386"/>
      <c r="G1124" s="387"/>
      <c r="H1124" s="386" t="s">
        <v>183</v>
      </c>
      <c r="I1124" s="386" t="s">
        <v>535</v>
      </c>
      <c r="J1124" s="386">
        <v>12</v>
      </c>
      <c r="K1124" s="386">
        <v>2013</v>
      </c>
      <c r="L1124" s="388">
        <v>1</v>
      </c>
    </row>
    <row r="1125" spans="1:12" x14ac:dyDescent="0.25">
      <c r="A1125" s="386">
        <v>1117</v>
      </c>
      <c r="B1125" s="386" t="s">
        <v>9706</v>
      </c>
      <c r="C1125" s="386" t="s">
        <v>9707</v>
      </c>
      <c r="D1125" s="386"/>
      <c r="E1125" s="386"/>
      <c r="F1125" s="386"/>
      <c r="G1125" s="387"/>
      <c r="H1125" s="386" t="s">
        <v>183</v>
      </c>
      <c r="I1125" s="386" t="s">
        <v>535</v>
      </c>
      <c r="J1125" s="386">
        <v>12</v>
      </c>
      <c r="K1125" s="386">
        <v>2015</v>
      </c>
      <c r="L1125" s="388">
        <v>1625</v>
      </c>
    </row>
    <row r="1126" spans="1:12" ht="30" x14ac:dyDescent="0.25">
      <c r="A1126" s="386">
        <v>1118</v>
      </c>
      <c r="B1126" s="386" t="s">
        <v>9708</v>
      </c>
      <c r="C1126" s="386" t="s">
        <v>9709</v>
      </c>
      <c r="D1126" s="386"/>
      <c r="E1126" s="386"/>
      <c r="F1126" s="386"/>
      <c r="G1126" s="387"/>
      <c r="H1126" s="386" t="s">
        <v>183</v>
      </c>
      <c r="I1126" s="386" t="s">
        <v>535</v>
      </c>
      <c r="J1126" s="386">
        <v>12</v>
      </c>
      <c r="K1126" s="386">
        <v>2015</v>
      </c>
      <c r="L1126" s="388">
        <v>2000</v>
      </c>
    </row>
    <row r="1127" spans="1:12" ht="30" x14ac:dyDescent="0.25">
      <c r="A1127" s="386">
        <v>1119</v>
      </c>
      <c r="B1127" s="386" t="s">
        <v>9710</v>
      </c>
      <c r="C1127" s="386" t="s">
        <v>9711</v>
      </c>
      <c r="D1127" s="386"/>
      <c r="E1127" s="386"/>
      <c r="F1127" s="386"/>
      <c r="G1127" s="387"/>
      <c r="H1127" s="386" t="s">
        <v>183</v>
      </c>
      <c r="I1127" s="386" t="s">
        <v>535</v>
      </c>
      <c r="J1127" s="386">
        <v>12</v>
      </c>
      <c r="K1127" s="386">
        <v>2015</v>
      </c>
      <c r="L1127" s="388">
        <v>2000</v>
      </c>
    </row>
    <row r="1128" spans="1:12" ht="30" x14ac:dyDescent="0.25">
      <c r="A1128" s="386">
        <v>1120</v>
      </c>
      <c r="B1128" s="386" t="s">
        <v>9712</v>
      </c>
      <c r="C1128" s="386" t="s">
        <v>9713</v>
      </c>
      <c r="D1128" s="386"/>
      <c r="E1128" s="386"/>
      <c r="F1128" s="386"/>
      <c r="G1128" s="387"/>
      <c r="H1128" s="386" t="s">
        <v>183</v>
      </c>
      <c r="I1128" s="386" t="s">
        <v>535</v>
      </c>
      <c r="J1128" s="386">
        <v>12</v>
      </c>
      <c r="K1128" s="386">
        <v>2015</v>
      </c>
      <c r="L1128" s="388">
        <v>2000</v>
      </c>
    </row>
    <row r="1129" spans="1:12" ht="30" x14ac:dyDescent="0.25">
      <c r="A1129" s="386">
        <v>1121</v>
      </c>
      <c r="B1129" s="386" t="s">
        <v>9714</v>
      </c>
      <c r="C1129" s="386" t="s">
        <v>9715</v>
      </c>
      <c r="D1129" s="386"/>
      <c r="E1129" s="386"/>
      <c r="F1129" s="386"/>
      <c r="G1129" s="387"/>
      <c r="H1129" s="386" t="s">
        <v>183</v>
      </c>
      <c r="I1129" s="386" t="s">
        <v>535</v>
      </c>
      <c r="J1129" s="386">
        <v>12</v>
      </c>
      <c r="K1129" s="386">
        <v>2015</v>
      </c>
      <c r="L1129" s="388">
        <v>1750.01</v>
      </c>
    </row>
    <row r="1130" spans="1:12" ht="30" x14ac:dyDescent="0.25">
      <c r="A1130" s="386">
        <v>1122</v>
      </c>
      <c r="B1130" s="386" t="s">
        <v>9716</v>
      </c>
      <c r="C1130" s="386" t="s">
        <v>9717</v>
      </c>
      <c r="D1130" s="386"/>
      <c r="E1130" s="386"/>
      <c r="F1130" s="386"/>
      <c r="G1130" s="387"/>
      <c r="H1130" s="386" t="s">
        <v>183</v>
      </c>
      <c r="I1130" s="386" t="s">
        <v>535</v>
      </c>
      <c r="J1130" s="386">
        <v>12</v>
      </c>
      <c r="K1130" s="386">
        <v>2015</v>
      </c>
      <c r="L1130" s="388">
        <v>928</v>
      </c>
    </row>
    <row r="1131" spans="1:12" ht="30" x14ac:dyDescent="0.25">
      <c r="A1131" s="386">
        <v>1123</v>
      </c>
      <c r="B1131" s="386" t="s">
        <v>9718</v>
      </c>
      <c r="C1131" s="386" t="s">
        <v>9719</v>
      </c>
      <c r="D1131" s="386"/>
      <c r="E1131" s="386"/>
      <c r="F1131" s="386"/>
      <c r="G1131" s="387"/>
      <c r="H1131" s="386" t="s">
        <v>183</v>
      </c>
      <c r="I1131" s="386" t="s">
        <v>535</v>
      </c>
      <c r="J1131" s="386">
        <v>12</v>
      </c>
      <c r="K1131" s="386">
        <v>2015</v>
      </c>
      <c r="L1131" s="388">
        <v>1276</v>
      </c>
    </row>
    <row r="1132" spans="1:12" ht="30" x14ac:dyDescent="0.25">
      <c r="A1132" s="386">
        <v>1124</v>
      </c>
      <c r="B1132" s="386" t="s">
        <v>9720</v>
      </c>
      <c r="C1132" s="386" t="s">
        <v>9721</v>
      </c>
      <c r="D1132" s="386"/>
      <c r="E1132" s="386"/>
      <c r="F1132" s="386"/>
      <c r="G1132" s="387"/>
      <c r="H1132" s="386" t="s">
        <v>183</v>
      </c>
      <c r="I1132" s="386" t="s">
        <v>535</v>
      </c>
      <c r="J1132" s="386">
        <v>12</v>
      </c>
      <c r="K1132" s="386">
        <v>2015</v>
      </c>
      <c r="L1132" s="388">
        <v>870</v>
      </c>
    </row>
    <row r="1133" spans="1:12" ht="30" x14ac:dyDescent="0.25">
      <c r="A1133" s="386">
        <v>1125</v>
      </c>
      <c r="B1133" s="386" t="s">
        <v>9722</v>
      </c>
      <c r="C1133" s="386" t="s">
        <v>9723</v>
      </c>
      <c r="D1133" s="386"/>
      <c r="E1133" s="386"/>
      <c r="F1133" s="386"/>
      <c r="G1133" s="387"/>
      <c r="H1133" s="386" t="s">
        <v>183</v>
      </c>
      <c r="I1133" s="386" t="s">
        <v>535</v>
      </c>
      <c r="J1133" s="386">
        <v>12</v>
      </c>
      <c r="K1133" s="386">
        <v>2015</v>
      </c>
      <c r="L1133" s="388">
        <v>849</v>
      </c>
    </row>
    <row r="1134" spans="1:12" x14ac:dyDescent="0.25">
      <c r="A1134" s="386">
        <v>1126</v>
      </c>
      <c r="B1134" s="386" t="s">
        <v>9724</v>
      </c>
      <c r="C1134" s="386" t="s">
        <v>9725</v>
      </c>
      <c r="D1134" s="386"/>
      <c r="E1134" s="386"/>
      <c r="F1134" s="386"/>
      <c r="G1134" s="387"/>
      <c r="H1134" s="386" t="s">
        <v>183</v>
      </c>
      <c r="I1134" s="386" t="s">
        <v>535</v>
      </c>
      <c r="J1134" s="386">
        <v>12</v>
      </c>
      <c r="K1134" s="386">
        <v>2015</v>
      </c>
      <c r="L1134" s="388">
        <v>18297.84</v>
      </c>
    </row>
    <row r="1135" spans="1:12" x14ac:dyDescent="0.25">
      <c r="A1135" s="386">
        <v>1127</v>
      </c>
      <c r="B1135" s="386" t="s">
        <v>9726</v>
      </c>
      <c r="C1135" s="386" t="s">
        <v>9727</v>
      </c>
      <c r="D1135" s="386"/>
      <c r="E1135" s="386"/>
      <c r="F1135" s="386"/>
      <c r="G1135" s="387"/>
      <c r="H1135" s="386" t="s">
        <v>183</v>
      </c>
      <c r="I1135" s="386" t="s">
        <v>535</v>
      </c>
      <c r="J1135" s="386">
        <v>12</v>
      </c>
      <c r="K1135" s="386">
        <v>2015</v>
      </c>
      <c r="L1135" s="388">
        <v>680.92</v>
      </c>
    </row>
    <row r="1136" spans="1:12" ht="30" x14ac:dyDescent="0.25">
      <c r="A1136" s="386">
        <v>1128</v>
      </c>
      <c r="B1136" s="386" t="s">
        <v>9728</v>
      </c>
      <c r="C1136" s="386" t="s">
        <v>9729</v>
      </c>
      <c r="D1136" s="386"/>
      <c r="E1136" s="386"/>
      <c r="F1136" s="386"/>
      <c r="G1136" s="387"/>
      <c r="H1136" s="386" t="s">
        <v>183</v>
      </c>
      <c r="I1136" s="386" t="s">
        <v>535</v>
      </c>
      <c r="J1136" s="386">
        <v>12</v>
      </c>
      <c r="K1136" s="386">
        <v>2015</v>
      </c>
      <c r="L1136" s="388">
        <v>1879.2</v>
      </c>
    </row>
    <row r="1137" spans="1:12" x14ac:dyDescent="0.25">
      <c r="A1137" s="386">
        <v>1129</v>
      </c>
      <c r="B1137" s="386" t="s">
        <v>9730</v>
      </c>
      <c r="C1137" s="386" t="s">
        <v>9731</v>
      </c>
      <c r="D1137" s="386"/>
      <c r="E1137" s="386"/>
      <c r="F1137" s="386"/>
      <c r="G1137" s="387"/>
      <c r="H1137" s="386" t="s">
        <v>183</v>
      </c>
      <c r="I1137" s="386" t="s">
        <v>535</v>
      </c>
      <c r="J1137" s="386">
        <v>12</v>
      </c>
      <c r="K1137" s="386">
        <v>2015</v>
      </c>
      <c r="L1137" s="388">
        <v>487.2</v>
      </c>
    </row>
    <row r="1138" spans="1:12" x14ac:dyDescent="0.25">
      <c r="A1138" s="386">
        <v>1130</v>
      </c>
      <c r="B1138" s="386" t="s">
        <v>9732</v>
      </c>
      <c r="C1138" s="96" t="s">
        <v>9733</v>
      </c>
      <c r="D1138" s="386"/>
      <c r="E1138" s="386"/>
      <c r="F1138" s="386"/>
      <c r="G1138" s="387"/>
      <c r="H1138" s="386" t="s">
        <v>183</v>
      </c>
      <c r="I1138" s="386" t="s">
        <v>535</v>
      </c>
      <c r="J1138" s="386">
        <v>12</v>
      </c>
      <c r="K1138" s="386">
        <v>2015</v>
      </c>
      <c r="L1138" s="388">
        <v>800.4</v>
      </c>
    </row>
    <row r="1139" spans="1:12" x14ac:dyDescent="0.25">
      <c r="A1139" s="386">
        <v>1131</v>
      </c>
      <c r="B1139" s="386" t="s">
        <v>9734</v>
      </c>
      <c r="C1139" s="96" t="s">
        <v>9735</v>
      </c>
      <c r="D1139" s="386"/>
      <c r="E1139" s="386"/>
      <c r="F1139" s="386"/>
      <c r="G1139" s="387"/>
      <c r="H1139" s="386" t="s">
        <v>183</v>
      </c>
      <c r="I1139" s="386" t="s">
        <v>535</v>
      </c>
      <c r="J1139" s="386">
        <v>12</v>
      </c>
      <c r="K1139" s="386">
        <v>2015</v>
      </c>
      <c r="L1139" s="388">
        <v>20416</v>
      </c>
    </row>
    <row r="1140" spans="1:12" x14ac:dyDescent="0.25">
      <c r="A1140" s="386">
        <v>1132</v>
      </c>
      <c r="B1140" s="386" t="s">
        <v>9736</v>
      </c>
      <c r="C1140" s="386" t="s">
        <v>9737</v>
      </c>
      <c r="D1140" s="386"/>
      <c r="E1140" s="386"/>
      <c r="F1140" s="386"/>
      <c r="G1140" s="387"/>
      <c r="H1140" s="386" t="s">
        <v>1689</v>
      </c>
      <c r="I1140" s="386" t="s">
        <v>535</v>
      </c>
      <c r="J1140" s="386">
        <v>12</v>
      </c>
      <c r="K1140" s="386">
        <v>2013</v>
      </c>
      <c r="L1140" s="388">
        <v>1</v>
      </c>
    </row>
    <row r="1141" spans="1:12" x14ac:dyDescent="0.25">
      <c r="A1141" s="386">
        <v>1133</v>
      </c>
      <c r="B1141" s="386" t="s">
        <v>9738</v>
      </c>
      <c r="C1141" s="386" t="s">
        <v>9739</v>
      </c>
      <c r="D1141" s="386"/>
      <c r="E1141" s="386"/>
      <c r="F1141" s="386"/>
      <c r="G1141" s="387"/>
      <c r="H1141" s="386" t="s">
        <v>1689</v>
      </c>
      <c r="I1141" s="386" t="s">
        <v>535</v>
      </c>
      <c r="J1141" s="386">
        <v>12</v>
      </c>
      <c r="K1141" s="386">
        <v>2015</v>
      </c>
      <c r="L1141" s="388">
        <v>1955</v>
      </c>
    </row>
    <row r="1142" spans="1:12" x14ac:dyDescent="0.25">
      <c r="A1142" s="386">
        <v>1134</v>
      </c>
      <c r="B1142" s="386" t="s">
        <v>9740</v>
      </c>
      <c r="C1142" s="386" t="s">
        <v>9741</v>
      </c>
      <c r="D1142" s="386"/>
      <c r="E1142" s="386"/>
      <c r="F1142" s="386"/>
      <c r="G1142" s="387"/>
      <c r="H1142" s="386" t="s">
        <v>1689</v>
      </c>
      <c r="I1142" s="386" t="s">
        <v>535</v>
      </c>
      <c r="J1142" s="386">
        <v>12</v>
      </c>
      <c r="K1142" s="386">
        <v>2015</v>
      </c>
      <c r="L1142" s="388">
        <v>1955</v>
      </c>
    </row>
    <row r="1143" spans="1:12" x14ac:dyDescent="0.25">
      <c r="A1143" s="386">
        <v>1135</v>
      </c>
      <c r="B1143" s="386" t="s">
        <v>9742</v>
      </c>
      <c r="C1143" s="386" t="s">
        <v>9743</v>
      </c>
      <c r="D1143" s="386"/>
      <c r="E1143" s="386"/>
      <c r="F1143" s="386"/>
      <c r="G1143" s="387"/>
      <c r="H1143" s="386" t="s">
        <v>1689</v>
      </c>
      <c r="I1143" s="386" t="s">
        <v>535</v>
      </c>
      <c r="J1143" s="386">
        <v>12</v>
      </c>
      <c r="K1143" s="386">
        <v>2015</v>
      </c>
      <c r="L1143" s="388">
        <v>1725</v>
      </c>
    </row>
    <row r="1144" spans="1:12" x14ac:dyDescent="0.25">
      <c r="A1144" s="386">
        <v>1136</v>
      </c>
      <c r="B1144" s="386" t="s">
        <v>9744</v>
      </c>
      <c r="C1144" s="386" t="s">
        <v>9743</v>
      </c>
      <c r="D1144" s="386"/>
      <c r="E1144" s="386"/>
      <c r="F1144" s="386"/>
      <c r="G1144" s="387"/>
      <c r="H1144" s="386" t="s">
        <v>1689</v>
      </c>
      <c r="I1144" s="386" t="s">
        <v>535</v>
      </c>
      <c r="J1144" s="386">
        <v>12</v>
      </c>
      <c r="K1144" s="386">
        <v>2015</v>
      </c>
      <c r="L1144" s="388">
        <v>1725</v>
      </c>
    </row>
    <row r="1145" spans="1:12" ht="30" x14ac:dyDescent="0.25">
      <c r="A1145" s="386">
        <v>1137</v>
      </c>
      <c r="B1145" s="386" t="s">
        <v>9745</v>
      </c>
      <c r="C1145" s="386" t="s">
        <v>9746</v>
      </c>
      <c r="D1145" s="386"/>
      <c r="E1145" s="386" t="s">
        <v>9747</v>
      </c>
      <c r="F1145" s="386"/>
      <c r="G1145" s="387"/>
      <c r="H1145" s="386" t="s">
        <v>1689</v>
      </c>
      <c r="I1145" s="386" t="s">
        <v>535</v>
      </c>
      <c r="J1145" s="386">
        <v>12</v>
      </c>
      <c r="K1145" s="386">
        <v>2015</v>
      </c>
      <c r="L1145" s="388">
        <v>999</v>
      </c>
    </row>
    <row r="1146" spans="1:12" x14ac:dyDescent="0.25">
      <c r="A1146" s="386">
        <v>1138</v>
      </c>
      <c r="B1146" s="386" t="s">
        <v>9748</v>
      </c>
      <c r="C1146" s="386" t="s">
        <v>9749</v>
      </c>
      <c r="D1146" s="386"/>
      <c r="E1146" s="386"/>
      <c r="F1146" s="386"/>
      <c r="G1146" s="387"/>
      <c r="H1146" s="386" t="s">
        <v>2834</v>
      </c>
      <c r="I1146" s="386" t="s">
        <v>535</v>
      </c>
      <c r="J1146" s="386">
        <v>12</v>
      </c>
      <c r="K1146" s="386">
        <v>2013</v>
      </c>
      <c r="L1146" s="388">
        <v>1</v>
      </c>
    </row>
    <row r="1147" spans="1:12" x14ac:dyDescent="0.25">
      <c r="A1147" s="386">
        <v>1139</v>
      </c>
      <c r="B1147" s="386" t="s">
        <v>9750</v>
      </c>
      <c r="C1147" s="386" t="s">
        <v>9749</v>
      </c>
      <c r="D1147" s="386"/>
      <c r="E1147" s="386"/>
      <c r="F1147" s="386"/>
      <c r="G1147" s="387"/>
      <c r="H1147" s="386" t="s">
        <v>2834</v>
      </c>
      <c r="I1147" s="386" t="s">
        <v>535</v>
      </c>
      <c r="J1147" s="386">
        <v>12</v>
      </c>
      <c r="K1147" s="386">
        <v>2013</v>
      </c>
      <c r="L1147" s="388">
        <v>1</v>
      </c>
    </row>
    <row r="1148" spans="1:12" x14ac:dyDescent="0.25">
      <c r="A1148" s="386">
        <v>1140</v>
      </c>
      <c r="B1148" s="386" t="s">
        <v>9751</v>
      </c>
      <c r="C1148" s="386" t="s">
        <v>8528</v>
      </c>
      <c r="D1148" s="386"/>
      <c r="E1148" s="386"/>
      <c r="F1148" s="386"/>
      <c r="G1148" s="387"/>
      <c r="H1148" s="386" t="s">
        <v>2834</v>
      </c>
      <c r="I1148" s="386" t="s">
        <v>535</v>
      </c>
      <c r="J1148" s="386">
        <v>12</v>
      </c>
      <c r="K1148" s="386">
        <v>2015</v>
      </c>
      <c r="L1148" s="388">
        <v>1999</v>
      </c>
    </row>
    <row r="1149" spans="1:12" ht="30" x14ac:dyDescent="0.25">
      <c r="A1149" s="386">
        <v>1141</v>
      </c>
      <c r="B1149" s="386" t="s">
        <v>9752</v>
      </c>
      <c r="C1149" s="386" t="s">
        <v>9753</v>
      </c>
      <c r="D1149" s="386"/>
      <c r="E1149" s="386"/>
      <c r="F1149" s="386"/>
      <c r="G1149" s="387"/>
      <c r="H1149" s="386" t="s">
        <v>2834</v>
      </c>
      <c r="I1149" s="386" t="s">
        <v>535</v>
      </c>
      <c r="J1149" s="386">
        <v>12</v>
      </c>
      <c r="K1149" s="386">
        <v>2013</v>
      </c>
      <c r="L1149" s="388">
        <v>1</v>
      </c>
    </row>
    <row r="1150" spans="1:12" x14ac:dyDescent="0.25">
      <c r="A1150" s="386">
        <v>1142</v>
      </c>
      <c r="B1150" s="386" t="s">
        <v>9754</v>
      </c>
      <c r="C1150" s="386" t="s">
        <v>9755</v>
      </c>
      <c r="D1150" s="386"/>
      <c r="E1150" s="386"/>
      <c r="F1150" s="386"/>
      <c r="G1150" s="387"/>
      <c r="H1150" s="386" t="s">
        <v>2834</v>
      </c>
      <c r="I1150" s="386" t="s">
        <v>535</v>
      </c>
      <c r="J1150" s="386">
        <v>12</v>
      </c>
      <c r="K1150" s="386">
        <v>2013</v>
      </c>
      <c r="L1150" s="388">
        <v>1</v>
      </c>
    </row>
    <row r="1151" spans="1:12" x14ac:dyDescent="0.25">
      <c r="A1151" s="386">
        <v>1143</v>
      </c>
      <c r="B1151" s="386" t="s">
        <v>9756</v>
      </c>
      <c r="C1151" s="386" t="s">
        <v>9757</v>
      </c>
      <c r="D1151" s="386"/>
      <c r="E1151" s="386"/>
      <c r="F1151" s="386"/>
      <c r="G1151" s="387"/>
      <c r="H1151" s="386" t="s">
        <v>2834</v>
      </c>
      <c r="I1151" s="386" t="s">
        <v>535</v>
      </c>
      <c r="J1151" s="386">
        <v>12</v>
      </c>
      <c r="K1151" s="386">
        <v>2015</v>
      </c>
      <c r="L1151" s="388">
        <v>1320</v>
      </c>
    </row>
    <row r="1152" spans="1:12" ht="30" x14ac:dyDescent="0.25">
      <c r="A1152" s="386">
        <v>1144</v>
      </c>
      <c r="B1152" s="386" t="s">
        <v>9758</v>
      </c>
      <c r="C1152" s="386" t="s">
        <v>9759</v>
      </c>
      <c r="D1152" s="386"/>
      <c r="E1152" s="386"/>
      <c r="F1152" s="386"/>
      <c r="G1152" s="387"/>
      <c r="H1152" s="386" t="s">
        <v>2834</v>
      </c>
      <c r="I1152" s="386" t="s">
        <v>535</v>
      </c>
      <c r="J1152" s="386">
        <v>12</v>
      </c>
      <c r="K1152" s="386">
        <v>2013</v>
      </c>
      <c r="L1152" s="388">
        <v>1</v>
      </c>
    </row>
    <row r="1153" spans="1:12" x14ac:dyDescent="0.25">
      <c r="A1153" s="386">
        <v>1145</v>
      </c>
      <c r="B1153" s="386" t="s">
        <v>9760</v>
      </c>
      <c r="C1153" s="386" t="s">
        <v>9761</v>
      </c>
      <c r="D1153" s="386"/>
      <c r="E1153" s="386"/>
      <c r="F1153" s="386"/>
      <c r="G1153" s="387"/>
      <c r="H1153" s="386" t="s">
        <v>2834</v>
      </c>
      <c r="I1153" s="386" t="s">
        <v>535</v>
      </c>
      <c r="J1153" s="386">
        <v>12</v>
      </c>
      <c r="K1153" s="386">
        <v>2015</v>
      </c>
      <c r="L1153" s="388">
        <v>842.17</v>
      </c>
    </row>
    <row r="1154" spans="1:12" x14ac:dyDescent="0.25">
      <c r="A1154" s="386">
        <v>1146</v>
      </c>
      <c r="B1154" s="386" t="s">
        <v>9762</v>
      </c>
      <c r="C1154" s="386" t="s">
        <v>9763</v>
      </c>
      <c r="D1154" s="386"/>
      <c r="E1154" s="386"/>
      <c r="F1154" s="386"/>
      <c r="G1154" s="387"/>
      <c r="H1154" s="386" t="s">
        <v>2834</v>
      </c>
      <c r="I1154" s="386" t="s">
        <v>535</v>
      </c>
      <c r="J1154" s="386">
        <v>12</v>
      </c>
      <c r="K1154" s="386">
        <v>2015</v>
      </c>
      <c r="L1154" s="388">
        <v>755</v>
      </c>
    </row>
    <row r="1155" spans="1:12" ht="30" x14ac:dyDescent="0.25">
      <c r="A1155" s="386">
        <v>1147</v>
      </c>
      <c r="B1155" s="386" t="s">
        <v>9764</v>
      </c>
      <c r="C1155" s="386" t="s">
        <v>9765</v>
      </c>
      <c r="D1155" s="386"/>
      <c r="E1155" s="386"/>
      <c r="F1155" s="386"/>
      <c r="G1155" s="387"/>
      <c r="H1155" s="386" t="s">
        <v>2834</v>
      </c>
      <c r="I1155" s="386" t="s">
        <v>535</v>
      </c>
      <c r="J1155" s="386">
        <v>12</v>
      </c>
      <c r="K1155" s="386">
        <v>2013</v>
      </c>
      <c r="L1155" s="388">
        <v>1</v>
      </c>
    </row>
    <row r="1156" spans="1:12" ht="30" x14ac:dyDescent="0.25">
      <c r="A1156" s="386">
        <v>1148</v>
      </c>
      <c r="B1156" s="386" t="s">
        <v>9766</v>
      </c>
      <c r="C1156" s="386" t="s">
        <v>9767</v>
      </c>
      <c r="D1156" s="386"/>
      <c r="E1156" s="386"/>
      <c r="F1156" s="386"/>
      <c r="G1156" s="387"/>
      <c r="H1156" s="386" t="s">
        <v>2834</v>
      </c>
      <c r="I1156" s="386" t="s">
        <v>535</v>
      </c>
      <c r="J1156" s="386">
        <v>12</v>
      </c>
      <c r="K1156" s="386">
        <v>2015</v>
      </c>
      <c r="L1156" s="388">
        <v>1419.84</v>
      </c>
    </row>
    <row r="1157" spans="1:12" x14ac:dyDescent="0.25">
      <c r="A1157" s="386">
        <v>1149</v>
      </c>
      <c r="B1157" s="386" t="s">
        <v>9768</v>
      </c>
      <c r="C1157" s="386" t="s">
        <v>9769</v>
      </c>
      <c r="D1157" s="386"/>
      <c r="E1157" s="386"/>
      <c r="F1157" s="386"/>
      <c r="G1157" s="387"/>
      <c r="H1157" s="386" t="s">
        <v>2834</v>
      </c>
      <c r="I1157" s="386" t="s">
        <v>535</v>
      </c>
      <c r="J1157" s="386">
        <v>12</v>
      </c>
      <c r="K1157" s="386">
        <v>2015</v>
      </c>
      <c r="L1157" s="388">
        <v>764.02</v>
      </c>
    </row>
    <row r="1158" spans="1:12" x14ac:dyDescent="0.25">
      <c r="A1158" s="386">
        <v>1150</v>
      </c>
      <c r="B1158" s="386" t="s">
        <v>9770</v>
      </c>
      <c r="C1158" s="386" t="s">
        <v>9771</v>
      </c>
      <c r="D1158" s="386"/>
      <c r="E1158" s="386"/>
      <c r="F1158" s="386"/>
      <c r="G1158" s="387"/>
      <c r="H1158" s="386" t="s">
        <v>2834</v>
      </c>
      <c r="I1158" s="386" t="s">
        <v>535</v>
      </c>
      <c r="J1158" s="386">
        <v>12</v>
      </c>
      <c r="K1158" s="386">
        <v>2015</v>
      </c>
      <c r="L1158" s="388">
        <v>1199</v>
      </c>
    </row>
    <row r="1159" spans="1:12" x14ac:dyDescent="0.25">
      <c r="A1159" s="386">
        <v>1151</v>
      </c>
      <c r="B1159" s="386" t="s">
        <v>9772</v>
      </c>
      <c r="C1159" s="386" t="s">
        <v>9773</v>
      </c>
      <c r="D1159" s="386"/>
      <c r="E1159" s="386"/>
      <c r="F1159" s="386"/>
      <c r="G1159" s="387"/>
      <c r="H1159" s="386" t="s">
        <v>2834</v>
      </c>
      <c r="I1159" s="386" t="s">
        <v>535</v>
      </c>
      <c r="J1159" s="386">
        <v>12</v>
      </c>
      <c r="K1159" s="386">
        <v>2015</v>
      </c>
      <c r="L1159" s="388">
        <v>747.5</v>
      </c>
    </row>
    <row r="1160" spans="1:12" x14ac:dyDescent="0.25">
      <c r="A1160" s="386">
        <v>1152</v>
      </c>
      <c r="B1160" s="386" t="s">
        <v>9774</v>
      </c>
      <c r="C1160" s="386" t="s">
        <v>9775</v>
      </c>
      <c r="D1160" s="386"/>
      <c r="E1160" s="386"/>
      <c r="F1160" s="386"/>
      <c r="G1160" s="387"/>
      <c r="H1160" s="386" t="s">
        <v>2834</v>
      </c>
      <c r="I1160" s="386" t="s">
        <v>535</v>
      </c>
      <c r="J1160" s="386">
        <v>12</v>
      </c>
      <c r="K1160" s="386">
        <v>2015</v>
      </c>
      <c r="L1160" s="388">
        <v>253</v>
      </c>
    </row>
    <row r="1161" spans="1:12" x14ac:dyDescent="0.25">
      <c r="A1161" s="386">
        <v>1153</v>
      </c>
      <c r="B1161" s="386" t="s">
        <v>9776</v>
      </c>
      <c r="C1161" s="386" t="s">
        <v>9775</v>
      </c>
      <c r="D1161" s="386"/>
      <c r="E1161" s="386"/>
      <c r="F1161" s="386"/>
      <c r="G1161" s="387"/>
      <c r="H1161" s="386" t="s">
        <v>2834</v>
      </c>
      <c r="I1161" s="386" t="s">
        <v>535</v>
      </c>
      <c r="J1161" s="386">
        <v>12</v>
      </c>
      <c r="K1161" s="386">
        <v>2015</v>
      </c>
      <c r="L1161" s="388">
        <v>253</v>
      </c>
    </row>
    <row r="1162" spans="1:12" ht="30" x14ac:dyDescent="0.25">
      <c r="A1162" s="386">
        <v>1154</v>
      </c>
      <c r="B1162" s="386" t="s">
        <v>9777</v>
      </c>
      <c r="C1162" s="386" t="s">
        <v>9778</v>
      </c>
      <c r="D1162" s="386"/>
      <c r="E1162" s="386"/>
      <c r="F1162" s="386"/>
      <c r="G1162" s="387"/>
      <c r="H1162" s="386" t="s">
        <v>2834</v>
      </c>
      <c r="I1162" s="386" t="s">
        <v>535</v>
      </c>
      <c r="J1162" s="386">
        <v>12</v>
      </c>
      <c r="K1162" s="386">
        <v>2015</v>
      </c>
      <c r="L1162" s="388">
        <v>2012.5</v>
      </c>
    </row>
    <row r="1163" spans="1:12" x14ac:dyDescent="0.25">
      <c r="A1163" s="386">
        <v>1155</v>
      </c>
      <c r="B1163" s="386" t="s">
        <v>9779</v>
      </c>
      <c r="C1163" s="386" t="s">
        <v>9780</v>
      </c>
      <c r="D1163" s="386"/>
      <c r="E1163" s="386"/>
      <c r="F1163" s="386"/>
      <c r="G1163" s="387"/>
      <c r="H1163" s="386" t="s">
        <v>2834</v>
      </c>
      <c r="I1163" s="386" t="s">
        <v>535</v>
      </c>
      <c r="J1163" s="386">
        <v>12</v>
      </c>
      <c r="K1163" s="386">
        <v>2015</v>
      </c>
      <c r="L1163" s="388">
        <v>348</v>
      </c>
    </row>
    <row r="1164" spans="1:12" x14ac:dyDescent="0.25">
      <c r="A1164" s="386">
        <v>1156</v>
      </c>
      <c r="B1164" s="96" t="s">
        <v>9781</v>
      </c>
      <c r="C1164" s="386" t="s">
        <v>9782</v>
      </c>
      <c r="D1164" s="386"/>
      <c r="E1164" s="386"/>
      <c r="F1164" s="386"/>
      <c r="G1164" s="387"/>
      <c r="H1164" s="386" t="s">
        <v>2834</v>
      </c>
      <c r="I1164" s="386" t="s">
        <v>535</v>
      </c>
      <c r="J1164" s="386">
        <v>12</v>
      </c>
      <c r="K1164" s="386">
        <v>2015</v>
      </c>
      <c r="L1164" s="388">
        <v>939.5</v>
      </c>
    </row>
    <row r="1165" spans="1:12" x14ac:dyDescent="0.25">
      <c r="A1165" s="386">
        <v>1157</v>
      </c>
      <c r="B1165" s="96" t="s">
        <v>9783</v>
      </c>
      <c r="C1165" s="386" t="s">
        <v>9784</v>
      </c>
      <c r="D1165" s="386"/>
      <c r="E1165" s="386"/>
      <c r="F1165" s="386"/>
      <c r="G1165" s="387"/>
      <c r="H1165" s="386" t="s">
        <v>2834</v>
      </c>
      <c r="I1165" s="386" t="s">
        <v>535</v>
      </c>
      <c r="J1165" s="386">
        <v>12</v>
      </c>
      <c r="K1165" s="386">
        <v>2015</v>
      </c>
      <c r="L1165" s="388">
        <v>2139</v>
      </c>
    </row>
    <row r="1166" spans="1:12" x14ac:dyDescent="0.25">
      <c r="A1166" s="386">
        <v>1158</v>
      </c>
      <c r="B1166" s="96" t="s">
        <v>9785</v>
      </c>
      <c r="C1166" s="96" t="s">
        <v>9786</v>
      </c>
      <c r="D1166" s="386"/>
      <c r="E1166" s="386"/>
      <c r="F1166" s="386"/>
      <c r="G1166" s="387"/>
      <c r="H1166" s="386" t="s">
        <v>2834</v>
      </c>
      <c r="I1166" s="386" t="s">
        <v>535</v>
      </c>
      <c r="J1166" s="386">
        <v>12</v>
      </c>
      <c r="K1166" s="386">
        <v>2015</v>
      </c>
      <c r="L1166" s="388">
        <v>1148.4000000000001</v>
      </c>
    </row>
    <row r="1167" spans="1:12" x14ac:dyDescent="0.25">
      <c r="A1167" s="386">
        <v>1159</v>
      </c>
      <c r="B1167" s="96" t="s">
        <v>9787</v>
      </c>
      <c r="C1167" s="96" t="s">
        <v>9788</v>
      </c>
      <c r="D1167" s="386"/>
      <c r="E1167" s="386"/>
      <c r="F1167" s="386"/>
      <c r="G1167" s="387"/>
      <c r="H1167" s="386" t="s">
        <v>2834</v>
      </c>
      <c r="I1167" s="386" t="s">
        <v>535</v>
      </c>
      <c r="J1167" s="386">
        <v>12</v>
      </c>
      <c r="K1167" s="386">
        <v>2015</v>
      </c>
      <c r="L1167" s="388">
        <v>451.24</v>
      </c>
    </row>
    <row r="1168" spans="1:12" x14ac:dyDescent="0.25">
      <c r="A1168" s="386">
        <v>1160</v>
      </c>
      <c r="B1168" s="96" t="s">
        <v>9789</v>
      </c>
      <c r="C1168" s="96" t="s">
        <v>9790</v>
      </c>
      <c r="D1168" s="386"/>
      <c r="E1168" s="386"/>
      <c r="F1168" s="386"/>
      <c r="G1168" s="387"/>
      <c r="H1168" s="386" t="s">
        <v>2834</v>
      </c>
      <c r="I1168" s="386" t="s">
        <v>535</v>
      </c>
      <c r="J1168" s="386">
        <v>12</v>
      </c>
      <c r="K1168" s="386">
        <v>2015</v>
      </c>
      <c r="L1168" s="388">
        <v>1529</v>
      </c>
    </row>
    <row r="1169" spans="1:12" x14ac:dyDescent="0.25">
      <c r="A1169" s="386">
        <v>1161</v>
      </c>
      <c r="B1169" s="96" t="s">
        <v>9791</v>
      </c>
      <c r="C1169" s="96" t="s">
        <v>9792</v>
      </c>
      <c r="D1169" s="386"/>
      <c r="E1169" s="386"/>
      <c r="F1169" s="386"/>
      <c r="G1169" s="387"/>
      <c r="H1169" s="386" t="s">
        <v>2834</v>
      </c>
      <c r="I1169" s="386" t="s">
        <v>535</v>
      </c>
      <c r="J1169" s="386">
        <v>12</v>
      </c>
      <c r="K1169" s="386">
        <v>2015</v>
      </c>
      <c r="L1169" s="388">
        <v>2784</v>
      </c>
    </row>
    <row r="1170" spans="1:12" x14ac:dyDescent="0.25">
      <c r="A1170" s="386">
        <v>1162</v>
      </c>
      <c r="B1170" s="96" t="s">
        <v>9793</v>
      </c>
      <c r="C1170" s="96" t="s">
        <v>9794</v>
      </c>
      <c r="D1170" s="386"/>
      <c r="E1170" s="386"/>
      <c r="F1170" s="386"/>
      <c r="G1170" s="387"/>
      <c r="H1170" s="386" t="s">
        <v>2834</v>
      </c>
      <c r="I1170" s="386" t="s">
        <v>535</v>
      </c>
      <c r="J1170" s="386">
        <v>12</v>
      </c>
      <c r="K1170" s="386">
        <v>2015</v>
      </c>
      <c r="L1170" s="388">
        <v>1614.72</v>
      </c>
    </row>
    <row r="1171" spans="1:12" ht="30" x14ac:dyDescent="0.25">
      <c r="A1171" s="386">
        <v>1163</v>
      </c>
      <c r="B1171" s="386" t="s">
        <v>9795</v>
      </c>
      <c r="C1171" s="386" t="s">
        <v>9796</v>
      </c>
      <c r="D1171" s="386"/>
      <c r="E1171" s="386"/>
      <c r="F1171" s="386"/>
      <c r="G1171" s="387"/>
      <c r="H1171" s="386" t="s">
        <v>1918</v>
      </c>
      <c r="I1171" s="386" t="s">
        <v>535</v>
      </c>
      <c r="J1171" s="386">
        <v>12</v>
      </c>
      <c r="K1171" s="386">
        <v>2013</v>
      </c>
      <c r="L1171" s="388">
        <v>1</v>
      </c>
    </row>
    <row r="1172" spans="1:12" x14ac:dyDescent="0.25">
      <c r="A1172" s="386">
        <v>1164</v>
      </c>
      <c r="B1172" s="386" t="s">
        <v>9797</v>
      </c>
      <c r="C1172" s="386" t="s">
        <v>9798</v>
      </c>
      <c r="D1172" s="386"/>
      <c r="E1172" s="386"/>
      <c r="F1172" s="386"/>
      <c r="G1172" s="387"/>
      <c r="H1172" s="386" t="s">
        <v>1918</v>
      </c>
      <c r="I1172" s="386" t="s">
        <v>535</v>
      </c>
      <c r="J1172" s="386">
        <v>12</v>
      </c>
      <c r="K1172" s="386">
        <v>2015</v>
      </c>
      <c r="L1172" s="388">
        <v>1320</v>
      </c>
    </row>
    <row r="1173" spans="1:12" x14ac:dyDescent="0.25">
      <c r="A1173" s="386">
        <v>1165</v>
      </c>
      <c r="B1173" s="386" t="s">
        <v>9799</v>
      </c>
      <c r="C1173" s="386" t="s">
        <v>9800</v>
      </c>
      <c r="D1173" s="386"/>
      <c r="E1173" s="386"/>
      <c r="F1173" s="386"/>
      <c r="G1173" s="387"/>
      <c r="H1173" s="386" t="s">
        <v>1918</v>
      </c>
      <c r="I1173" s="386" t="s">
        <v>535</v>
      </c>
      <c r="J1173" s="386">
        <v>12</v>
      </c>
      <c r="K1173" s="386">
        <v>2015</v>
      </c>
      <c r="L1173" s="388">
        <v>1284.32</v>
      </c>
    </row>
    <row r="1174" spans="1:12" x14ac:dyDescent="0.25">
      <c r="A1174" s="386">
        <v>1166</v>
      </c>
      <c r="B1174" s="386" t="s">
        <v>9801</v>
      </c>
      <c r="C1174" s="386" t="s">
        <v>9802</v>
      </c>
      <c r="D1174" s="386"/>
      <c r="E1174" s="386"/>
      <c r="F1174" s="386"/>
      <c r="G1174" s="387"/>
      <c r="H1174" s="386" t="s">
        <v>1918</v>
      </c>
      <c r="I1174" s="386" t="s">
        <v>535</v>
      </c>
      <c r="J1174" s="386">
        <v>12</v>
      </c>
      <c r="K1174" s="386">
        <v>2015</v>
      </c>
      <c r="L1174" s="388">
        <v>764.02</v>
      </c>
    </row>
    <row r="1175" spans="1:12" ht="30" x14ac:dyDescent="0.25">
      <c r="A1175" s="386">
        <v>1167</v>
      </c>
      <c r="B1175" s="386" t="s">
        <v>9803</v>
      </c>
      <c r="C1175" s="386" t="s">
        <v>9804</v>
      </c>
      <c r="D1175" s="386"/>
      <c r="E1175" s="386"/>
      <c r="F1175" s="386"/>
      <c r="G1175" s="387"/>
      <c r="H1175" s="386" t="s">
        <v>1918</v>
      </c>
      <c r="I1175" s="386" t="s">
        <v>535</v>
      </c>
      <c r="J1175" s="386">
        <v>12</v>
      </c>
      <c r="K1175" s="386">
        <v>2015</v>
      </c>
      <c r="L1175" s="388">
        <v>345</v>
      </c>
    </row>
    <row r="1176" spans="1:12" ht="30" x14ac:dyDescent="0.25">
      <c r="A1176" s="386">
        <v>1168</v>
      </c>
      <c r="B1176" s="386" t="s">
        <v>9805</v>
      </c>
      <c r="C1176" s="386" t="s">
        <v>9806</v>
      </c>
      <c r="D1176" s="386"/>
      <c r="E1176" s="386"/>
      <c r="F1176" s="386"/>
      <c r="G1176" s="387"/>
      <c r="H1176" s="386" t="s">
        <v>1918</v>
      </c>
      <c r="I1176" s="386" t="s">
        <v>535</v>
      </c>
      <c r="J1176" s="386">
        <v>12</v>
      </c>
      <c r="K1176" s="386">
        <v>2015</v>
      </c>
      <c r="L1176" s="388">
        <v>264.5</v>
      </c>
    </row>
    <row r="1177" spans="1:12" x14ac:dyDescent="0.25">
      <c r="A1177" s="386">
        <v>1169</v>
      </c>
      <c r="B1177" s="386" t="s">
        <v>9807</v>
      </c>
      <c r="C1177" s="386" t="s">
        <v>9808</v>
      </c>
      <c r="D1177" s="386"/>
      <c r="E1177" s="386"/>
      <c r="F1177" s="386"/>
      <c r="G1177" s="387"/>
      <c r="H1177" s="386" t="s">
        <v>1918</v>
      </c>
      <c r="I1177" s="386" t="s">
        <v>535</v>
      </c>
      <c r="J1177" s="386">
        <v>12</v>
      </c>
      <c r="K1177" s="386">
        <v>2013</v>
      </c>
      <c r="L1177" s="388">
        <v>1</v>
      </c>
    </row>
    <row r="1178" spans="1:12" x14ac:dyDescent="0.25">
      <c r="A1178" s="386">
        <v>1170</v>
      </c>
      <c r="B1178" s="96" t="s">
        <v>9809</v>
      </c>
      <c r="C1178" s="386" t="s">
        <v>9810</v>
      </c>
      <c r="D1178" s="386"/>
      <c r="E1178" s="386"/>
      <c r="F1178" s="386"/>
      <c r="G1178" s="387"/>
      <c r="H1178" s="386" t="s">
        <v>1918</v>
      </c>
      <c r="I1178" s="386" t="s">
        <v>535</v>
      </c>
      <c r="J1178" s="386">
        <v>12</v>
      </c>
      <c r="K1178" s="386">
        <v>2015</v>
      </c>
      <c r="L1178" s="388">
        <v>1704.04</v>
      </c>
    </row>
    <row r="1179" spans="1:12" ht="30" x14ac:dyDescent="0.25">
      <c r="A1179" s="386">
        <v>1171</v>
      </c>
      <c r="B1179" s="386" t="s">
        <v>9811</v>
      </c>
      <c r="C1179" s="386" t="s">
        <v>9812</v>
      </c>
      <c r="D1179" s="386"/>
      <c r="E1179" s="386"/>
      <c r="F1179" s="386"/>
      <c r="G1179" s="387"/>
      <c r="H1179" s="386" t="s">
        <v>1946</v>
      </c>
      <c r="I1179" s="386" t="s">
        <v>535</v>
      </c>
      <c r="J1179" s="386">
        <v>12</v>
      </c>
      <c r="K1179" s="386">
        <v>2015</v>
      </c>
      <c r="L1179" s="388">
        <v>2019.75</v>
      </c>
    </row>
    <row r="1180" spans="1:12" ht="30" x14ac:dyDescent="0.25">
      <c r="A1180" s="386">
        <v>1172</v>
      </c>
      <c r="B1180" s="386" t="s">
        <v>9813</v>
      </c>
      <c r="C1180" s="386" t="s">
        <v>9814</v>
      </c>
      <c r="D1180" s="386"/>
      <c r="E1180" s="386"/>
      <c r="F1180" s="386"/>
      <c r="G1180" s="387"/>
      <c r="H1180" s="386" t="s">
        <v>1946</v>
      </c>
      <c r="I1180" s="386" t="s">
        <v>535</v>
      </c>
      <c r="J1180" s="386">
        <v>12</v>
      </c>
      <c r="K1180" s="386">
        <v>2015</v>
      </c>
      <c r="L1180" s="388">
        <v>1240.8499999999999</v>
      </c>
    </row>
    <row r="1181" spans="1:12" ht="30" x14ac:dyDescent="0.25">
      <c r="A1181" s="386">
        <v>1173</v>
      </c>
      <c r="B1181" s="386" t="s">
        <v>9815</v>
      </c>
      <c r="C1181" s="386" t="s">
        <v>9816</v>
      </c>
      <c r="D1181" s="386"/>
      <c r="E1181" s="386"/>
      <c r="F1181" s="386"/>
      <c r="G1181" s="387"/>
      <c r="H1181" s="386" t="s">
        <v>1946</v>
      </c>
      <c r="I1181" s="386" t="s">
        <v>535</v>
      </c>
      <c r="J1181" s="386">
        <v>12</v>
      </c>
      <c r="K1181" s="386">
        <v>2013</v>
      </c>
      <c r="L1181" s="388">
        <v>1</v>
      </c>
    </row>
    <row r="1182" spans="1:12" x14ac:dyDescent="0.25">
      <c r="A1182" s="386">
        <v>1174</v>
      </c>
      <c r="B1182" s="386" t="s">
        <v>9817</v>
      </c>
      <c r="C1182" s="386" t="s">
        <v>9818</v>
      </c>
      <c r="D1182" s="386"/>
      <c r="E1182" s="386"/>
      <c r="F1182" s="386"/>
      <c r="G1182" s="387"/>
      <c r="H1182" s="386" t="s">
        <v>1963</v>
      </c>
      <c r="I1182" s="386" t="s">
        <v>535</v>
      </c>
      <c r="J1182" s="386">
        <v>12</v>
      </c>
      <c r="K1182" s="386">
        <v>2015</v>
      </c>
      <c r="L1182" s="388">
        <v>264.95999999999998</v>
      </c>
    </row>
    <row r="1183" spans="1:12" ht="30" x14ac:dyDescent="0.25">
      <c r="A1183" s="386">
        <v>1175</v>
      </c>
      <c r="B1183" s="386" t="s">
        <v>9819</v>
      </c>
      <c r="C1183" s="386" t="s">
        <v>9820</v>
      </c>
      <c r="D1183" s="386"/>
      <c r="E1183" s="386"/>
      <c r="F1183" s="386"/>
      <c r="G1183" s="387"/>
      <c r="H1183" s="386" t="s">
        <v>1963</v>
      </c>
      <c r="I1183" s="386" t="s">
        <v>535</v>
      </c>
      <c r="J1183" s="386">
        <v>12</v>
      </c>
      <c r="K1183" s="386">
        <v>2013</v>
      </c>
      <c r="L1183" s="388">
        <v>1</v>
      </c>
    </row>
    <row r="1184" spans="1:12" ht="30" x14ac:dyDescent="0.25">
      <c r="A1184" s="386">
        <v>1176</v>
      </c>
      <c r="B1184" s="386" t="s">
        <v>9821</v>
      </c>
      <c r="C1184" s="386" t="s">
        <v>9822</v>
      </c>
      <c r="D1184" s="386"/>
      <c r="E1184" s="386"/>
      <c r="F1184" s="386"/>
      <c r="G1184" s="387"/>
      <c r="H1184" s="386" t="s">
        <v>1963</v>
      </c>
      <c r="I1184" s="386" t="s">
        <v>535</v>
      </c>
      <c r="J1184" s="386">
        <v>12</v>
      </c>
      <c r="K1184" s="386">
        <v>2013</v>
      </c>
      <c r="L1184" s="388">
        <v>1</v>
      </c>
    </row>
    <row r="1185" spans="1:12" ht="30" x14ac:dyDescent="0.25">
      <c r="A1185" s="386">
        <v>1177</v>
      </c>
      <c r="B1185" s="386" t="s">
        <v>9823</v>
      </c>
      <c r="C1185" s="386" t="s">
        <v>9824</v>
      </c>
      <c r="D1185" s="386"/>
      <c r="E1185" s="386"/>
      <c r="F1185" s="386"/>
      <c r="G1185" s="387"/>
      <c r="H1185" s="386" t="s">
        <v>1963</v>
      </c>
      <c r="I1185" s="386" t="s">
        <v>535</v>
      </c>
      <c r="J1185" s="386">
        <v>12</v>
      </c>
      <c r="K1185" s="386">
        <v>2013</v>
      </c>
      <c r="L1185" s="388">
        <v>1</v>
      </c>
    </row>
    <row r="1186" spans="1:12" ht="30" x14ac:dyDescent="0.25">
      <c r="A1186" s="386">
        <v>1178</v>
      </c>
      <c r="B1186" s="386" t="s">
        <v>9825</v>
      </c>
      <c r="C1186" s="386" t="s">
        <v>9826</v>
      </c>
      <c r="D1186" s="386"/>
      <c r="E1186" s="386"/>
      <c r="F1186" s="386"/>
      <c r="G1186" s="387"/>
      <c r="H1186" s="386" t="s">
        <v>1963</v>
      </c>
      <c r="I1186" s="386" t="s">
        <v>535</v>
      </c>
      <c r="J1186" s="386">
        <v>12</v>
      </c>
      <c r="K1186" s="386">
        <v>2013</v>
      </c>
      <c r="L1186" s="388">
        <v>1</v>
      </c>
    </row>
    <row r="1187" spans="1:12" ht="30" x14ac:dyDescent="0.25">
      <c r="A1187" s="386">
        <v>1179</v>
      </c>
      <c r="B1187" s="386" t="s">
        <v>9827</v>
      </c>
      <c r="C1187" s="386" t="s">
        <v>9828</v>
      </c>
      <c r="D1187" s="386"/>
      <c r="E1187" s="386"/>
      <c r="F1187" s="386"/>
      <c r="G1187" s="387"/>
      <c r="H1187" s="386" t="s">
        <v>1963</v>
      </c>
      <c r="I1187" s="386" t="s">
        <v>535</v>
      </c>
      <c r="J1187" s="386">
        <v>12</v>
      </c>
      <c r="K1187" s="386">
        <v>2013</v>
      </c>
      <c r="L1187" s="388">
        <v>1</v>
      </c>
    </row>
    <row r="1188" spans="1:12" ht="30" x14ac:dyDescent="0.25">
      <c r="A1188" s="386">
        <v>1180</v>
      </c>
      <c r="B1188" s="386" t="s">
        <v>9829</v>
      </c>
      <c r="C1188" s="386" t="s">
        <v>9830</v>
      </c>
      <c r="D1188" s="386"/>
      <c r="E1188" s="386"/>
      <c r="F1188" s="386"/>
      <c r="G1188" s="387"/>
      <c r="H1188" s="386" t="s">
        <v>1963</v>
      </c>
      <c r="I1188" s="386" t="s">
        <v>535</v>
      </c>
      <c r="J1188" s="386">
        <v>12</v>
      </c>
      <c r="K1188" s="386">
        <v>2013</v>
      </c>
      <c r="L1188" s="388">
        <v>1</v>
      </c>
    </row>
    <row r="1189" spans="1:12" ht="30" x14ac:dyDescent="0.25">
      <c r="A1189" s="386">
        <v>1181</v>
      </c>
      <c r="B1189" s="386" t="s">
        <v>9831</v>
      </c>
      <c r="C1189" s="386" t="s">
        <v>9832</v>
      </c>
      <c r="D1189" s="386"/>
      <c r="E1189" s="386"/>
      <c r="F1189" s="386"/>
      <c r="G1189" s="387"/>
      <c r="H1189" s="386" t="s">
        <v>1963</v>
      </c>
      <c r="I1189" s="386" t="s">
        <v>535</v>
      </c>
      <c r="J1189" s="386">
        <v>12</v>
      </c>
      <c r="K1189" s="386">
        <v>2013</v>
      </c>
      <c r="L1189" s="388">
        <v>1</v>
      </c>
    </row>
    <row r="1190" spans="1:12" ht="30" x14ac:dyDescent="0.25">
      <c r="A1190" s="386">
        <v>1182</v>
      </c>
      <c r="B1190" s="386" t="s">
        <v>9833</v>
      </c>
      <c r="C1190" s="386" t="s">
        <v>9834</v>
      </c>
      <c r="D1190" s="386"/>
      <c r="E1190" s="386"/>
      <c r="F1190" s="386"/>
      <c r="G1190" s="387"/>
      <c r="H1190" s="386" t="s">
        <v>1963</v>
      </c>
      <c r="I1190" s="386" t="s">
        <v>535</v>
      </c>
      <c r="J1190" s="386">
        <v>12</v>
      </c>
      <c r="K1190" s="386">
        <v>2013</v>
      </c>
      <c r="L1190" s="388">
        <v>1</v>
      </c>
    </row>
    <row r="1191" spans="1:12" ht="30" x14ac:dyDescent="0.25">
      <c r="A1191" s="386">
        <v>1183</v>
      </c>
      <c r="B1191" s="386" t="s">
        <v>9835</v>
      </c>
      <c r="C1191" s="386" t="s">
        <v>9836</v>
      </c>
      <c r="D1191" s="386"/>
      <c r="E1191" s="386"/>
      <c r="F1191" s="386"/>
      <c r="G1191" s="387"/>
      <c r="H1191" s="386" t="s">
        <v>1963</v>
      </c>
      <c r="I1191" s="386" t="s">
        <v>535</v>
      </c>
      <c r="J1191" s="386">
        <v>12</v>
      </c>
      <c r="K1191" s="386">
        <v>2013</v>
      </c>
      <c r="L1191" s="388">
        <v>1</v>
      </c>
    </row>
    <row r="1192" spans="1:12" ht="30" x14ac:dyDescent="0.25">
      <c r="A1192" s="386">
        <v>1184</v>
      </c>
      <c r="B1192" s="386" t="s">
        <v>9837</v>
      </c>
      <c r="C1192" s="386" t="s">
        <v>9838</v>
      </c>
      <c r="D1192" s="386"/>
      <c r="E1192" s="386"/>
      <c r="F1192" s="386"/>
      <c r="G1192" s="387"/>
      <c r="H1192" s="386" t="s">
        <v>1963</v>
      </c>
      <c r="I1192" s="386" t="s">
        <v>535</v>
      </c>
      <c r="J1192" s="386">
        <v>12</v>
      </c>
      <c r="K1192" s="386">
        <v>2013</v>
      </c>
      <c r="L1192" s="388">
        <v>1</v>
      </c>
    </row>
    <row r="1193" spans="1:12" ht="30" x14ac:dyDescent="0.25">
      <c r="A1193" s="386">
        <v>1185</v>
      </c>
      <c r="B1193" s="386" t="s">
        <v>9839</v>
      </c>
      <c r="C1193" s="386" t="s">
        <v>9840</v>
      </c>
      <c r="D1193" s="386"/>
      <c r="E1193" s="386"/>
      <c r="F1193" s="386"/>
      <c r="G1193" s="387"/>
      <c r="H1193" s="386" t="s">
        <v>1963</v>
      </c>
      <c r="I1193" s="386" t="s">
        <v>535</v>
      </c>
      <c r="J1193" s="386">
        <v>12</v>
      </c>
      <c r="K1193" s="386">
        <v>2013</v>
      </c>
      <c r="L1193" s="388">
        <v>1</v>
      </c>
    </row>
    <row r="1194" spans="1:12" ht="30" x14ac:dyDescent="0.25">
      <c r="A1194" s="386">
        <v>1186</v>
      </c>
      <c r="B1194" s="386" t="s">
        <v>9841</v>
      </c>
      <c r="C1194" s="386" t="s">
        <v>9842</v>
      </c>
      <c r="D1194" s="386"/>
      <c r="E1194" s="386"/>
      <c r="F1194" s="386"/>
      <c r="G1194" s="387"/>
      <c r="H1194" s="386" t="s">
        <v>1963</v>
      </c>
      <c r="I1194" s="386" t="s">
        <v>535</v>
      </c>
      <c r="J1194" s="386">
        <v>12</v>
      </c>
      <c r="K1194" s="386">
        <v>2013</v>
      </c>
      <c r="L1194" s="388">
        <v>1</v>
      </c>
    </row>
    <row r="1195" spans="1:12" ht="30" x14ac:dyDescent="0.25">
      <c r="A1195" s="386">
        <v>1187</v>
      </c>
      <c r="B1195" s="386" t="s">
        <v>9843</v>
      </c>
      <c r="C1195" s="386" t="s">
        <v>9844</v>
      </c>
      <c r="D1195" s="386"/>
      <c r="E1195" s="386"/>
      <c r="F1195" s="386"/>
      <c r="G1195" s="387"/>
      <c r="H1195" s="386" t="s">
        <v>1963</v>
      </c>
      <c r="I1195" s="386" t="s">
        <v>535</v>
      </c>
      <c r="J1195" s="386">
        <v>12</v>
      </c>
      <c r="K1195" s="386">
        <v>2015</v>
      </c>
      <c r="L1195" s="388">
        <v>1750.3</v>
      </c>
    </row>
    <row r="1196" spans="1:12" ht="30" x14ac:dyDescent="0.25">
      <c r="A1196" s="386">
        <v>1188</v>
      </c>
      <c r="B1196" s="386" t="s">
        <v>9845</v>
      </c>
      <c r="C1196" s="386" t="s">
        <v>9846</v>
      </c>
      <c r="D1196" s="386"/>
      <c r="E1196" s="386"/>
      <c r="F1196" s="386"/>
      <c r="G1196" s="387"/>
      <c r="H1196" s="386" t="s">
        <v>1963</v>
      </c>
      <c r="I1196" s="386" t="s">
        <v>535</v>
      </c>
      <c r="J1196" s="386">
        <v>12</v>
      </c>
      <c r="K1196" s="386">
        <v>2015</v>
      </c>
      <c r="L1196" s="388">
        <v>994.75</v>
      </c>
    </row>
    <row r="1197" spans="1:12" x14ac:dyDescent="0.25">
      <c r="A1197" s="386">
        <v>1189</v>
      </c>
      <c r="B1197" s="386" t="s">
        <v>9847</v>
      </c>
      <c r="C1197" s="386" t="s">
        <v>9848</v>
      </c>
      <c r="D1197" s="386"/>
      <c r="E1197" s="386"/>
      <c r="F1197" s="386"/>
      <c r="G1197" s="387"/>
      <c r="H1197" s="386" t="s">
        <v>1963</v>
      </c>
      <c r="I1197" s="386" t="s">
        <v>535</v>
      </c>
      <c r="J1197" s="386">
        <v>12</v>
      </c>
      <c r="K1197" s="386">
        <v>2015</v>
      </c>
      <c r="L1197" s="388">
        <v>862.5</v>
      </c>
    </row>
    <row r="1198" spans="1:12" ht="30" x14ac:dyDescent="0.25">
      <c r="A1198" s="386">
        <v>1190</v>
      </c>
      <c r="B1198" s="386" t="s">
        <v>9849</v>
      </c>
      <c r="C1198" s="386" t="s">
        <v>9850</v>
      </c>
      <c r="D1198" s="386"/>
      <c r="E1198" s="386"/>
      <c r="F1198" s="386"/>
      <c r="G1198" s="387"/>
      <c r="H1198" s="386" t="s">
        <v>1963</v>
      </c>
      <c r="I1198" s="386" t="s">
        <v>535</v>
      </c>
      <c r="J1198" s="386">
        <v>12</v>
      </c>
      <c r="K1198" s="386">
        <v>2013</v>
      </c>
      <c r="L1198" s="388">
        <v>1</v>
      </c>
    </row>
    <row r="1199" spans="1:12" ht="30" x14ac:dyDescent="0.25">
      <c r="A1199" s="386">
        <v>1191</v>
      </c>
      <c r="B1199" s="386" t="s">
        <v>9851</v>
      </c>
      <c r="C1199" s="386" t="s">
        <v>9850</v>
      </c>
      <c r="D1199" s="386"/>
      <c r="E1199" s="386"/>
      <c r="F1199" s="386"/>
      <c r="G1199" s="387"/>
      <c r="H1199" s="386" t="s">
        <v>1963</v>
      </c>
      <c r="I1199" s="386" t="s">
        <v>535</v>
      </c>
      <c r="J1199" s="386">
        <v>12</v>
      </c>
      <c r="K1199" s="386">
        <v>2013</v>
      </c>
      <c r="L1199" s="388">
        <v>1</v>
      </c>
    </row>
    <row r="1200" spans="1:12" ht="30" x14ac:dyDescent="0.25">
      <c r="A1200" s="386">
        <v>1192</v>
      </c>
      <c r="B1200" s="386" t="s">
        <v>9852</v>
      </c>
      <c r="C1200" s="386" t="s">
        <v>9853</v>
      </c>
      <c r="D1200" s="386"/>
      <c r="E1200" s="386"/>
      <c r="F1200" s="386"/>
      <c r="G1200" s="387"/>
      <c r="H1200" s="386" t="s">
        <v>1963</v>
      </c>
      <c r="I1200" s="386" t="s">
        <v>535</v>
      </c>
      <c r="J1200" s="386">
        <v>12</v>
      </c>
      <c r="K1200" s="386">
        <v>2013</v>
      </c>
      <c r="L1200" s="388">
        <v>1</v>
      </c>
    </row>
    <row r="1201" spans="1:12" ht="30" x14ac:dyDescent="0.25">
      <c r="A1201" s="386">
        <v>1193</v>
      </c>
      <c r="B1201" s="386" t="s">
        <v>9854</v>
      </c>
      <c r="C1201" s="386" t="s">
        <v>9850</v>
      </c>
      <c r="D1201" s="386"/>
      <c r="E1201" s="386"/>
      <c r="F1201" s="386"/>
      <c r="G1201" s="387"/>
      <c r="H1201" s="386" t="s">
        <v>1963</v>
      </c>
      <c r="I1201" s="386" t="s">
        <v>535</v>
      </c>
      <c r="J1201" s="386">
        <v>12</v>
      </c>
      <c r="K1201" s="386">
        <v>2013</v>
      </c>
      <c r="L1201" s="388">
        <v>1</v>
      </c>
    </row>
    <row r="1202" spans="1:12" ht="30" x14ac:dyDescent="0.25">
      <c r="A1202" s="386">
        <v>1194</v>
      </c>
      <c r="B1202" s="386" t="s">
        <v>9855</v>
      </c>
      <c r="C1202" s="386" t="s">
        <v>9856</v>
      </c>
      <c r="D1202" s="386"/>
      <c r="E1202" s="386"/>
      <c r="F1202" s="386"/>
      <c r="G1202" s="387"/>
      <c r="H1202" s="386" t="s">
        <v>1963</v>
      </c>
      <c r="I1202" s="386" t="s">
        <v>535</v>
      </c>
      <c r="J1202" s="386">
        <v>12</v>
      </c>
      <c r="K1202" s="386">
        <v>2015</v>
      </c>
      <c r="L1202" s="388">
        <v>649.75</v>
      </c>
    </row>
    <row r="1203" spans="1:12" x14ac:dyDescent="0.25">
      <c r="A1203" s="386">
        <v>1195</v>
      </c>
      <c r="B1203" s="386" t="s">
        <v>9857</v>
      </c>
      <c r="C1203" s="386" t="s">
        <v>9858</v>
      </c>
      <c r="D1203" s="386"/>
      <c r="E1203" s="386"/>
      <c r="F1203" s="386"/>
      <c r="G1203" s="387"/>
      <c r="H1203" s="386" t="s">
        <v>1963</v>
      </c>
      <c r="I1203" s="386" t="s">
        <v>535</v>
      </c>
      <c r="J1203" s="386">
        <v>12</v>
      </c>
      <c r="K1203" s="386">
        <v>2013</v>
      </c>
      <c r="L1203" s="388">
        <v>1</v>
      </c>
    </row>
    <row r="1204" spans="1:12" ht="30" x14ac:dyDescent="0.25">
      <c r="A1204" s="386">
        <v>1196</v>
      </c>
      <c r="B1204" s="386" t="s">
        <v>9859</v>
      </c>
      <c r="C1204" s="386" t="s">
        <v>9860</v>
      </c>
      <c r="D1204" s="386"/>
      <c r="E1204" s="386"/>
      <c r="F1204" s="386"/>
      <c r="G1204" s="387"/>
      <c r="H1204" s="386" t="s">
        <v>1963</v>
      </c>
      <c r="I1204" s="386" t="s">
        <v>535</v>
      </c>
      <c r="J1204" s="386">
        <v>12</v>
      </c>
      <c r="K1204" s="386">
        <v>2015</v>
      </c>
      <c r="L1204" s="388">
        <v>2098.75</v>
      </c>
    </row>
    <row r="1205" spans="1:12" ht="30" x14ac:dyDescent="0.25">
      <c r="A1205" s="386">
        <v>1197</v>
      </c>
      <c r="B1205" s="386" t="s">
        <v>9861</v>
      </c>
      <c r="C1205" s="386" t="s">
        <v>9862</v>
      </c>
      <c r="D1205" s="386"/>
      <c r="E1205" s="386"/>
      <c r="F1205" s="386"/>
      <c r="G1205" s="387"/>
      <c r="H1205" s="386" t="s">
        <v>1963</v>
      </c>
      <c r="I1205" s="386" t="s">
        <v>535</v>
      </c>
      <c r="J1205" s="386">
        <v>12</v>
      </c>
      <c r="K1205" s="386">
        <v>2015</v>
      </c>
      <c r="L1205" s="388">
        <v>994.75</v>
      </c>
    </row>
    <row r="1206" spans="1:12" x14ac:dyDescent="0.25">
      <c r="A1206" s="386">
        <v>1198</v>
      </c>
      <c r="B1206" s="386" t="s">
        <v>9863</v>
      </c>
      <c r="C1206" s="386" t="s">
        <v>9864</v>
      </c>
      <c r="D1206" s="386"/>
      <c r="E1206" s="386"/>
      <c r="F1206" s="386"/>
      <c r="G1206" s="387"/>
      <c r="H1206" s="386" t="s">
        <v>1963</v>
      </c>
      <c r="I1206" s="386" t="s">
        <v>535</v>
      </c>
      <c r="J1206" s="386">
        <v>12</v>
      </c>
      <c r="K1206" s="386">
        <v>2013</v>
      </c>
      <c r="L1206" s="388">
        <v>1</v>
      </c>
    </row>
    <row r="1207" spans="1:12" x14ac:dyDescent="0.25">
      <c r="A1207" s="386">
        <v>1199</v>
      </c>
      <c r="B1207" s="386" t="s">
        <v>9865</v>
      </c>
      <c r="C1207" s="386" t="s">
        <v>9866</v>
      </c>
      <c r="D1207" s="386"/>
      <c r="E1207" s="386"/>
      <c r="F1207" s="386"/>
      <c r="G1207" s="387"/>
      <c r="H1207" s="386" t="s">
        <v>1963</v>
      </c>
      <c r="I1207" s="386" t="s">
        <v>535</v>
      </c>
      <c r="J1207" s="386">
        <v>12</v>
      </c>
      <c r="K1207" s="386">
        <v>2013</v>
      </c>
      <c r="L1207" s="388">
        <v>1</v>
      </c>
    </row>
    <row r="1208" spans="1:12" x14ac:dyDescent="0.25">
      <c r="A1208" s="386">
        <v>1200</v>
      </c>
      <c r="B1208" s="386" t="s">
        <v>9867</v>
      </c>
      <c r="C1208" s="386" t="s">
        <v>9868</v>
      </c>
      <c r="D1208" s="386"/>
      <c r="E1208" s="386"/>
      <c r="F1208" s="386"/>
      <c r="G1208" s="387"/>
      <c r="H1208" s="386" t="s">
        <v>1963</v>
      </c>
      <c r="I1208" s="386" t="s">
        <v>535</v>
      </c>
      <c r="J1208" s="386">
        <v>12</v>
      </c>
      <c r="K1208" s="386">
        <v>2013</v>
      </c>
      <c r="L1208" s="388">
        <v>1</v>
      </c>
    </row>
    <row r="1209" spans="1:12" x14ac:dyDescent="0.25">
      <c r="A1209" s="386">
        <v>1201</v>
      </c>
      <c r="B1209" s="386" t="s">
        <v>9869</v>
      </c>
      <c r="C1209" s="386" t="s">
        <v>9870</v>
      </c>
      <c r="D1209" s="386"/>
      <c r="E1209" s="386"/>
      <c r="F1209" s="386"/>
      <c r="G1209" s="387"/>
      <c r="H1209" s="386" t="s">
        <v>1963</v>
      </c>
      <c r="I1209" s="386" t="s">
        <v>535</v>
      </c>
      <c r="J1209" s="386">
        <v>12</v>
      </c>
      <c r="K1209" s="386">
        <v>2013</v>
      </c>
      <c r="L1209" s="388">
        <v>1</v>
      </c>
    </row>
    <row r="1210" spans="1:12" x14ac:dyDescent="0.25">
      <c r="A1210" s="386">
        <v>1202</v>
      </c>
      <c r="B1210" s="386" t="s">
        <v>9871</v>
      </c>
      <c r="C1210" s="386" t="s">
        <v>9872</v>
      </c>
      <c r="D1210" s="386"/>
      <c r="E1210" s="386"/>
      <c r="F1210" s="386"/>
      <c r="G1210" s="387"/>
      <c r="H1210" s="386" t="s">
        <v>1963</v>
      </c>
      <c r="I1210" s="386" t="s">
        <v>535</v>
      </c>
      <c r="J1210" s="386">
        <v>12</v>
      </c>
      <c r="K1210" s="386">
        <v>2013</v>
      </c>
      <c r="L1210" s="388">
        <v>1</v>
      </c>
    </row>
    <row r="1211" spans="1:12" ht="30" x14ac:dyDescent="0.25">
      <c r="A1211" s="386">
        <v>1203</v>
      </c>
      <c r="B1211" s="386" t="s">
        <v>9873</v>
      </c>
      <c r="C1211" s="386" t="s">
        <v>9874</v>
      </c>
      <c r="D1211" s="386"/>
      <c r="E1211" s="386"/>
      <c r="F1211" s="386"/>
      <c r="G1211" s="387"/>
      <c r="H1211" s="386" t="s">
        <v>1963</v>
      </c>
      <c r="I1211" s="386" t="s">
        <v>535</v>
      </c>
      <c r="J1211" s="386">
        <v>12</v>
      </c>
      <c r="K1211" s="386">
        <v>2013</v>
      </c>
      <c r="L1211" s="388">
        <v>1</v>
      </c>
    </row>
    <row r="1212" spans="1:12" x14ac:dyDescent="0.25">
      <c r="A1212" s="386">
        <v>1204</v>
      </c>
      <c r="B1212" s="386" t="s">
        <v>9875</v>
      </c>
      <c r="C1212" s="386" t="s">
        <v>9876</v>
      </c>
      <c r="D1212" s="386"/>
      <c r="E1212" s="386"/>
      <c r="F1212" s="386"/>
      <c r="G1212" s="387"/>
      <c r="H1212" s="386" t="s">
        <v>1963</v>
      </c>
      <c r="I1212" s="386" t="s">
        <v>535</v>
      </c>
      <c r="J1212" s="386">
        <v>12</v>
      </c>
      <c r="K1212" s="386">
        <v>2013</v>
      </c>
      <c r="L1212" s="388">
        <v>1</v>
      </c>
    </row>
    <row r="1213" spans="1:12" x14ac:dyDescent="0.25">
      <c r="A1213" s="386">
        <v>1205</v>
      </c>
      <c r="B1213" s="386" t="s">
        <v>9877</v>
      </c>
      <c r="C1213" s="386" t="s">
        <v>9878</v>
      </c>
      <c r="D1213" s="386"/>
      <c r="E1213" s="386"/>
      <c r="F1213" s="386"/>
      <c r="G1213" s="387"/>
      <c r="H1213" s="386" t="s">
        <v>1963</v>
      </c>
      <c r="I1213" s="386" t="s">
        <v>535</v>
      </c>
      <c r="J1213" s="386">
        <v>12</v>
      </c>
      <c r="K1213" s="386">
        <v>2013</v>
      </c>
      <c r="L1213" s="388">
        <v>1</v>
      </c>
    </row>
    <row r="1214" spans="1:12" x14ac:dyDescent="0.25">
      <c r="A1214" s="386">
        <v>1206</v>
      </c>
      <c r="B1214" s="386" t="s">
        <v>9879</v>
      </c>
      <c r="C1214" s="386" t="s">
        <v>9880</v>
      </c>
      <c r="D1214" s="386"/>
      <c r="E1214" s="386"/>
      <c r="F1214" s="386"/>
      <c r="G1214" s="387"/>
      <c r="H1214" s="386" t="s">
        <v>1963</v>
      </c>
      <c r="I1214" s="386" t="s">
        <v>535</v>
      </c>
      <c r="J1214" s="386">
        <v>12</v>
      </c>
      <c r="K1214" s="386">
        <v>2013</v>
      </c>
      <c r="L1214" s="388">
        <v>1</v>
      </c>
    </row>
    <row r="1215" spans="1:12" x14ac:dyDescent="0.25">
      <c r="A1215" s="386">
        <v>1207</v>
      </c>
      <c r="B1215" s="386" t="s">
        <v>9881</v>
      </c>
      <c r="C1215" s="386" t="s">
        <v>9882</v>
      </c>
      <c r="D1215" s="386"/>
      <c r="E1215" s="386"/>
      <c r="F1215" s="386"/>
      <c r="G1215" s="387"/>
      <c r="H1215" s="386" t="s">
        <v>1963</v>
      </c>
      <c r="I1215" s="386" t="s">
        <v>535</v>
      </c>
      <c r="J1215" s="386">
        <v>12</v>
      </c>
      <c r="K1215" s="386">
        <v>2013</v>
      </c>
      <c r="L1215" s="388">
        <v>1</v>
      </c>
    </row>
    <row r="1216" spans="1:12" x14ac:dyDescent="0.25">
      <c r="A1216" s="386">
        <v>1208</v>
      </c>
      <c r="B1216" s="386" t="s">
        <v>9883</v>
      </c>
      <c r="C1216" s="386" t="s">
        <v>9884</v>
      </c>
      <c r="D1216" s="386"/>
      <c r="E1216" s="386"/>
      <c r="F1216" s="386"/>
      <c r="G1216" s="387"/>
      <c r="H1216" s="386" t="s">
        <v>1963</v>
      </c>
      <c r="I1216" s="386" t="s">
        <v>535</v>
      </c>
      <c r="J1216" s="386">
        <v>12</v>
      </c>
      <c r="K1216" s="386">
        <v>2013</v>
      </c>
      <c r="L1216" s="388">
        <v>1</v>
      </c>
    </row>
    <row r="1217" spans="1:12" x14ac:dyDescent="0.25">
      <c r="A1217" s="386">
        <v>1209</v>
      </c>
      <c r="B1217" s="386" t="s">
        <v>9885</v>
      </c>
      <c r="C1217" s="386" t="s">
        <v>9886</v>
      </c>
      <c r="D1217" s="386"/>
      <c r="E1217" s="386"/>
      <c r="F1217" s="386"/>
      <c r="G1217" s="387"/>
      <c r="H1217" s="386" t="s">
        <v>1963</v>
      </c>
      <c r="I1217" s="386" t="s">
        <v>535</v>
      </c>
      <c r="J1217" s="386">
        <v>12</v>
      </c>
      <c r="K1217" s="386">
        <v>2013</v>
      </c>
      <c r="L1217" s="388">
        <v>1</v>
      </c>
    </row>
    <row r="1218" spans="1:12" x14ac:dyDescent="0.25">
      <c r="A1218" s="386">
        <v>1210</v>
      </c>
      <c r="B1218" s="386" t="s">
        <v>9887</v>
      </c>
      <c r="C1218" s="386" t="s">
        <v>9886</v>
      </c>
      <c r="D1218" s="386"/>
      <c r="E1218" s="386"/>
      <c r="F1218" s="386"/>
      <c r="G1218" s="387"/>
      <c r="H1218" s="386" t="s">
        <v>1963</v>
      </c>
      <c r="I1218" s="386" t="s">
        <v>535</v>
      </c>
      <c r="J1218" s="386">
        <v>12</v>
      </c>
      <c r="K1218" s="386">
        <v>2013</v>
      </c>
      <c r="L1218" s="388">
        <v>1</v>
      </c>
    </row>
    <row r="1219" spans="1:12" x14ac:dyDescent="0.25">
      <c r="A1219" s="386">
        <v>1211</v>
      </c>
      <c r="B1219" s="386" t="s">
        <v>9888</v>
      </c>
      <c r="C1219" s="386" t="s">
        <v>9889</v>
      </c>
      <c r="D1219" s="386"/>
      <c r="E1219" s="386"/>
      <c r="F1219" s="386"/>
      <c r="G1219" s="387"/>
      <c r="H1219" s="386" t="s">
        <v>1963</v>
      </c>
      <c r="I1219" s="386" t="s">
        <v>535</v>
      </c>
      <c r="J1219" s="386">
        <v>12</v>
      </c>
      <c r="K1219" s="386">
        <v>2013</v>
      </c>
      <c r="L1219" s="388">
        <v>1</v>
      </c>
    </row>
    <row r="1220" spans="1:12" ht="30" x14ac:dyDescent="0.25">
      <c r="A1220" s="386">
        <v>1212</v>
      </c>
      <c r="B1220" s="386" t="s">
        <v>9890</v>
      </c>
      <c r="C1220" s="386" t="s">
        <v>9891</v>
      </c>
      <c r="D1220" s="386"/>
      <c r="E1220" s="386"/>
      <c r="F1220" s="386"/>
      <c r="G1220" s="387"/>
      <c r="H1220" s="386" t="s">
        <v>1963</v>
      </c>
      <c r="I1220" s="386" t="s">
        <v>535</v>
      </c>
      <c r="J1220" s="386">
        <v>12</v>
      </c>
      <c r="K1220" s="386">
        <v>2015</v>
      </c>
      <c r="L1220" s="388">
        <v>994.75</v>
      </c>
    </row>
    <row r="1221" spans="1:12" ht="30" x14ac:dyDescent="0.25">
      <c r="A1221" s="386">
        <v>1213</v>
      </c>
      <c r="B1221" s="386" t="s">
        <v>9892</v>
      </c>
      <c r="C1221" s="386" t="s">
        <v>9893</v>
      </c>
      <c r="D1221" s="386"/>
      <c r="E1221" s="386"/>
      <c r="F1221" s="386"/>
      <c r="G1221" s="387"/>
      <c r="H1221" s="386" t="s">
        <v>1963</v>
      </c>
      <c r="I1221" s="386" t="s">
        <v>535</v>
      </c>
      <c r="J1221" s="386">
        <v>12</v>
      </c>
      <c r="K1221" s="386">
        <v>2013</v>
      </c>
      <c r="L1221" s="388">
        <v>1</v>
      </c>
    </row>
    <row r="1222" spans="1:12" ht="30" x14ac:dyDescent="0.25">
      <c r="A1222" s="386">
        <v>1214</v>
      </c>
      <c r="B1222" s="386" t="s">
        <v>9894</v>
      </c>
      <c r="C1222" s="386" t="s">
        <v>9895</v>
      </c>
      <c r="D1222" s="386"/>
      <c r="E1222" s="386"/>
      <c r="F1222" s="386"/>
      <c r="G1222" s="387"/>
      <c r="H1222" s="386" t="s">
        <v>1963</v>
      </c>
      <c r="I1222" s="386" t="s">
        <v>535</v>
      </c>
      <c r="J1222" s="386">
        <v>12</v>
      </c>
      <c r="K1222" s="386">
        <v>2013</v>
      </c>
      <c r="L1222" s="388">
        <v>1</v>
      </c>
    </row>
    <row r="1223" spans="1:12" x14ac:dyDescent="0.25">
      <c r="A1223" s="386">
        <v>1215</v>
      </c>
      <c r="B1223" s="386" t="s">
        <v>9896</v>
      </c>
      <c r="C1223" s="386" t="s">
        <v>9897</v>
      </c>
      <c r="D1223" s="386"/>
      <c r="E1223" s="386"/>
      <c r="F1223" s="386"/>
      <c r="G1223" s="387"/>
      <c r="H1223" s="386" t="s">
        <v>1963</v>
      </c>
      <c r="I1223" s="386" t="s">
        <v>535</v>
      </c>
      <c r="J1223" s="386">
        <v>12</v>
      </c>
      <c r="K1223" s="386">
        <v>2015</v>
      </c>
      <c r="L1223" s="388">
        <v>799</v>
      </c>
    </row>
    <row r="1224" spans="1:12" x14ac:dyDescent="0.25">
      <c r="A1224" s="386">
        <v>1216</v>
      </c>
      <c r="B1224" s="386" t="s">
        <v>9898</v>
      </c>
      <c r="C1224" s="386" t="s">
        <v>9899</v>
      </c>
      <c r="D1224" s="386"/>
      <c r="E1224" s="386"/>
      <c r="F1224" s="386"/>
      <c r="G1224" s="387"/>
      <c r="H1224" s="386" t="s">
        <v>1963</v>
      </c>
      <c r="I1224" s="386" t="s">
        <v>535</v>
      </c>
      <c r="J1224" s="386">
        <v>12</v>
      </c>
      <c r="K1224" s="386">
        <v>2015</v>
      </c>
      <c r="L1224" s="388">
        <v>1546.75</v>
      </c>
    </row>
    <row r="1225" spans="1:12" x14ac:dyDescent="0.25">
      <c r="A1225" s="386">
        <v>1217</v>
      </c>
      <c r="B1225" s="386" t="s">
        <v>9900</v>
      </c>
      <c r="C1225" s="386" t="s">
        <v>9901</v>
      </c>
      <c r="D1225" s="386"/>
      <c r="E1225" s="386"/>
      <c r="F1225" s="386"/>
      <c r="G1225" s="387"/>
      <c r="H1225" s="386" t="s">
        <v>1963</v>
      </c>
      <c r="I1225" s="386" t="s">
        <v>535</v>
      </c>
      <c r="J1225" s="386">
        <v>12</v>
      </c>
      <c r="K1225" s="386">
        <v>2015</v>
      </c>
      <c r="L1225" s="388">
        <v>171.35</v>
      </c>
    </row>
    <row r="1226" spans="1:12" x14ac:dyDescent="0.25">
      <c r="A1226" s="386">
        <v>1218</v>
      </c>
      <c r="B1226" s="386" t="s">
        <v>9902</v>
      </c>
      <c r="C1226" s="386" t="s">
        <v>9903</v>
      </c>
      <c r="D1226" s="386"/>
      <c r="E1226" s="386"/>
      <c r="F1226" s="386"/>
      <c r="G1226" s="387"/>
      <c r="H1226" s="386" t="s">
        <v>1963</v>
      </c>
      <c r="I1226" s="386" t="s">
        <v>535</v>
      </c>
      <c r="J1226" s="386">
        <v>12</v>
      </c>
      <c r="K1226" s="386">
        <v>2013</v>
      </c>
      <c r="L1226" s="388">
        <v>1</v>
      </c>
    </row>
    <row r="1227" spans="1:12" x14ac:dyDescent="0.25">
      <c r="A1227" s="386">
        <v>1219</v>
      </c>
      <c r="B1227" s="386" t="s">
        <v>9904</v>
      </c>
      <c r="C1227" s="386" t="s">
        <v>9903</v>
      </c>
      <c r="D1227" s="386"/>
      <c r="E1227" s="386"/>
      <c r="F1227" s="386"/>
      <c r="G1227" s="387"/>
      <c r="H1227" s="386" t="s">
        <v>1963</v>
      </c>
      <c r="I1227" s="386" t="s">
        <v>535</v>
      </c>
      <c r="J1227" s="386">
        <v>12</v>
      </c>
      <c r="K1227" s="386">
        <v>2013</v>
      </c>
      <c r="L1227" s="388">
        <v>1</v>
      </c>
    </row>
    <row r="1228" spans="1:12" x14ac:dyDescent="0.25">
      <c r="A1228" s="386">
        <v>1220</v>
      </c>
      <c r="B1228" s="386" t="s">
        <v>9905</v>
      </c>
      <c r="C1228" s="386" t="s">
        <v>9906</v>
      </c>
      <c r="D1228" s="386"/>
      <c r="E1228" s="386"/>
      <c r="F1228" s="386"/>
      <c r="G1228" s="387"/>
      <c r="H1228" s="386" t="s">
        <v>1963</v>
      </c>
      <c r="I1228" s="386" t="s">
        <v>535</v>
      </c>
      <c r="J1228" s="386">
        <v>12</v>
      </c>
      <c r="K1228" s="386">
        <v>2013</v>
      </c>
      <c r="L1228" s="388">
        <v>1</v>
      </c>
    </row>
    <row r="1229" spans="1:12" x14ac:dyDescent="0.25">
      <c r="A1229" s="386">
        <v>1221</v>
      </c>
      <c r="B1229" s="386" t="s">
        <v>9907</v>
      </c>
      <c r="C1229" s="386" t="s">
        <v>9908</v>
      </c>
      <c r="D1229" s="386"/>
      <c r="E1229" s="386"/>
      <c r="F1229" s="386"/>
      <c r="G1229" s="387"/>
      <c r="H1229" s="386" t="s">
        <v>1963</v>
      </c>
      <c r="I1229" s="386" t="s">
        <v>535</v>
      </c>
      <c r="J1229" s="386">
        <v>12</v>
      </c>
      <c r="K1229" s="386">
        <v>2013</v>
      </c>
      <c r="L1229" s="388">
        <v>1</v>
      </c>
    </row>
    <row r="1230" spans="1:12" x14ac:dyDescent="0.25">
      <c r="A1230" s="386">
        <v>1222</v>
      </c>
      <c r="B1230" s="386" t="s">
        <v>9909</v>
      </c>
      <c r="C1230" s="386" t="s">
        <v>9910</v>
      </c>
      <c r="D1230" s="386"/>
      <c r="E1230" s="386"/>
      <c r="F1230" s="386"/>
      <c r="G1230" s="387"/>
      <c r="H1230" s="386" t="s">
        <v>1963</v>
      </c>
      <c r="I1230" s="386" t="s">
        <v>535</v>
      </c>
      <c r="J1230" s="386">
        <v>12</v>
      </c>
      <c r="K1230" s="386">
        <v>2013</v>
      </c>
      <c r="L1230" s="388">
        <v>1</v>
      </c>
    </row>
    <row r="1231" spans="1:12" x14ac:dyDescent="0.25">
      <c r="A1231" s="386">
        <v>1223</v>
      </c>
      <c r="B1231" s="386" t="s">
        <v>9911</v>
      </c>
      <c r="C1231" s="96" t="s">
        <v>9912</v>
      </c>
      <c r="D1231" s="386"/>
      <c r="E1231" s="386"/>
      <c r="F1231" s="386"/>
      <c r="G1231" s="387"/>
      <c r="H1231" s="386" t="s">
        <v>1963</v>
      </c>
      <c r="I1231" s="386" t="s">
        <v>535</v>
      </c>
      <c r="J1231" s="386">
        <v>12</v>
      </c>
      <c r="K1231" s="386">
        <v>2015</v>
      </c>
      <c r="L1231" s="388">
        <f>3306/3</f>
        <v>1102</v>
      </c>
    </row>
    <row r="1232" spans="1:12" x14ac:dyDescent="0.25">
      <c r="A1232" s="386">
        <v>1224</v>
      </c>
      <c r="B1232" s="386" t="s">
        <v>9913</v>
      </c>
      <c r="C1232" s="96" t="s">
        <v>9912</v>
      </c>
      <c r="D1232" s="386"/>
      <c r="E1232" s="386"/>
      <c r="F1232" s="386"/>
      <c r="G1232" s="387"/>
      <c r="H1232" s="386" t="s">
        <v>1963</v>
      </c>
      <c r="I1232" s="386" t="s">
        <v>535</v>
      </c>
      <c r="J1232" s="386">
        <v>12</v>
      </c>
      <c r="K1232" s="386">
        <v>2015</v>
      </c>
      <c r="L1232" s="388">
        <v>1102</v>
      </c>
    </row>
    <row r="1233" spans="1:12" x14ac:dyDescent="0.25">
      <c r="A1233" s="386">
        <v>1225</v>
      </c>
      <c r="B1233" s="386" t="s">
        <v>9914</v>
      </c>
      <c r="C1233" s="96" t="s">
        <v>9912</v>
      </c>
      <c r="D1233" s="386"/>
      <c r="E1233" s="386"/>
      <c r="F1233" s="386"/>
      <c r="G1233" s="387"/>
      <c r="H1233" s="386" t="s">
        <v>1963</v>
      </c>
      <c r="I1233" s="386" t="s">
        <v>535</v>
      </c>
      <c r="J1233" s="386">
        <v>12</v>
      </c>
      <c r="K1233" s="386">
        <v>2015</v>
      </c>
      <c r="L1233" s="388">
        <v>1102</v>
      </c>
    </row>
    <row r="1234" spans="1:12" ht="30" x14ac:dyDescent="0.25">
      <c r="A1234" s="386">
        <v>1226</v>
      </c>
      <c r="B1234" s="386" t="s">
        <v>9915</v>
      </c>
      <c r="C1234" s="386" t="s">
        <v>9916</v>
      </c>
      <c r="D1234" s="386"/>
      <c r="E1234" s="386"/>
      <c r="F1234" s="386"/>
      <c r="G1234" s="387"/>
      <c r="H1234" s="386" t="s">
        <v>2011</v>
      </c>
      <c r="I1234" s="386" t="s">
        <v>535</v>
      </c>
      <c r="J1234" s="386">
        <v>12</v>
      </c>
      <c r="K1234" s="386">
        <v>2015</v>
      </c>
      <c r="L1234" s="388">
        <v>1750.3</v>
      </c>
    </row>
    <row r="1235" spans="1:12" ht="30" x14ac:dyDescent="0.25">
      <c r="A1235" s="386">
        <v>1227</v>
      </c>
      <c r="B1235" s="386" t="s">
        <v>9917</v>
      </c>
      <c r="C1235" s="386" t="s">
        <v>9918</v>
      </c>
      <c r="D1235" s="386"/>
      <c r="E1235" s="386"/>
      <c r="F1235" s="386"/>
      <c r="G1235" s="387"/>
      <c r="H1235" s="386" t="s">
        <v>2011</v>
      </c>
      <c r="I1235" s="386" t="s">
        <v>535</v>
      </c>
      <c r="J1235" s="386">
        <v>12</v>
      </c>
      <c r="K1235" s="386">
        <v>2015</v>
      </c>
      <c r="L1235" s="388">
        <v>994.75</v>
      </c>
    </row>
    <row r="1236" spans="1:12" ht="30" x14ac:dyDescent="0.25">
      <c r="A1236" s="386">
        <v>1228</v>
      </c>
      <c r="B1236" s="386" t="s">
        <v>9919</v>
      </c>
      <c r="C1236" s="386" t="s">
        <v>9920</v>
      </c>
      <c r="D1236" s="386"/>
      <c r="E1236" s="386"/>
      <c r="F1236" s="386"/>
      <c r="G1236" s="387"/>
      <c r="H1236" s="386" t="s">
        <v>2011</v>
      </c>
      <c r="I1236" s="386" t="s">
        <v>535</v>
      </c>
      <c r="J1236" s="386">
        <v>12</v>
      </c>
      <c r="K1236" s="386">
        <v>2015</v>
      </c>
      <c r="L1236" s="388">
        <v>428.37</v>
      </c>
    </row>
    <row r="1237" spans="1:12" ht="30" x14ac:dyDescent="0.25">
      <c r="A1237" s="386">
        <v>1229</v>
      </c>
      <c r="B1237" s="386" t="s">
        <v>9921</v>
      </c>
      <c r="C1237" s="386" t="s">
        <v>9922</v>
      </c>
      <c r="D1237" s="386"/>
      <c r="E1237" s="386"/>
      <c r="F1237" s="386"/>
      <c r="G1237" s="387"/>
      <c r="H1237" s="386" t="s">
        <v>2011</v>
      </c>
      <c r="I1237" s="386" t="s">
        <v>535</v>
      </c>
      <c r="J1237" s="386">
        <v>12</v>
      </c>
      <c r="K1237" s="386">
        <v>2015</v>
      </c>
      <c r="L1237" s="388">
        <v>428.37</v>
      </c>
    </row>
    <row r="1238" spans="1:12" ht="30" x14ac:dyDescent="0.25">
      <c r="A1238" s="386">
        <v>1230</v>
      </c>
      <c r="B1238" s="386" t="s">
        <v>9923</v>
      </c>
      <c r="C1238" s="386" t="s">
        <v>9924</v>
      </c>
      <c r="D1238" s="386"/>
      <c r="E1238" s="386"/>
      <c r="F1238" s="386"/>
      <c r="G1238" s="387"/>
      <c r="H1238" s="386" t="s">
        <v>2011</v>
      </c>
      <c r="I1238" s="386" t="s">
        <v>535</v>
      </c>
      <c r="J1238" s="386">
        <v>12</v>
      </c>
      <c r="K1238" s="386">
        <v>2015</v>
      </c>
      <c r="L1238" s="388">
        <v>419.99</v>
      </c>
    </row>
    <row r="1239" spans="1:12" ht="30" x14ac:dyDescent="0.25">
      <c r="A1239" s="386">
        <v>1231</v>
      </c>
      <c r="B1239" s="386" t="s">
        <v>9925</v>
      </c>
      <c r="C1239" s="386" t="s">
        <v>9926</v>
      </c>
      <c r="D1239" s="386"/>
      <c r="E1239" s="386"/>
      <c r="F1239" s="386"/>
      <c r="G1239" s="387"/>
      <c r="H1239" s="386" t="s">
        <v>2011</v>
      </c>
      <c r="I1239" s="386" t="s">
        <v>535</v>
      </c>
      <c r="J1239" s="386">
        <v>12</v>
      </c>
      <c r="K1239" s="386">
        <v>2015</v>
      </c>
      <c r="L1239" s="388">
        <v>419.99</v>
      </c>
    </row>
    <row r="1240" spans="1:12" ht="30" x14ac:dyDescent="0.25">
      <c r="A1240" s="386">
        <v>1232</v>
      </c>
      <c r="B1240" s="386" t="s">
        <v>9927</v>
      </c>
      <c r="C1240" s="386" t="s">
        <v>9928</v>
      </c>
      <c r="D1240" s="386"/>
      <c r="E1240" s="386"/>
      <c r="F1240" s="386"/>
      <c r="G1240" s="387"/>
      <c r="H1240" s="386" t="s">
        <v>2011</v>
      </c>
      <c r="I1240" s="386" t="s">
        <v>535</v>
      </c>
      <c r="J1240" s="386">
        <v>12</v>
      </c>
      <c r="K1240" s="386">
        <v>2015</v>
      </c>
      <c r="L1240" s="388">
        <v>419.99</v>
      </c>
    </row>
    <row r="1241" spans="1:12" ht="30" x14ac:dyDescent="0.25">
      <c r="A1241" s="386">
        <v>1233</v>
      </c>
      <c r="B1241" s="386" t="s">
        <v>9929</v>
      </c>
      <c r="C1241" s="386" t="s">
        <v>9930</v>
      </c>
      <c r="D1241" s="386"/>
      <c r="E1241" s="386"/>
      <c r="F1241" s="386"/>
      <c r="G1241" s="387"/>
      <c r="H1241" s="386" t="s">
        <v>2011</v>
      </c>
      <c r="I1241" s="386" t="s">
        <v>535</v>
      </c>
      <c r="J1241" s="386">
        <v>12</v>
      </c>
      <c r="K1241" s="386">
        <v>2015</v>
      </c>
      <c r="L1241" s="388">
        <v>419.99</v>
      </c>
    </row>
    <row r="1242" spans="1:12" ht="30" x14ac:dyDescent="0.25">
      <c r="A1242" s="386">
        <v>1234</v>
      </c>
      <c r="B1242" s="386" t="s">
        <v>9931</v>
      </c>
      <c r="C1242" s="386" t="s">
        <v>9932</v>
      </c>
      <c r="D1242" s="386"/>
      <c r="E1242" s="386"/>
      <c r="F1242" s="386"/>
      <c r="G1242" s="387"/>
      <c r="H1242" s="386" t="s">
        <v>2011</v>
      </c>
      <c r="I1242" s="386" t="s">
        <v>535</v>
      </c>
      <c r="J1242" s="386">
        <v>12</v>
      </c>
      <c r="K1242" s="386">
        <v>2015</v>
      </c>
      <c r="L1242" s="388">
        <v>419.99</v>
      </c>
    </row>
    <row r="1243" spans="1:12" ht="30" x14ac:dyDescent="0.25">
      <c r="A1243" s="386">
        <v>1235</v>
      </c>
      <c r="B1243" s="386" t="s">
        <v>9933</v>
      </c>
      <c r="C1243" s="386" t="s">
        <v>9934</v>
      </c>
      <c r="D1243" s="386"/>
      <c r="E1243" s="386"/>
      <c r="F1243" s="386"/>
      <c r="G1243" s="387"/>
      <c r="H1243" s="386" t="s">
        <v>2011</v>
      </c>
      <c r="I1243" s="386" t="s">
        <v>535</v>
      </c>
      <c r="J1243" s="386">
        <v>12</v>
      </c>
      <c r="K1243" s="386">
        <v>2015</v>
      </c>
      <c r="L1243" s="388">
        <v>419.99</v>
      </c>
    </row>
    <row r="1244" spans="1:12" ht="30" x14ac:dyDescent="0.25">
      <c r="A1244" s="386">
        <v>1236</v>
      </c>
      <c r="B1244" s="386" t="s">
        <v>9935</v>
      </c>
      <c r="C1244" s="386" t="s">
        <v>9936</v>
      </c>
      <c r="D1244" s="386"/>
      <c r="E1244" s="386"/>
      <c r="F1244" s="386"/>
      <c r="G1244" s="387"/>
      <c r="H1244" s="386" t="s">
        <v>2011</v>
      </c>
      <c r="I1244" s="386" t="s">
        <v>535</v>
      </c>
      <c r="J1244" s="386">
        <v>12</v>
      </c>
      <c r="K1244" s="386">
        <v>2015</v>
      </c>
      <c r="L1244" s="388">
        <v>420</v>
      </c>
    </row>
    <row r="1245" spans="1:12" x14ac:dyDescent="0.25">
      <c r="A1245" s="386">
        <v>1237</v>
      </c>
      <c r="B1245" s="386" t="s">
        <v>9937</v>
      </c>
      <c r="C1245" s="386" t="s">
        <v>9938</v>
      </c>
      <c r="D1245" s="386"/>
      <c r="E1245" s="386"/>
      <c r="F1245" s="386"/>
      <c r="G1245" s="387"/>
      <c r="H1245" s="386" t="s">
        <v>2011</v>
      </c>
      <c r="I1245" s="386" t="s">
        <v>535</v>
      </c>
      <c r="J1245" s="386">
        <v>12</v>
      </c>
      <c r="K1245" s="386">
        <v>2015</v>
      </c>
      <c r="L1245" s="388">
        <v>229</v>
      </c>
    </row>
    <row r="1246" spans="1:12" ht="30" x14ac:dyDescent="0.25">
      <c r="A1246" s="386">
        <v>1238</v>
      </c>
      <c r="B1246" s="386" t="s">
        <v>9939</v>
      </c>
      <c r="C1246" s="386" t="s">
        <v>9940</v>
      </c>
      <c r="D1246" s="386"/>
      <c r="E1246" s="386"/>
      <c r="F1246" s="386"/>
      <c r="G1246" s="387"/>
      <c r="H1246" s="386" t="s">
        <v>2011</v>
      </c>
      <c r="I1246" s="386" t="s">
        <v>535</v>
      </c>
      <c r="J1246" s="386">
        <v>12</v>
      </c>
      <c r="K1246" s="386">
        <v>2013</v>
      </c>
      <c r="L1246" s="388">
        <v>1</v>
      </c>
    </row>
    <row r="1247" spans="1:12" ht="30" x14ac:dyDescent="0.25">
      <c r="A1247" s="386">
        <v>1239</v>
      </c>
      <c r="B1247" s="386" t="s">
        <v>9941</v>
      </c>
      <c r="C1247" s="386" t="s">
        <v>9942</v>
      </c>
      <c r="D1247" s="386"/>
      <c r="E1247" s="386"/>
      <c r="F1247" s="386"/>
      <c r="G1247" s="387"/>
      <c r="H1247" s="386" t="s">
        <v>2011</v>
      </c>
      <c r="I1247" s="386" t="s">
        <v>535</v>
      </c>
      <c r="J1247" s="386">
        <v>12</v>
      </c>
      <c r="K1247" s="386">
        <v>2013</v>
      </c>
      <c r="L1247" s="388">
        <v>1</v>
      </c>
    </row>
    <row r="1248" spans="1:12" ht="30" x14ac:dyDescent="0.25">
      <c r="A1248" s="386">
        <v>1240</v>
      </c>
      <c r="B1248" s="386" t="s">
        <v>9943</v>
      </c>
      <c r="C1248" s="386" t="s">
        <v>9944</v>
      </c>
      <c r="D1248" s="386"/>
      <c r="E1248" s="386"/>
      <c r="F1248" s="386"/>
      <c r="G1248" s="387"/>
      <c r="H1248" s="386" t="s">
        <v>2011</v>
      </c>
      <c r="I1248" s="386" t="s">
        <v>535</v>
      </c>
      <c r="J1248" s="386">
        <v>12</v>
      </c>
      <c r="K1248" s="386">
        <v>2013</v>
      </c>
      <c r="L1248" s="388">
        <v>1</v>
      </c>
    </row>
    <row r="1249" spans="1:12" ht="30" x14ac:dyDescent="0.25">
      <c r="A1249" s="386">
        <v>1241</v>
      </c>
      <c r="B1249" s="386" t="s">
        <v>9945</v>
      </c>
      <c r="C1249" s="386" t="s">
        <v>9946</v>
      </c>
      <c r="D1249" s="386"/>
      <c r="E1249" s="386"/>
      <c r="F1249" s="386"/>
      <c r="G1249" s="387"/>
      <c r="H1249" s="386" t="s">
        <v>2011</v>
      </c>
      <c r="I1249" s="386" t="s">
        <v>535</v>
      </c>
      <c r="J1249" s="386">
        <v>12</v>
      </c>
      <c r="K1249" s="386">
        <v>2013</v>
      </c>
      <c r="L1249" s="388">
        <v>1</v>
      </c>
    </row>
    <row r="1250" spans="1:12" x14ac:dyDescent="0.25">
      <c r="A1250" s="386">
        <v>1242</v>
      </c>
      <c r="B1250" s="386" t="s">
        <v>9947</v>
      </c>
      <c r="C1250" s="386" t="s">
        <v>9948</v>
      </c>
      <c r="D1250" s="386"/>
      <c r="E1250" s="386"/>
      <c r="F1250" s="386"/>
      <c r="G1250" s="387"/>
      <c r="H1250" s="386" t="s">
        <v>2011</v>
      </c>
      <c r="I1250" s="386" t="s">
        <v>535</v>
      </c>
      <c r="J1250" s="386">
        <v>12</v>
      </c>
      <c r="K1250" s="386">
        <v>2013</v>
      </c>
      <c r="L1250" s="388">
        <v>1</v>
      </c>
    </row>
    <row r="1251" spans="1:12" x14ac:dyDescent="0.25">
      <c r="A1251" s="386">
        <v>1243</v>
      </c>
      <c r="B1251" s="386" t="s">
        <v>9949</v>
      </c>
      <c r="C1251" s="386" t="s">
        <v>9950</v>
      </c>
      <c r="D1251" s="386"/>
      <c r="E1251" s="386"/>
      <c r="F1251" s="386"/>
      <c r="G1251" s="387"/>
      <c r="H1251" s="386" t="s">
        <v>2011</v>
      </c>
      <c r="I1251" s="386" t="s">
        <v>535</v>
      </c>
      <c r="J1251" s="386">
        <v>12</v>
      </c>
      <c r="K1251" s="386">
        <v>2013</v>
      </c>
      <c r="L1251" s="388">
        <v>1</v>
      </c>
    </row>
    <row r="1252" spans="1:12" x14ac:dyDescent="0.25">
      <c r="A1252" s="386">
        <v>1244</v>
      </c>
      <c r="B1252" s="386" t="s">
        <v>9951</v>
      </c>
      <c r="C1252" s="386" t="s">
        <v>9952</v>
      </c>
      <c r="D1252" s="386"/>
      <c r="E1252" s="386"/>
      <c r="F1252" s="386"/>
      <c r="G1252" s="387"/>
      <c r="H1252" s="386" t="s">
        <v>2011</v>
      </c>
      <c r="I1252" s="386" t="s">
        <v>535</v>
      </c>
      <c r="J1252" s="386">
        <v>12</v>
      </c>
      <c r="K1252" s="386">
        <v>2015</v>
      </c>
      <c r="L1252" s="388">
        <v>812.82</v>
      </c>
    </row>
    <row r="1253" spans="1:12" x14ac:dyDescent="0.25">
      <c r="A1253" s="386">
        <v>1245</v>
      </c>
      <c r="B1253" s="386" t="s">
        <v>9953</v>
      </c>
      <c r="C1253" s="386" t="s">
        <v>7906</v>
      </c>
      <c r="D1253" s="386"/>
      <c r="E1253" s="386"/>
      <c r="F1253" s="386"/>
      <c r="G1253" s="387"/>
      <c r="H1253" s="386" t="s">
        <v>2011</v>
      </c>
      <c r="I1253" s="386" t="s">
        <v>535</v>
      </c>
      <c r="J1253" s="386">
        <v>12</v>
      </c>
      <c r="K1253" s="386">
        <v>2015</v>
      </c>
      <c r="L1253" s="388">
        <v>1500</v>
      </c>
    </row>
    <row r="1254" spans="1:12" x14ac:dyDescent="0.25">
      <c r="A1254" s="386">
        <v>1246</v>
      </c>
      <c r="B1254" s="386" t="s">
        <v>9954</v>
      </c>
      <c r="C1254" s="386" t="s">
        <v>9955</v>
      </c>
      <c r="D1254" s="386"/>
      <c r="E1254" s="386"/>
      <c r="F1254" s="386"/>
      <c r="G1254" s="387"/>
      <c r="H1254" s="386" t="s">
        <v>2011</v>
      </c>
      <c r="I1254" s="386" t="s">
        <v>535</v>
      </c>
      <c r="J1254" s="386">
        <v>12</v>
      </c>
      <c r="K1254" s="386">
        <v>2015</v>
      </c>
      <c r="L1254" s="388">
        <v>1736.8</v>
      </c>
    </row>
    <row r="1255" spans="1:12" ht="30" x14ac:dyDescent="0.25">
      <c r="A1255" s="386">
        <v>1247</v>
      </c>
      <c r="B1255" s="386" t="s">
        <v>9956</v>
      </c>
      <c r="C1255" s="386" t="s">
        <v>9957</v>
      </c>
      <c r="D1255" s="386">
        <v>20000</v>
      </c>
      <c r="E1255" s="386"/>
      <c r="F1255" s="386"/>
      <c r="G1255" s="387"/>
      <c r="H1255" s="386" t="s">
        <v>2011</v>
      </c>
      <c r="I1255" s="386" t="s">
        <v>535</v>
      </c>
      <c r="J1255" s="386">
        <v>12</v>
      </c>
      <c r="K1255" s="386">
        <v>2015</v>
      </c>
      <c r="L1255" s="388">
        <v>171.35</v>
      </c>
    </row>
    <row r="1256" spans="1:12" ht="30" x14ac:dyDescent="0.25">
      <c r="A1256" s="386">
        <v>1248</v>
      </c>
      <c r="B1256" s="386" t="s">
        <v>9958</v>
      </c>
      <c r="C1256" s="386" t="s">
        <v>9959</v>
      </c>
      <c r="D1256" s="386">
        <f>D1255*16%</f>
        <v>3200</v>
      </c>
      <c r="E1256" s="386"/>
      <c r="F1256" s="386"/>
      <c r="G1256" s="387"/>
      <c r="H1256" s="386" t="s">
        <v>2011</v>
      </c>
      <c r="I1256" s="386" t="s">
        <v>535</v>
      </c>
      <c r="J1256" s="386">
        <v>12</v>
      </c>
      <c r="K1256" s="386">
        <v>2013</v>
      </c>
      <c r="L1256" s="388">
        <v>1</v>
      </c>
    </row>
    <row r="1257" spans="1:12" ht="30" x14ac:dyDescent="0.25">
      <c r="A1257" s="386">
        <v>1249</v>
      </c>
      <c r="B1257" s="386" t="s">
        <v>9960</v>
      </c>
      <c r="C1257" s="386" t="s">
        <v>9961</v>
      </c>
      <c r="D1257" s="386"/>
      <c r="E1257" s="386"/>
      <c r="F1257" s="386"/>
      <c r="G1257" s="387"/>
      <c r="H1257" s="386" t="s">
        <v>2011</v>
      </c>
      <c r="I1257" s="386" t="s">
        <v>535</v>
      </c>
      <c r="J1257" s="386">
        <v>12</v>
      </c>
      <c r="K1257" s="386">
        <v>2015</v>
      </c>
      <c r="L1257" s="388">
        <v>1396.82</v>
      </c>
    </row>
    <row r="1258" spans="1:12" x14ac:dyDescent="0.25">
      <c r="A1258" s="386">
        <v>1250</v>
      </c>
      <c r="B1258" s="386" t="s">
        <v>9962</v>
      </c>
      <c r="C1258" s="386" t="s">
        <v>9963</v>
      </c>
      <c r="D1258" s="386"/>
      <c r="E1258" s="386"/>
      <c r="F1258" s="386"/>
      <c r="G1258" s="387"/>
      <c r="H1258" s="386" t="s">
        <v>9964</v>
      </c>
      <c r="I1258" s="386" t="s">
        <v>535</v>
      </c>
      <c r="J1258" s="386">
        <v>12</v>
      </c>
      <c r="K1258" s="386">
        <v>2013</v>
      </c>
      <c r="L1258" s="388">
        <v>1</v>
      </c>
    </row>
    <row r="1259" spans="1:12" ht="30" x14ac:dyDescent="0.25">
      <c r="A1259" s="386">
        <v>1251</v>
      </c>
      <c r="B1259" s="386" t="s">
        <v>9965</v>
      </c>
      <c r="C1259" s="386" t="s">
        <v>9966</v>
      </c>
      <c r="D1259" s="386"/>
      <c r="E1259" s="386"/>
      <c r="F1259" s="386"/>
      <c r="G1259" s="387"/>
      <c r="H1259" s="386" t="s">
        <v>9964</v>
      </c>
      <c r="I1259" s="386" t="s">
        <v>535</v>
      </c>
      <c r="J1259" s="386">
        <v>12</v>
      </c>
      <c r="K1259" s="386">
        <v>2015</v>
      </c>
      <c r="L1259" s="388">
        <v>1284.32</v>
      </c>
    </row>
    <row r="1260" spans="1:12" x14ac:dyDescent="0.25">
      <c r="A1260" s="386">
        <v>1252</v>
      </c>
      <c r="B1260" s="386" t="s">
        <v>9967</v>
      </c>
      <c r="C1260" s="386" t="s">
        <v>9968</v>
      </c>
      <c r="D1260" s="386"/>
      <c r="E1260" s="386"/>
      <c r="F1260" s="386"/>
      <c r="G1260" s="387"/>
      <c r="H1260" s="386" t="s">
        <v>9964</v>
      </c>
      <c r="I1260" s="386" t="s">
        <v>535</v>
      </c>
      <c r="J1260" s="386">
        <v>12</v>
      </c>
      <c r="K1260" s="386">
        <v>2013</v>
      </c>
      <c r="L1260" s="388">
        <v>1</v>
      </c>
    </row>
    <row r="1261" spans="1:12" ht="30" x14ac:dyDescent="0.25">
      <c r="A1261" s="386">
        <v>1253</v>
      </c>
      <c r="B1261" s="386" t="s">
        <v>9969</v>
      </c>
      <c r="C1261" s="386" t="s">
        <v>9970</v>
      </c>
      <c r="D1261" s="386"/>
      <c r="E1261" s="386"/>
      <c r="F1261" s="386"/>
      <c r="G1261" s="387"/>
      <c r="H1261" s="386" t="s">
        <v>9964</v>
      </c>
      <c r="I1261" s="386" t="s">
        <v>535</v>
      </c>
      <c r="J1261" s="386">
        <v>12</v>
      </c>
      <c r="K1261" s="386">
        <v>2013</v>
      </c>
      <c r="L1261" s="388">
        <v>2</v>
      </c>
    </row>
    <row r="1262" spans="1:12" ht="30" x14ac:dyDescent="0.25">
      <c r="A1262" s="386">
        <v>1254</v>
      </c>
      <c r="B1262" s="386" t="s">
        <v>9971</v>
      </c>
      <c r="C1262" s="386" t="s">
        <v>9972</v>
      </c>
      <c r="D1262" s="386"/>
      <c r="E1262" s="386"/>
      <c r="F1262" s="386"/>
      <c r="G1262" s="387"/>
      <c r="H1262" s="386" t="s">
        <v>9964</v>
      </c>
      <c r="I1262" s="386" t="s">
        <v>535</v>
      </c>
      <c r="J1262" s="386">
        <v>12</v>
      </c>
      <c r="K1262" s="386">
        <v>2013</v>
      </c>
      <c r="L1262" s="388">
        <v>2</v>
      </c>
    </row>
    <row r="1263" spans="1:12" x14ac:dyDescent="0.25">
      <c r="A1263" s="386">
        <v>1255</v>
      </c>
      <c r="B1263" s="386" t="s">
        <v>9973</v>
      </c>
      <c r="C1263" s="386" t="s">
        <v>9974</v>
      </c>
      <c r="D1263" s="386"/>
      <c r="E1263" s="386"/>
      <c r="F1263" s="386"/>
      <c r="G1263" s="387"/>
      <c r="H1263" s="386" t="s">
        <v>9964</v>
      </c>
      <c r="I1263" s="386" t="s">
        <v>535</v>
      </c>
      <c r="J1263" s="386">
        <v>12</v>
      </c>
      <c r="K1263" s="386">
        <v>2013</v>
      </c>
      <c r="L1263" s="388">
        <v>2</v>
      </c>
    </row>
    <row r="1264" spans="1:12" x14ac:dyDescent="0.25">
      <c r="A1264" s="386">
        <v>1256</v>
      </c>
      <c r="B1264" s="386" t="s">
        <v>9975</v>
      </c>
      <c r="C1264" s="386" t="s">
        <v>9976</v>
      </c>
      <c r="D1264" s="386"/>
      <c r="E1264" s="386"/>
      <c r="F1264" s="386"/>
      <c r="G1264" s="387"/>
      <c r="H1264" s="386" t="s">
        <v>9964</v>
      </c>
      <c r="I1264" s="386" t="s">
        <v>535</v>
      </c>
      <c r="J1264" s="386">
        <v>12</v>
      </c>
      <c r="K1264" s="386">
        <v>2015</v>
      </c>
      <c r="L1264" s="388">
        <v>287.5</v>
      </c>
    </row>
    <row r="1265" spans="1:12" x14ac:dyDescent="0.25">
      <c r="A1265" s="386">
        <v>1257</v>
      </c>
      <c r="B1265" s="386" t="s">
        <v>9977</v>
      </c>
      <c r="C1265" s="386" t="s">
        <v>9978</v>
      </c>
      <c r="D1265" s="386"/>
      <c r="E1265" s="386"/>
      <c r="F1265" s="386"/>
      <c r="G1265" s="387"/>
      <c r="H1265" s="386" t="s">
        <v>9964</v>
      </c>
      <c r="I1265" s="386" t="s">
        <v>535</v>
      </c>
      <c r="J1265" s="386">
        <v>12</v>
      </c>
      <c r="K1265" s="386">
        <v>2015</v>
      </c>
      <c r="L1265" s="388">
        <v>287.5</v>
      </c>
    </row>
    <row r="1266" spans="1:12" x14ac:dyDescent="0.25">
      <c r="A1266" s="386">
        <v>1258</v>
      </c>
      <c r="B1266" s="386" t="s">
        <v>9979</v>
      </c>
      <c r="C1266" s="386" t="s">
        <v>9980</v>
      </c>
      <c r="D1266" s="386"/>
      <c r="E1266" s="386"/>
      <c r="F1266" s="386"/>
      <c r="G1266" s="387"/>
      <c r="H1266" s="386" t="s">
        <v>9964</v>
      </c>
      <c r="I1266" s="386" t="s">
        <v>535</v>
      </c>
      <c r="J1266" s="386">
        <v>12</v>
      </c>
      <c r="K1266" s="386">
        <v>2015</v>
      </c>
      <c r="L1266" s="388">
        <v>309</v>
      </c>
    </row>
    <row r="1267" spans="1:12" x14ac:dyDescent="0.25">
      <c r="A1267" s="386">
        <v>1259</v>
      </c>
      <c r="B1267" s="386" t="s">
        <v>9981</v>
      </c>
      <c r="C1267" s="386" t="s">
        <v>9982</v>
      </c>
      <c r="D1267" s="386"/>
      <c r="E1267" s="386"/>
      <c r="F1267" s="386"/>
      <c r="G1267" s="387"/>
      <c r="H1267" s="386" t="s">
        <v>9964</v>
      </c>
      <c r="I1267" s="386" t="s">
        <v>535</v>
      </c>
      <c r="J1267" s="386">
        <v>12</v>
      </c>
      <c r="K1267" s="386">
        <v>2015</v>
      </c>
      <c r="L1267" s="388">
        <v>299</v>
      </c>
    </row>
    <row r="1268" spans="1:12" x14ac:dyDescent="0.25">
      <c r="A1268" s="386">
        <v>1260</v>
      </c>
      <c r="B1268" s="386" t="s">
        <v>9983</v>
      </c>
      <c r="C1268" s="386" t="s">
        <v>9984</v>
      </c>
      <c r="D1268" s="386"/>
      <c r="E1268" s="386"/>
      <c r="F1268" s="386"/>
      <c r="G1268" s="387"/>
      <c r="H1268" s="386" t="s">
        <v>9964</v>
      </c>
      <c r="I1268" s="386" t="s">
        <v>535</v>
      </c>
      <c r="J1268" s="386">
        <v>12</v>
      </c>
      <c r="K1268" s="386">
        <v>2013</v>
      </c>
      <c r="L1268" s="388">
        <v>1</v>
      </c>
    </row>
    <row r="1269" spans="1:12" x14ac:dyDescent="0.25">
      <c r="A1269" s="386">
        <v>1261</v>
      </c>
      <c r="B1269" s="386" t="s">
        <v>9985</v>
      </c>
      <c r="C1269" s="386" t="s">
        <v>9986</v>
      </c>
      <c r="D1269" s="386"/>
      <c r="E1269" s="386"/>
      <c r="F1269" s="386"/>
      <c r="G1269" s="387"/>
      <c r="H1269" s="386" t="s">
        <v>9964</v>
      </c>
      <c r="I1269" s="386" t="s">
        <v>535</v>
      </c>
      <c r="J1269" s="386">
        <v>12</v>
      </c>
      <c r="K1269" s="386">
        <v>2013</v>
      </c>
      <c r="L1269" s="388">
        <v>1</v>
      </c>
    </row>
    <row r="1270" spans="1:12" ht="30" x14ac:dyDescent="0.25">
      <c r="A1270" s="386">
        <v>1262</v>
      </c>
      <c r="B1270" s="386" t="s">
        <v>9987</v>
      </c>
      <c r="C1270" s="386" t="s">
        <v>9988</v>
      </c>
      <c r="D1270" s="386"/>
      <c r="E1270" s="386"/>
      <c r="F1270" s="386"/>
      <c r="G1270" s="387"/>
      <c r="H1270" s="386" t="s">
        <v>9964</v>
      </c>
      <c r="I1270" s="386" t="s">
        <v>535</v>
      </c>
      <c r="J1270" s="386">
        <v>12</v>
      </c>
      <c r="K1270" s="386">
        <v>2013</v>
      </c>
      <c r="L1270" s="388">
        <v>2</v>
      </c>
    </row>
    <row r="1271" spans="1:12" ht="30" x14ac:dyDescent="0.25">
      <c r="A1271" s="386">
        <v>1263</v>
      </c>
      <c r="B1271" s="386" t="s">
        <v>9989</v>
      </c>
      <c r="C1271" s="386" t="s">
        <v>9990</v>
      </c>
      <c r="D1271" s="386"/>
      <c r="E1271" s="386"/>
      <c r="F1271" s="386"/>
      <c r="G1271" s="387"/>
      <c r="H1271" s="386" t="s">
        <v>9964</v>
      </c>
      <c r="I1271" s="386" t="s">
        <v>535</v>
      </c>
      <c r="J1271" s="386">
        <v>12</v>
      </c>
      <c r="K1271" s="386">
        <v>2015</v>
      </c>
      <c r="L1271" s="388">
        <v>546.25</v>
      </c>
    </row>
    <row r="1272" spans="1:12" ht="30" x14ac:dyDescent="0.25">
      <c r="A1272" s="386">
        <v>1264</v>
      </c>
      <c r="B1272" s="386" t="s">
        <v>9991</v>
      </c>
      <c r="C1272" s="386" t="s">
        <v>9992</v>
      </c>
      <c r="D1272" s="386"/>
      <c r="E1272" s="386"/>
      <c r="F1272" s="386"/>
      <c r="G1272" s="387"/>
      <c r="H1272" s="386" t="s">
        <v>9964</v>
      </c>
      <c r="I1272" s="386" t="s">
        <v>535</v>
      </c>
      <c r="J1272" s="386">
        <v>12</v>
      </c>
      <c r="K1272" s="386">
        <v>2013</v>
      </c>
      <c r="L1272" s="388">
        <v>1</v>
      </c>
    </row>
    <row r="1273" spans="1:12" x14ac:dyDescent="0.25">
      <c r="A1273" s="386">
        <v>1265</v>
      </c>
      <c r="B1273" s="386" t="s">
        <v>9993</v>
      </c>
      <c r="C1273" s="386" t="s">
        <v>9994</v>
      </c>
      <c r="D1273" s="386"/>
      <c r="E1273" s="386"/>
      <c r="F1273" s="386"/>
      <c r="G1273" s="387"/>
      <c r="H1273" s="386" t="s">
        <v>9964</v>
      </c>
      <c r="I1273" s="386" t="s">
        <v>535</v>
      </c>
      <c r="J1273" s="386">
        <v>12</v>
      </c>
      <c r="K1273" s="386">
        <v>2013</v>
      </c>
      <c r="L1273" s="388">
        <v>1</v>
      </c>
    </row>
    <row r="1274" spans="1:12" x14ac:dyDescent="0.25">
      <c r="A1274" s="386">
        <v>1266</v>
      </c>
      <c r="B1274" s="386" t="s">
        <v>9995</v>
      </c>
      <c r="C1274" s="386" t="s">
        <v>9996</v>
      </c>
      <c r="D1274" s="386"/>
      <c r="E1274" s="386"/>
      <c r="F1274" s="386"/>
      <c r="G1274" s="387"/>
      <c r="H1274" s="386" t="s">
        <v>9964</v>
      </c>
      <c r="I1274" s="386" t="s">
        <v>535</v>
      </c>
      <c r="J1274" s="386">
        <v>12</v>
      </c>
      <c r="K1274" s="386">
        <v>2013</v>
      </c>
      <c r="L1274" s="388">
        <v>1</v>
      </c>
    </row>
    <row r="1275" spans="1:12" ht="30" x14ac:dyDescent="0.25">
      <c r="A1275" s="386">
        <v>1267</v>
      </c>
      <c r="B1275" s="386" t="s">
        <v>9997</v>
      </c>
      <c r="C1275" s="386" t="s">
        <v>9998</v>
      </c>
      <c r="D1275" s="386"/>
      <c r="E1275" s="386"/>
      <c r="F1275" s="386"/>
      <c r="G1275" s="387"/>
      <c r="H1275" s="386" t="s">
        <v>9964</v>
      </c>
      <c r="I1275" s="386" t="s">
        <v>535</v>
      </c>
      <c r="J1275" s="386">
        <v>12</v>
      </c>
      <c r="K1275" s="386">
        <v>2013</v>
      </c>
      <c r="L1275" s="388">
        <v>1</v>
      </c>
    </row>
    <row r="1276" spans="1:12" x14ac:dyDescent="0.25">
      <c r="A1276" s="386">
        <v>1268</v>
      </c>
      <c r="B1276" s="386" t="s">
        <v>9999</v>
      </c>
      <c r="C1276" s="386" t="s">
        <v>10000</v>
      </c>
      <c r="D1276" s="386"/>
      <c r="E1276" s="386"/>
      <c r="F1276" s="386"/>
      <c r="G1276" s="387"/>
      <c r="H1276" s="386" t="s">
        <v>9964</v>
      </c>
      <c r="I1276" s="386" t="s">
        <v>535</v>
      </c>
      <c r="J1276" s="386">
        <v>12</v>
      </c>
      <c r="K1276" s="386">
        <v>2013</v>
      </c>
      <c r="L1276" s="388">
        <v>1</v>
      </c>
    </row>
    <row r="1277" spans="1:12" x14ac:dyDescent="0.25">
      <c r="A1277" s="386">
        <v>1269</v>
      </c>
      <c r="B1277" s="386" t="s">
        <v>10001</v>
      </c>
      <c r="C1277" s="386" t="s">
        <v>10002</v>
      </c>
      <c r="D1277" s="386"/>
      <c r="E1277" s="386"/>
      <c r="F1277" s="386"/>
      <c r="G1277" s="387"/>
      <c r="H1277" s="386" t="s">
        <v>9964</v>
      </c>
      <c r="I1277" s="386" t="s">
        <v>535</v>
      </c>
      <c r="J1277" s="386">
        <v>12</v>
      </c>
      <c r="K1277" s="386">
        <v>2015</v>
      </c>
      <c r="L1277" s="388">
        <v>2098.75</v>
      </c>
    </row>
    <row r="1278" spans="1:12" x14ac:dyDescent="0.25">
      <c r="A1278" s="386">
        <v>1270</v>
      </c>
      <c r="B1278" s="386" t="s">
        <v>10003</v>
      </c>
      <c r="C1278" s="386" t="s">
        <v>7902</v>
      </c>
      <c r="D1278" s="386"/>
      <c r="E1278" s="386"/>
      <c r="F1278" s="386"/>
      <c r="G1278" s="387"/>
      <c r="H1278" s="386" t="s">
        <v>9964</v>
      </c>
      <c r="I1278" s="386" t="s">
        <v>535</v>
      </c>
      <c r="J1278" s="386">
        <v>12</v>
      </c>
      <c r="K1278" s="386">
        <v>2015</v>
      </c>
      <c r="L1278" s="388">
        <v>1138.5</v>
      </c>
    </row>
    <row r="1279" spans="1:12" x14ac:dyDescent="0.25">
      <c r="A1279" s="386">
        <v>1271</v>
      </c>
      <c r="B1279" s="386" t="s">
        <v>10004</v>
      </c>
      <c r="C1279" s="386" t="s">
        <v>10005</v>
      </c>
      <c r="D1279" s="386"/>
      <c r="E1279" s="386"/>
      <c r="F1279" s="386"/>
      <c r="G1279" s="387"/>
      <c r="H1279" s="386" t="s">
        <v>9964</v>
      </c>
      <c r="I1279" s="386" t="s">
        <v>535</v>
      </c>
      <c r="J1279" s="386">
        <v>12</v>
      </c>
      <c r="K1279" s="386">
        <v>2015</v>
      </c>
      <c r="L1279" s="388">
        <v>1725</v>
      </c>
    </row>
    <row r="1280" spans="1:12" ht="30" x14ac:dyDescent="0.25">
      <c r="A1280" s="386">
        <v>1272</v>
      </c>
      <c r="B1280" s="386" t="s">
        <v>10006</v>
      </c>
      <c r="C1280" s="386" t="s">
        <v>10007</v>
      </c>
      <c r="D1280" s="386"/>
      <c r="E1280" s="386"/>
      <c r="F1280" s="386"/>
      <c r="G1280" s="387"/>
      <c r="H1280" s="386" t="s">
        <v>9964</v>
      </c>
      <c r="I1280" s="386" t="s">
        <v>535</v>
      </c>
      <c r="J1280" s="386">
        <v>12</v>
      </c>
      <c r="K1280" s="386">
        <v>2015</v>
      </c>
      <c r="L1280" s="388">
        <v>1749.95</v>
      </c>
    </row>
    <row r="1281" spans="1:12" ht="30" x14ac:dyDescent="0.25">
      <c r="A1281" s="386">
        <v>1273</v>
      </c>
      <c r="B1281" s="386" t="s">
        <v>10008</v>
      </c>
      <c r="C1281" s="386" t="s">
        <v>10009</v>
      </c>
      <c r="D1281" s="386"/>
      <c r="E1281" s="386"/>
      <c r="F1281" s="386"/>
      <c r="G1281" s="387"/>
      <c r="H1281" s="386" t="s">
        <v>9964</v>
      </c>
      <c r="I1281" s="386" t="s">
        <v>535</v>
      </c>
      <c r="J1281" s="386">
        <v>12</v>
      </c>
      <c r="K1281" s="386">
        <v>2015</v>
      </c>
      <c r="L1281" s="388">
        <v>579.6</v>
      </c>
    </row>
    <row r="1282" spans="1:12" ht="30" x14ac:dyDescent="0.25">
      <c r="A1282" s="386">
        <v>1274</v>
      </c>
      <c r="B1282" s="386" t="s">
        <v>10010</v>
      </c>
      <c r="C1282" s="386" t="s">
        <v>10009</v>
      </c>
      <c r="D1282" s="386"/>
      <c r="E1282" s="386"/>
      <c r="F1282" s="386"/>
      <c r="G1282" s="387"/>
      <c r="H1282" s="386" t="s">
        <v>9964</v>
      </c>
      <c r="I1282" s="386" t="s">
        <v>535</v>
      </c>
      <c r="J1282" s="386">
        <v>12</v>
      </c>
      <c r="K1282" s="386">
        <v>2015</v>
      </c>
      <c r="L1282" s="388">
        <v>579.6</v>
      </c>
    </row>
    <row r="1283" spans="1:12" ht="30" x14ac:dyDescent="0.25">
      <c r="A1283" s="386">
        <v>1275</v>
      </c>
      <c r="B1283" s="386" t="s">
        <v>10011</v>
      </c>
      <c r="C1283" s="386" t="s">
        <v>10012</v>
      </c>
      <c r="D1283" s="386"/>
      <c r="E1283" s="386"/>
      <c r="F1283" s="386"/>
      <c r="G1283" s="387"/>
      <c r="H1283" s="386" t="s">
        <v>9964</v>
      </c>
      <c r="I1283" s="386" t="s">
        <v>535</v>
      </c>
      <c r="J1283" s="386">
        <v>12</v>
      </c>
      <c r="K1283" s="386">
        <v>2015</v>
      </c>
      <c r="L1283" s="388">
        <v>350.75</v>
      </c>
    </row>
    <row r="1284" spans="1:12" ht="30" x14ac:dyDescent="0.25">
      <c r="A1284" s="386">
        <v>1276</v>
      </c>
      <c r="B1284" s="386" t="s">
        <v>10013</v>
      </c>
      <c r="C1284" s="386" t="s">
        <v>10012</v>
      </c>
      <c r="D1284" s="386"/>
      <c r="E1284" s="386"/>
      <c r="F1284" s="386"/>
      <c r="G1284" s="387"/>
      <c r="H1284" s="386" t="s">
        <v>9964</v>
      </c>
      <c r="I1284" s="386" t="s">
        <v>535</v>
      </c>
      <c r="J1284" s="386">
        <v>12</v>
      </c>
      <c r="K1284" s="386">
        <v>2015</v>
      </c>
      <c r="L1284" s="388">
        <v>350.75</v>
      </c>
    </row>
    <row r="1285" spans="1:12" ht="30" x14ac:dyDescent="0.25">
      <c r="A1285" s="386">
        <v>1277</v>
      </c>
      <c r="B1285" s="386" t="s">
        <v>10014</v>
      </c>
      <c r="C1285" s="386" t="s">
        <v>10012</v>
      </c>
      <c r="D1285" s="386"/>
      <c r="E1285" s="386"/>
      <c r="F1285" s="386"/>
      <c r="G1285" s="387"/>
      <c r="H1285" s="386" t="s">
        <v>9964</v>
      </c>
      <c r="I1285" s="386" t="s">
        <v>535</v>
      </c>
      <c r="J1285" s="386">
        <v>12</v>
      </c>
      <c r="K1285" s="386">
        <v>2015</v>
      </c>
      <c r="L1285" s="388">
        <v>350.75</v>
      </c>
    </row>
    <row r="1286" spans="1:12" x14ac:dyDescent="0.25">
      <c r="A1286" s="386">
        <v>1278</v>
      </c>
      <c r="B1286" s="386" t="s">
        <v>10015</v>
      </c>
      <c r="C1286" s="386" t="s">
        <v>10016</v>
      </c>
      <c r="D1286" s="386"/>
      <c r="E1286" s="386"/>
      <c r="F1286" s="386"/>
      <c r="G1286" s="387"/>
      <c r="H1286" s="386" t="s">
        <v>9964</v>
      </c>
      <c r="I1286" s="386" t="s">
        <v>535</v>
      </c>
      <c r="J1286" s="386">
        <v>12</v>
      </c>
      <c r="K1286" s="386">
        <v>2013</v>
      </c>
      <c r="L1286" s="388">
        <v>1</v>
      </c>
    </row>
    <row r="1287" spans="1:12" ht="30" x14ac:dyDescent="0.25">
      <c r="A1287" s="386">
        <v>1279</v>
      </c>
      <c r="B1287" s="386" t="s">
        <v>10017</v>
      </c>
      <c r="C1287" s="386" t="s">
        <v>10018</v>
      </c>
      <c r="D1287" s="386"/>
      <c r="E1287" s="386"/>
      <c r="F1287" s="386"/>
      <c r="G1287" s="387"/>
      <c r="H1287" s="386" t="s">
        <v>9964</v>
      </c>
      <c r="I1287" s="386" t="s">
        <v>535</v>
      </c>
      <c r="J1287" s="386">
        <v>12</v>
      </c>
      <c r="K1287" s="386">
        <v>2013</v>
      </c>
      <c r="L1287" s="388">
        <v>1</v>
      </c>
    </row>
    <row r="1288" spans="1:12" x14ac:dyDescent="0.25">
      <c r="A1288" s="386">
        <v>1280</v>
      </c>
      <c r="B1288" s="386" t="s">
        <v>10019</v>
      </c>
      <c r="C1288" s="386" t="s">
        <v>10020</v>
      </c>
      <c r="D1288" s="386"/>
      <c r="E1288" s="386"/>
      <c r="F1288" s="386"/>
      <c r="G1288" s="387"/>
      <c r="H1288" s="386" t="s">
        <v>9964</v>
      </c>
      <c r="I1288" s="386" t="s">
        <v>535</v>
      </c>
      <c r="J1288" s="386">
        <v>12</v>
      </c>
      <c r="K1288" s="386">
        <v>2013</v>
      </c>
      <c r="L1288" s="388">
        <v>1</v>
      </c>
    </row>
    <row r="1289" spans="1:12" x14ac:dyDescent="0.25">
      <c r="A1289" s="386">
        <v>1281</v>
      </c>
      <c r="B1289" s="386" t="s">
        <v>10021</v>
      </c>
      <c r="C1289" s="386" t="s">
        <v>10020</v>
      </c>
      <c r="D1289" s="386"/>
      <c r="E1289" s="386"/>
      <c r="F1289" s="386"/>
      <c r="G1289" s="387"/>
      <c r="H1289" s="386" t="s">
        <v>9964</v>
      </c>
      <c r="I1289" s="386" t="s">
        <v>535</v>
      </c>
      <c r="J1289" s="386">
        <v>12</v>
      </c>
      <c r="K1289" s="386">
        <v>2013</v>
      </c>
      <c r="L1289" s="388">
        <v>1</v>
      </c>
    </row>
    <row r="1290" spans="1:12" x14ac:dyDescent="0.25">
      <c r="A1290" s="386">
        <v>1282</v>
      </c>
      <c r="B1290" s="386" t="s">
        <v>10022</v>
      </c>
      <c r="C1290" s="386" t="s">
        <v>10023</v>
      </c>
      <c r="D1290" s="386"/>
      <c r="E1290" s="386"/>
      <c r="F1290" s="386"/>
      <c r="G1290" s="387"/>
      <c r="H1290" s="386" t="s">
        <v>9964</v>
      </c>
      <c r="I1290" s="386" t="s">
        <v>535</v>
      </c>
      <c r="J1290" s="386">
        <v>12</v>
      </c>
      <c r="K1290" s="386">
        <v>2013</v>
      </c>
      <c r="L1290" s="388">
        <v>1</v>
      </c>
    </row>
    <row r="1291" spans="1:12" x14ac:dyDescent="0.25">
      <c r="A1291" s="386">
        <v>1283</v>
      </c>
      <c r="B1291" s="386" t="s">
        <v>10024</v>
      </c>
      <c r="C1291" s="386" t="s">
        <v>10025</v>
      </c>
      <c r="D1291" s="386"/>
      <c r="E1291" s="386"/>
      <c r="F1291" s="386"/>
      <c r="G1291" s="387"/>
      <c r="H1291" s="386" t="s">
        <v>9964</v>
      </c>
      <c r="I1291" s="386" t="s">
        <v>535</v>
      </c>
      <c r="J1291" s="386">
        <v>12</v>
      </c>
      <c r="K1291" s="386">
        <v>2013</v>
      </c>
      <c r="L1291" s="388">
        <v>1</v>
      </c>
    </row>
    <row r="1292" spans="1:12" ht="30" x14ac:dyDescent="0.25">
      <c r="A1292" s="386">
        <v>1284</v>
      </c>
      <c r="B1292" s="386" t="s">
        <v>10026</v>
      </c>
      <c r="C1292" s="386" t="s">
        <v>10027</v>
      </c>
      <c r="D1292" s="386"/>
      <c r="E1292" s="386"/>
      <c r="F1292" s="386"/>
      <c r="G1292" s="387"/>
      <c r="H1292" s="386" t="s">
        <v>9964</v>
      </c>
      <c r="I1292" s="386" t="s">
        <v>535</v>
      </c>
      <c r="J1292" s="386">
        <v>12</v>
      </c>
      <c r="K1292" s="386">
        <v>2013</v>
      </c>
      <c r="L1292" s="388">
        <v>1</v>
      </c>
    </row>
    <row r="1293" spans="1:12" x14ac:dyDescent="0.25">
      <c r="A1293" s="386">
        <v>1285</v>
      </c>
      <c r="B1293" s="386" t="s">
        <v>10028</v>
      </c>
      <c r="C1293" s="386" t="s">
        <v>10029</v>
      </c>
      <c r="D1293" s="386"/>
      <c r="E1293" s="386"/>
      <c r="F1293" s="386"/>
      <c r="G1293" s="387"/>
      <c r="H1293" s="386" t="s">
        <v>9964</v>
      </c>
      <c r="I1293" s="386" t="s">
        <v>535</v>
      </c>
      <c r="J1293" s="386">
        <v>12</v>
      </c>
      <c r="K1293" s="386">
        <v>2013</v>
      </c>
      <c r="L1293" s="388">
        <v>1</v>
      </c>
    </row>
    <row r="1294" spans="1:12" x14ac:dyDescent="0.25">
      <c r="A1294" s="386">
        <v>1286</v>
      </c>
      <c r="B1294" s="386" t="s">
        <v>10030</v>
      </c>
      <c r="C1294" s="386" t="s">
        <v>10031</v>
      </c>
      <c r="D1294" s="386"/>
      <c r="E1294" s="386"/>
      <c r="F1294" s="386"/>
      <c r="G1294" s="387"/>
      <c r="H1294" s="386" t="s">
        <v>9964</v>
      </c>
      <c r="I1294" s="386" t="s">
        <v>535</v>
      </c>
      <c r="J1294" s="386">
        <v>12</v>
      </c>
      <c r="K1294" s="386">
        <v>2013</v>
      </c>
      <c r="L1294" s="388">
        <v>1</v>
      </c>
    </row>
    <row r="1295" spans="1:12" ht="30" x14ac:dyDescent="0.25">
      <c r="A1295" s="386">
        <v>1287</v>
      </c>
      <c r="B1295" s="386" t="s">
        <v>10032</v>
      </c>
      <c r="C1295" s="386" t="s">
        <v>10033</v>
      </c>
      <c r="D1295" s="386"/>
      <c r="E1295" s="386"/>
      <c r="F1295" s="386"/>
      <c r="G1295" s="387"/>
      <c r="H1295" s="386" t="s">
        <v>9964</v>
      </c>
      <c r="I1295" s="386" t="s">
        <v>535</v>
      </c>
      <c r="J1295" s="386">
        <v>12</v>
      </c>
      <c r="K1295" s="386">
        <v>2013</v>
      </c>
      <c r="L1295" s="388">
        <v>1</v>
      </c>
    </row>
    <row r="1296" spans="1:12" x14ac:dyDescent="0.25">
      <c r="A1296" s="386">
        <v>1288</v>
      </c>
      <c r="B1296" s="386" t="s">
        <v>10034</v>
      </c>
      <c r="C1296" s="386" t="s">
        <v>10035</v>
      </c>
      <c r="D1296" s="386"/>
      <c r="E1296" s="386"/>
      <c r="F1296" s="386"/>
      <c r="G1296" s="387"/>
      <c r="H1296" s="386" t="s">
        <v>9964</v>
      </c>
      <c r="I1296" s="386" t="s">
        <v>535</v>
      </c>
      <c r="J1296" s="386">
        <v>12</v>
      </c>
      <c r="K1296" s="386">
        <v>2015</v>
      </c>
      <c r="L1296" s="388">
        <v>2129.14</v>
      </c>
    </row>
    <row r="1297" spans="1:12" x14ac:dyDescent="0.25">
      <c r="A1297" s="386">
        <v>1289</v>
      </c>
      <c r="B1297" s="386" t="s">
        <v>10036</v>
      </c>
      <c r="C1297" s="386" t="s">
        <v>10037</v>
      </c>
      <c r="D1297" s="386"/>
      <c r="E1297" s="386"/>
      <c r="F1297" s="386"/>
      <c r="G1297" s="387"/>
      <c r="H1297" s="386" t="s">
        <v>9964</v>
      </c>
      <c r="I1297" s="386" t="s">
        <v>535</v>
      </c>
      <c r="J1297" s="386">
        <v>12</v>
      </c>
      <c r="K1297" s="386">
        <v>2015</v>
      </c>
      <c r="L1297" s="388">
        <v>764.02</v>
      </c>
    </row>
    <row r="1298" spans="1:12" ht="30" x14ac:dyDescent="0.25">
      <c r="A1298" s="386">
        <v>1290</v>
      </c>
      <c r="B1298" s="386" t="s">
        <v>10038</v>
      </c>
      <c r="C1298" s="386" t="s">
        <v>10039</v>
      </c>
      <c r="D1298" s="386"/>
      <c r="E1298" s="386"/>
      <c r="F1298" s="386"/>
      <c r="G1298" s="387"/>
      <c r="H1298" s="386" t="s">
        <v>9964</v>
      </c>
      <c r="I1298" s="386" t="s">
        <v>535</v>
      </c>
      <c r="J1298" s="386">
        <v>12</v>
      </c>
      <c r="K1298" s="386">
        <v>2013</v>
      </c>
      <c r="L1298" s="388">
        <v>1</v>
      </c>
    </row>
    <row r="1299" spans="1:12" x14ac:dyDescent="0.25">
      <c r="A1299" s="386">
        <v>1291</v>
      </c>
      <c r="B1299" s="386" t="s">
        <v>10040</v>
      </c>
      <c r="C1299" s="386" t="s">
        <v>10041</v>
      </c>
      <c r="D1299" s="386"/>
      <c r="E1299" s="386"/>
      <c r="F1299" s="386"/>
      <c r="G1299" s="387"/>
      <c r="H1299" s="386" t="s">
        <v>9964</v>
      </c>
      <c r="I1299" s="386" t="s">
        <v>535</v>
      </c>
      <c r="J1299" s="386">
        <v>12</v>
      </c>
      <c r="K1299" s="386">
        <v>2015</v>
      </c>
      <c r="L1299" s="388">
        <v>350</v>
      </c>
    </row>
    <row r="1300" spans="1:12" ht="30" x14ac:dyDescent="0.25">
      <c r="A1300" s="386">
        <v>1292</v>
      </c>
      <c r="B1300" s="386" t="s">
        <v>10042</v>
      </c>
      <c r="C1300" s="386" t="s">
        <v>10043</v>
      </c>
      <c r="D1300" s="386"/>
      <c r="E1300" s="386"/>
      <c r="F1300" s="386"/>
      <c r="G1300" s="387"/>
      <c r="H1300" s="386" t="s">
        <v>9964</v>
      </c>
      <c r="I1300" s="386" t="s">
        <v>535</v>
      </c>
      <c r="J1300" s="386">
        <v>12</v>
      </c>
      <c r="K1300" s="386">
        <v>2015</v>
      </c>
      <c r="L1300" s="388">
        <v>1890.31</v>
      </c>
    </row>
    <row r="1301" spans="1:12" x14ac:dyDescent="0.25">
      <c r="A1301" s="386">
        <v>1293</v>
      </c>
      <c r="B1301" s="386" t="s">
        <v>10044</v>
      </c>
      <c r="C1301" s="386" t="s">
        <v>10045</v>
      </c>
      <c r="D1301" s="386"/>
      <c r="E1301" s="386"/>
      <c r="F1301" s="386"/>
      <c r="G1301" s="387"/>
      <c r="H1301" s="386" t="s">
        <v>9964</v>
      </c>
      <c r="I1301" s="386" t="s">
        <v>535</v>
      </c>
      <c r="J1301" s="386">
        <v>12</v>
      </c>
      <c r="K1301" s="386">
        <v>2013</v>
      </c>
      <c r="L1301" s="388">
        <v>1</v>
      </c>
    </row>
    <row r="1302" spans="1:12" x14ac:dyDescent="0.25">
      <c r="A1302" s="386">
        <v>1294</v>
      </c>
      <c r="B1302" s="386" t="s">
        <v>10046</v>
      </c>
      <c r="C1302" s="386" t="s">
        <v>10045</v>
      </c>
      <c r="D1302" s="386"/>
      <c r="E1302" s="386"/>
      <c r="F1302" s="386"/>
      <c r="G1302" s="387"/>
      <c r="H1302" s="386" t="s">
        <v>9964</v>
      </c>
      <c r="I1302" s="386" t="s">
        <v>535</v>
      </c>
      <c r="J1302" s="386">
        <v>12</v>
      </c>
      <c r="K1302" s="386">
        <v>2013</v>
      </c>
      <c r="L1302" s="388">
        <v>1</v>
      </c>
    </row>
    <row r="1303" spans="1:12" x14ac:dyDescent="0.25">
      <c r="A1303" s="386">
        <v>1295</v>
      </c>
      <c r="B1303" s="386" t="s">
        <v>10047</v>
      </c>
      <c r="C1303" s="386" t="s">
        <v>10048</v>
      </c>
      <c r="D1303" s="386"/>
      <c r="E1303" s="386"/>
      <c r="F1303" s="386"/>
      <c r="G1303" s="387"/>
      <c r="H1303" s="386" t="s">
        <v>9964</v>
      </c>
      <c r="I1303" s="386" t="s">
        <v>535</v>
      </c>
      <c r="J1303" s="386">
        <v>12</v>
      </c>
      <c r="K1303" s="386">
        <v>2013</v>
      </c>
      <c r="L1303" s="388">
        <v>1</v>
      </c>
    </row>
    <row r="1304" spans="1:12" x14ac:dyDescent="0.25">
      <c r="A1304" s="386">
        <v>1296</v>
      </c>
      <c r="B1304" s="386" t="s">
        <v>10049</v>
      </c>
      <c r="C1304" s="386" t="s">
        <v>10050</v>
      </c>
      <c r="D1304" s="386"/>
      <c r="E1304" s="386"/>
      <c r="F1304" s="386"/>
      <c r="G1304" s="387"/>
      <c r="H1304" s="386" t="s">
        <v>9964</v>
      </c>
      <c r="I1304" s="386" t="s">
        <v>535</v>
      </c>
      <c r="J1304" s="386">
        <v>12</v>
      </c>
      <c r="K1304" s="386">
        <v>2015</v>
      </c>
      <c r="L1304" s="388">
        <v>690</v>
      </c>
    </row>
    <row r="1305" spans="1:12" ht="30" x14ac:dyDescent="0.25">
      <c r="A1305" s="386">
        <v>1297</v>
      </c>
      <c r="B1305" s="386" t="s">
        <v>10051</v>
      </c>
      <c r="C1305" s="386" t="s">
        <v>10052</v>
      </c>
      <c r="D1305" s="386"/>
      <c r="E1305" s="386"/>
      <c r="F1305" s="386"/>
      <c r="G1305" s="387"/>
      <c r="H1305" s="386" t="s">
        <v>9964</v>
      </c>
      <c r="I1305" s="386" t="s">
        <v>535</v>
      </c>
      <c r="J1305" s="386">
        <v>12</v>
      </c>
      <c r="K1305" s="386">
        <v>2013</v>
      </c>
      <c r="L1305" s="388">
        <v>1</v>
      </c>
    </row>
    <row r="1306" spans="1:12" ht="30" x14ac:dyDescent="0.25">
      <c r="A1306" s="386">
        <v>1298</v>
      </c>
      <c r="B1306" s="386" t="s">
        <v>10053</v>
      </c>
      <c r="C1306" s="386" t="s">
        <v>10054</v>
      </c>
      <c r="D1306" s="386"/>
      <c r="E1306" s="386"/>
      <c r="F1306" s="386"/>
      <c r="G1306" s="387"/>
      <c r="H1306" s="386" t="s">
        <v>9964</v>
      </c>
      <c r="I1306" s="386" t="s">
        <v>535</v>
      </c>
      <c r="J1306" s="386">
        <v>12</v>
      </c>
      <c r="K1306" s="386">
        <v>2015</v>
      </c>
      <c r="L1306" s="388">
        <v>2001</v>
      </c>
    </row>
    <row r="1307" spans="1:12" x14ac:dyDescent="0.25">
      <c r="A1307" s="386">
        <v>1299</v>
      </c>
      <c r="B1307" s="386" t="s">
        <v>10055</v>
      </c>
      <c r="C1307" s="386" t="s">
        <v>10056</v>
      </c>
      <c r="D1307" s="386"/>
      <c r="E1307" s="386"/>
      <c r="F1307" s="386"/>
      <c r="G1307" s="387"/>
      <c r="H1307" s="386" t="s">
        <v>9964</v>
      </c>
      <c r="I1307" s="386" t="s">
        <v>535</v>
      </c>
      <c r="J1307" s="386">
        <v>12</v>
      </c>
      <c r="K1307" s="386">
        <v>2015</v>
      </c>
      <c r="L1307" s="388">
        <v>1006.14</v>
      </c>
    </row>
    <row r="1308" spans="1:12" ht="30" x14ac:dyDescent="0.25">
      <c r="A1308" s="386">
        <v>1300</v>
      </c>
      <c r="B1308" s="386" t="s">
        <v>10057</v>
      </c>
      <c r="C1308" s="386" t="s">
        <v>10058</v>
      </c>
      <c r="D1308" s="386"/>
      <c r="E1308" s="386"/>
      <c r="F1308" s="386"/>
      <c r="G1308" s="387"/>
      <c r="H1308" s="386" t="s">
        <v>9964</v>
      </c>
      <c r="I1308" s="386" t="s">
        <v>535</v>
      </c>
      <c r="J1308" s="386">
        <v>12</v>
      </c>
      <c r="K1308" s="386">
        <v>2013</v>
      </c>
      <c r="L1308" s="388">
        <v>1</v>
      </c>
    </row>
    <row r="1309" spans="1:12" ht="30" x14ac:dyDescent="0.25">
      <c r="A1309" s="386">
        <v>1301</v>
      </c>
      <c r="B1309" s="386" t="s">
        <v>10059</v>
      </c>
      <c r="C1309" s="386" t="s">
        <v>10060</v>
      </c>
      <c r="D1309" s="386"/>
      <c r="E1309" s="386"/>
      <c r="F1309" s="386"/>
      <c r="G1309" s="387"/>
      <c r="H1309" s="386" t="s">
        <v>9964</v>
      </c>
      <c r="I1309" s="386" t="s">
        <v>535</v>
      </c>
      <c r="J1309" s="386">
        <v>12</v>
      </c>
      <c r="K1309" s="386">
        <v>2013</v>
      </c>
      <c r="L1309" s="388">
        <v>1</v>
      </c>
    </row>
    <row r="1310" spans="1:12" x14ac:dyDescent="0.25">
      <c r="A1310" s="386">
        <v>1302</v>
      </c>
      <c r="B1310" s="386" t="s">
        <v>10061</v>
      </c>
      <c r="C1310" s="386" t="s">
        <v>10062</v>
      </c>
      <c r="D1310" s="386"/>
      <c r="E1310" s="386"/>
      <c r="F1310" s="386"/>
      <c r="G1310" s="387"/>
      <c r="H1310" s="386" t="s">
        <v>9964</v>
      </c>
      <c r="I1310" s="386" t="s">
        <v>535</v>
      </c>
      <c r="J1310" s="386">
        <v>12</v>
      </c>
      <c r="K1310" s="386">
        <v>2013</v>
      </c>
      <c r="L1310" s="388">
        <v>1</v>
      </c>
    </row>
    <row r="1311" spans="1:12" ht="30" x14ac:dyDescent="0.25">
      <c r="A1311" s="386">
        <v>1303</v>
      </c>
      <c r="B1311" s="386" t="s">
        <v>10063</v>
      </c>
      <c r="C1311" s="386" t="s">
        <v>10064</v>
      </c>
      <c r="D1311" s="386"/>
      <c r="E1311" s="386"/>
      <c r="F1311" s="386"/>
      <c r="G1311" s="387"/>
      <c r="H1311" s="386" t="s">
        <v>9964</v>
      </c>
      <c r="I1311" s="386" t="s">
        <v>535</v>
      </c>
      <c r="J1311" s="386">
        <v>12</v>
      </c>
      <c r="K1311" s="386">
        <v>2013</v>
      </c>
      <c r="L1311" s="388">
        <v>1</v>
      </c>
    </row>
    <row r="1312" spans="1:12" ht="30" x14ac:dyDescent="0.25">
      <c r="A1312" s="386">
        <v>1304</v>
      </c>
      <c r="B1312" s="386" t="s">
        <v>10065</v>
      </c>
      <c r="C1312" s="386" t="s">
        <v>10066</v>
      </c>
      <c r="D1312" s="386"/>
      <c r="E1312" s="386"/>
      <c r="F1312" s="386"/>
      <c r="G1312" s="387"/>
      <c r="H1312" s="386" t="s">
        <v>9964</v>
      </c>
      <c r="I1312" s="386" t="s">
        <v>535</v>
      </c>
      <c r="J1312" s="386">
        <v>12</v>
      </c>
      <c r="K1312" s="386">
        <v>2013</v>
      </c>
      <c r="L1312" s="388">
        <v>1</v>
      </c>
    </row>
    <row r="1313" spans="1:12" ht="30" x14ac:dyDescent="0.25">
      <c r="A1313" s="386">
        <v>1305</v>
      </c>
      <c r="B1313" s="386" t="s">
        <v>10067</v>
      </c>
      <c r="C1313" s="386" t="s">
        <v>10068</v>
      </c>
      <c r="D1313" s="386"/>
      <c r="E1313" s="386"/>
      <c r="F1313" s="386"/>
      <c r="G1313" s="387"/>
      <c r="H1313" s="386" t="s">
        <v>9964</v>
      </c>
      <c r="I1313" s="386" t="s">
        <v>535</v>
      </c>
      <c r="J1313" s="386">
        <v>12</v>
      </c>
      <c r="K1313" s="386">
        <v>2013</v>
      </c>
      <c r="L1313" s="388">
        <v>2</v>
      </c>
    </row>
    <row r="1314" spans="1:12" x14ac:dyDescent="0.25">
      <c r="A1314" s="386">
        <v>1306</v>
      </c>
      <c r="B1314" s="386" t="s">
        <v>10069</v>
      </c>
      <c r="C1314" s="386" t="s">
        <v>10070</v>
      </c>
      <c r="D1314" s="386"/>
      <c r="E1314" s="386"/>
      <c r="F1314" s="386"/>
      <c r="G1314" s="387"/>
      <c r="H1314" s="386" t="s">
        <v>9964</v>
      </c>
      <c r="I1314" s="386" t="s">
        <v>535</v>
      </c>
      <c r="J1314" s="386">
        <v>12</v>
      </c>
      <c r="K1314" s="386">
        <v>2015</v>
      </c>
      <c r="L1314" s="388">
        <v>1199.4000000000001</v>
      </c>
    </row>
    <row r="1315" spans="1:12" ht="30" x14ac:dyDescent="0.25">
      <c r="A1315" s="386">
        <v>1307</v>
      </c>
      <c r="B1315" s="386" t="s">
        <v>10071</v>
      </c>
      <c r="C1315" s="386" t="s">
        <v>10072</v>
      </c>
      <c r="D1315" s="386"/>
      <c r="E1315" s="386"/>
      <c r="F1315" s="386"/>
      <c r="G1315" s="387"/>
      <c r="H1315" s="386" t="s">
        <v>9964</v>
      </c>
      <c r="I1315" s="386" t="s">
        <v>535</v>
      </c>
      <c r="J1315" s="386">
        <v>12</v>
      </c>
      <c r="K1315" s="386">
        <v>2015</v>
      </c>
      <c r="L1315" s="388">
        <v>1500.01</v>
      </c>
    </row>
    <row r="1316" spans="1:12" x14ac:dyDescent="0.25">
      <c r="A1316" s="386">
        <v>1308</v>
      </c>
      <c r="B1316" s="386" t="s">
        <v>10073</v>
      </c>
      <c r="C1316" s="386" t="s">
        <v>10074</v>
      </c>
      <c r="D1316" s="386"/>
      <c r="E1316" s="386"/>
      <c r="F1316" s="386"/>
      <c r="G1316" s="387"/>
      <c r="H1316" s="386" t="s">
        <v>9964</v>
      </c>
      <c r="I1316" s="386" t="s">
        <v>535</v>
      </c>
      <c r="J1316" s="386">
        <v>12</v>
      </c>
      <c r="K1316" s="386">
        <v>2015</v>
      </c>
      <c r="L1316" s="388">
        <v>764.99</v>
      </c>
    </row>
    <row r="1317" spans="1:12" x14ac:dyDescent="0.25">
      <c r="A1317" s="386">
        <v>1309</v>
      </c>
      <c r="B1317" s="386" t="s">
        <v>10075</v>
      </c>
      <c r="C1317" s="386" t="s">
        <v>10074</v>
      </c>
      <c r="D1317" s="386"/>
      <c r="E1317" s="386"/>
      <c r="F1317" s="386"/>
      <c r="G1317" s="387"/>
      <c r="H1317" s="386" t="s">
        <v>9964</v>
      </c>
      <c r="I1317" s="386" t="s">
        <v>535</v>
      </c>
      <c r="J1317" s="386">
        <v>12</v>
      </c>
      <c r="K1317" s="386">
        <v>2015</v>
      </c>
      <c r="L1317" s="388">
        <v>764.99</v>
      </c>
    </row>
    <row r="1318" spans="1:12" x14ac:dyDescent="0.25">
      <c r="A1318" s="386">
        <v>1310</v>
      </c>
      <c r="B1318" s="386" t="s">
        <v>10076</v>
      </c>
      <c r="C1318" s="386" t="s">
        <v>10077</v>
      </c>
      <c r="D1318" s="386"/>
      <c r="E1318" s="386"/>
      <c r="F1318" s="386"/>
      <c r="G1318" s="387"/>
      <c r="H1318" s="386" t="s">
        <v>9964</v>
      </c>
      <c r="I1318" s="386" t="s">
        <v>535</v>
      </c>
      <c r="J1318" s="386">
        <v>12</v>
      </c>
      <c r="K1318" s="386">
        <v>2015</v>
      </c>
      <c r="L1318" s="388">
        <v>679</v>
      </c>
    </row>
    <row r="1319" spans="1:12" x14ac:dyDescent="0.25">
      <c r="A1319" s="386">
        <v>1311</v>
      </c>
      <c r="B1319" s="386" t="s">
        <v>10078</v>
      </c>
      <c r="C1319" s="386" t="s">
        <v>7807</v>
      </c>
      <c r="D1319" s="386"/>
      <c r="E1319" s="386"/>
      <c r="F1319" s="386"/>
      <c r="G1319" s="387"/>
      <c r="H1319" s="386" t="s">
        <v>9964</v>
      </c>
      <c r="I1319" s="386" t="s">
        <v>535</v>
      </c>
      <c r="J1319" s="386">
        <v>12</v>
      </c>
      <c r="K1319" s="386">
        <v>2015</v>
      </c>
      <c r="L1319" s="388">
        <v>585</v>
      </c>
    </row>
    <row r="1320" spans="1:12" x14ac:dyDescent="0.25">
      <c r="A1320" s="386">
        <v>1312</v>
      </c>
      <c r="B1320" s="386" t="s">
        <v>10079</v>
      </c>
      <c r="C1320" s="386" t="s">
        <v>10080</v>
      </c>
      <c r="D1320" s="386"/>
      <c r="E1320" s="386"/>
      <c r="F1320" s="386"/>
      <c r="G1320" s="387"/>
      <c r="H1320" s="386" t="s">
        <v>9964</v>
      </c>
      <c r="I1320" s="386" t="s">
        <v>535</v>
      </c>
      <c r="J1320" s="386">
        <v>12</v>
      </c>
      <c r="K1320" s="386">
        <v>2015</v>
      </c>
      <c r="L1320" s="388">
        <v>1783.5</v>
      </c>
    </row>
    <row r="1321" spans="1:12" x14ac:dyDescent="0.25">
      <c r="A1321" s="386">
        <v>1313</v>
      </c>
      <c r="B1321" s="386" t="s">
        <v>10081</v>
      </c>
      <c r="C1321" s="386" t="s">
        <v>10056</v>
      </c>
      <c r="D1321" s="386"/>
      <c r="E1321" s="386"/>
      <c r="F1321" s="386"/>
      <c r="G1321" s="387"/>
      <c r="H1321" s="386" t="s">
        <v>9964</v>
      </c>
      <c r="I1321" s="386" t="s">
        <v>535</v>
      </c>
      <c r="J1321" s="386">
        <v>12</v>
      </c>
      <c r="K1321" s="386">
        <v>2015</v>
      </c>
      <c r="L1321" s="388">
        <v>1006.14</v>
      </c>
    </row>
    <row r="1322" spans="1:12" ht="30" x14ac:dyDescent="0.25">
      <c r="A1322" s="386">
        <v>1314</v>
      </c>
      <c r="B1322" s="386" t="s">
        <v>10082</v>
      </c>
      <c r="C1322" s="386" t="s">
        <v>10058</v>
      </c>
      <c r="D1322" s="386"/>
      <c r="E1322" s="386"/>
      <c r="F1322" s="386"/>
      <c r="G1322" s="387"/>
      <c r="H1322" s="386" t="s">
        <v>9964</v>
      </c>
      <c r="I1322" s="386" t="s">
        <v>535</v>
      </c>
      <c r="J1322" s="386">
        <v>12</v>
      </c>
      <c r="K1322" s="386">
        <v>2013</v>
      </c>
      <c r="L1322" s="388">
        <v>1</v>
      </c>
    </row>
    <row r="1323" spans="1:12" ht="30" x14ac:dyDescent="0.25">
      <c r="A1323" s="386">
        <v>1315</v>
      </c>
      <c r="B1323" s="386" t="s">
        <v>10083</v>
      </c>
      <c r="C1323" s="386" t="s">
        <v>10060</v>
      </c>
      <c r="D1323" s="386"/>
      <c r="E1323" s="386"/>
      <c r="F1323" s="386"/>
      <c r="G1323" s="387"/>
      <c r="H1323" s="386" t="s">
        <v>9964</v>
      </c>
      <c r="I1323" s="386" t="s">
        <v>535</v>
      </c>
      <c r="J1323" s="386">
        <v>12</v>
      </c>
      <c r="K1323" s="386">
        <v>2013</v>
      </c>
      <c r="L1323" s="388">
        <v>1</v>
      </c>
    </row>
    <row r="1324" spans="1:12" x14ac:dyDescent="0.25">
      <c r="A1324" s="386">
        <v>1316</v>
      </c>
      <c r="B1324" s="386" t="s">
        <v>10084</v>
      </c>
      <c r="C1324" s="386" t="s">
        <v>10062</v>
      </c>
      <c r="D1324" s="386"/>
      <c r="E1324" s="386"/>
      <c r="F1324" s="386"/>
      <c r="G1324" s="387"/>
      <c r="H1324" s="386" t="s">
        <v>9964</v>
      </c>
      <c r="I1324" s="386" t="s">
        <v>535</v>
      </c>
      <c r="J1324" s="386">
        <v>12</v>
      </c>
      <c r="K1324" s="386">
        <v>2013</v>
      </c>
      <c r="L1324" s="388">
        <v>1</v>
      </c>
    </row>
    <row r="1325" spans="1:12" ht="30" x14ac:dyDescent="0.25">
      <c r="A1325" s="386">
        <v>1317</v>
      </c>
      <c r="B1325" s="386" t="s">
        <v>10085</v>
      </c>
      <c r="C1325" s="386" t="s">
        <v>10064</v>
      </c>
      <c r="D1325" s="386"/>
      <c r="E1325" s="386"/>
      <c r="F1325" s="386"/>
      <c r="G1325" s="387"/>
      <c r="H1325" s="386" t="s">
        <v>9964</v>
      </c>
      <c r="I1325" s="386" t="s">
        <v>535</v>
      </c>
      <c r="J1325" s="386">
        <v>12</v>
      </c>
      <c r="K1325" s="386">
        <v>2013</v>
      </c>
      <c r="L1325" s="388">
        <v>1</v>
      </c>
    </row>
    <row r="1326" spans="1:12" ht="30" x14ac:dyDescent="0.25">
      <c r="A1326" s="386">
        <v>1318</v>
      </c>
      <c r="B1326" s="386" t="s">
        <v>10086</v>
      </c>
      <c r="C1326" s="386" t="s">
        <v>10066</v>
      </c>
      <c r="D1326" s="386"/>
      <c r="E1326" s="386"/>
      <c r="F1326" s="386"/>
      <c r="G1326" s="387"/>
      <c r="H1326" s="386" t="s">
        <v>9964</v>
      </c>
      <c r="I1326" s="386" t="s">
        <v>535</v>
      </c>
      <c r="J1326" s="386">
        <v>12</v>
      </c>
      <c r="K1326" s="386">
        <v>2013</v>
      </c>
      <c r="L1326" s="388">
        <v>1</v>
      </c>
    </row>
    <row r="1327" spans="1:12" ht="30" x14ac:dyDescent="0.25">
      <c r="A1327" s="386">
        <v>1319</v>
      </c>
      <c r="B1327" s="386" t="s">
        <v>10087</v>
      </c>
      <c r="C1327" s="386" t="s">
        <v>10068</v>
      </c>
      <c r="D1327" s="386"/>
      <c r="E1327" s="386"/>
      <c r="F1327" s="386"/>
      <c r="G1327" s="387"/>
      <c r="H1327" s="386" t="s">
        <v>9964</v>
      </c>
      <c r="I1327" s="386" t="s">
        <v>535</v>
      </c>
      <c r="J1327" s="386">
        <v>12</v>
      </c>
      <c r="K1327" s="386">
        <v>2013</v>
      </c>
      <c r="L1327" s="388">
        <v>2</v>
      </c>
    </row>
    <row r="1328" spans="1:12" ht="30" x14ac:dyDescent="0.25">
      <c r="A1328" s="386">
        <v>1320</v>
      </c>
      <c r="B1328" s="386" t="s">
        <v>10088</v>
      </c>
      <c r="C1328" s="386" t="s">
        <v>10089</v>
      </c>
      <c r="D1328" s="386"/>
      <c r="E1328" s="386"/>
      <c r="F1328" s="386"/>
      <c r="G1328" s="387"/>
      <c r="H1328" s="386" t="s">
        <v>9964</v>
      </c>
      <c r="I1328" s="386" t="s">
        <v>535</v>
      </c>
      <c r="J1328" s="386">
        <v>12</v>
      </c>
      <c r="K1328" s="386">
        <v>2015</v>
      </c>
      <c r="L1328" s="388">
        <v>385</v>
      </c>
    </row>
    <row r="1329" spans="1:12" x14ac:dyDescent="0.25">
      <c r="A1329" s="386">
        <v>1321</v>
      </c>
      <c r="B1329" s="386" t="s">
        <v>10090</v>
      </c>
      <c r="C1329" s="386" t="s">
        <v>10091</v>
      </c>
      <c r="D1329" s="386"/>
      <c r="E1329" s="386"/>
      <c r="F1329" s="386"/>
      <c r="G1329" s="387"/>
      <c r="H1329" s="386" t="s">
        <v>9964</v>
      </c>
      <c r="I1329" s="386" t="s">
        <v>535</v>
      </c>
      <c r="J1329" s="386">
        <v>12</v>
      </c>
      <c r="K1329" s="386">
        <v>2015</v>
      </c>
      <c r="L1329" s="388">
        <v>231.5</v>
      </c>
    </row>
    <row r="1330" spans="1:12" x14ac:dyDescent="0.25">
      <c r="A1330" s="386">
        <v>1322</v>
      </c>
      <c r="B1330" s="386" t="s">
        <v>9799</v>
      </c>
      <c r="C1330" s="386" t="s">
        <v>10092</v>
      </c>
      <c r="D1330" s="386"/>
      <c r="E1330" s="386"/>
      <c r="F1330" s="386"/>
      <c r="G1330" s="387"/>
      <c r="H1330" s="386" t="s">
        <v>9964</v>
      </c>
      <c r="I1330" s="386" t="s">
        <v>535</v>
      </c>
      <c r="J1330" s="386">
        <v>12</v>
      </c>
      <c r="K1330" s="386">
        <v>2015</v>
      </c>
      <c r="L1330" s="388">
        <v>1284.32</v>
      </c>
    </row>
    <row r="1331" spans="1:12" x14ac:dyDescent="0.25">
      <c r="A1331" s="386">
        <v>1323</v>
      </c>
      <c r="B1331" s="386" t="s">
        <v>10093</v>
      </c>
      <c r="C1331" s="386" t="s">
        <v>10094</v>
      </c>
      <c r="D1331" s="386"/>
      <c r="E1331" s="386"/>
      <c r="F1331" s="386"/>
      <c r="G1331" s="387"/>
      <c r="H1331" s="386" t="s">
        <v>9964</v>
      </c>
      <c r="I1331" s="386" t="s">
        <v>535</v>
      </c>
      <c r="J1331" s="386">
        <v>12</v>
      </c>
      <c r="K1331" s="386">
        <v>2013</v>
      </c>
      <c r="L1331" s="388">
        <v>1</v>
      </c>
    </row>
    <row r="1332" spans="1:12" x14ac:dyDescent="0.25">
      <c r="A1332" s="386">
        <v>1324</v>
      </c>
      <c r="B1332" s="386" t="s">
        <v>10095</v>
      </c>
      <c r="C1332" s="386" t="s">
        <v>10096</v>
      </c>
      <c r="D1332" s="386"/>
      <c r="E1332" s="386"/>
      <c r="F1332" s="386"/>
      <c r="G1332" s="387"/>
      <c r="H1332" s="386" t="s">
        <v>10097</v>
      </c>
      <c r="I1332" s="386" t="s">
        <v>535</v>
      </c>
      <c r="J1332" s="386">
        <v>12</v>
      </c>
      <c r="K1332" s="386">
        <v>2013</v>
      </c>
      <c r="L1332" s="388">
        <v>1</v>
      </c>
    </row>
    <row r="1333" spans="1:12" x14ac:dyDescent="0.25">
      <c r="A1333" s="386">
        <v>1325</v>
      </c>
      <c r="B1333" s="386" t="s">
        <v>10098</v>
      </c>
      <c r="C1333" s="386" t="s">
        <v>10099</v>
      </c>
      <c r="D1333" s="386"/>
      <c r="E1333" s="386"/>
      <c r="F1333" s="386"/>
      <c r="G1333" s="387"/>
      <c r="H1333" s="386" t="s">
        <v>10097</v>
      </c>
      <c r="I1333" s="386" t="s">
        <v>535</v>
      </c>
      <c r="J1333" s="386">
        <v>12</v>
      </c>
      <c r="K1333" s="386">
        <v>2013</v>
      </c>
      <c r="L1333" s="388">
        <v>1</v>
      </c>
    </row>
    <row r="1334" spans="1:12" x14ac:dyDescent="0.25">
      <c r="A1334" s="386">
        <v>1326</v>
      </c>
      <c r="B1334" s="386" t="s">
        <v>10100</v>
      </c>
      <c r="C1334" s="386" t="s">
        <v>10101</v>
      </c>
      <c r="D1334" s="386"/>
      <c r="E1334" s="386"/>
      <c r="F1334" s="386"/>
      <c r="G1334" s="387"/>
      <c r="H1334" s="386" t="s">
        <v>10102</v>
      </c>
      <c r="I1334" s="386" t="s">
        <v>535</v>
      </c>
      <c r="J1334" s="386">
        <v>12</v>
      </c>
      <c r="K1334" s="386">
        <v>2013</v>
      </c>
      <c r="L1334" s="388">
        <v>1</v>
      </c>
    </row>
    <row r="1335" spans="1:12" x14ac:dyDescent="0.25">
      <c r="A1335" s="386">
        <v>1327</v>
      </c>
      <c r="B1335" s="386" t="s">
        <v>10103</v>
      </c>
      <c r="C1335" s="96" t="s">
        <v>10104</v>
      </c>
      <c r="D1335" s="386"/>
      <c r="E1335" s="386"/>
      <c r="F1335" s="386"/>
      <c r="G1335" s="387"/>
      <c r="H1335" s="386" t="s">
        <v>10102</v>
      </c>
      <c r="I1335" s="386" t="s">
        <v>535</v>
      </c>
      <c r="J1335" s="386">
        <v>12</v>
      </c>
      <c r="K1335" s="386">
        <v>2015</v>
      </c>
      <c r="L1335" s="388">
        <f>20184/4</f>
        <v>5046</v>
      </c>
    </row>
    <row r="1336" spans="1:12" x14ac:dyDescent="0.25">
      <c r="A1336" s="386">
        <v>1328</v>
      </c>
      <c r="B1336" s="386" t="s">
        <v>10105</v>
      </c>
      <c r="C1336" s="96" t="s">
        <v>10104</v>
      </c>
      <c r="D1336" s="386"/>
      <c r="E1336" s="386"/>
      <c r="F1336" s="386"/>
      <c r="G1336" s="387"/>
      <c r="H1336" s="386" t="s">
        <v>10102</v>
      </c>
      <c r="I1336" s="386" t="s">
        <v>535</v>
      </c>
      <c r="J1336" s="386">
        <v>12</v>
      </c>
      <c r="K1336" s="386">
        <v>2015</v>
      </c>
      <c r="L1336" s="388">
        <v>5046</v>
      </c>
    </row>
    <row r="1337" spans="1:12" x14ac:dyDescent="0.25">
      <c r="A1337" s="386">
        <v>1329</v>
      </c>
      <c r="B1337" s="386" t="s">
        <v>10106</v>
      </c>
      <c r="C1337" s="96" t="s">
        <v>10104</v>
      </c>
      <c r="D1337" s="386"/>
      <c r="E1337" s="386"/>
      <c r="F1337" s="386"/>
      <c r="G1337" s="387"/>
      <c r="H1337" s="386" t="s">
        <v>10102</v>
      </c>
      <c r="I1337" s="386" t="s">
        <v>535</v>
      </c>
      <c r="J1337" s="386">
        <v>12</v>
      </c>
      <c r="K1337" s="386">
        <v>2015</v>
      </c>
      <c r="L1337" s="388">
        <v>5046</v>
      </c>
    </row>
    <row r="1338" spans="1:12" x14ac:dyDescent="0.25">
      <c r="A1338" s="386">
        <v>1330</v>
      </c>
      <c r="B1338" s="386" t="s">
        <v>10107</v>
      </c>
      <c r="C1338" s="96" t="s">
        <v>10104</v>
      </c>
      <c r="D1338" s="386"/>
      <c r="E1338" s="386"/>
      <c r="F1338" s="386"/>
      <c r="G1338" s="387"/>
      <c r="H1338" s="386" t="s">
        <v>10102</v>
      </c>
      <c r="I1338" s="386" t="s">
        <v>535</v>
      </c>
      <c r="J1338" s="386">
        <v>12</v>
      </c>
      <c r="K1338" s="386">
        <v>2015</v>
      </c>
      <c r="L1338" s="388">
        <v>5046</v>
      </c>
    </row>
    <row r="1339" spans="1:12" x14ac:dyDescent="0.25">
      <c r="A1339" s="386">
        <v>1331</v>
      </c>
      <c r="B1339" s="386" t="s">
        <v>5118</v>
      </c>
      <c r="C1339" s="386" t="s">
        <v>10108</v>
      </c>
      <c r="D1339" s="386"/>
      <c r="E1339" s="386"/>
      <c r="F1339" s="386"/>
      <c r="G1339" s="387"/>
      <c r="H1339" s="386" t="s">
        <v>2088</v>
      </c>
      <c r="I1339" s="386" t="s">
        <v>535</v>
      </c>
      <c r="J1339" s="386">
        <v>12</v>
      </c>
      <c r="K1339" s="386">
        <v>2015</v>
      </c>
      <c r="L1339" s="388">
        <v>1999</v>
      </c>
    </row>
    <row r="1340" spans="1:12" x14ac:dyDescent="0.25">
      <c r="A1340" s="386">
        <v>1332</v>
      </c>
      <c r="B1340" s="386" t="s">
        <v>5115</v>
      </c>
      <c r="C1340" s="386" t="s">
        <v>10109</v>
      </c>
      <c r="D1340" s="386" t="s">
        <v>10110</v>
      </c>
      <c r="E1340" s="386" t="s">
        <v>10111</v>
      </c>
      <c r="F1340" s="386"/>
      <c r="G1340" s="387" t="s">
        <v>10112</v>
      </c>
      <c r="H1340" s="386" t="s">
        <v>2088</v>
      </c>
      <c r="I1340" s="386" t="s">
        <v>535</v>
      </c>
      <c r="J1340" s="386">
        <v>12</v>
      </c>
      <c r="K1340" s="386">
        <v>2015</v>
      </c>
      <c r="L1340" s="388">
        <v>348</v>
      </c>
    </row>
    <row r="1341" spans="1:12" x14ac:dyDescent="0.25">
      <c r="A1341" s="386">
        <v>1333</v>
      </c>
      <c r="B1341" s="386" t="s">
        <v>5116</v>
      </c>
      <c r="C1341" s="386" t="s">
        <v>10109</v>
      </c>
      <c r="D1341" s="386" t="s">
        <v>10110</v>
      </c>
      <c r="E1341" s="386" t="s">
        <v>10111</v>
      </c>
      <c r="F1341" s="386"/>
      <c r="G1341" s="387" t="s">
        <v>10113</v>
      </c>
      <c r="H1341" s="386" t="s">
        <v>2088</v>
      </c>
      <c r="I1341" s="386" t="s">
        <v>535</v>
      </c>
      <c r="J1341" s="386">
        <v>12</v>
      </c>
      <c r="K1341" s="386">
        <v>2015</v>
      </c>
      <c r="L1341" s="388">
        <v>348</v>
      </c>
    </row>
    <row r="1342" spans="1:12" x14ac:dyDescent="0.25">
      <c r="A1342" s="386">
        <v>1334</v>
      </c>
      <c r="B1342" s="386" t="s">
        <v>5117</v>
      </c>
      <c r="C1342" s="386" t="s">
        <v>10114</v>
      </c>
      <c r="D1342" s="386"/>
      <c r="E1342" s="386"/>
      <c r="F1342" s="386"/>
      <c r="G1342" s="387"/>
      <c r="H1342" s="386" t="s">
        <v>2088</v>
      </c>
      <c r="I1342" s="386" t="s">
        <v>535</v>
      </c>
      <c r="J1342" s="386">
        <v>12</v>
      </c>
      <c r="K1342" s="386">
        <v>2013</v>
      </c>
      <c r="L1342" s="388">
        <v>1</v>
      </c>
    </row>
    <row r="1343" spans="1:12" x14ac:dyDescent="0.25">
      <c r="A1343" s="386">
        <v>1335</v>
      </c>
      <c r="B1343" s="386" t="s">
        <v>5119</v>
      </c>
      <c r="C1343" s="386" t="s">
        <v>10115</v>
      </c>
      <c r="D1343" s="386"/>
      <c r="E1343" s="386"/>
      <c r="F1343" s="386"/>
      <c r="G1343" s="387"/>
      <c r="H1343" s="386" t="s">
        <v>2088</v>
      </c>
      <c r="I1343" s="386" t="s">
        <v>535</v>
      </c>
      <c r="J1343" s="386">
        <v>12</v>
      </c>
      <c r="K1343" s="386">
        <v>2013</v>
      </c>
      <c r="L1343" s="388">
        <v>1</v>
      </c>
    </row>
    <row r="1344" spans="1:12" x14ac:dyDescent="0.25">
      <c r="A1344" s="386">
        <v>1336</v>
      </c>
      <c r="B1344" s="386" t="s">
        <v>5122</v>
      </c>
      <c r="C1344" s="386" t="s">
        <v>10116</v>
      </c>
      <c r="D1344" s="386" t="s">
        <v>10110</v>
      </c>
      <c r="E1344" s="386"/>
      <c r="F1344" s="386"/>
      <c r="G1344" s="387"/>
      <c r="H1344" s="386" t="s">
        <v>2088</v>
      </c>
      <c r="I1344" s="386" t="s">
        <v>535</v>
      </c>
      <c r="J1344" s="386">
        <v>12</v>
      </c>
      <c r="K1344" s="386">
        <v>2015</v>
      </c>
      <c r="L1344" s="388">
        <v>658.95</v>
      </c>
    </row>
    <row r="1345" spans="1:12" x14ac:dyDescent="0.25">
      <c r="A1345" s="386">
        <v>1337</v>
      </c>
      <c r="B1345" s="386" t="s">
        <v>5124</v>
      </c>
      <c r="C1345" s="386" t="s">
        <v>10117</v>
      </c>
      <c r="D1345" s="386"/>
      <c r="E1345" s="386"/>
      <c r="F1345" s="386"/>
      <c r="G1345" s="387"/>
      <c r="H1345" s="386" t="s">
        <v>2088</v>
      </c>
      <c r="I1345" s="386" t="s">
        <v>535</v>
      </c>
      <c r="J1345" s="386">
        <v>12</v>
      </c>
      <c r="K1345" s="386">
        <v>2013</v>
      </c>
      <c r="L1345" s="388">
        <v>1</v>
      </c>
    </row>
    <row r="1346" spans="1:12" x14ac:dyDescent="0.25">
      <c r="A1346" s="386">
        <v>1338</v>
      </c>
      <c r="B1346" s="386" t="s">
        <v>5127</v>
      </c>
      <c r="C1346" s="386" t="s">
        <v>10118</v>
      </c>
      <c r="D1346" s="386" t="s">
        <v>10110</v>
      </c>
      <c r="E1346" s="386" t="s">
        <v>10119</v>
      </c>
      <c r="F1346" s="386"/>
      <c r="G1346" s="387" t="s">
        <v>10120</v>
      </c>
      <c r="H1346" s="386" t="s">
        <v>2088</v>
      </c>
      <c r="I1346" s="386" t="s">
        <v>535</v>
      </c>
      <c r="J1346" s="386">
        <v>12</v>
      </c>
      <c r="K1346" s="386">
        <v>2015</v>
      </c>
      <c r="L1346" s="388">
        <v>1183.2</v>
      </c>
    </row>
    <row r="1347" spans="1:12" x14ac:dyDescent="0.25">
      <c r="A1347" s="386">
        <v>1339</v>
      </c>
      <c r="B1347" s="96" t="s">
        <v>5129</v>
      </c>
      <c r="C1347" s="96" t="s">
        <v>10121</v>
      </c>
      <c r="D1347" s="386"/>
      <c r="E1347" s="386"/>
      <c r="F1347" s="386"/>
      <c r="G1347" s="387"/>
      <c r="H1347" s="386" t="s">
        <v>2088</v>
      </c>
      <c r="I1347" s="386" t="s">
        <v>535</v>
      </c>
      <c r="J1347" s="386">
        <v>12</v>
      </c>
      <c r="K1347" s="386">
        <v>2015</v>
      </c>
      <c r="L1347" s="388">
        <v>2769</v>
      </c>
    </row>
    <row r="1348" spans="1:12" x14ac:dyDescent="0.25">
      <c r="A1348" s="386">
        <v>1340</v>
      </c>
      <c r="B1348" s="386" t="s">
        <v>10122</v>
      </c>
      <c r="C1348" s="386" t="s">
        <v>10123</v>
      </c>
      <c r="D1348" s="386"/>
      <c r="E1348" s="386"/>
      <c r="F1348" s="386"/>
      <c r="G1348" s="387"/>
      <c r="H1348" s="386" t="s">
        <v>2088</v>
      </c>
      <c r="I1348" s="386" t="s">
        <v>535</v>
      </c>
      <c r="J1348" s="386">
        <v>12</v>
      </c>
      <c r="K1348" s="386">
        <v>2015</v>
      </c>
      <c r="L1348" s="388">
        <v>589</v>
      </c>
    </row>
    <row r="1349" spans="1:12" x14ac:dyDescent="0.25">
      <c r="A1349" s="386">
        <v>1341</v>
      </c>
      <c r="B1349" s="96" t="s">
        <v>5131</v>
      </c>
      <c r="C1349" s="96" t="s">
        <v>10124</v>
      </c>
      <c r="D1349" s="386"/>
      <c r="E1349" s="386"/>
      <c r="F1349" s="386"/>
      <c r="G1349" s="387"/>
      <c r="H1349" s="386" t="s">
        <v>2088</v>
      </c>
      <c r="I1349" s="386" t="s">
        <v>535</v>
      </c>
      <c r="J1349" s="386">
        <v>12</v>
      </c>
      <c r="K1349" s="386">
        <v>2015</v>
      </c>
      <c r="L1349" s="388">
        <v>1612.4</v>
      </c>
    </row>
    <row r="1350" spans="1:12" ht="30" x14ac:dyDescent="0.25">
      <c r="A1350" s="386">
        <v>1342</v>
      </c>
      <c r="B1350" s="386" t="s">
        <v>10125</v>
      </c>
      <c r="C1350" s="386" t="s">
        <v>10126</v>
      </c>
      <c r="D1350" s="386"/>
      <c r="E1350" s="386"/>
      <c r="F1350" s="386"/>
      <c r="G1350" s="387"/>
      <c r="H1350" s="386" t="s">
        <v>2088</v>
      </c>
      <c r="I1350" s="386" t="s">
        <v>535</v>
      </c>
      <c r="J1350" s="386">
        <v>12</v>
      </c>
      <c r="K1350" s="386">
        <v>2015</v>
      </c>
      <c r="L1350" s="388">
        <v>2098.75</v>
      </c>
    </row>
    <row r="1351" spans="1:12" ht="30" x14ac:dyDescent="0.25">
      <c r="A1351" s="386">
        <v>1343</v>
      </c>
      <c r="B1351" s="386" t="s">
        <v>10127</v>
      </c>
      <c r="C1351" s="386" t="s">
        <v>10128</v>
      </c>
      <c r="D1351" s="386"/>
      <c r="E1351" s="386"/>
      <c r="F1351" s="386"/>
      <c r="G1351" s="387"/>
      <c r="H1351" s="386" t="s">
        <v>2088</v>
      </c>
      <c r="I1351" s="386" t="s">
        <v>535</v>
      </c>
      <c r="J1351" s="386">
        <v>12</v>
      </c>
      <c r="K1351" s="386">
        <v>2015</v>
      </c>
      <c r="L1351" s="388">
        <v>2098.75</v>
      </c>
    </row>
    <row r="1352" spans="1:12" x14ac:dyDescent="0.25">
      <c r="A1352" s="386">
        <v>1344</v>
      </c>
      <c r="B1352" s="386" t="s">
        <v>10129</v>
      </c>
      <c r="C1352" s="386" t="s">
        <v>10130</v>
      </c>
      <c r="D1352" s="386" t="s">
        <v>10131</v>
      </c>
      <c r="E1352" s="386"/>
      <c r="F1352" s="386"/>
      <c r="G1352" s="387"/>
      <c r="H1352" s="386" t="s">
        <v>448</v>
      </c>
      <c r="I1352" s="386" t="s">
        <v>535</v>
      </c>
      <c r="J1352" s="386">
        <v>12</v>
      </c>
      <c r="K1352" s="386">
        <v>2015</v>
      </c>
      <c r="L1352" s="388">
        <v>598.5</v>
      </c>
    </row>
    <row r="1353" spans="1:12" x14ac:dyDescent="0.25">
      <c r="A1353" s="386">
        <v>1345</v>
      </c>
      <c r="B1353" s="386" t="s">
        <v>10132</v>
      </c>
      <c r="C1353" s="386" t="s">
        <v>10133</v>
      </c>
      <c r="D1353" s="386"/>
      <c r="E1353" s="386"/>
      <c r="F1353" s="386"/>
      <c r="G1353" s="387"/>
      <c r="H1353" s="386" t="s">
        <v>277</v>
      </c>
      <c r="I1353" s="386" t="s">
        <v>535</v>
      </c>
      <c r="J1353" s="386">
        <v>12</v>
      </c>
      <c r="K1353" s="386">
        <v>2015</v>
      </c>
      <c r="L1353" s="388">
        <v>754.4</v>
      </c>
    </row>
    <row r="1354" spans="1:12" x14ac:dyDescent="0.25">
      <c r="A1354" s="386">
        <v>1346</v>
      </c>
      <c r="B1354" s="386" t="s">
        <v>10134</v>
      </c>
      <c r="C1354" s="386" t="s">
        <v>10135</v>
      </c>
      <c r="D1354" s="386"/>
      <c r="E1354" s="386"/>
      <c r="F1354" s="386"/>
      <c r="G1354" s="387"/>
      <c r="H1354" s="386" t="s">
        <v>277</v>
      </c>
      <c r="I1354" s="386" t="s">
        <v>535</v>
      </c>
      <c r="J1354" s="386">
        <v>12</v>
      </c>
      <c r="K1354" s="386">
        <v>2015</v>
      </c>
      <c r="L1354" s="388">
        <v>754.4</v>
      </c>
    </row>
    <row r="1355" spans="1:12" x14ac:dyDescent="0.25">
      <c r="A1355" s="386">
        <v>1347</v>
      </c>
      <c r="B1355" s="386" t="s">
        <v>10136</v>
      </c>
      <c r="C1355" s="386" t="s">
        <v>10137</v>
      </c>
      <c r="D1355" s="386"/>
      <c r="E1355" s="386"/>
      <c r="F1355" s="386"/>
      <c r="G1355" s="387"/>
      <c r="H1355" s="386" t="s">
        <v>277</v>
      </c>
      <c r="I1355" s="386" t="s">
        <v>535</v>
      </c>
      <c r="J1355" s="386">
        <v>12</v>
      </c>
      <c r="K1355" s="386">
        <v>2015</v>
      </c>
      <c r="L1355" s="388">
        <v>1665.43</v>
      </c>
    </row>
    <row r="1356" spans="1:12" x14ac:dyDescent="0.25">
      <c r="A1356" s="386">
        <v>1348</v>
      </c>
      <c r="B1356" s="386" t="s">
        <v>10138</v>
      </c>
      <c r="C1356" s="386" t="s">
        <v>10139</v>
      </c>
      <c r="D1356" s="386"/>
      <c r="E1356" s="386"/>
      <c r="F1356" s="386"/>
      <c r="G1356" s="387"/>
      <c r="H1356" s="386" t="s">
        <v>277</v>
      </c>
      <c r="I1356" s="386" t="s">
        <v>535</v>
      </c>
      <c r="J1356" s="386">
        <v>12</v>
      </c>
      <c r="K1356" s="386">
        <v>2015</v>
      </c>
      <c r="L1356" s="388">
        <v>352.66</v>
      </c>
    </row>
    <row r="1357" spans="1:12" x14ac:dyDescent="0.25">
      <c r="A1357" s="386">
        <v>1349</v>
      </c>
      <c r="B1357" s="386" t="s">
        <v>10140</v>
      </c>
      <c r="C1357" s="386" t="s">
        <v>10141</v>
      </c>
      <c r="D1357" s="386"/>
      <c r="E1357" s="386"/>
      <c r="F1357" s="386"/>
      <c r="G1357" s="387"/>
      <c r="H1357" s="386" t="s">
        <v>277</v>
      </c>
      <c r="I1357" s="386" t="s">
        <v>535</v>
      </c>
      <c r="J1357" s="386">
        <v>12</v>
      </c>
      <c r="K1357" s="386">
        <v>2015</v>
      </c>
      <c r="L1357" s="388">
        <v>203.15</v>
      </c>
    </row>
    <row r="1358" spans="1:12" x14ac:dyDescent="0.25">
      <c r="A1358" s="386">
        <v>1350</v>
      </c>
      <c r="B1358" s="386" t="s">
        <v>10142</v>
      </c>
      <c r="C1358" s="386" t="s">
        <v>10143</v>
      </c>
      <c r="D1358" s="386"/>
      <c r="E1358" s="386"/>
      <c r="F1358" s="386"/>
      <c r="G1358" s="387"/>
      <c r="H1358" s="386" t="s">
        <v>277</v>
      </c>
      <c r="I1358" s="386" t="s">
        <v>535</v>
      </c>
      <c r="J1358" s="386">
        <v>12</v>
      </c>
      <c r="K1358" s="386">
        <v>2013</v>
      </c>
      <c r="L1358" s="388">
        <v>1</v>
      </c>
    </row>
    <row r="1359" spans="1:12" ht="30" x14ac:dyDescent="0.25">
      <c r="A1359" s="386">
        <v>1351</v>
      </c>
      <c r="B1359" s="386" t="s">
        <v>10144</v>
      </c>
      <c r="C1359" s="386" t="s">
        <v>10145</v>
      </c>
      <c r="D1359" s="386"/>
      <c r="E1359" s="386"/>
      <c r="F1359" s="386"/>
      <c r="G1359" s="387"/>
      <c r="H1359" s="386" t="s">
        <v>277</v>
      </c>
      <c r="I1359" s="386" t="s">
        <v>535</v>
      </c>
      <c r="J1359" s="386">
        <v>12</v>
      </c>
      <c r="K1359" s="386">
        <v>2015</v>
      </c>
      <c r="L1359" s="388">
        <v>1284.22</v>
      </c>
    </row>
    <row r="1360" spans="1:12" x14ac:dyDescent="0.25">
      <c r="A1360" s="386">
        <v>1352</v>
      </c>
      <c r="B1360" s="386" t="s">
        <v>10146</v>
      </c>
      <c r="C1360" s="386" t="s">
        <v>10147</v>
      </c>
      <c r="D1360" s="386"/>
      <c r="E1360" s="386"/>
      <c r="F1360" s="386"/>
      <c r="G1360" s="387"/>
      <c r="H1360" s="386" t="s">
        <v>277</v>
      </c>
      <c r="I1360" s="386" t="s">
        <v>535</v>
      </c>
      <c r="J1360" s="386">
        <v>12</v>
      </c>
      <c r="K1360" s="386">
        <v>2015</v>
      </c>
      <c r="L1360" s="388">
        <v>1665.43</v>
      </c>
    </row>
    <row r="1361" spans="1:12" x14ac:dyDescent="0.25">
      <c r="A1361" s="386">
        <v>1353</v>
      </c>
      <c r="B1361" s="386" t="s">
        <v>10148</v>
      </c>
      <c r="C1361" s="386" t="s">
        <v>10149</v>
      </c>
      <c r="D1361" s="386"/>
      <c r="E1361" s="386"/>
      <c r="F1361" s="386"/>
      <c r="G1361" s="387"/>
      <c r="H1361" s="386" t="s">
        <v>277</v>
      </c>
      <c r="I1361" s="386" t="s">
        <v>535</v>
      </c>
      <c r="J1361" s="386">
        <v>12</v>
      </c>
      <c r="K1361" s="386">
        <v>2013</v>
      </c>
      <c r="L1361" s="388">
        <v>1</v>
      </c>
    </row>
    <row r="1362" spans="1:12" x14ac:dyDescent="0.25">
      <c r="A1362" s="386">
        <v>1354</v>
      </c>
      <c r="B1362" s="386" t="s">
        <v>10150</v>
      </c>
      <c r="C1362" s="386" t="s">
        <v>10151</v>
      </c>
      <c r="D1362" s="386"/>
      <c r="E1362" s="386"/>
      <c r="F1362" s="386"/>
      <c r="G1362" s="387"/>
      <c r="H1362" s="386" t="s">
        <v>277</v>
      </c>
      <c r="I1362" s="386" t="s">
        <v>535</v>
      </c>
      <c r="J1362" s="386">
        <v>12</v>
      </c>
      <c r="K1362" s="386">
        <v>2013</v>
      </c>
      <c r="L1362" s="388">
        <v>1</v>
      </c>
    </row>
    <row r="1363" spans="1:12" x14ac:dyDescent="0.25">
      <c r="A1363" s="386">
        <v>1355</v>
      </c>
      <c r="B1363" s="386" t="s">
        <v>10152</v>
      </c>
      <c r="C1363" s="386" t="s">
        <v>10153</v>
      </c>
      <c r="D1363" s="386"/>
      <c r="E1363" s="386"/>
      <c r="F1363" s="386"/>
      <c r="G1363" s="387"/>
      <c r="H1363" s="386" t="s">
        <v>277</v>
      </c>
      <c r="I1363" s="386" t="s">
        <v>535</v>
      </c>
      <c r="J1363" s="386">
        <v>12</v>
      </c>
      <c r="K1363" s="386">
        <v>2013</v>
      </c>
      <c r="L1363" s="388">
        <v>1</v>
      </c>
    </row>
    <row r="1364" spans="1:12" x14ac:dyDescent="0.25">
      <c r="A1364" s="386">
        <v>1356</v>
      </c>
      <c r="B1364" s="386" t="s">
        <v>10154</v>
      </c>
      <c r="C1364" s="386" t="s">
        <v>10155</v>
      </c>
      <c r="D1364" s="386"/>
      <c r="E1364" s="386"/>
      <c r="F1364" s="386"/>
      <c r="G1364" s="387"/>
      <c r="H1364" s="386" t="s">
        <v>277</v>
      </c>
      <c r="I1364" s="386" t="s">
        <v>535</v>
      </c>
      <c r="J1364" s="386">
        <v>12</v>
      </c>
      <c r="K1364" s="386">
        <v>2013</v>
      </c>
      <c r="L1364" s="388">
        <v>1</v>
      </c>
    </row>
    <row r="1365" spans="1:12" x14ac:dyDescent="0.25">
      <c r="A1365" s="386">
        <v>1357</v>
      </c>
      <c r="B1365" s="386" t="s">
        <v>10156</v>
      </c>
      <c r="C1365" s="386" t="s">
        <v>10157</v>
      </c>
      <c r="D1365" s="386"/>
      <c r="E1365" s="386"/>
      <c r="F1365" s="386"/>
      <c r="G1365" s="387"/>
      <c r="H1365" s="386" t="s">
        <v>277</v>
      </c>
      <c r="I1365" s="386" t="s">
        <v>535</v>
      </c>
      <c r="J1365" s="386">
        <v>12</v>
      </c>
      <c r="K1365" s="386">
        <v>2015</v>
      </c>
      <c r="L1365" s="388">
        <v>999</v>
      </c>
    </row>
    <row r="1366" spans="1:12" x14ac:dyDescent="0.25">
      <c r="A1366" s="386">
        <v>1358</v>
      </c>
      <c r="B1366" s="386" t="s">
        <v>10158</v>
      </c>
      <c r="C1366" s="386" t="s">
        <v>10159</v>
      </c>
      <c r="D1366" s="386"/>
      <c r="E1366" s="386"/>
      <c r="F1366" s="386"/>
      <c r="G1366" s="387"/>
      <c r="H1366" s="386" t="s">
        <v>277</v>
      </c>
      <c r="I1366" s="386" t="s">
        <v>535</v>
      </c>
      <c r="J1366" s="386">
        <v>12</v>
      </c>
      <c r="K1366" s="386">
        <v>2015</v>
      </c>
      <c r="L1366" s="388">
        <v>546.25</v>
      </c>
    </row>
    <row r="1367" spans="1:12" x14ac:dyDescent="0.25">
      <c r="A1367" s="386">
        <v>1359</v>
      </c>
      <c r="B1367" s="386" t="s">
        <v>10160</v>
      </c>
      <c r="C1367" s="386" t="s">
        <v>10161</v>
      </c>
      <c r="D1367" s="386"/>
      <c r="E1367" s="386"/>
      <c r="F1367" s="386"/>
      <c r="G1367" s="387"/>
      <c r="H1367" s="386" t="s">
        <v>277</v>
      </c>
      <c r="I1367" s="386" t="s">
        <v>535</v>
      </c>
      <c r="J1367" s="386">
        <v>12</v>
      </c>
      <c r="K1367" s="386">
        <v>2015</v>
      </c>
      <c r="L1367" s="388">
        <v>155</v>
      </c>
    </row>
    <row r="1368" spans="1:12" x14ac:dyDescent="0.25">
      <c r="A1368" s="386">
        <v>1360</v>
      </c>
      <c r="B1368" s="386" t="s">
        <v>10162</v>
      </c>
      <c r="C1368" s="386" t="s">
        <v>10163</v>
      </c>
      <c r="D1368" s="386"/>
      <c r="E1368" s="386"/>
      <c r="F1368" s="386"/>
      <c r="G1368" s="387"/>
      <c r="H1368" s="386" t="s">
        <v>277</v>
      </c>
      <c r="I1368" s="386" t="s">
        <v>535</v>
      </c>
      <c r="J1368" s="386">
        <v>12</v>
      </c>
      <c r="K1368" s="386">
        <v>2015</v>
      </c>
      <c r="L1368" s="388">
        <v>287.5</v>
      </c>
    </row>
    <row r="1369" spans="1:12" x14ac:dyDescent="0.25">
      <c r="A1369" s="386">
        <v>1361</v>
      </c>
      <c r="B1369" s="386" t="s">
        <v>10164</v>
      </c>
      <c r="C1369" s="386" t="s">
        <v>10165</v>
      </c>
      <c r="D1369" s="386"/>
      <c r="E1369" s="386"/>
      <c r="F1369" s="386"/>
      <c r="G1369" s="387"/>
      <c r="H1369" s="386" t="s">
        <v>277</v>
      </c>
      <c r="I1369" s="386" t="s">
        <v>535</v>
      </c>
      <c r="J1369" s="386">
        <v>12</v>
      </c>
      <c r="K1369" s="386">
        <v>2015</v>
      </c>
      <c r="L1369" s="388">
        <v>287.5</v>
      </c>
    </row>
    <row r="1370" spans="1:12" x14ac:dyDescent="0.25">
      <c r="A1370" s="386">
        <v>1362</v>
      </c>
      <c r="B1370" s="386" t="s">
        <v>10166</v>
      </c>
      <c r="C1370" s="386" t="s">
        <v>10167</v>
      </c>
      <c r="D1370" s="386"/>
      <c r="E1370" s="386"/>
      <c r="F1370" s="386"/>
      <c r="G1370" s="387"/>
      <c r="H1370" s="386" t="s">
        <v>277</v>
      </c>
      <c r="I1370" s="386" t="s">
        <v>535</v>
      </c>
      <c r="J1370" s="386">
        <v>12</v>
      </c>
      <c r="K1370" s="386">
        <v>2015</v>
      </c>
      <c r="L1370" s="388">
        <v>197</v>
      </c>
    </row>
    <row r="1371" spans="1:12" ht="30" x14ac:dyDescent="0.25">
      <c r="A1371" s="386">
        <v>1363</v>
      </c>
      <c r="B1371" s="386" t="s">
        <v>10168</v>
      </c>
      <c r="C1371" s="386" t="s">
        <v>10169</v>
      </c>
      <c r="D1371" s="386"/>
      <c r="E1371" s="386"/>
      <c r="F1371" s="386"/>
      <c r="G1371" s="387"/>
      <c r="H1371" s="386" t="s">
        <v>277</v>
      </c>
      <c r="I1371" s="386" t="s">
        <v>535</v>
      </c>
      <c r="J1371" s="386">
        <v>12</v>
      </c>
      <c r="K1371" s="386">
        <v>2015</v>
      </c>
      <c r="L1371" s="388">
        <v>533.37</v>
      </c>
    </row>
    <row r="1372" spans="1:12" ht="30" x14ac:dyDescent="0.25">
      <c r="A1372" s="386">
        <v>1364</v>
      </c>
      <c r="B1372" s="386" t="s">
        <v>10170</v>
      </c>
      <c r="C1372" s="386" t="s">
        <v>10171</v>
      </c>
      <c r="D1372" s="386"/>
      <c r="E1372" s="386"/>
      <c r="F1372" s="386"/>
      <c r="G1372" s="387"/>
      <c r="H1372" s="386" t="s">
        <v>277</v>
      </c>
      <c r="I1372" s="386" t="s">
        <v>535</v>
      </c>
      <c r="J1372" s="386">
        <v>12</v>
      </c>
      <c r="K1372" s="386">
        <v>2015</v>
      </c>
      <c r="L1372" s="388">
        <v>533.37</v>
      </c>
    </row>
    <row r="1373" spans="1:12" ht="30" x14ac:dyDescent="0.25">
      <c r="A1373" s="386">
        <v>1365</v>
      </c>
      <c r="B1373" s="386" t="s">
        <v>10172</v>
      </c>
      <c r="C1373" s="386" t="s">
        <v>10173</v>
      </c>
      <c r="D1373" s="386"/>
      <c r="E1373" s="386"/>
      <c r="F1373" s="386"/>
      <c r="G1373" s="387"/>
      <c r="H1373" s="386" t="s">
        <v>277</v>
      </c>
      <c r="I1373" s="386" t="s">
        <v>535</v>
      </c>
      <c r="J1373" s="386">
        <v>12</v>
      </c>
      <c r="K1373" s="386">
        <v>2015</v>
      </c>
      <c r="L1373" s="388">
        <v>533.37</v>
      </c>
    </row>
    <row r="1374" spans="1:12" ht="30" x14ac:dyDescent="0.25">
      <c r="A1374" s="386">
        <v>1366</v>
      </c>
      <c r="B1374" s="386" t="s">
        <v>10174</v>
      </c>
      <c r="C1374" s="386" t="s">
        <v>10175</v>
      </c>
      <c r="D1374" s="386"/>
      <c r="E1374" s="386"/>
      <c r="F1374" s="386"/>
      <c r="G1374" s="387"/>
      <c r="H1374" s="386" t="s">
        <v>277</v>
      </c>
      <c r="I1374" s="386" t="s">
        <v>535</v>
      </c>
      <c r="J1374" s="386">
        <v>12</v>
      </c>
      <c r="K1374" s="386">
        <v>2015</v>
      </c>
      <c r="L1374" s="388">
        <v>533.37</v>
      </c>
    </row>
    <row r="1375" spans="1:12" x14ac:dyDescent="0.25">
      <c r="A1375" s="386">
        <v>1367</v>
      </c>
      <c r="B1375" s="386" t="s">
        <v>10176</v>
      </c>
      <c r="C1375" s="386" t="s">
        <v>10177</v>
      </c>
      <c r="D1375" s="386"/>
      <c r="E1375" s="386"/>
      <c r="F1375" s="386"/>
      <c r="G1375" s="387"/>
      <c r="H1375" s="386" t="s">
        <v>277</v>
      </c>
      <c r="I1375" s="386" t="s">
        <v>535</v>
      </c>
      <c r="J1375" s="386">
        <v>12</v>
      </c>
      <c r="K1375" s="386">
        <v>2015</v>
      </c>
      <c r="L1375" s="388">
        <v>1500</v>
      </c>
    </row>
    <row r="1376" spans="1:12" ht="30" x14ac:dyDescent="0.25">
      <c r="A1376" s="386">
        <v>1368</v>
      </c>
      <c r="B1376" s="386" t="s">
        <v>10178</v>
      </c>
      <c r="C1376" s="386" t="s">
        <v>10179</v>
      </c>
      <c r="D1376" s="386"/>
      <c r="E1376" s="386"/>
      <c r="F1376" s="386"/>
      <c r="G1376" s="387"/>
      <c r="H1376" s="386" t="s">
        <v>277</v>
      </c>
      <c r="I1376" s="386" t="s">
        <v>535</v>
      </c>
      <c r="J1376" s="386">
        <v>12</v>
      </c>
      <c r="K1376" s="386">
        <v>2015</v>
      </c>
      <c r="L1376" s="388">
        <v>1246</v>
      </c>
    </row>
    <row r="1377" spans="1:12" ht="30" x14ac:dyDescent="0.25">
      <c r="A1377" s="386">
        <v>1369</v>
      </c>
      <c r="B1377" s="386" t="s">
        <v>10180</v>
      </c>
      <c r="C1377" s="386" t="s">
        <v>10181</v>
      </c>
      <c r="D1377" s="386"/>
      <c r="E1377" s="386"/>
      <c r="F1377" s="386"/>
      <c r="G1377" s="387"/>
      <c r="H1377" s="386" t="s">
        <v>2167</v>
      </c>
      <c r="I1377" s="386" t="s">
        <v>535</v>
      </c>
      <c r="J1377" s="386">
        <v>12</v>
      </c>
      <c r="K1377" s="386">
        <v>2013</v>
      </c>
      <c r="L1377" s="388">
        <v>1</v>
      </c>
    </row>
    <row r="1378" spans="1:12" ht="30" x14ac:dyDescent="0.25">
      <c r="A1378" s="386">
        <v>1370</v>
      </c>
      <c r="B1378" s="386" t="s">
        <v>10182</v>
      </c>
      <c r="C1378" s="386" t="s">
        <v>10183</v>
      </c>
      <c r="D1378" s="386"/>
      <c r="E1378" s="386"/>
      <c r="F1378" s="386"/>
      <c r="G1378" s="387"/>
      <c r="H1378" s="386" t="s">
        <v>2167</v>
      </c>
      <c r="I1378" s="386" t="s">
        <v>535</v>
      </c>
      <c r="J1378" s="386">
        <v>12</v>
      </c>
      <c r="K1378" s="386">
        <v>2013</v>
      </c>
      <c r="L1378" s="388">
        <v>1</v>
      </c>
    </row>
    <row r="1379" spans="1:12" ht="30" x14ac:dyDescent="0.25">
      <c r="A1379" s="386">
        <v>1371</v>
      </c>
      <c r="B1379" s="386" t="s">
        <v>10184</v>
      </c>
      <c r="C1379" s="386" t="s">
        <v>10185</v>
      </c>
      <c r="D1379" s="386"/>
      <c r="E1379" s="386"/>
      <c r="F1379" s="386"/>
      <c r="G1379" s="387"/>
      <c r="H1379" s="386" t="s">
        <v>2167</v>
      </c>
      <c r="I1379" s="386" t="s">
        <v>535</v>
      </c>
      <c r="J1379" s="386">
        <v>12</v>
      </c>
      <c r="K1379" s="386">
        <v>2013</v>
      </c>
      <c r="L1379" s="388">
        <v>1</v>
      </c>
    </row>
    <row r="1380" spans="1:12" ht="30" x14ac:dyDescent="0.25">
      <c r="A1380" s="386">
        <v>1372</v>
      </c>
      <c r="B1380" s="386" t="s">
        <v>10186</v>
      </c>
      <c r="C1380" s="386" t="s">
        <v>10187</v>
      </c>
      <c r="D1380" s="386"/>
      <c r="E1380" s="386"/>
      <c r="F1380" s="386"/>
      <c r="G1380" s="387"/>
      <c r="H1380" s="386" t="s">
        <v>2167</v>
      </c>
      <c r="I1380" s="386" t="s">
        <v>535</v>
      </c>
      <c r="J1380" s="386">
        <v>12</v>
      </c>
      <c r="K1380" s="386">
        <v>2013</v>
      </c>
      <c r="L1380" s="388">
        <v>1</v>
      </c>
    </row>
    <row r="1381" spans="1:12" ht="30" x14ac:dyDescent="0.25">
      <c r="A1381" s="386">
        <v>1373</v>
      </c>
      <c r="B1381" s="386" t="s">
        <v>10188</v>
      </c>
      <c r="C1381" s="386" t="s">
        <v>10189</v>
      </c>
      <c r="D1381" s="386"/>
      <c r="E1381" s="386"/>
      <c r="F1381" s="386"/>
      <c r="G1381" s="387"/>
      <c r="H1381" s="386" t="s">
        <v>2167</v>
      </c>
      <c r="I1381" s="386" t="s">
        <v>535</v>
      </c>
      <c r="J1381" s="386">
        <v>12</v>
      </c>
      <c r="K1381" s="386">
        <v>2015</v>
      </c>
      <c r="L1381" s="388">
        <v>231.5</v>
      </c>
    </row>
    <row r="1382" spans="1:12" ht="30" x14ac:dyDescent="0.25">
      <c r="A1382" s="386">
        <v>1374</v>
      </c>
      <c r="B1382" s="386" t="s">
        <v>10190</v>
      </c>
      <c r="C1382" s="386" t="s">
        <v>10191</v>
      </c>
      <c r="D1382" s="386"/>
      <c r="E1382" s="386"/>
      <c r="F1382" s="386"/>
      <c r="G1382" s="387"/>
      <c r="H1382" s="386" t="s">
        <v>2167</v>
      </c>
      <c r="I1382" s="386" t="s">
        <v>535</v>
      </c>
      <c r="J1382" s="386">
        <v>12</v>
      </c>
      <c r="K1382" s="386">
        <v>2013</v>
      </c>
      <c r="L1382" s="388">
        <v>1</v>
      </c>
    </row>
    <row r="1383" spans="1:12" ht="30" x14ac:dyDescent="0.25">
      <c r="A1383" s="386">
        <v>1375</v>
      </c>
      <c r="B1383" s="386" t="s">
        <v>10192</v>
      </c>
      <c r="C1383" s="386" t="s">
        <v>10193</v>
      </c>
      <c r="D1383" s="386"/>
      <c r="E1383" s="386"/>
      <c r="F1383" s="386"/>
      <c r="G1383" s="387"/>
      <c r="H1383" s="386" t="s">
        <v>2167</v>
      </c>
      <c r="I1383" s="386" t="s">
        <v>535</v>
      </c>
      <c r="J1383" s="386">
        <v>12</v>
      </c>
      <c r="K1383" s="386">
        <v>2013</v>
      </c>
      <c r="L1383" s="388">
        <v>1</v>
      </c>
    </row>
    <row r="1384" spans="1:12" ht="30" x14ac:dyDescent="0.25">
      <c r="A1384" s="386">
        <v>1376</v>
      </c>
      <c r="B1384" s="386" t="s">
        <v>10194</v>
      </c>
      <c r="C1384" s="386" t="s">
        <v>10195</v>
      </c>
      <c r="D1384" s="386"/>
      <c r="E1384" s="386"/>
      <c r="F1384" s="386"/>
      <c r="G1384" s="387"/>
      <c r="H1384" s="386" t="s">
        <v>2167</v>
      </c>
      <c r="I1384" s="386" t="s">
        <v>535</v>
      </c>
      <c r="J1384" s="386">
        <v>12</v>
      </c>
      <c r="K1384" s="386">
        <v>2013</v>
      </c>
      <c r="L1384" s="388">
        <v>1</v>
      </c>
    </row>
    <row r="1385" spans="1:12" ht="30" x14ac:dyDescent="0.25">
      <c r="A1385" s="386">
        <v>1377</v>
      </c>
      <c r="B1385" s="386" t="s">
        <v>10196</v>
      </c>
      <c r="C1385" s="386" t="s">
        <v>10197</v>
      </c>
      <c r="D1385" s="386"/>
      <c r="E1385" s="386"/>
      <c r="F1385" s="386"/>
      <c r="G1385" s="387"/>
      <c r="H1385" s="386" t="s">
        <v>2167</v>
      </c>
      <c r="I1385" s="386" t="s">
        <v>535</v>
      </c>
      <c r="J1385" s="386">
        <v>12</v>
      </c>
      <c r="K1385" s="386">
        <v>2015</v>
      </c>
      <c r="L1385" s="388">
        <v>860.51</v>
      </c>
    </row>
    <row r="1386" spans="1:12" ht="30" x14ac:dyDescent="0.25">
      <c r="A1386" s="386">
        <v>1378</v>
      </c>
      <c r="B1386" s="386" t="s">
        <v>10198</v>
      </c>
      <c r="C1386" s="386" t="s">
        <v>10199</v>
      </c>
      <c r="D1386" s="386"/>
      <c r="E1386" s="386"/>
      <c r="F1386" s="386"/>
      <c r="G1386" s="387"/>
      <c r="H1386" s="386" t="s">
        <v>2167</v>
      </c>
      <c r="I1386" s="386" t="s">
        <v>535</v>
      </c>
      <c r="J1386" s="386">
        <v>12</v>
      </c>
      <c r="K1386" s="386">
        <v>2015</v>
      </c>
      <c r="L1386" s="388">
        <v>794.37</v>
      </c>
    </row>
    <row r="1387" spans="1:12" ht="30" x14ac:dyDescent="0.25">
      <c r="A1387" s="386">
        <v>1379</v>
      </c>
      <c r="B1387" s="386" t="s">
        <v>10200</v>
      </c>
      <c r="C1387" s="386" t="s">
        <v>10201</v>
      </c>
      <c r="D1387" s="386"/>
      <c r="E1387" s="386"/>
      <c r="F1387" s="386"/>
      <c r="G1387" s="387"/>
      <c r="H1387" s="386" t="s">
        <v>2167</v>
      </c>
      <c r="I1387" s="386" t="s">
        <v>535</v>
      </c>
      <c r="J1387" s="386">
        <v>12</v>
      </c>
      <c r="K1387" s="386">
        <v>2015</v>
      </c>
      <c r="L1387" s="388">
        <v>894</v>
      </c>
    </row>
    <row r="1388" spans="1:12" ht="30" x14ac:dyDescent="0.25">
      <c r="A1388" s="386">
        <v>1380</v>
      </c>
      <c r="B1388" s="386" t="s">
        <v>10202</v>
      </c>
      <c r="C1388" s="386" t="s">
        <v>10203</v>
      </c>
      <c r="D1388" s="386"/>
      <c r="E1388" s="386"/>
      <c r="F1388" s="386"/>
      <c r="G1388" s="387"/>
      <c r="H1388" s="386" t="s">
        <v>2167</v>
      </c>
      <c r="I1388" s="386" t="s">
        <v>535</v>
      </c>
      <c r="J1388" s="386">
        <v>12</v>
      </c>
      <c r="K1388" s="386">
        <v>2015</v>
      </c>
      <c r="L1388" s="388">
        <v>629.1</v>
      </c>
    </row>
    <row r="1389" spans="1:12" ht="30" x14ac:dyDescent="0.25">
      <c r="A1389" s="386">
        <v>1381</v>
      </c>
      <c r="B1389" s="386" t="s">
        <v>10204</v>
      </c>
      <c r="C1389" s="386" t="s">
        <v>10205</v>
      </c>
      <c r="D1389" s="386"/>
      <c r="E1389" s="386"/>
      <c r="F1389" s="386"/>
      <c r="G1389" s="387"/>
      <c r="H1389" s="386" t="s">
        <v>2167</v>
      </c>
      <c r="I1389" s="386" t="s">
        <v>535</v>
      </c>
      <c r="J1389" s="386">
        <v>12</v>
      </c>
      <c r="K1389" s="386">
        <v>2013</v>
      </c>
      <c r="L1389" s="388">
        <v>1</v>
      </c>
    </row>
    <row r="1390" spans="1:12" ht="30" x14ac:dyDescent="0.25">
      <c r="A1390" s="386">
        <v>1382</v>
      </c>
      <c r="B1390" s="386" t="s">
        <v>10206</v>
      </c>
      <c r="C1390" s="386" t="s">
        <v>10207</v>
      </c>
      <c r="D1390" s="386"/>
      <c r="E1390" s="386"/>
      <c r="F1390" s="386"/>
      <c r="G1390" s="387"/>
      <c r="H1390" s="386" t="s">
        <v>2167</v>
      </c>
      <c r="I1390" s="386" t="s">
        <v>535</v>
      </c>
      <c r="J1390" s="386">
        <v>12</v>
      </c>
      <c r="K1390" s="386">
        <v>2013</v>
      </c>
      <c r="L1390" s="388">
        <v>1</v>
      </c>
    </row>
    <row r="1391" spans="1:12" ht="30" x14ac:dyDescent="0.25">
      <c r="A1391" s="386">
        <v>1383</v>
      </c>
      <c r="B1391" s="386" t="s">
        <v>10208</v>
      </c>
      <c r="C1391" s="386" t="s">
        <v>10209</v>
      </c>
      <c r="D1391" s="386"/>
      <c r="E1391" s="386"/>
      <c r="F1391" s="386"/>
      <c r="G1391" s="387"/>
      <c r="H1391" s="386" t="s">
        <v>2167</v>
      </c>
      <c r="I1391" s="386" t="s">
        <v>535</v>
      </c>
      <c r="J1391" s="386">
        <v>12</v>
      </c>
      <c r="K1391" s="386">
        <v>2013</v>
      </c>
      <c r="L1391" s="388">
        <v>1</v>
      </c>
    </row>
    <row r="1392" spans="1:12" x14ac:dyDescent="0.25">
      <c r="A1392" s="386">
        <v>1384</v>
      </c>
      <c r="B1392" s="386" t="s">
        <v>10210</v>
      </c>
      <c r="C1392" s="386" t="s">
        <v>10211</v>
      </c>
      <c r="D1392" s="386"/>
      <c r="E1392" s="386"/>
      <c r="F1392" s="386"/>
      <c r="G1392" s="387"/>
      <c r="H1392" s="386" t="s">
        <v>2167</v>
      </c>
      <c r="I1392" s="386" t="s">
        <v>535</v>
      </c>
      <c r="J1392" s="386">
        <v>12</v>
      </c>
      <c r="K1392" s="386">
        <v>2015</v>
      </c>
      <c r="L1392" s="388">
        <v>349</v>
      </c>
    </row>
    <row r="1393" spans="1:12" x14ac:dyDescent="0.25">
      <c r="A1393" s="386">
        <v>1385</v>
      </c>
      <c r="B1393" s="386" t="s">
        <v>10212</v>
      </c>
      <c r="C1393" s="386" t="s">
        <v>10213</v>
      </c>
      <c r="D1393" s="386"/>
      <c r="E1393" s="386"/>
      <c r="F1393" s="386"/>
      <c r="G1393" s="387"/>
      <c r="H1393" s="386" t="s">
        <v>2167</v>
      </c>
      <c r="I1393" s="386" t="s">
        <v>535</v>
      </c>
      <c r="J1393" s="386">
        <v>12</v>
      </c>
      <c r="K1393" s="386">
        <v>2015</v>
      </c>
      <c r="L1393" s="388">
        <v>298.01</v>
      </c>
    </row>
    <row r="1394" spans="1:12" ht="30" x14ac:dyDescent="0.25">
      <c r="A1394" s="386">
        <v>1386</v>
      </c>
      <c r="B1394" s="386" t="s">
        <v>10214</v>
      </c>
      <c r="C1394" s="386" t="s">
        <v>10215</v>
      </c>
      <c r="D1394" s="386"/>
      <c r="E1394" s="386"/>
      <c r="F1394" s="386"/>
      <c r="G1394" s="387"/>
      <c r="H1394" s="386" t="s">
        <v>2167</v>
      </c>
      <c r="I1394" s="386" t="s">
        <v>535</v>
      </c>
      <c r="J1394" s="386">
        <v>12</v>
      </c>
      <c r="K1394" s="386">
        <v>2013</v>
      </c>
      <c r="L1394" s="388">
        <v>1</v>
      </c>
    </row>
    <row r="1395" spans="1:12" ht="30" x14ac:dyDescent="0.25">
      <c r="A1395" s="386">
        <v>1387</v>
      </c>
      <c r="B1395" s="386" t="s">
        <v>10216</v>
      </c>
      <c r="C1395" s="386" t="s">
        <v>10217</v>
      </c>
      <c r="D1395" s="386"/>
      <c r="E1395" s="386"/>
      <c r="F1395" s="386"/>
      <c r="G1395" s="387"/>
      <c r="H1395" s="386" t="s">
        <v>2167</v>
      </c>
      <c r="I1395" s="386" t="s">
        <v>535</v>
      </c>
      <c r="J1395" s="386">
        <v>12</v>
      </c>
      <c r="K1395" s="386">
        <v>2015</v>
      </c>
      <c r="L1395" s="388">
        <v>546.25</v>
      </c>
    </row>
    <row r="1396" spans="1:12" ht="30" x14ac:dyDescent="0.25">
      <c r="A1396" s="386">
        <v>1388</v>
      </c>
      <c r="B1396" s="386" t="s">
        <v>10218</v>
      </c>
      <c r="C1396" s="386" t="s">
        <v>10219</v>
      </c>
      <c r="D1396" s="386"/>
      <c r="E1396" s="386"/>
      <c r="F1396" s="386"/>
      <c r="G1396" s="387"/>
      <c r="H1396" s="386" t="s">
        <v>2167</v>
      </c>
      <c r="I1396" s="386" t="s">
        <v>535</v>
      </c>
      <c r="J1396" s="386">
        <v>12</v>
      </c>
      <c r="K1396" s="386">
        <v>2015</v>
      </c>
      <c r="L1396" s="388">
        <v>546.25</v>
      </c>
    </row>
    <row r="1397" spans="1:12" ht="30" x14ac:dyDescent="0.25">
      <c r="A1397" s="386">
        <v>1389</v>
      </c>
      <c r="B1397" s="386" t="s">
        <v>10220</v>
      </c>
      <c r="C1397" s="386" t="s">
        <v>10221</v>
      </c>
      <c r="D1397" s="386"/>
      <c r="E1397" s="386"/>
      <c r="F1397" s="386"/>
      <c r="G1397" s="387"/>
      <c r="H1397" s="386" t="s">
        <v>2167</v>
      </c>
      <c r="I1397" s="386" t="s">
        <v>535</v>
      </c>
      <c r="J1397" s="386">
        <v>12</v>
      </c>
      <c r="K1397" s="386">
        <v>2015</v>
      </c>
      <c r="L1397" s="388">
        <v>546.25</v>
      </c>
    </row>
    <row r="1398" spans="1:12" ht="30" x14ac:dyDescent="0.25">
      <c r="A1398" s="386">
        <v>1390</v>
      </c>
      <c r="B1398" s="386" t="s">
        <v>10222</v>
      </c>
      <c r="C1398" s="386" t="s">
        <v>10223</v>
      </c>
      <c r="D1398" s="386"/>
      <c r="E1398" s="386"/>
      <c r="F1398" s="386"/>
      <c r="G1398" s="387"/>
      <c r="H1398" s="386" t="s">
        <v>2167</v>
      </c>
      <c r="I1398" s="386" t="s">
        <v>535</v>
      </c>
      <c r="J1398" s="386">
        <v>12</v>
      </c>
      <c r="K1398" s="386">
        <v>2015</v>
      </c>
      <c r="L1398" s="388">
        <v>546.25</v>
      </c>
    </row>
    <row r="1399" spans="1:12" ht="30" x14ac:dyDescent="0.25">
      <c r="A1399" s="386">
        <v>1391</v>
      </c>
      <c r="B1399" s="386" t="s">
        <v>10224</v>
      </c>
      <c r="C1399" s="386" t="s">
        <v>10225</v>
      </c>
      <c r="D1399" s="386"/>
      <c r="E1399" s="386"/>
      <c r="F1399" s="386"/>
      <c r="G1399" s="387"/>
      <c r="H1399" s="386" t="s">
        <v>2167</v>
      </c>
      <c r="I1399" s="386" t="s">
        <v>535</v>
      </c>
      <c r="J1399" s="386">
        <v>12</v>
      </c>
      <c r="K1399" s="386">
        <v>2015</v>
      </c>
      <c r="L1399" s="388">
        <v>546.25</v>
      </c>
    </row>
    <row r="1400" spans="1:12" ht="30" x14ac:dyDescent="0.25">
      <c r="A1400" s="386">
        <v>1392</v>
      </c>
      <c r="B1400" s="386" t="s">
        <v>10226</v>
      </c>
      <c r="C1400" s="386" t="s">
        <v>10227</v>
      </c>
      <c r="D1400" s="386"/>
      <c r="E1400" s="386"/>
      <c r="F1400" s="386"/>
      <c r="G1400" s="387"/>
      <c r="H1400" s="386" t="s">
        <v>2167</v>
      </c>
      <c r="I1400" s="386" t="s">
        <v>535</v>
      </c>
      <c r="J1400" s="386">
        <v>12</v>
      </c>
      <c r="K1400" s="386">
        <v>2015</v>
      </c>
      <c r="L1400" s="388">
        <v>546.25</v>
      </c>
    </row>
    <row r="1401" spans="1:12" ht="30" x14ac:dyDescent="0.25">
      <c r="A1401" s="386">
        <v>1393</v>
      </c>
      <c r="B1401" s="386" t="s">
        <v>10228</v>
      </c>
      <c r="C1401" s="386" t="s">
        <v>10229</v>
      </c>
      <c r="D1401" s="386"/>
      <c r="E1401" s="386"/>
      <c r="F1401" s="386"/>
      <c r="G1401" s="387"/>
      <c r="H1401" s="386" t="s">
        <v>2167</v>
      </c>
      <c r="I1401" s="386" t="s">
        <v>535</v>
      </c>
      <c r="J1401" s="386">
        <v>12</v>
      </c>
      <c r="K1401" s="386">
        <v>2015</v>
      </c>
      <c r="L1401" s="388">
        <v>362.25</v>
      </c>
    </row>
    <row r="1402" spans="1:12" ht="30" x14ac:dyDescent="0.25">
      <c r="A1402" s="386">
        <v>1394</v>
      </c>
      <c r="B1402" s="386" t="s">
        <v>10230</v>
      </c>
      <c r="C1402" s="386" t="s">
        <v>10231</v>
      </c>
      <c r="D1402" s="386"/>
      <c r="E1402" s="386"/>
      <c r="F1402" s="386"/>
      <c r="G1402" s="387"/>
      <c r="H1402" s="386" t="s">
        <v>2167</v>
      </c>
      <c r="I1402" s="386" t="s">
        <v>535</v>
      </c>
      <c r="J1402" s="386">
        <v>12</v>
      </c>
      <c r="K1402" s="386">
        <v>2015</v>
      </c>
      <c r="L1402" s="388">
        <v>793.5</v>
      </c>
    </row>
    <row r="1403" spans="1:12" ht="30" x14ac:dyDescent="0.25">
      <c r="A1403" s="386">
        <v>1395</v>
      </c>
      <c r="B1403" s="386" t="s">
        <v>10232</v>
      </c>
      <c r="C1403" s="386" t="s">
        <v>10233</v>
      </c>
      <c r="D1403" s="386"/>
      <c r="E1403" s="386"/>
      <c r="F1403" s="386"/>
      <c r="G1403" s="387"/>
      <c r="H1403" s="386" t="s">
        <v>2167</v>
      </c>
      <c r="I1403" s="386" t="s">
        <v>535</v>
      </c>
      <c r="J1403" s="386">
        <v>12</v>
      </c>
      <c r="K1403" s="386">
        <v>2015</v>
      </c>
      <c r="L1403" s="388">
        <v>793.5</v>
      </c>
    </row>
    <row r="1404" spans="1:12" ht="30" x14ac:dyDescent="0.25">
      <c r="A1404" s="386">
        <v>1396</v>
      </c>
      <c r="B1404" s="386" t="s">
        <v>10234</v>
      </c>
      <c r="C1404" s="386" t="s">
        <v>10235</v>
      </c>
      <c r="D1404" s="386"/>
      <c r="E1404" s="386"/>
      <c r="F1404" s="386"/>
      <c r="G1404" s="387"/>
      <c r="H1404" s="386" t="s">
        <v>2167</v>
      </c>
      <c r="I1404" s="386" t="s">
        <v>535</v>
      </c>
      <c r="J1404" s="386">
        <v>12</v>
      </c>
      <c r="K1404" s="386">
        <v>2015</v>
      </c>
      <c r="L1404" s="388">
        <v>793.5</v>
      </c>
    </row>
    <row r="1405" spans="1:12" ht="30" x14ac:dyDescent="0.25">
      <c r="A1405" s="386">
        <v>1397</v>
      </c>
      <c r="B1405" s="386" t="s">
        <v>10236</v>
      </c>
      <c r="C1405" s="386" t="s">
        <v>10237</v>
      </c>
      <c r="D1405" s="386"/>
      <c r="E1405" s="386"/>
      <c r="F1405" s="386"/>
      <c r="G1405" s="387"/>
      <c r="H1405" s="386" t="s">
        <v>2167</v>
      </c>
      <c r="I1405" s="386" t="s">
        <v>535</v>
      </c>
      <c r="J1405" s="386">
        <v>12</v>
      </c>
      <c r="K1405" s="386">
        <v>2015</v>
      </c>
      <c r="L1405" s="388">
        <v>793.5</v>
      </c>
    </row>
    <row r="1406" spans="1:12" ht="30" x14ac:dyDescent="0.25">
      <c r="A1406" s="386">
        <v>1398</v>
      </c>
      <c r="B1406" s="386" t="s">
        <v>10238</v>
      </c>
      <c r="C1406" s="386" t="s">
        <v>10239</v>
      </c>
      <c r="D1406" s="386"/>
      <c r="E1406" s="386"/>
      <c r="F1406" s="386"/>
      <c r="G1406" s="387"/>
      <c r="H1406" s="386" t="s">
        <v>2167</v>
      </c>
      <c r="I1406" s="386" t="s">
        <v>535</v>
      </c>
      <c r="J1406" s="386">
        <v>12</v>
      </c>
      <c r="K1406" s="386">
        <v>2015</v>
      </c>
      <c r="L1406" s="388">
        <v>793.5</v>
      </c>
    </row>
    <row r="1407" spans="1:12" ht="30" x14ac:dyDescent="0.25">
      <c r="A1407" s="386">
        <v>1399</v>
      </c>
      <c r="B1407" s="386" t="s">
        <v>10240</v>
      </c>
      <c r="C1407" s="386" t="s">
        <v>10241</v>
      </c>
      <c r="D1407" s="386"/>
      <c r="E1407" s="386"/>
      <c r="F1407" s="386"/>
      <c r="G1407" s="387"/>
      <c r="H1407" s="386" t="s">
        <v>2167</v>
      </c>
      <c r="I1407" s="386" t="s">
        <v>535</v>
      </c>
      <c r="J1407" s="386">
        <v>12</v>
      </c>
      <c r="K1407" s="386">
        <v>2015</v>
      </c>
      <c r="L1407" s="388">
        <v>793.5</v>
      </c>
    </row>
    <row r="1408" spans="1:12" ht="30" x14ac:dyDescent="0.25">
      <c r="A1408" s="386">
        <v>1400</v>
      </c>
      <c r="B1408" s="386" t="s">
        <v>10242</v>
      </c>
      <c r="C1408" s="386" t="s">
        <v>10243</v>
      </c>
      <c r="D1408" s="386"/>
      <c r="E1408" s="386"/>
      <c r="F1408" s="386"/>
      <c r="G1408" s="387"/>
      <c r="H1408" s="386" t="s">
        <v>2167</v>
      </c>
      <c r="I1408" s="386" t="s">
        <v>535</v>
      </c>
      <c r="J1408" s="386">
        <v>12</v>
      </c>
      <c r="K1408" s="386">
        <v>2015</v>
      </c>
      <c r="L1408" s="388">
        <v>793.5</v>
      </c>
    </row>
    <row r="1409" spans="1:12" ht="30" x14ac:dyDescent="0.25">
      <c r="A1409" s="386">
        <v>1401</v>
      </c>
      <c r="B1409" s="386" t="s">
        <v>10244</v>
      </c>
      <c r="C1409" s="386" t="s">
        <v>10245</v>
      </c>
      <c r="D1409" s="386"/>
      <c r="E1409" s="386"/>
      <c r="F1409" s="386"/>
      <c r="G1409" s="387"/>
      <c r="H1409" s="386" t="s">
        <v>2167</v>
      </c>
      <c r="I1409" s="386" t="s">
        <v>535</v>
      </c>
      <c r="J1409" s="386">
        <v>12</v>
      </c>
      <c r="K1409" s="386">
        <v>2015</v>
      </c>
      <c r="L1409" s="388">
        <v>793.5</v>
      </c>
    </row>
    <row r="1410" spans="1:12" ht="30" x14ac:dyDescent="0.25">
      <c r="A1410" s="386">
        <v>1402</v>
      </c>
      <c r="B1410" s="386" t="s">
        <v>10246</v>
      </c>
      <c r="C1410" s="386" t="s">
        <v>10247</v>
      </c>
      <c r="D1410" s="386"/>
      <c r="E1410" s="386"/>
      <c r="F1410" s="386"/>
      <c r="G1410" s="387"/>
      <c r="H1410" s="386" t="s">
        <v>2167</v>
      </c>
      <c r="I1410" s="386" t="s">
        <v>535</v>
      </c>
      <c r="J1410" s="386">
        <v>12</v>
      </c>
      <c r="K1410" s="386">
        <v>2015</v>
      </c>
      <c r="L1410" s="388">
        <v>369</v>
      </c>
    </row>
    <row r="1411" spans="1:12" x14ac:dyDescent="0.25">
      <c r="A1411" s="386">
        <v>1403</v>
      </c>
      <c r="B1411" s="386" t="s">
        <v>10248</v>
      </c>
      <c r="C1411" s="386" t="s">
        <v>10249</v>
      </c>
      <c r="D1411" s="386"/>
      <c r="E1411" s="386"/>
      <c r="F1411" s="386"/>
      <c r="G1411" s="387"/>
      <c r="H1411" s="386" t="s">
        <v>2167</v>
      </c>
      <c r="I1411" s="386" t="s">
        <v>535</v>
      </c>
      <c r="J1411" s="386">
        <v>12</v>
      </c>
      <c r="K1411" s="386">
        <v>2013</v>
      </c>
      <c r="L1411" s="388">
        <v>1</v>
      </c>
    </row>
    <row r="1412" spans="1:12" x14ac:dyDescent="0.25">
      <c r="A1412" s="386">
        <v>1404</v>
      </c>
      <c r="B1412" s="386" t="s">
        <v>10250</v>
      </c>
      <c r="C1412" s="386" t="s">
        <v>10251</v>
      </c>
      <c r="D1412" s="386"/>
      <c r="E1412" s="386"/>
      <c r="F1412" s="386"/>
      <c r="G1412" s="387"/>
      <c r="H1412" s="386" t="s">
        <v>2167</v>
      </c>
      <c r="I1412" s="386" t="s">
        <v>535</v>
      </c>
      <c r="J1412" s="386">
        <v>12</v>
      </c>
      <c r="K1412" s="386">
        <v>2013</v>
      </c>
      <c r="L1412" s="388">
        <v>1</v>
      </c>
    </row>
    <row r="1413" spans="1:12" x14ac:dyDescent="0.25">
      <c r="A1413" s="386">
        <v>1405</v>
      </c>
      <c r="B1413" s="386" t="s">
        <v>10252</v>
      </c>
      <c r="C1413" s="386" t="s">
        <v>10253</v>
      </c>
      <c r="D1413" s="386"/>
      <c r="E1413" s="386"/>
      <c r="F1413" s="386"/>
      <c r="G1413" s="387"/>
      <c r="H1413" s="386" t="s">
        <v>2167</v>
      </c>
      <c r="I1413" s="386" t="s">
        <v>535</v>
      </c>
      <c r="J1413" s="386">
        <v>12</v>
      </c>
      <c r="K1413" s="386">
        <v>2013</v>
      </c>
      <c r="L1413" s="388">
        <v>1</v>
      </c>
    </row>
    <row r="1414" spans="1:12" x14ac:dyDescent="0.25">
      <c r="A1414" s="386">
        <v>1406</v>
      </c>
      <c r="B1414" s="386" t="s">
        <v>10254</v>
      </c>
      <c r="C1414" s="386" t="s">
        <v>10255</v>
      </c>
      <c r="D1414" s="386"/>
      <c r="E1414" s="386"/>
      <c r="F1414" s="386"/>
      <c r="G1414" s="387"/>
      <c r="H1414" s="386" t="s">
        <v>2167</v>
      </c>
      <c r="I1414" s="386" t="s">
        <v>535</v>
      </c>
      <c r="J1414" s="386">
        <v>12</v>
      </c>
      <c r="K1414" s="386">
        <v>2013</v>
      </c>
      <c r="L1414" s="388">
        <v>1</v>
      </c>
    </row>
    <row r="1415" spans="1:12" x14ac:dyDescent="0.25">
      <c r="A1415" s="386">
        <v>1407</v>
      </c>
      <c r="B1415" s="386" t="s">
        <v>10256</v>
      </c>
      <c r="C1415" s="386" t="s">
        <v>10257</v>
      </c>
      <c r="D1415" s="386"/>
      <c r="E1415" s="386"/>
      <c r="F1415" s="386"/>
      <c r="G1415" s="387"/>
      <c r="H1415" s="386" t="s">
        <v>2167</v>
      </c>
      <c r="I1415" s="386" t="s">
        <v>535</v>
      </c>
      <c r="J1415" s="386">
        <v>12</v>
      </c>
      <c r="K1415" s="386">
        <v>2013</v>
      </c>
      <c r="L1415" s="388">
        <v>1</v>
      </c>
    </row>
    <row r="1416" spans="1:12" ht="30" x14ac:dyDescent="0.25">
      <c r="A1416" s="386">
        <v>1408</v>
      </c>
      <c r="B1416" s="386" t="s">
        <v>10258</v>
      </c>
      <c r="C1416" s="386" t="s">
        <v>10259</v>
      </c>
      <c r="D1416" s="386"/>
      <c r="E1416" s="386"/>
      <c r="F1416" s="386"/>
      <c r="G1416" s="387"/>
      <c r="H1416" s="386" t="s">
        <v>2167</v>
      </c>
      <c r="I1416" s="386" t="s">
        <v>535</v>
      </c>
      <c r="J1416" s="386">
        <v>12</v>
      </c>
      <c r="K1416" s="386">
        <v>2013</v>
      </c>
      <c r="L1416" s="388">
        <v>1</v>
      </c>
    </row>
    <row r="1417" spans="1:12" ht="30" x14ac:dyDescent="0.25">
      <c r="A1417" s="386">
        <v>1409</v>
      </c>
      <c r="B1417" s="386" t="s">
        <v>10260</v>
      </c>
      <c r="C1417" s="386" t="s">
        <v>10261</v>
      </c>
      <c r="D1417" s="386"/>
      <c r="E1417" s="386"/>
      <c r="F1417" s="386"/>
      <c r="G1417" s="387"/>
      <c r="H1417" s="386" t="s">
        <v>2167</v>
      </c>
      <c r="I1417" s="386" t="s">
        <v>535</v>
      </c>
      <c r="J1417" s="386">
        <v>12</v>
      </c>
      <c r="K1417" s="386">
        <v>2013</v>
      </c>
      <c r="L1417" s="388">
        <v>1</v>
      </c>
    </row>
    <row r="1418" spans="1:12" ht="30" x14ac:dyDescent="0.25">
      <c r="A1418" s="386">
        <v>1410</v>
      </c>
      <c r="B1418" s="386" t="s">
        <v>10262</v>
      </c>
      <c r="C1418" s="386" t="s">
        <v>10263</v>
      </c>
      <c r="D1418" s="386"/>
      <c r="E1418" s="386"/>
      <c r="F1418" s="386"/>
      <c r="G1418" s="387"/>
      <c r="H1418" s="386" t="s">
        <v>2167</v>
      </c>
      <c r="I1418" s="386" t="s">
        <v>535</v>
      </c>
      <c r="J1418" s="386">
        <v>12</v>
      </c>
      <c r="K1418" s="386">
        <v>2015</v>
      </c>
      <c r="L1418" s="388">
        <v>816.5</v>
      </c>
    </row>
    <row r="1419" spans="1:12" ht="30" x14ac:dyDescent="0.25">
      <c r="A1419" s="386">
        <v>1411</v>
      </c>
      <c r="B1419" s="386" t="s">
        <v>10264</v>
      </c>
      <c r="C1419" s="386" t="s">
        <v>10265</v>
      </c>
      <c r="D1419" s="386"/>
      <c r="E1419" s="386"/>
      <c r="F1419" s="386"/>
      <c r="G1419" s="387"/>
      <c r="H1419" s="386" t="s">
        <v>2167</v>
      </c>
      <c r="I1419" s="386" t="s">
        <v>535</v>
      </c>
      <c r="J1419" s="386">
        <v>12</v>
      </c>
      <c r="K1419" s="386">
        <v>2015</v>
      </c>
      <c r="L1419" s="388">
        <v>1058.54</v>
      </c>
    </row>
    <row r="1420" spans="1:12" x14ac:dyDescent="0.25">
      <c r="A1420" s="386">
        <v>1412</v>
      </c>
      <c r="B1420" s="386" t="s">
        <v>10266</v>
      </c>
      <c r="C1420" s="96" t="s">
        <v>10267</v>
      </c>
      <c r="D1420" s="386"/>
      <c r="E1420" s="386"/>
      <c r="F1420" s="386"/>
      <c r="G1420" s="387"/>
      <c r="H1420" s="386" t="s">
        <v>2167</v>
      </c>
      <c r="I1420" s="386" t="s">
        <v>535</v>
      </c>
      <c r="J1420" s="386">
        <v>12</v>
      </c>
      <c r="K1420" s="386">
        <v>2015</v>
      </c>
      <c r="L1420" s="388">
        <v>699.37</v>
      </c>
    </row>
    <row r="1421" spans="1:12" x14ac:dyDescent="0.25">
      <c r="A1421" s="386">
        <v>1413</v>
      </c>
      <c r="B1421" s="386" t="s">
        <v>10268</v>
      </c>
      <c r="C1421" s="386" t="s">
        <v>10269</v>
      </c>
      <c r="D1421" s="386"/>
      <c r="E1421" s="386"/>
      <c r="F1421" s="386"/>
      <c r="G1421" s="387"/>
      <c r="H1421" s="386" t="s">
        <v>2167</v>
      </c>
      <c r="I1421" s="386" t="s">
        <v>535</v>
      </c>
      <c r="J1421" s="386">
        <v>12</v>
      </c>
      <c r="K1421" s="386">
        <v>2015</v>
      </c>
      <c r="L1421" s="388">
        <v>1579</v>
      </c>
    </row>
    <row r="1422" spans="1:12" ht="30" x14ac:dyDescent="0.25">
      <c r="A1422" s="386">
        <v>1414</v>
      </c>
      <c r="B1422" s="386" t="s">
        <v>10270</v>
      </c>
      <c r="C1422" s="386" t="s">
        <v>10271</v>
      </c>
      <c r="D1422" s="386"/>
      <c r="E1422" s="386"/>
      <c r="F1422" s="386"/>
      <c r="G1422" s="387"/>
      <c r="H1422" s="386" t="s">
        <v>2167</v>
      </c>
      <c r="I1422" s="386" t="s">
        <v>535</v>
      </c>
      <c r="J1422" s="386">
        <v>12</v>
      </c>
      <c r="K1422" s="386">
        <v>2015</v>
      </c>
      <c r="L1422" s="388">
        <v>938.4</v>
      </c>
    </row>
    <row r="1423" spans="1:12" x14ac:dyDescent="0.25">
      <c r="A1423" s="386">
        <v>1415</v>
      </c>
      <c r="B1423" s="386" t="s">
        <v>10272</v>
      </c>
      <c r="C1423" s="96" t="s">
        <v>10273</v>
      </c>
      <c r="D1423" s="386"/>
      <c r="E1423" s="386"/>
      <c r="F1423" s="386"/>
      <c r="G1423" s="387"/>
      <c r="H1423" s="386" t="s">
        <v>2167</v>
      </c>
      <c r="I1423" s="386" t="s">
        <v>535</v>
      </c>
      <c r="J1423" s="386">
        <v>12</v>
      </c>
      <c r="K1423" s="386">
        <v>2013</v>
      </c>
      <c r="L1423" s="388">
        <v>1</v>
      </c>
    </row>
    <row r="1424" spans="1:12" ht="30" x14ac:dyDescent="0.25">
      <c r="A1424" s="386">
        <v>1416</v>
      </c>
      <c r="B1424" s="386" t="s">
        <v>10274</v>
      </c>
      <c r="C1424" s="386" t="s">
        <v>10275</v>
      </c>
      <c r="D1424" s="386"/>
      <c r="E1424" s="386"/>
      <c r="F1424" s="386"/>
      <c r="G1424" s="387"/>
      <c r="H1424" s="386" t="s">
        <v>2167</v>
      </c>
      <c r="I1424" s="386" t="s">
        <v>535</v>
      </c>
      <c r="J1424" s="386">
        <v>12</v>
      </c>
      <c r="K1424" s="386">
        <v>2013</v>
      </c>
      <c r="L1424" s="388">
        <v>1</v>
      </c>
    </row>
    <row r="1425" spans="1:12" x14ac:dyDescent="0.25">
      <c r="A1425" s="386">
        <v>1417</v>
      </c>
      <c r="B1425" s="386" t="s">
        <v>10276</v>
      </c>
      <c r="C1425" s="386" t="s">
        <v>10277</v>
      </c>
      <c r="D1425" s="386"/>
      <c r="E1425" s="386"/>
      <c r="F1425" s="386"/>
      <c r="G1425" s="387"/>
      <c r="H1425" s="386" t="s">
        <v>2167</v>
      </c>
      <c r="I1425" s="386" t="s">
        <v>535</v>
      </c>
      <c r="J1425" s="386">
        <v>12</v>
      </c>
      <c r="K1425" s="386">
        <v>2015</v>
      </c>
      <c r="L1425" s="388">
        <v>769</v>
      </c>
    </row>
    <row r="1426" spans="1:12" x14ac:dyDescent="0.25">
      <c r="A1426" s="386">
        <v>1418</v>
      </c>
      <c r="B1426" s="386" t="s">
        <v>10278</v>
      </c>
      <c r="C1426" s="386" t="s">
        <v>7936</v>
      </c>
      <c r="D1426" s="386"/>
      <c r="E1426" s="386"/>
      <c r="F1426" s="386"/>
      <c r="G1426" s="387"/>
      <c r="H1426" s="386" t="s">
        <v>2167</v>
      </c>
      <c r="I1426" s="386" t="s">
        <v>535</v>
      </c>
      <c r="J1426" s="386">
        <v>12</v>
      </c>
      <c r="K1426" s="386">
        <v>2015</v>
      </c>
      <c r="L1426" s="388">
        <v>799</v>
      </c>
    </row>
    <row r="1427" spans="1:12" x14ac:dyDescent="0.25">
      <c r="A1427" s="386">
        <v>1419</v>
      </c>
      <c r="B1427" s="386" t="s">
        <v>10279</v>
      </c>
      <c r="C1427" s="386" t="s">
        <v>7936</v>
      </c>
      <c r="D1427" s="386"/>
      <c r="E1427" s="386"/>
      <c r="F1427" s="386"/>
      <c r="G1427" s="387"/>
      <c r="H1427" s="386" t="s">
        <v>2167</v>
      </c>
      <c r="I1427" s="386" t="s">
        <v>535</v>
      </c>
      <c r="J1427" s="386">
        <v>12</v>
      </c>
      <c r="K1427" s="386">
        <v>2015</v>
      </c>
      <c r="L1427" s="388">
        <v>799</v>
      </c>
    </row>
    <row r="1428" spans="1:12" ht="30" x14ac:dyDescent="0.25">
      <c r="A1428" s="386">
        <v>1420</v>
      </c>
      <c r="B1428" s="386" t="s">
        <v>10280</v>
      </c>
      <c r="C1428" s="386" t="s">
        <v>10281</v>
      </c>
      <c r="D1428" s="386"/>
      <c r="E1428" s="386"/>
      <c r="F1428" s="386"/>
      <c r="G1428" s="387"/>
      <c r="H1428" s="386" t="s">
        <v>2167</v>
      </c>
      <c r="I1428" s="386" t="s">
        <v>535</v>
      </c>
      <c r="J1428" s="386">
        <v>12</v>
      </c>
      <c r="K1428" s="386">
        <v>2015</v>
      </c>
      <c r="L1428" s="388">
        <v>253</v>
      </c>
    </row>
    <row r="1429" spans="1:12" ht="30" x14ac:dyDescent="0.25">
      <c r="A1429" s="386">
        <v>1421</v>
      </c>
      <c r="B1429" s="386" t="s">
        <v>10282</v>
      </c>
      <c r="C1429" s="386" t="s">
        <v>10283</v>
      </c>
      <c r="D1429" s="386"/>
      <c r="E1429" s="386"/>
      <c r="F1429" s="386"/>
      <c r="G1429" s="387"/>
      <c r="H1429" s="386" t="s">
        <v>2167</v>
      </c>
      <c r="I1429" s="386" t="s">
        <v>535</v>
      </c>
      <c r="J1429" s="386">
        <v>12</v>
      </c>
      <c r="K1429" s="386">
        <v>2015</v>
      </c>
      <c r="L1429" s="388">
        <v>253</v>
      </c>
    </row>
    <row r="1430" spans="1:12" ht="30" x14ac:dyDescent="0.25">
      <c r="A1430" s="386">
        <v>1422</v>
      </c>
      <c r="B1430" s="386" t="s">
        <v>10284</v>
      </c>
      <c r="C1430" s="386" t="s">
        <v>10285</v>
      </c>
      <c r="D1430" s="386"/>
      <c r="E1430" s="386"/>
      <c r="F1430" s="386"/>
      <c r="G1430" s="387"/>
      <c r="H1430" s="386" t="s">
        <v>2167</v>
      </c>
      <c r="I1430" s="386" t="s">
        <v>535</v>
      </c>
      <c r="J1430" s="386">
        <v>12</v>
      </c>
      <c r="K1430" s="386">
        <v>2015</v>
      </c>
      <c r="L1430" s="388">
        <v>690</v>
      </c>
    </row>
    <row r="1431" spans="1:12" x14ac:dyDescent="0.25">
      <c r="A1431" s="386">
        <v>1423</v>
      </c>
      <c r="B1431" s="386" t="s">
        <v>10286</v>
      </c>
      <c r="C1431" s="386" t="s">
        <v>10287</v>
      </c>
      <c r="D1431" s="386"/>
      <c r="E1431" s="386"/>
      <c r="F1431" s="386"/>
      <c r="G1431" s="387"/>
      <c r="H1431" s="386" t="s">
        <v>2167</v>
      </c>
      <c r="I1431" s="386" t="s">
        <v>535</v>
      </c>
      <c r="J1431" s="386">
        <v>12</v>
      </c>
      <c r="K1431" s="386">
        <v>2015</v>
      </c>
      <c r="L1431" s="388">
        <v>253</v>
      </c>
    </row>
    <row r="1432" spans="1:12" ht="30" x14ac:dyDescent="0.25">
      <c r="A1432" s="386">
        <v>1424</v>
      </c>
      <c r="B1432" s="386" t="s">
        <v>10288</v>
      </c>
      <c r="C1432" s="386" t="s">
        <v>10289</v>
      </c>
      <c r="D1432" s="386"/>
      <c r="E1432" s="386"/>
      <c r="F1432" s="386"/>
      <c r="G1432" s="387"/>
      <c r="H1432" s="386" t="s">
        <v>2167</v>
      </c>
      <c r="I1432" s="386" t="s">
        <v>535</v>
      </c>
      <c r="J1432" s="386">
        <v>12</v>
      </c>
      <c r="K1432" s="386">
        <v>2015</v>
      </c>
      <c r="L1432" s="388">
        <v>690</v>
      </c>
    </row>
    <row r="1433" spans="1:12" ht="30" x14ac:dyDescent="0.25">
      <c r="A1433" s="386">
        <v>1425</v>
      </c>
      <c r="B1433" s="386" t="s">
        <v>10290</v>
      </c>
      <c r="C1433" s="386" t="s">
        <v>10291</v>
      </c>
      <c r="D1433" s="386"/>
      <c r="E1433" s="386"/>
      <c r="F1433" s="386"/>
      <c r="G1433" s="387"/>
      <c r="H1433" s="386" t="s">
        <v>2167</v>
      </c>
      <c r="I1433" s="386" t="s">
        <v>535</v>
      </c>
      <c r="J1433" s="386">
        <v>12</v>
      </c>
      <c r="K1433" s="386">
        <v>2015</v>
      </c>
      <c r="L1433" s="388">
        <v>1552.5</v>
      </c>
    </row>
    <row r="1434" spans="1:12" ht="30" x14ac:dyDescent="0.25">
      <c r="A1434" s="386">
        <v>1426</v>
      </c>
      <c r="B1434" s="386" t="s">
        <v>10292</v>
      </c>
      <c r="C1434" s="386" t="s">
        <v>10293</v>
      </c>
      <c r="D1434" s="386"/>
      <c r="E1434" s="386"/>
      <c r="F1434" s="386"/>
      <c r="G1434" s="387"/>
      <c r="H1434" s="386" t="s">
        <v>2167</v>
      </c>
      <c r="I1434" s="386" t="s">
        <v>535</v>
      </c>
      <c r="J1434" s="386">
        <v>12</v>
      </c>
      <c r="K1434" s="386">
        <v>2015</v>
      </c>
      <c r="L1434" s="388">
        <v>1499</v>
      </c>
    </row>
    <row r="1435" spans="1:12" x14ac:dyDescent="0.25">
      <c r="A1435" s="386">
        <v>1427</v>
      </c>
      <c r="B1435" s="386" t="s">
        <v>10294</v>
      </c>
      <c r="C1435" s="386" t="s">
        <v>10295</v>
      </c>
      <c r="D1435" s="386"/>
      <c r="E1435" s="386"/>
      <c r="F1435" s="386"/>
      <c r="G1435" s="387"/>
      <c r="H1435" s="386" t="s">
        <v>2167</v>
      </c>
      <c r="I1435" s="386" t="s">
        <v>535</v>
      </c>
      <c r="J1435" s="386">
        <v>12</v>
      </c>
      <c r="K1435" s="386">
        <v>2015</v>
      </c>
      <c r="L1435" s="388">
        <v>345</v>
      </c>
    </row>
    <row r="1436" spans="1:12" x14ac:dyDescent="0.25">
      <c r="A1436" s="386">
        <v>1428</v>
      </c>
      <c r="B1436" s="386" t="s">
        <v>10296</v>
      </c>
      <c r="C1436" s="96" t="s">
        <v>10297</v>
      </c>
      <c r="D1436" s="386"/>
      <c r="E1436" s="386"/>
      <c r="F1436" s="386"/>
      <c r="G1436" s="387"/>
      <c r="H1436" s="386" t="s">
        <v>2167</v>
      </c>
      <c r="I1436" s="386" t="s">
        <v>535</v>
      </c>
      <c r="J1436" s="386">
        <v>12</v>
      </c>
      <c r="K1436" s="386">
        <v>2015</v>
      </c>
      <c r="L1436" s="388">
        <v>680</v>
      </c>
    </row>
    <row r="1437" spans="1:12" x14ac:dyDescent="0.25">
      <c r="A1437" s="386">
        <v>1429</v>
      </c>
      <c r="B1437" s="386" t="s">
        <v>10298</v>
      </c>
      <c r="C1437" s="386" t="s">
        <v>10299</v>
      </c>
      <c r="D1437" s="386"/>
      <c r="E1437" s="386"/>
      <c r="F1437" s="386"/>
      <c r="G1437" s="387"/>
      <c r="H1437" s="386" t="s">
        <v>2167</v>
      </c>
      <c r="I1437" s="386" t="s">
        <v>535</v>
      </c>
      <c r="J1437" s="386">
        <v>12</v>
      </c>
      <c r="K1437" s="386">
        <v>2015</v>
      </c>
      <c r="L1437" s="388">
        <v>1264.4000000000001</v>
      </c>
    </row>
    <row r="1438" spans="1:12" x14ac:dyDescent="0.25">
      <c r="A1438" s="386">
        <v>1430</v>
      </c>
      <c r="B1438" s="386" t="s">
        <v>10300</v>
      </c>
      <c r="C1438" s="386" t="s">
        <v>10301</v>
      </c>
      <c r="D1438" s="386"/>
      <c r="E1438" s="386"/>
      <c r="F1438" s="386"/>
      <c r="G1438" s="387"/>
      <c r="H1438" s="386" t="s">
        <v>2167</v>
      </c>
      <c r="I1438" s="386" t="s">
        <v>535</v>
      </c>
      <c r="J1438" s="386">
        <v>12</v>
      </c>
      <c r="K1438" s="386">
        <v>2015</v>
      </c>
      <c r="L1438" s="388">
        <v>862.5</v>
      </c>
    </row>
    <row r="1439" spans="1:12" x14ac:dyDescent="0.25">
      <c r="A1439" s="386">
        <v>1431</v>
      </c>
      <c r="B1439" s="386" t="s">
        <v>10302</v>
      </c>
      <c r="C1439" s="386" t="s">
        <v>10301</v>
      </c>
      <c r="D1439" s="386"/>
      <c r="E1439" s="386"/>
      <c r="F1439" s="386"/>
      <c r="G1439" s="387"/>
      <c r="H1439" s="386" t="s">
        <v>2167</v>
      </c>
      <c r="I1439" s="386" t="s">
        <v>535</v>
      </c>
      <c r="J1439" s="386">
        <v>12</v>
      </c>
      <c r="K1439" s="386">
        <v>2015</v>
      </c>
      <c r="L1439" s="388">
        <v>862.5</v>
      </c>
    </row>
    <row r="1440" spans="1:12" x14ac:dyDescent="0.25">
      <c r="A1440" s="386">
        <v>1432</v>
      </c>
      <c r="B1440" s="96" t="s">
        <v>10303</v>
      </c>
      <c r="C1440" s="96" t="s">
        <v>10304</v>
      </c>
      <c r="D1440" s="386"/>
      <c r="E1440" s="386"/>
      <c r="F1440" s="386"/>
      <c r="G1440" s="387"/>
      <c r="H1440" s="386" t="s">
        <v>2167</v>
      </c>
      <c r="I1440" s="386" t="s">
        <v>535</v>
      </c>
      <c r="J1440" s="386">
        <v>12</v>
      </c>
      <c r="K1440" s="386">
        <v>2015</v>
      </c>
      <c r="L1440" s="388">
        <v>1798.95</v>
      </c>
    </row>
    <row r="1441" spans="1:12" ht="30" x14ac:dyDescent="0.25">
      <c r="A1441" s="386">
        <v>1433</v>
      </c>
      <c r="B1441" s="96" t="s">
        <v>10305</v>
      </c>
      <c r="C1441" s="96" t="s">
        <v>10306</v>
      </c>
      <c r="D1441" s="386"/>
      <c r="E1441" s="386"/>
      <c r="F1441" s="386"/>
      <c r="G1441" s="387"/>
      <c r="H1441" s="386" t="s">
        <v>2167</v>
      </c>
      <c r="I1441" s="386" t="s">
        <v>535</v>
      </c>
      <c r="J1441" s="386">
        <v>12</v>
      </c>
      <c r="K1441" s="386">
        <v>2015</v>
      </c>
      <c r="L1441" s="388">
        <f>4534.44/3</f>
        <v>1511.4799999999998</v>
      </c>
    </row>
    <row r="1442" spans="1:12" ht="30" x14ac:dyDescent="0.25">
      <c r="A1442" s="386">
        <v>1434</v>
      </c>
      <c r="B1442" s="96" t="s">
        <v>10307</v>
      </c>
      <c r="C1442" s="96" t="s">
        <v>10306</v>
      </c>
      <c r="D1442" s="386"/>
      <c r="E1442" s="386"/>
      <c r="F1442" s="386"/>
      <c r="G1442" s="387"/>
      <c r="H1442" s="386" t="s">
        <v>2167</v>
      </c>
      <c r="I1442" s="386" t="s">
        <v>535</v>
      </c>
      <c r="J1442" s="386">
        <v>12</v>
      </c>
      <c r="K1442" s="386">
        <v>2015</v>
      </c>
      <c r="L1442" s="388">
        <v>1511.48</v>
      </c>
    </row>
    <row r="1443" spans="1:12" ht="30" x14ac:dyDescent="0.25">
      <c r="A1443" s="386">
        <v>1435</v>
      </c>
      <c r="B1443" s="96" t="s">
        <v>10308</v>
      </c>
      <c r="C1443" s="96" t="s">
        <v>10306</v>
      </c>
      <c r="D1443" s="386"/>
      <c r="E1443" s="386"/>
      <c r="F1443" s="386"/>
      <c r="G1443" s="387"/>
      <c r="H1443" s="386" t="s">
        <v>2167</v>
      </c>
      <c r="I1443" s="386" t="s">
        <v>535</v>
      </c>
      <c r="J1443" s="386">
        <v>12</v>
      </c>
      <c r="K1443" s="386">
        <v>2015</v>
      </c>
      <c r="L1443" s="388">
        <v>1511.48</v>
      </c>
    </row>
    <row r="1444" spans="1:12" x14ac:dyDescent="0.25">
      <c r="A1444" s="386">
        <v>1436</v>
      </c>
      <c r="B1444" s="96" t="s">
        <v>10309</v>
      </c>
      <c r="C1444" s="96" t="s">
        <v>10310</v>
      </c>
      <c r="D1444" s="386"/>
      <c r="E1444" s="386"/>
      <c r="F1444" s="386"/>
      <c r="G1444" s="387"/>
      <c r="H1444" s="386" t="s">
        <v>2167</v>
      </c>
      <c r="I1444" s="386" t="s">
        <v>535</v>
      </c>
      <c r="J1444" s="386">
        <v>12</v>
      </c>
      <c r="K1444" s="386">
        <v>2013</v>
      </c>
      <c r="L1444" s="388">
        <v>1</v>
      </c>
    </row>
    <row r="1445" spans="1:12" x14ac:dyDescent="0.25">
      <c r="A1445" s="386">
        <v>1437</v>
      </c>
      <c r="B1445" s="96" t="s">
        <v>10311</v>
      </c>
      <c r="C1445" s="96" t="s">
        <v>10312</v>
      </c>
      <c r="D1445" s="386"/>
      <c r="E1445" s="386"/>
      <c r="F1445" s="386"/>
      <c r="G1445" s="387"/>
      <c r="H1445" s="386" t="s">
        <v>2167</v>
      </c>
      <c r="I1445" s="386" t="s">
        <v>535</v>
      </c>
      <c r="J1445" s="386">
        <v>12</v>
      </c>
      <c r="K1445" s="386">
        <v>2013</v>
      </c>
      <c r="L1445" s="388">
        <v>1</v>
      </c>
    </row>
    <row r="1446" spans="1:12" x14ac:dyDescent="0.25">
      <c r="A1446" s="386">
        <v>1438</v>
      </c>
      <c r="B1446" s="96" t="s">
        <v>10313</v>
      </c>
      <c r="C1446" s="96" t="s">
        <v>10314</v>
      </c>
      <c r="D1446" s="386"/>
      <c r="E1446" s="386"/>
      <c r="F1446" s="386"/>
      <c r="G1446" s="387"/>
      <c r="H1446" s="386" t="s">
        <v>2167</v>
      </c>
      <c r="I1446" s="386" t="s">
        <v>535</v>
      </c>
      <c r="J1446" s="386">
        <v>12</v>
      </c>
      <c r="K1446" s="386">
        <v>2013</v>
      </c>
      <c r="L1446" s="388">
        <v>862.5</v>
      </c>
    </row>
    <row r="1447" spans="1:12" x14ac:dyDescent="0.25">
      <c r="A1447" s="386">
        <v>1439</v>
      </c>
      <c r="B1447" s="96" t="s">
        <v>10315</v>
      </c>
      <c r="C1447" s="386" t="s">
        <v>7936</v>
      </c>
      <c r="D1447" s="386"/>
      <c r="E1447" s="386"/>
      <c r="F1447" s="386"/>
      <c r="G1447" s="387"/>
      <c r="H1447" s="386" t="s">
        <v>2167</v>
      </c>
      <c r="I1447" s="386" t="s">
        <v>535</v>
      </c>
      <c r="J1447" s="386">
        <v>12</v>
      </c>
      <c r="K1447" s="386">
        <v>2013</v>
      </c>
      <c r="L1447" s="388">
        <v>1</v>
      </c>
    </row>
    <row r="1448" spans="1:12" ht="30" x14ac:dyDescent="0.25">
      <c r="A1448" s="386">
        <v>1440</v>
      </c>
      <c r="B1448" s="386" t="s">
        <v>10316</v>
      </c>
      <c r="C1448" s="386" t="s">
        <v>10317</v>
      </c>
      <c r="D1448" s="386"/>
      <c r="E1448" s="386"/>
      <c r="F1448" s="386"/>
      <c r="G1448" s="387"/>
      <c r="H1448" s="386" t="s">
        <v>91</v>
      </c>
      <c r="I1448" s="386" t="s">
        <v>535</v>
      </c>
      <c r="J1448" s="386">
        <v>12</v>
      </c>
      <c r="K1448" s="386">
        <v>2015</v>
      </c>
      <c r="L1448" s="388">
        <v>1431.61</v>
      </c>
    </row>
    <row r="1449" spans="1:12" ht="30" x14ac:dyDescent="0.25">
      <c r="A1449" s="386">
        <v>1441</v>
      </c>
      <c r="B1449" s="386" t="s">
        <v>10318</v>
      </c>
      <c r="C1449" s="386" t="s">
        <v>10319</v>
      </c>
      <c r="D1449" s="386"/>
      <c r="E1449" s="386"/>
      <c r="F1449" s="386"/>
      <c r="G1449" s="387"/>
      <c r="H1449" s="386" t="s">
        <v>91</v>
      </c>
      <c r="I1449" s="386" t="s">
        <v>535</v>
      </c>
      <c r="J1449" s="386">
        <v>12</v>
      </c>
      <c r="K1449" s="386">
        <v>2013</v>
      </c>
      <c r="L1449" s="388">
        <v>1</v>
      </c>
    </row>
    <row r="1450" spans="1:12" x14ac:dyDescent="0.25">
      <c r="A1450" s="386">
        <v>1442</v>
      </c>
      <c r="B1450" s="386" t="s">
        <v>10320</v>
      </c>
      <c r="C1450" s="386" t="s">
        <v>10321</v>
      </c>
      <c r="D1450" s="386"/>
      <c r="E1450" s="386"/>
      <c r="F1450" s="386"/>
      <c r="G1450" s="387"/>
      <c r="H1450" s="386" t="s">
        <v>91</v>
      </c>
      <c r="I1450" s="386" t="s">
        <v>535</v>
      </c>
      <c r="J1450" s="386">
        <v>12</v>
      </c>
      <c r="K1450" s="386">
        <v>2015</v>
      </c>
      <c r="L1450" s="388">
        <v>525.99</v>
      </c>
    </row>
    <row r="1451" spans="1:12" ht="30" x14ac:dyDescent="0.25">
      <c r="A1451" s="386">
        <v>1443</v>
      </c>
      <c r="B1451" s="386" t="s">
        <v>10322</v>
      </c>
      <c r="C1451" s="386" t="s">
        <v>10323</v>
      </c>
      <c r="D1451" s="386"/>
      <c r="E1451" s="386"/>
      <c r="F1451" s="386"/>
      <c r="G1451" s="387"/>
      <c r="H1451" s="386" t="s">
        <v>91</v>
      </c>
      <c r="I1451" s="386" t="s">
        <v>535</v>
      </c>
      <c r="J1451" s="386">
        <v>12</v>
      </c>
      <c r="K1451" s="386">
        <v>2015</v>
      </c>
      <c r="L1451" s="388">
        <v>541.19000000000005</v>
      </c>
    </row>
    <row r="1452" spans="1:12" ht="30" x14ac:dyDescent="0.25">
      <c r="A1452" s="386">
        <v>1444</v>
      </c>
      <c r="B1452" s="386" t="s">
        <v>10324</v>
      </c>
      <c r="C1452" s="386" t="s">
        <v>10325</v>
      </c>
      <c r="D1452" s="386"/>
      <c r="E1452" s="386"/>
      <c r="F1452" s="386"/>
      <c r="G1452" s="387"/>
      <c r="H1452" s="386" t="s">
        <v>91</v>
      </c>
      <c r="I1452" s="386" t="s">
        <v>535</v>
      </c>
      <c r="J1452" s="386">
        <v>12</v>
      </c>
      <c r="K1452" s="386">
        <v>2015</v>
      </c>
      <c r="L1452" s="388">
        <v>1284.32</v>
      </c>
    </row>
    <row r="1453" spans="1:12" ht="30" x14ac:dyDescent="0.25">
      <c r="A1453" s="386">
        <v>1445</v>
      </c>
      <c r="B1453" s="386" t="s">
        <v>10326</v>
      </c>
      <c r="C1453" s="386" t="s">
        <v>10327</v>
      </c>
      <c r="D1453" s="386"/>
      <c r="E1453" s="386"/>
      <c r="F1453" s="386"/>
      <c r="G1453" s="387"/>
      <c r="H1453" s="386" t="s">
        <v>91</v>
      </c>
      <c r="I1453" s="386" t="s">
        <v>535</v>
      </c>
      <c r="J1453" s="386">
        <v>12</v>
      </c>
      <c r="K1453" s="386">
        <v>2015</v>
      </c>
      <c r="L1453" s="388">
        <v>430.56</v>
      </c>
    </row>
    <row r="1454" spans="1:12" ht="30" x14ac:dyDescent="0.25">
      <c r="A1454" s="386">
        <v>1446</v>
      </c>
      <c r="B1454" s="386" t="s">
        <v>10328</v>
      </c>
      <c r="C1454" s="386" t="s">
        <v>10329</v>
      </c>
      <c r="D1454" s="386"/>
      <c r="E1454" s="386"/>
      <c r="F1454" s="386"/>
      <c r="G1454" s="387"/>
      <c r="H1454" s="386" t="s">
        <v>91</v>
      </c>
      <c r="I1454" s="386" t="s">
        <v>535</v>
      </c>
      <c r="J1454" s="386">
        <v>12</v>
      </c>
      <c r="K1454" s="386">
        <v>2015</v>
      </c>
      <c r="L1454" s="388">
        <v>430.56</v>
      </c>
    </row>
    <row r="1455" spans="1:12" ht="30" x14ac:dyDescent="0.25">
      <c r="A1455" s="386">
        <v>1447</v>
      </c>
      <c r="B1455" s="386" t="s">
        <v>10330</v>
      </c>
      <c r="C1455" s="386" t="s">
        <v>10331</v>
      </c>
      <c r="D1455" s="386"/>
      <c r="E1455" s="386"/>
      <c r="F1455" s="386"/>
      <c r="G1455" s="387"/>
      <c r="H1455" s="386" t="s">
        <v>91</v>
      </c>
      <c r="I1455" s="386" t="s">
        <v>535</v>
      </c>
      <c r="J1455" s="386">
        <v>12</v>
      </c>
      <c r="K1455" s="386">
        <v>2015</v>
      </c>
      <c r="L1455" s="388">
        <v>430.56</v>
      </c>
    </row>
    <row r="1456" spans="1:12" x14ac:dyDescent="0.25">
      <c r="A1456" s="386">
        <v>1448</v>
      </c>
      <c r="B1456" s="386" t="s">
        <v>10332</v>
      </c>
      <c r="C1456" s="386" t="s">
        <v>10333</v>
      </c>
      <c r="D1456" s="386"/>
      <c r="E1456" s="386"/>
      <c r="F1456" s="386"/>
      <c r="G1456" s="387"/>
      <c r="H1456" s="386" t="s">
        <v>91</v>
      </c>
      <c r="I1456" s="386" t="s">
        <v>535</v>
      </c>
      <c r="J1456" s="386">
        <v>12</v>
      </c>
      <c r="K1456" s="386">
        <v>2015</v>
      </c>
      <c r="L1456" s="388">
        <v>813.63</v>
      </c>
    </row>
    <row r="1457" spans="1:12" x14ac:dyDescent="0.25">
      <c r="A1457" s="386">
        <v>1449</v>
      </c>
      <c r="B1457" s="386" t="s">
        <v>10334</v>
      </c>
      <c r="C1457" s="386" t="s">
        <v>10335</v>
      </c>
      <c r="D1457" s="386"/>
      <c r="E1457" s="386"/>
      <c r="F1457" s="386"/>
      <c r="G1457" s="387"/>
      <c r="H1457" s="386" t="s">
        <v>91</v>
      </c>
      <c r="I1457" s="386" t="s">
        <v>535</v>
      </c>
      <c r="J1457" s="386">
        <v>12</v>
      </c>
      <c r="K1457" s="386">
        <v>2015</v>
      </c>
      <c r="L1457" s="388">
        <v>229.14</v>
      </c>
    </row>
    <row r="1458" spans="1:12" ht="30" x14ac:dyDescent="0.25">
      <c r="A1458" s="386">
        <v>1450</v>
      </c>
      <c r="B1458" s="386" t="s">
        <v>10336</v>
      </c>
      <c r="C1458" s="386" t="s">
        <v>10337</v>
      </c>
      <c r="D1458" s="386"/>
      <c r="E1458" s="386"/>
      <c r="F1458" s="386"/>
      <c r="G1458" s="387"/>
      <c r="H1458" s="386" t="s">
        <v>91</v>
      </c>
      <c r="I1458" s="386" t="s">
        <v>535</v>
      </c>
      <c r="J1458" s="386">
        <v>12</v>
      </c>
      <c r="K1458" s="386">
        <v>2015</v>
      </c>
      <c r="L1458" s="388">
        <v>1545.58</v>
      </c>
    </row>
    <row r="1459" spans="1:12" ht="30" x14ac:dyDescent="0.25">
      <c r="A1459" s="386">
        <v>1451</v>
      </c>
      <c r="B1459" s="386" t="s">
        <v>10338</v>
      </c>
      <c r="C1459" s="386" t="s">
        <v>10339</v>
      </c>
      <c r="D1459" s="386"/>
      <c r="E1459" s="386"/>
      <c r="F1459" s="386"/>
      <c r="G1459" s="387"/>
      <c r="H1459" s="386" t="s">
        <v>91</v>
      </c>
      <c r="I1459" s="386" t="s">
        <v>535</v>
      </c>
      <c r="J1459" s="386">
        <v>12</v>
      </c>
      <c r="K1459" s="386">
        <v>2015</v>
      </c>
      <c r="L1459" s="388">
        <v>540.5</v>
      </c>
    </row>
    <row r="1460" spans="1:12" x14ac:dyDescent="0.25">
      <c r="A1460" s="386">
        <v>1452</v>
      </c>
      <c r="B1460" s="386" t="s">
        <v>10340</v>
      </c>
      <c r="C1460" s="386" t="s">
        <v>10341</v>
      </c>
      <c r="D1460" s="386"/>
      <c r="E1460" s="386"/>
      <c r="F1460" s="386"/>
      <c r="G1460" s="387"/>
      <c r="H1460" s="386" t="s">
        <v>91</v>
      </c>
      <c r="I1460" s="386" t="s">
        <v>535</v>
      </c>
      <c r="J1460" s="386">
        <v>12</v>
      </c>
      <c r="K1460" s="386">
        <v>2013</v>
      </c>
      <c r="L1460" s="388">
        <v>1</v>
      </c>
    </row>
    <row r="1461" spans="1:12" ht="30" x14ac:dyDescent="0.25">
      <c r="A1461" s="386">
        <v>1453</v>
      </c>
      <c r="B1461" s="386" t="s">
        <v>10342</v>
      </c>
      <c r="C1461" s="386" t="s">
        <v>10343</v>
      </c>
      <c r="D1461" s="386"/>
      <c r="E1461" s="386"/>
      <c r="F1461" s="386"/>
      <c r="G1461" s="387"/>
      <c r="H1461" s="386" t="s">
        <v>91</v>
      </c>
      <c r="I1461" s="386" t="s">
        <v>535</v>
      </c>
      <c r="J1461" s="386">
        <v>12</v>
      </c>
      <c r="K1461" s="386">
        <v>2015</v>
      </c>
      <c r="L1461" s="388">
        <v>362.25</v>
      </c>
    </row>
    <row r="1462" spans="1:12" ht="30" x14ac:dyDescent="0.25">
      <c r="A1462" s="386">
        <v>1454</v>
      </c>
      <c r="B1462" s="386" t="s">
        <v>10344</v>
      </c>
      <c r="C1462" s="386" t="s">
        <v>10345</v>
      </c>
      <c r="D1462" s="386"/>
      <c r="E1462" s="386"/>
      <c r="F1462" s="386"/>
      <c r="G1462" s="387"/>
      <c r="H1462" s="386" t="s">
        <v>91</v>
      </c>
      <c r="I1462" s="386" t="s">
        <v>535</v>
      </c>
      <c r="J1462" s="386">
        <v>12</v>
      </c>
      <c r="K1462" s="386">
        <v>2015</v>
      </c>
      <c r="L1462" s="388">
        <v>362.25</v>
      </c>
    </row>
    <row r="1463" spans="1:12" ht="30" x14ac:dyDescent="0.25">
      <c r="A1463" s="386">
        <v>1455</v>
      </c>
      <c r="B1463" s="386" t="s">
        <v>10346</v>
      </c>
      <c r="C1463" s="386" t="s">
        <v>10347</v>
      </c>
      <c r="D1463" s="386"/>
      <c r="E1463" s="386"/>
      <c r="F1463" s="386"/>
      <c r="G1463" s="387"/>
      <c r="H1463" s="386" t="s">
        <v>91</v>
      </c>
      <c r="I1463" s="386" t="s">
        <v>535</v>
      </c>
      <c r="J1463" s="386">
        <v>12</v>
      </c>
      <c r="K1463" s="386">
        <v>2015</v>
      </c>
      <c r="L1463" s="388">
        <v>977.5</v>
      </c>
    </row>
    <row r="1464" spans="1:12" ht="30" x14ac:dyDescent="0.25">
      <c r="A1464" s="386">
        <v>1456</v>
      </c>
      <c r="B1464" s="386" t="s">
        <v>10348</v>
      </c>
      <c r="C1464" s="386" t="s">
        <v>10349</v>
      </c>
      <c r="D1464" s="386"/>
      <c r="E1464" s="386"/>
      <c r="F1464" s="386"/>
      <c r="G1464" s="387"/>
      <c r="H1464" s="386" t="s">
        <v>91</v>
      </c>
      <c r="I1464" s="386" t="s">
        <v>535</v>
      </c>
      <c r="J1464" s="386">
        <v>12</v>
      </c>
      <c r="K1464" s="386">
        <v>2015</v>
      </c>
      <c r="L1464" s="388">
        <v>822.25</v>
      </c>
    </row>
    <row r="1465" spans="1:12" ht="30" x14ac:dyDescent="0.25">
      <c r="A1465" s="386">
        <v>1457</v>
      </c>
      <c r="B1465" s="386" t="s">
        <v>10350</v>
      </c>
      <c r="C1465" s="386" t="s">
        <v>10351</v>
      </c>
      <c r="D1465" s="386"/>
      <c r="E1465" s="386"/>
      <c r="F1465" s="386"/>
      <c r="G1465" s="387"/>
      <c r="H1465" s="386" t="s">
        <v>91</v>
      </c>
      <c r="I1465" s="386" t="s">
        <v>535</v>
      </c>
      <c r="J1465" s="386">
        <v>12</v>
      </c>
      <c r="K1465" s="386">
        <v>2015</v>
      </c>
      <c r="L1465" s="388">
        <v>822.25</v>
      </c>
    </row>
    <row r="1466" spans="1:12" ht="30" x14ac:dyDescent="0.25">
      <c r="A1466" s="386">
        <v>1458</v>
      </c>
      <c r="B1466" s="386" t="s">
        <v>10352</v>
      </c>
      <c r="C1466" s="386" t="s">
        <v>10353</v>
      </c>
      <c r="D1466" s="386"/>
      <c r="E1466" s="386"/>
      <c r="F1466" s="386"/>
      <c r="G1466" s="387"/>
      <c r="H1466" s="386" t="s">
        <v>91</v>
      </c>
      <c r="I1466" s="386" t="s">
        <v>535</v>
      </c>
      <c r="J1466" s="386">
        <v>12</v>
      </c>
      <c r="K1466" s="386">
        <v>2015</v>
      </c>
      <c r="L1466" s="388">
        <v>822.25</v>
      </c>
    </row>
    <row r="1467" spans="1:12" ht="30" x14ac:dyDescent="0.25">
      <c r="A1467" s="386">
        <v>1459</v>
      </c>
      <c r="B1467" s="386" t="s">
        <v>10354</v>
      </c>
      <c r="C1467" s="386" t="s">
        <v>10355</v>
      </c>
      <c r="D1467" s="386"/>
      <c r="E1467" s="386"/>
      <c r="F1467" s="386"/>
      <c r="G1467" s="387"/>
      <c r="H1467" s="386" t="s">
        <v>91</v>
      </c>
      <c r="I1467" s="386" t="s">
        <v>535</v>
      </c>
      <c r="J1467" s="386">
        <v>12</v>
      </c>
      <c r="K1467" s="386">
        <v>2015</v>
      </c>
      <c r="L1467" s="388">
        <v>822.25</v>
      </c>
    </row>
    <row r="1468" spans="1:12" x14ac:dyDescent="0.25">
      <c r="A1468" s="386">
        <v>1460</v>
      </c>
      <c r="B1468" s="386" t="s">
        <v>10356</v>
      </c>
      <c r="C1468" s="386" t="s">
        <v>10357</v>
      </c>
      <c r="D1468" s="386"/>
      <c r="E1468" s="386"/>
      <c r="F1468" s="386"/>
      <c r="G1468" s="387"/>
      <c r="H1468" s="386" t="s">
        <v>91</v>
      </c>
      <c r="I1468" s="386" t="s">
        <v>535</v>
      </c>
      <c r="J1468" s="386">
        <v>12</v>
      </c>
      <c r="K1468" s="386">
        <v>2013</v>
      </c>
      <c r="L1468" s="388">
        <v>1</v>
      </c>
    </row>
    <row r="1469" spans="1:12" x14ac:dyDescent="0.25">
      <c r="A1469" s="386">
        <v>1461</v>
      </c>
      <c r="B1469" s="386" t="s">
        <v>10358</v>
      </c>
      <c r="C1469" s="386" t="s">
        <v>10359</v>
      </c>
      <c r="D1469" s="386"/>
      <c r="E1469" s="386"/>
      <c r="F1469" s="386"/>
      <c r="G1469" s="387"/>
      <c r="H1469" s="386" t="s">
        <v>91</v>
      </c>
      <c r="I1469" s="386" t="s">
        <v>535</v>
      </c>
      <c r="J1469" s="386">
        <v>12</v>
      </c>
      <c r="K1469" s="386">
        <v>2015</v>
      </c>
      <c r="L1469" s="388">
        <v>248.89</v>
      </c>
    </row>
    <row r="1470" spans="1:12" x14ac:dyDescent="0.25">
      <c r="A1470" s="386">
        <v>1462</v>
      </c>
      <c r="B1470" s="386" t="s">
        <v>10360</v>
      </c>
      <c r="C1470" s="386" t="s">
        <v>10361</v>
      </c>
      <c r="D1470" s="386"/>
      <c r="E1470" s="386"/>
      <c r="F1470" s="386"/>
      <c r="G1470" s="387"/>
      <c r="H1470" s="386" t="s">
        <v>91</v>
      </c>
      <c r="I1470" s="386" t="s">
        <v>535</v>
      </c>
      <c r="J1470" s="386">
        <v>12</v>
      </c>
      <c r="K1470" s="386">
        <v>2015</v>
      </c>
      <c r="L1470" s="388">
        <v>866.41</v>
      </c>
    </row>
    <row r="1471" spans="1:12" ht="30" x14ac:dyDescent="0.25">
      <c r="A1471" s="386">
        <v>1463</v>
      </c>
      <c r="B1471" s="386" t="s">
        <v>10362</v>
      </c>
      <c r="C1471" s="386" t="s">
        <v>10363</v>
      </c>
      <c r="D1471" s="386"/>
      <c r="E1471" s="386"/>
      <c r="F1471" s="386"/>
      <c r="G1471" s="387"/>
      <c r="H1471" s="386" t="s">
        <v>91</v>
      </c>
      <c r="I1471" s="386" t="s">
        <v>535</v>
      </c>
      <c r="J1471" s="386">
        <v>12</v>
      </c>
      <c r="K1471" s="386">
        <v>2013</v>
      </c>
      <c r="L1471" s="388">
        <v>1</v>
      </c>
    </row>
    <row r="1472" spans="1:12" x14ac:dyDescent="0.25">
      <c r="A1472" s="386">
        <v>1464</v>
      </c>
      <c r="B1472" s="386" t="s">
        <v>10364</v>
      </c>
      <c r="C1472" s="386" t="s">
        <v>10365</v>
      </c>
      <c r="D1472" s="386"/>
      <c r="E1472" s="386"/>
      <c r="F1472" s="386"/>
      <c r="G1472" s="387"/>
      <c r="H1472" s="386" t="s">
        <v>91</v>
      </c>
      <c r="I1472" s="386" t="s">
        <v>535</v>
      </c>
      <c r="J1472" s="386">
        <v>12</v>
      </c>
      <c r="K1472" s="386">
        <v>2015</v>
      </c>
      <c r="L1472" s="388">
        <v>655.5</v>
      </c>
    </row>
    <row r="1473" spans="1:12" x14ac:dyDescent="0.25">
      <c r="A1473" s="386">
        <v>1465</v>
      </c>
      <c r="B1473" s="386" t="s">
        <v>10366</v>
      </c>
      <c r="C1473" s="386" t="s">
        <v>10367</v>
      </c>
      <c r="D1473" s="386"/>
      <c r="E1473" s="386"/>
      <c r="F1473" s="386"/>
      <c r="G1473" s="387"/>
      <c r="H1473" s="386" t="s">
        <v>91</v>
      </c>
      <c r="I1473" s="386" t="s">
        <v>535</v>
      </c>
      <c r="J1473" s="386">
        <v>12</v>
      </c>
      <c r="K1473" s="386">
        <v>2015</v>
      </c>
      <c r="L1473" s="388">
        <v>632.5</v>
      </c>
    </row>
    <row r="1474" spans="1:12" x14ac:dyDescent="0.25">
      <c r="A1474" s="386">
        <v>1466</v>
      </c>
      <c r="B1474" s="386" t="s">
        <v>10368</v>
      </c>
      <c r="C1474" s="386" t="s">
        <v>10369</v>
      </c>
      <c r="D1474" s="386"/>
      <c r="E1474" s="386"/>
      <c r="F1474" s="386"/>
      <c r="G1474" s="387"/>
      <c r="H1474" s="386" t="s">
        <v>91</v>
      </c>
      <c r="I1474" s="386" t="s">
        <v>535</v>
      </c>
      <c r="J1474" s="386">
        <v>12</v>
      </c>
      <c r="K1474" s="386">
        <v>2013</v>
      </c>
      <c r="L1474" s="388">
        <v>1</v>
      </c>
    </row>
    <row r="1475" spans="1:12" x14ac:dyDescent="0.25">
      <c r="A1475" s="386">
        <v>1467</v>
      </c>
      <c r="B1475" s="386" t="s">
        <v>10370</v>
      </c>
      <c r="C1475" s="386" t="s">
        <v>9769</v>
      </c>
      <c r="D1475" s="386"/>
      <c r="E1475" s="386"/>
      <c r="F1475" s="386"/>
      <c r="G1475" s="387"/>
      <c r="H1475" s="386" t="s">
        <v>91</v>
      </c>
      <c r="I1475" s="386" t="s">
        <v>535</v>
      </c>
      <c r="J1475" s="386">
        <v>12</v>
      </c>
      <c r="K1475" s="386">
        <v>2015</v>
      </c>
      <c r="L1475" s="388">
        <v>764.02</v>
      </c>
    </row>
    <row r="1476" spans="1:12" x14ac:dyDescent="0.25">
      <c r="A1476" s="386">
        <v>1468</v>
      </c>
      <c r="B1476" s="386" t="s">
        <v>10371</v>
      </c>
      <c r="C1476" s="386" t="s">
        <v>10372</v>
      </c>
      <c r="D1476" s="386"/>
      <c r="E1476" s="386"/>
      <c r="F1476" s="386"/>
      <c r="G1476" s="387"/>
      <c r="H1476" s="386" t="s">
        <v>91</v>
      </c>
      <c r="I1476" s="386" t="s">
        <v>535</v>
      </c>
      <c r="J1476" s="386">
        <v>12</v>
      </c>
      <c r="K1476" s="386">
        <v>2013</v>
      </c>
      <c r="L1476" s="388">
        <v>1</v>
      </c>
    </row>
    <row r="1477" spans="1:12" x14ac:dyDescent="0.25">
      <c r="A1477" s="386">
        <v>1469</v>
      </c>
      <c r="B1477" s="386" t="s">
        <v>10373</v>
      </c>
      <c r="C1477" s="386" t="s">
        <v>7902</v>
      </c>
      <c r="D1477" s="386"/>
      <c r="E1477" s="386"/>
      <c r="F1477" s="386"/>
      <c r="G1477" s="387"/>
      <c r="H1477" s="386" t="s">
        <v>91</v>
      </c>
      <c r="I1477" s="386" t="s">
        <v>535</v>
      </c>
      <c r="J1477" s="386">
        <v>12</v>
      </c>
      <c r="K1477" s="386">
        <v>2013</v>
      </c>
      <c r="L1477" s="388">
        <v>1</v>
      </c>
    </row>
    <row r="1478" spans="1:12" x14ac:dyDescent="0.25">
      <c r="A1478" s="386">
        <v>1470</v>
      </c>
      <c r="B1478" s="386" t="s">
        <v>10374</v>
      </c>
      <c r="C1478" s="386" t="s">
        <v>10372</v>
      </c>
      <c r="D1478" s="386"/>
      <c r="E1478" s="386"/>
      <c r="F1478" s="386"/>
      <c r="G1478" s="387"/>
      <c r="H1478" s="386" t="s">
        <v>91</v>
      </c>
      <c r="I1478" s="386" t="s">
        <v>535</v>
      </c>
      <c r="J1478" s="386">
        <v>12</v>
      </c>
      <c r="K1478" s="386">
        <v>2013</v>
      </c>
      <c r="L1478" s="388">
        <v>1</v>
      </c>
    </row>
    <row r="1479" spans="1:12" x14ac:dyDescent="0.25">
      <c r="A1479" s="386">
        <v>1471</v>
      </c>
      <c r="B1479" s="386" t="s">
        <v>10375</v>
      </c>
      <c r="C1479" s="386" t="s">
        <v>10310</v>
      </c>
      <c r="D1479" s="386"/>
      <c r="E1479" s="386"/>
      <c r="F1479" s="386"/>
      <c r="G1479" s="387"/>
      <c r="H1479" s="386" t="s">
        <v>91</v>
      </c>
      <c r="I1479" s="386" t="s">
        <v>535</v>
      </c>
      <c r="J1479" s="386">
        <v>12</v>
      </c>
      <c r="K1479" s="386">
        <v>2013</v>
      </c>
      <c r="L1479" s="388">
        <v>1</v>
      </c>
    </row>
    <row r="1480" spans="1:12" x14ac:dyDescent="0.25">
      <c r="A1480" s="386">
        <v>1472</v>
      </c>
      <c r="B1480" s="386" t="s">
        <v>10376</v>
      </c>
      <c r="C1480" s="386" t="s">
        <v>10377</v>
      </c>
      <c r="D1480" s="386"/>
      <c r="E1480" s="386"/>
      <c r="F1480" s="386"/>
      <c r="G1480" s="387"/>
      <c r="H1480" s="386" t="s">
        <v>91</v>
      </c>
      <c r="I1480" s="386" t="s">
        <v>535</v>
      </c>
      <c r="J1480" s="386">
        <v>12</v>
      </c>
      <c r="K1480" s="386">
        <v>2015</v>
      </c>
      <c r="L1480" s="388">
        <v>658.95</v>
      </c>
    </row>
    <row r="1481" spans="1:12" x14ac:dyDescent="0.25">
      <c r="A1481" s="386">
        <v>1473</v>
      </c>
      <c r="B1481" s="386" t="s">
        <v>10378</v>
      </c>
      <c r="C1481" s="386" t="s">
        <v>10379</v>
      </c>
      <c r="D1481" s="386"/>
      <c r="E1481" s="386"/>
      <c r="F1481" s="386"/>
      <c r="G1481" s="387"/>
      <c r="H1481" s="386" t="s">
        <v>91</v>
      </c>
      <c r="I1481" s="386" t="s">
        <v>535</v>
      </c>
      <c r="J1481" s="386">
        <v>12</v>
      </c>
      <c r="K1481" s="386">
        <v>2015</v>
      </c>
      <c r="L1481" s="388">
        <v>1495</v>
      </c>
    </row>
    <row r="1482" spans="1:12" x14ac:dyDescent="0.25">
      <c r="A1482" s="386">
        <v>1474</v>
      </c>
      <c r="B1482" s="386" t="s">
        <v>10380</v>
      </c>
      <c r="C1482" s="386" t="s">
        <v>9906</v>
      </c>
      <c r="D1482" s="386"/>
      <c r="E1482" s="386"/>
      <c r="F1482" s="386"/>
      <c r="G1482" s="387"/>
      <c r="H1482" s="386" t="s">
        <v>91</v>
      </c>
      <c r="I1482" s="386" t="s">
        <v>535</v>
      </c>
      <c r="J1482" s="386">
        <v>12</v>
      </c>
      <c r="K1482" s="386">
        <v>2013</v>
      </c>
      <c r="L1482" s="388">
        <v>1</v>
      </c>
    </row>
    <row r="1483" spans="1:12" x14ac:dyDescent="0.25">
      <c r="A1483" s="386">
        <v>1475</v>
      </c>
      <c r="B1483" s="386" t="s">
        <v>10381</v>
      </c>
      <c r="C1483" s="386" t="s">
        <v>10109</v>
      </c>
      <c r="D1483" s="386"/>
      <c r="E1483" s="386"/>
      <c r="F1483" s="386"/>
      <c r="G1483" s="387"/>
      <c r="H1483" s="386" t="s">
        <v>91</v>
      </c>
      <c r="I1483" s="386" t="s">
        <v>535</v>
      </c>
      <c r="J1483" s="386">
        <v>12</v>
      </c>
      <c r="K1483" s="386">
        <v>2015</v>
      </c>
      <c r="L1483" s="388">
        <v>299.99</v>
      </c>
    </row>
    <row r="1484" spans="1:12" x14ac:dyDescent="0.25">
      <c r="A1484" s="386">
        <v>1476</v>
      </c>
      <c r="B1484" s="386" t="s">
        <v>10382</v>
      </c>
      <c r="C1484" s="386" t="s">
        <v>10383</v>
      </c>
      <c r="D1484" s="386"/>
      <c r="E1484" s="386"/>
      <c r="F1484" s="386"/>
      <c r="G1484" s="387"/>
      <c r="H1484" s="386" t="s">
        <v>91</v>
      </c>
      <c r="I1484" s="386" t="s">
        <v>535</v>
      </c>
      <c r="J1484" s="386">
        <v>12</v>
      </c>
      <c r="K1484" s="386">
        <v>2013</v>
      </c>
      <c r="L1484" s="388">
        <v>1</v>
      </c>
    </row>
    <row r="1485" spans="1:12" x14ac:dyDescent="0.25">
      <c r="A1485" s="386">
        <v>1477</v>
      </c>
      <c r="B1485" s="386" t="s">
        <v>10384</v>
      </c>
      <c r="C1485" s="386" t="s">
        <v>10377</v>
      </c>
      <c r="D1485" s="386"/>
      <c r="E1485" s="386"/>
      <c r="F1485" s="386"/>
      <c r="G1485" s="387"/>
      <c r="H1485" s="386" t="s">
        <v>91</v>
      </c>
      <c r="I1485" s="386" t="s">
        <v>535</v>
      </c>
      <c r="J1485" s="386">
        <v>12</v>
      </c>
      <c r="K1485" s="386">
        <v>2013</v>
      </c>
      <c r="L1485" s="388">
        <v>1</v>
      </c>
    </row>
    <row r="1486" spans="1:12" x14ac:dyDescent="0.25">
      <c r="A1486" s="386">
        <v>1478</v>
      </c>
      <c r="B1486" s="96" t="s">
        <v>10385</v>
      </c>
      <c r="C1486" s="386" t="s">
        <v>10386</v>
      </c>
      <c r="D1486" s="386"/>
      <c r="E1486" s="386"/>
      <c r="F1486" s="386"/>
      <c r="G1486" s="387"/>
      <c r="H1486" s="386" t="s">
        <v>91</v>
      </c>
      <c r="I1486" s="386" t="s">
        <v>535</v>
      </c>
      <c r="J1486" s="386">
        <v>12</v>
      </c>
      <c r="K1486" s="386">
        <v>2015</v>
      </c>
      <c r="L1486" s="388">
        <v>1211.04</v>
      </c>
    </row>
    <row r="1487" spans="1:12" x14ac:dyDescent="0.25">
      <c r="A1487" s="386">
        <v>1479</v>
      </c>
      <c r="B1487" s="96" t="s">
        <v>10387</v>
      </c>
      <c r="C1487" s="96" t="s">
        <v>10388</v>
      </c>
      <c r="D1487" s="386"/>
      <c r="E1487" s="386"/>
      <c r="F1487" s="386"/>
      <c r="G1487" s="387"/>
      <c r="H1487" s="386" t="s">
        <v>91</v>
      </c>
      <c r="I1487" s="386" t="s">
        <v>535</v>
      </c>
      <c r="J1487" s="386">
        <v>12</v>
      </c>
      <c r="K1487" s="386">
        <v>2015</v>
      </c>
      <c r="L1487" s="388">
        <v>1148.4000000000001</v>
      </c>
    </row>
    <row r="1488" spans="1:12" x14ac:dyDescent="0.25">
      <c r="A1488" s="386">
        <v>1480</v>
      </c>
      <c r="B1488" s="96" t="s">
        <v>10389</v>
      </c>
      <c r="C1488" s="96" t="s">
        <v>10388</v>
      </c>
      <c r="D1488" s="386"/>
      <c r="E1488" s="386"/>
      <c r="F1488" s="386"/>
      <c r="G1488" s="387"/>
      <c r="H1488" s="386" t="s">
        <v>91</v>
      </c>
      <c r="I1488" s="386" t="s">
        <v>535</v>
      </c>
      <c r="J1488" s="386">
        <v>12</v>
      </c>
      <c r="K1488" s="386">
        <v>2015</v>
      </c>
      <c r="L1488" s="388">
        <v>1142.5999999999999</v>
      </c>
    </row>
    <row r="1489" spans="1:12" x14ac:dyDescent="0.25">
      <c r="A1489" s="386">
        <v>1481</v>
      </c>
      <c r="B1489" s="386" t="s">
        <v>10390</v>
      </c>
      <c r="C1489" s="386" t="s">
        <v>10391</v>
      </c>
      <c r="D1489" s="386"/>
      <c r="E1489" s="386"/>
      <c r="F1489" s="386"/>
      <c r="G1489" s="387"/>
      <c r="H1489" s="386" t="s">
        <v>429</v>
      </c>
      <c r="I1489" s="386" t="s">
        <v>535</v>
      </c>
      <c r="J1489" s="386">
        <v>12</v>
      </c>
      <c r="K1489" s="386">
        <v>2013</v>
      </c>
      <c r="L1489" s="388">
        <v>1</v>
      </c>
    </row>
    <row r="1490" spans="1:12" ht="30" x14ac:dyDescent="0.25">
      <c r="A1490" s="386">
        <v>1482</v>
      </c>
      <c r="B1490" s="386" t="s">
        <v>10392</v>
      </c>
      <c r="C1490" s="386" t="s">
        <v>10393</v>
      </c>
      <c r="D1490" s="386"/>
      <c r="E1490" s="386"/>
      <c r="F1490" s="386"/>
      <c r="G1490" s="387"/>
      <c r="H1490" s="386" t="s">
        <v>429</v>
      </c>
      <c r="I1490" s="386" t="s">
        <v>535</v>
      </c>
      <c r="J1490" s="386">
        <v>12</v>
      </c>
      <c r="K1490" s="386">
        <v>2013</v>
      </c>
      <c r="L1490" s="388">
        <v>1</v>
      </c>
    </row>
    <row r="1491" spans="1:12" x14ac:dyDescent="0.25">
      <c r="A1491" s="386">
        <v>1483</v>
      </c>
      <c r="B1491" s="386" t="s">
        <v>10394</v>
      </c>
      <c r="C1491" s="386" t="s">
        <v>10395</v>
      </c>
      <c r="D1491" s="386"/>
      <c r="E1491" s="386"/>
      <c r="F1491" s="386"/>
      <c r="G1491" s="387"/>
      <c r="H1491" s="386" t="s">
        <v>429</v>
      </c>
      <c r="I1491" s="386" t="s">
        <v>535</v>
      </c>
      <c r="J1491" s="386">
        <v>12</v>
      </c>
      <c r="K1491" s="386">
        <v>2013</v>
      </c>
      <c r="L1491" s="388">
        <v>1</v>
      </c>
    </row>
    <row r="1492" spans="1:12" x14ac:dyDescent="0.25">
      <c r="A1492" s="386">
        <v>1484</v>
      </c>
      <c r="B1492" s="386" t="s">
        <v>10396</v>
      </c>
      <c r="C1492" s="386" t="s">
        <v>10397</v>
      </c>
      <c r="D1492" s="386"/>
      <c r="E1492" s="386"/>
      <c r="F1492" s="386"/>
      <c r="G1492" s="387"/>
      <c r="H1492" s="386" t="s">
        <v>429</v>
      </c>
      <c r="I1492" s="386" t="s">
        <v>535</v>
      </c>
      <c r="J1492" s="386">
        <v>12</v>
      </c>
      <c r="K1492" s="386">
        <v>2015</v>
      </c>
      <c r="L1492" s="388">
        <v>352.66</v>
      </c>
    </row>
    <row r="1493" spans="1:12" x14ac:dyDescent="0.25">
      <c r="A1493" s="386">
        <v>1485</v>
      </c>
      <c r="B1493" s="386" t="s">
        <v>10398</v>
      </c>
      <c r="C1493" s="386" t="s">
        <v>10399</v>
      </c>
      <c r="D1493" s="386"/>
      <c r="E1493" s="386"/>
      <c r="F1493" s="386"/>
      <c r="G1493" s="387"/>
      <c r="H1493" s="386" t="s">
        <v>429</v>
      </c>
      <c r="I1493" s="386" t="s">
        <v>535</v>
      </c>
      <c r="J1493" s="386">
        <v>12</v>
      </c>
      <c r="K1493" s="386">
        <v>2015</v>
      </c>
      <c r="L1493" s="388">
        <v>328</v>
      </c>
    </row>
    <row r="1494" spans="1:12" x14ac:dyDescent="0.25">
      <c r="A1494" s="386">
        <v>1486</v>
      </c>
      <c r="B1494" s="386" t="s">
        <v>10400</v>
      </c>
      <c r="C1494" s="386" t="s">
        <v>10401</v>
      </c>
      <c r="D1494" s="386"/>
      <c r="E1494" s="386"/>
      <c r="F1494" s="386"/>
      <c r="G1494" s="387"/>
      <c r="H1494" s="386" t="s">
        <v>429</v>
      </c>
      <c r="I1494" s="386" t="s">
        <v>535</v>
      </c>
      <c r="J1494" s="386">
        <v>12</v>
      </c>
      <c r="K1494" s="386">
        <v>2015</v>
      </c>
      <c r="L1494" s="388">
        <v>1035</v>
      </c>
    </row>
    <row r="1495" spans="1:12" x14ac:dyDescent="0.25">
      <c r="A1495" s="386">
        <v>1487</v>
      </c>
      <c r="B1495" s="386" t="s">
        <v>10402</v>
      </c>
      <c r="C1495" s="386" t="s">
        <v>10403</v>
      </c>
      <c r="D1495" s="386"/>
      <c r="E1495" s="386"/>
      <c r="F1495" s="386"/>
      <c r="G1495" s="387"/>
      <c r="H1495" s="386" t="s">
        <v>429</v>
      </c>
      <c r="I1495" s="386" t="s">
        <v>535</v>
      </c>
      <c r="J1495" s="386">
        <v>12</v>
      </c>
      <c r="K1495" s="386">
        <v>2015</v>
      </c>
      <c r="L1495" s="388">
        <v>1782.5</v>
      </c>
    </row>
    <row r="1496" spans="1:12" x14ac:dyDescent="0.25">
      <c r="A1496" s="386">
        <v>1488</v>
      </c>
      <c r="B1496" s="386" t="s">
        <v>10404</v>
      </c>
      <c r="C1496" s="386" t="s">
        <v>10405</v>
      </c>
      <c r="D1496" s="386"/>
      <c r="E1496" s="386"/>
      <c r="F1496" s="386"/>
      <c r="G1496" s="387"/>
      <c r="H1496" s="386" t="s">
        <v>429</v>
      </c>
      <c r="I1496" s="386" t="s">
        <v>535</v>
      </c>
      <c r="J1496" s="386">
        <v>12</v>
      </c>
      <c r="K1496" s="386">
        <v>2015</v>
      </c>
      <c r="L1496" s="388">
        <v>204.7</v>
      </c>
    </row>
    <row r="1497" spans="1:12" x14ac:dyDescent="0.25">
      <c r="A1497" s="386">
        <v>1489</v>
      </c>
      <c r="B1497" s="386" t="s">
        <v>10406</v>
      </c>
      <c r="C1497" s="386" t="s">
        <v>10407</v>
      </c>
      <c r="D1497" s="386"/>
      <c r="E1497" s="386"/>
      <c r="F1497" s="386"/>
      <c r="G1497" s="387"/>
      <c r="H1497" s="386" t="s">
        <v>429</v>
      </c>
      <c r="I1497" s="386" t="s">
        <v>535</v>
      </c>
      <c r="J1497" s="386">
        <v>12</v>
      </c>
      <c r="K1497" s="386">
        <v>2015</v>
      </c>
      <c r="L1497" s="388">
        <v>204.7</v>
      </c>
    </row>
    <row r="1498" spans="1:12" x14ac:dyDescent="0.25">
      <c r="A1498" s="386">
        <v>1490</v>
      </c>
      <c r="B1498" s="386" t="s">
        <v>10408</v>
      </c>
      <c r="C1498" s="386" t="s">
        <v>10409</v>
      </c>
      <c r="D1498" s="386"/>
      <c r="E1498" s="386"/>
      <c r="F1498" s="386"/>
      <c r="G1498" s="387"/>
      <c r="H1498" s="386" t="s">
        <v>429</v>
      </c>
      <c r="I1498" s="386" t="s">
        <v>535</v>
      </c>
      <c r="J1498" s="386">
        <v>12</v>
      </c>
      <c r="K1498" s="386">
        <v>2015</v>
      </c>
      <c r="L1498" s="388">
        <v>229</v>
      </c>
    </row>
    <row r="1499" spans="1:12" x14ac:dyDescent="0.25">
      <c r="A1499" s="386">
        <v>1491</v>
      </c>
      <c r="B1499" s="386" t="s">
        <v>10410</v>
      </c>
      <c r="C1499" s="386" t="s">
        <v>10411</v>
      </c>
      <c r="D1499" s="386"/>
      <c r="E1499" s="386"/>
      <c r="F1499" s="386"/>
      <c r="G1499" s="387"/>
      <c r="H1499" s="386" t="s">
        <v>429</v>
      </c>
      <c r="I1499" s="386" t="s">
        <v>535</v>
      </c>
      <c r="J1499" s="386">
        <v>12</v>
      </c>
      <c r="K1499" s="386">
        <v>2013</v>
      </c>
      <c r="L1499" s="388">
        <v>1</v>
      </c>
    </row>
    <row r="1500" spans="1:12" ht="30" x14ac:dyDescent="0.25">
      <c r="A1500" s="386">
        <v>1492</v>
      </c>
      <c r="B1500" s="386" t="s">
        <v>10412</v>
      </c>
      <c r="C1500" s="386" t="s">
        <v>10413</v>
      </c>
      <c r="D1500" s="386"/>
      <c r="E1500" s="386"/>
      <c r="F1500" s="386"/>
      <c r="G1500" s="387"/>
      <c r="H1500" s="386" t="s">
        <v>429</v>
      </c>
      <c r="I1500" s="386" t="s">
        <v>535</v>
      </c>
      <c r="J1500" s="386">
        <v>12</v>
      </c>
      <c r="K1500" s="386">
        <v>2015</v>
      </c>
      <c r="L1500" s="388">
        <v>287.5</v>
      </c>
    </row>
    <row r="1501" spans="1:12" x14ac:dyDescent="0.25">
      <c r="A1501" s="386">
        <v>1493</v>
      </c>
      <c r="B1501" s="386" t="s">
        <v>10414</v>
      </c>
      <c r="C1501" s="386" t="s">
        <v>10415</v>
      </c>
      <c r="D1501" s="386"/>
      <c r="E1501" s="386"/>
      <c r="F1501" s="386"/>
      <c r="G1501" s="387"/>
      <c r="H1501" s="386" t="s">
        <v>429</v>
      </c>
      <c r="I1501" s="386" t="s">
        <v>535</v>
      </c>
      <c r="J1501" s="386">
        <v>12</v>
      </c>
      <c r="K1501" s="386">
        <v>2015</v>
      </c>
      <c r="L1501" s="388">
        <v>276</v>
      </c>
    </row>
    <row r="1502" spans="1:12" x14ac:dyDescent="0.25">
      <c r="A1502" s="386">
        <v>1494</v>
      </c>
      <c r="B1502" s="386" t="s">
        <v>10416</v>
      </c>
      <c r="C1502" s="386" t="s">
        <v>10417</v>
      </c>
      <c r="D1502" s="386"/>
      <c r="E1502" s="386"/>
      <c r="F1502" s="386"/>
      <c r="G1502" s="387"/>
      <c r="H1502" s="386" t="s">
        <v>429</v>
      </c>
      <c r="I1502" s="386" t="s">
        <v>535</v>
      </c>
      <c r="J1502" s="386">
        <v>12</v>
      </c>
      <c r="K1502" s="386">
        <v>2013</v>
      </c>
      <c r="L1502" s="388">
        <v>1</v>
      </c>
    </row>
    <row r="1503" spans="1:12" x14ac:dyDescent="0.25">
      <c r="A1503" s="386">
        <v>1495</v>
      </c>
      <c r="B1503" s="386" t="s">
        <v>10418</v>
      </c>
      <c r="C1503" s="386" t="s">
        <v>10419</v>
      </c>
      <c r="D1503" s="386"/>
      <c r="E1503" s="386"/>
      <c r="F1503" s="386"/>
      <c r="G1503" s="387"/>
      <c r="H1503" s="386" t="s">
        <v>2377</v>
      </c>
      <c r="I1503" s="386" t="s">
        <v>535</v>
      </c>
      <c r="J1503" s="386">
        <v>12</v>
      </c>
      <c r="K1503" s="386">
        <v>2013</v>
      </c>
      <c r="L1503" s="388">
        <v>1</v>
      </c>
    </row>
    <row r="1504" spans="1:12" x14ac:dyDescent="0.25">
      <c r="A1504" s="386">
        <v>1496</v>
      </c>
      <c r="B1504" s="386" t="s">
        <v>10420</v>
      </c>
      <c r="C1504" s="386" t="s">
        <v>10421</v>
      </c>
      <c r="D1504" s="386"/>
      <c r="E1504" s="386"/>
      <c r="F1504" s="386"/>
      <c r="G1504" s="387"/>
      <c r="H1504" s="386" t="s">
        <v>2377</v>
      </c>
      <c r="I1504" s="386" t="s">
        <v>535</v>
      </c>
      <c r="J1504" s="386">
        <v>12</v>
      </c>
      <c r="K1504" s="386">
        <v>2013</v>
      </c>
      <c r="L1504" s="388">
        <v>1</v>
      </c>
    </row>
    <row r="1505" spans="1:12" x14ac:dyDescent="0.25">
      <c r="A1505" s="386">
        <v>1497</v>
      </c>
      <c r="B1505" s="386" t="s">
        <v>10422</v>
      </c>
      <c r="C1505" s="386" t="s">
        <v>10423</v>
      </c>
      <c r="D1505" s="386"/>
      <c r="E1505" s="386"/>
      <c r="F1505" s="386"/>
      <c r="G1505" s="387"/>
      <c r="H1505" s="386" t="s">
        <v>2377</v>
      </c>
      <c r="I1505" s="386" t="s">
        <v>535</v>
      </c>
      <c r="J1505" s="386">
        <v>12</v>
      </c>
      <c r="K1505" s="386">
        <v>2013</v>
      </c>
      <c r="L1505" s="388">
        <v>1</v>
      </c>
    </row>
    <row r="1506" spans="1:12" x14ac:dyDescent="0.25">
      <c r="A1506" s="386">
        <v>1498</v>
      </c>
      <c r="B1506" s="386" t="s">
        <v>10424</v>
      </c>
      <c r="C1506" s="386" t="s">
        <v>10425</v>
      </c>
      <c r="D1506" s="386"/>
      <c r="E1506" s="386"/>
      <c r="F1506" s="386"/>
      <c r="G1506" s="387"/>
      <c r="H1506" s="386" t="s">
        <v>2377</v>
      </c>
      <c r="I1506" s="386" t="s">
        <v>535</v>
      </c>
      <c r="J1506" s="386">
        <v>12</v>
      </c>
      <c r="K1506" s="386">
        <v>2013</v>
      </c>
      <c r="L1506" s="388">
        <v>1</v>
      </c>
    </row>
    <row r="1507" spans="1:12" x14ac:dyDescent="0.25">
      <c r="A1507" s="386">
        <v>1499</v>
      </c>
      <c r="B1507" s="386" t="s">
        <v>10426</v>
      </c>
      <c r="C1507" s="386" t="s">
        <v>10427</v>
      </c>
      <c r="D1507" s="386"/>
      <c r="E1507" s="386"/>
      <c r="F1507" s="386"/>
      <c r="G1507" s="387"/>
      <c r="H1507" s="386" t="s">
        <v>2377</v>
      </c>
      <c r="I1507" s="386" t="s">
        <v>535</v>
      </c>
      <c r="J1507" s="386">
        <v>12</v>
      </c>
      <c r="K1507" s="386">
        <v>2013</v>
      </c>
      <c r="L1507" s="388">
        <v>1</v>
      </c>
    </row>
    <row r="1508" spans="1:12" x14ac:dyDescent="0.25">
      <c r="A1508" s="386">
        <v>1500</v>
      </c>
      <c r="B1508" s="386" t="s">
        <v>10428</v>
      </c>
      <c r="C1508" s="386" t="s">
        <v>10429</v>
      </c>
      <c r="D1508" s="386"/>
      <c r="E1508" s="386"/>
      <c r="F1508" s="386"/>
      <c r="G1508" s="387"/>
      <c r="H1508" s="386" t="s">
        <v>2377</v>
      </c>
      <c r="I1508" s="386" t="s">
        <v>535</v>
      </c>
      <c r="J1508" s="386">
        <v>12</v>
      </c>
      <c r="K1508" s="386">
        <v>2013</v>
      </c>
      <c r="L1508" s="388">
        <v>1</v>
      </c>
    </row>
    <row r="1509" spans="1:12" x14ac:dyDescent="0.25">
      <c r="A1509" s="386">
        <v>1501</v>
      </c>
      <c r="B1509" s="386" t="s">
        <v>10430</v>
      </c>
      <c r="C1509" s="386" t="s">
        <v>10431</v>
      </c>
      <c r="D1509" s="386"/>
      <c r="E1509" s="386"/>
      <c r="F1509" s="386"/>
      <c r="G1509" s="387"/>
      <c r="H1509" s="386" t="s">
        <v>2377</v>
      </c>
      <c r="I1509" s="386" t="s">
        <v>535</v>
      </c>
      <c r="J1509" s="386">
        <v>12</v>
      </c>
      <c r="K1509" s="386">
        <v>2013</v>
      </c>
      <c r="L1509" s="388">
        <v>1</v>
      </c>
    </row>
    <row r="1510" spans="1:12" x14ac:dyDescent="0.25">
      <c r="A1510" s="386">
        <v>1502</v>
      </c>
      <c r="B1510" s="386" t="s">
        <v>10432</v>
      </c>
      <c r="C1510" s="386" t="s">
        <v>10433</v>
      </c>
      <c r="D1510" s="386"/>
      <c r="E1510" s="386"/>
      <c r="F1510" s="386"/>
      <c r="G1510" s="387"/>
      <c r="H1510" s="386" t="s">
        <v>2377</v>
      </c>
      <c r="I1510" s="386" t="s">
        <v>535</v>
      </c>
      <c r="J1510" s="386">
        <v>12</v>
      </c>
      <c r="K1510" s="386">
        <v>2013</v>
      </c>
      <c r="L1510" s="388">
        <v>1</v>
      </c>
    </row>
    <row r="1511" spans="1:12" x14ac:dyDescent="0.25">
      <c r="A1511" s="386">
        <v>1503</v>
      </c>
      <c r="B1511" s="386" t="s">
        <v>10434</v>
      </c>
      <c r="C1511" s="386" t="s">
        <v>10435</v>
      </c>
      <c r="D1511" s="386"/>
      <c r="E1511" s="386"/>
      <c r="F1511" s="386"/>
      <c r="G1511" s="387"/>
      <c r="H1511" s="386" t="s">
        <v>2377</v>
      </c>
      <c r="I1511" s="386" t="s">
        <v>535</v>
      </c>
      <c r="J1511" s="386">
        <v>12</v>
      </c>
      <c r="K1511" s="386">
        <v>2013</v>
      </c>
      <c r="L1511" s="388">
        <v>2</v>
      </c>
    </row>
    <row r="1512" spans="1:12" x14ac:dyDescent="0.25">
      <c r="A1512" s="386">
        <v>1504</v>
      </c>
      <c r="B1512" s="386" t="s">
        <v>10436</v>
      </c>
      <c r="C1512" s="386" t="s">
        <v>10437</v>
      </c>
      <c r="D1512" s="386"/>
      <c r="E1512" s="386"/>
      <c r="F1512" s="386"/>
      <c r="G1512" s="387"/>
      <c r="H1512" s="386" t="s">
        <v>2377</v>
      </c>
      <c r="I1512" s="386" t="s">
        <v>535</v>
      </c>
      <c r="J1512" s="386">
        <v>12</v>
      </c>
      <c r="K1512" s="386">
        <v>2013</v>
      </c>
      <c r="L1512" s="388">
        <v>1</v>
      </c>
    </row>
    <row r="1513" spans="1:12" x14ac:dyDescent="0.25">
      <c r="A1513" s="386">
        <v>1505</v>
      </c>
      <c r="B1513" s="386" t="s">
        <v>10438</v>
      </c>
      <c r="C1513" s="386" t="s">
        <v>10439</v>
      </c>
      <c r="D1513" s="386"/>
      <c r="E1513" s="386"/>
      <c r="F1513" s="386"/>
      <c r="G1513" s="387"/>
      <c r="H1513" s="386" t="s">
        <v>2377</v>
      </c>
      <c r="I1513" s="386" t="s">
        <v>535</v>
      </c>
      <c r="J1513" s="386">
        <v>12</v>
      </c>
      <c r="K1513" s="386">
        <v>2013</v>
      </c>
      <c r="L1513" s="388">
        <v>1</v>
      </c>
    </row>
    <row r="1514" spans="1:12" x14ac:dyDescent="0.25">
      <c r="A1514" s="386">
        <v>1506</v>
      </c>
      <c r="B1514" s="386" t="s">
        <v>10440</v>
      </c>
      <c r="C1514" s="386" t="s">
        <v>10441</v>
      </c>
      <c r="D1514" s="386"/>
      <c r="E1514" s="386"/>
      <c r="F1514" s="386"/>
      <c r="G1514" s="387"/>
      <c r="H1514" s="386" t="s">
        <v>2377</v>
      </c>
      <c r="I1514" s="386" t="s">
        <v>535</v>
      </c>
      <c r="J1514" s="386">
        <v>12</v>
      </c>
      <c r="K1514" s="386">
        <v>2015</v>
      </c>
      <c r="L1514" s="388">
        <v>1665.43</v>
      </c>
    </row>
    <row r="1515" spans="1:12" x14ac:dyDescent="0.25">
      <c r="A1515" s="386">
        <v>1507</v>
      </c>
      <c r="B1515" s="386" t="s">
        <v>10442</v>
      </c>
      <c r="C1515" s="386" t="s">
        <v>10443</v>
      </c>
      <c r="D1515" s="386"/>
      <c r="E1515" s="386"/>
      <c r="F1515" s="386"/>
      <c r="G1515" s="387"/>
      <c r="H1515" s="386" t="s">
        <v>2377</v>
      </c>
      <c r="I1515" s="386" t="s">
        <v>535</v>
      </c>
      <c r="J1515" s="386">
        <v>12</v>
      </c>
      <c r="K1515" s="386">
        <v>2013</v>
      </c>
      <c r="L1515" s="388">
        <v>1</v>
      </c>
    </row>
    <row r="1516" spans="1:12" x14ac:dyDescent="0.25">
      <c r="A1516" s="386">
        <v>1508</v>
      </c>
      <c r="B1516" s="386" t="s">
        <v>10444</v>
      </c>
      <c r="C1516" s="386" t="s">
        <v>10445</v>
      </c>
      <c r="D1516" s="386"/>
      <c r="E1516" s="386"/>
      <c r="F1516" s="386"/>
      <c r="G1516" s="387"/>
      <c r="H1516" s="386" t="s">
        <v>2377</v>
      </c>
      <c r="I1516" s="386" t="s">
        <v>535</v>
      </c>
      <c r="J1516" s="386">
        <v>12</v>
      </c>
      <c r="K1516" s="386">
        <v>2013</v>
      </c>
      <c r="L1516" s="388">
        <v>1</v>
      </c>
    </row>
    <row r="1517" spans="1:12" x14ac:dyDescent="0.25">
      <c r="A1517" s="386">
        <v>1509</v>
      </c>
      <c r="B1517" s="386" t="s">
        <v>10446</v>
      </c>
      <c r="C1517" s="386" t="s">
        <v>10447</v>
      </c>
      <c r="D1517" s="386"/>
      <c r="E1517" s="386"/>
      <c r="F1517" s="386"/>
      <c r="G1517" s="387"/>
      <c r="H1517" s="386" t="s">
        <v>2377</v>
      </c>
      <c r="I1517" s="386" t="s">
        <v>535</v>
      </c>
      <c r="J1517" s="386">
        <v>12</v>
      </c>
      <c r="K1517" s="386">
        <v>2015</v>
      </c>
      <c r="L1517" s="388">
        <v>920</v>
      </c>
    </row>
    <row r="1518" spans="1:12" x14ac:dyDescent="0.25">
      <c r="A1518" s="386">
        <v>1510</v>
      </c>
      <c r="B1518" s="386" t="s">
        <v>10448</v>
      </c>
      <c r="C1518" s="386" t="s">
        <v>10449</v>
      </c>
      <c r="D1518" s="386"/>
      <c r="E1518" s="386"/>
      <c r="F1518" s="386"/>
      <c r="G1518" s="387"/>
      <c r="H1518" s="386" t="s">
        <v>2377</v>
      </c>
      <c r="I1518" s="386" t="s">
        <v>535</v>
      </c>
      <c r="J1518" s="386">
        <v>12</v>
      </c>
      <c r="K1518" s="386">
        <v>2015</v>
      </c>
      <c r="L1518" s="388">
        <v>563.5</v>
      </c>
    </row>
    <row r="1519" spans="1:12" x14ac:dyDescent="0.25">
      <c r="A1519" s="386">
        <v>1511</v>
      </c>
      <c r="B1519" s="386" t="s">
        <v>10450</v>
      </c>
      <c r="C1519" s="386" t="s">
        <v>10451</v>
      </c>
      <c r="D1519" s="386"/>
      <c r="E1519" s="386"/>
      <c r="F1519" s="386"/>
      <c r="G1519" s="387"/>
      <c r="H1519" s="386" t="s">
        <v>2377</v>
      </c>
      <c r="I1519" s="386" t="s">
        <v>535</v>
      </c>
      <c r="J1519" s="386">
        <v>12</v>
      </c>
      <c r="K1519" s="386">
        <v>2015</v>
      </c>
      <c r="L1519" s="388">
        <v>1713.5</v>
      </c>
    </row>
    <row r="1520" spans="1:12" ht="30" x14ac:dyDescent="0.25">
      <c r="A1520" s="386">
        <v>1512</v>
      </c>
      <c r="B1520" s="386" t="s">
        <v>10452</v>
      </c>
      <c r="C1520" s="386" t="s">
        <v>10453</v>
      </c>
      <c r="D1520" s="386"/>
      <c r="E1520" s="386"/>
      <c r="F1520" s="386"/>
      <c r="G1520" s="387"/>
      <c r="H1520" s="386" t="s">
        <v>2377</v>
      </c>
      <c r="I1520" s="386" t="s">
        <v>535</v>
      </c>
      <c r="J1520" s="386">
        <v>12</v>
      </c>
      <c r="K1520" s="386">
        <v>2013</v>
      </c>
      <c r="L1520" s="388">
        <v>1</v>
      </c>
    </row>
    <row r="1521" spans="1:12" x14ac:dyDescent="0.25">
      <c r="A1521" s="386">
        <v>1513</v>
      </c>
      <c r="B1521" s="386" t="s">
        <v>10454</v>
      </c>
      <c r="C1521" s="386" t="s">
        <v>10455</v>
      </c>
      <c r="D1521" s="386"/>
      <c r="E1521" s="386"/>
      <c r="F1521" s="386"/>
      <c r="G1521" s="387"/>
      <c r="H1521" s="386" t="s">
        <v>2377</v>
      </c>
      <c r="I1521" s="386" t="s">
        <v>535</v>
      </c>
      <c r="J1521" s="386">
        <v>12</v>
      </c>
      <c r="K1521" s="386">
        <v>2013</v>
      </c>
      <c r="L1521" s="388">
        <v>1</v>
      </c>
    </row>
    <row r="1522" spans="1:12" x14ac:dyDescent="0.25">
      <c r="A1522" s="386">
        <v>1514</v>
      </c>
      <c r="B1522" s="386" t="s">
        <v>10456</v>
      </c>
      <c r="C1522" s="386" t="s">
        <v>8117</v>
      </c>
      <c r="D1522" s="386"/>
      <c r="E1522" s="386"/>
      <c r="F1522" s="386"/>
      <c r="G1522" s="387"/>
      <c r="H1522" s="386" t="s">
        <v>2377</v>
      </c>
      <c r="I1522" s="386" t="s">
        <v>535</v>
      </c>
      <c r="J1522" s="386">
        <v>12</v>
      </c>
      <c r="K1522" s="386">
        <v>2013</v>
      </c>
      <c r="L1522" s="388">
        <v>1</v>
      </c>
    </row>
    <row r="1523" spans="1:12" x14ac:dyDescent="0.25">
      <c r="A1523" s="386">
        <v>1515</v>
      </c>
      <c r="B1523" s="386" t="s">
        <v>10457</v>
      </c>
      <c r="C1523" s="386" t="s">
        <v>8117</v>
      </c>
      <c r="D1523" s="386"/>
      <c r="E1523" s="386"/>
      <c r="F1523" s="386"/>
      <c r="G1523" s="387"/>
      <c r="H1523" s="386" t="s">
        <v>2377</v>
      </c>
      <c r="I1523" s="386" t="s">
        <v>535</v>
      </c>
      <c r="J1523" s="386">
        <v>12</v>
      </c>
      <c r="K1523" s="386">
        <v>2013</v>
      </c>
      <c r="L1523" s="388">
        <v>1</v>
      </c>
    </row>
    <row r="1524" spans="1:12" x14ac:dyDescent="0.25">
      <c r="A1524" s="386">
        <v>1516</v>
      </c>
      <c r="B1524" s="386" t="s">
        <v>10458</v>
      </c>
      <c r="C1524" s="386" t="s">
        <v>8117</v>
      </c>
      <c r="D1524" s="386"/>
      <c r="E1524" s="386"/>
      <c r="F1524" s="386"/>
      <c r="G1524" s="387"/>
      <c r="H1524" s="386" t="s">
        <v>2377</v>
      </c>
      <c r="I1524" s="386" t="s">
        <v>535</v>
      </c>
      <c r="J1524" s="386">
        <v>12</v>
      </c>
      <c r="K1524" s="386">
        <v>2013</v>
      </c>
      <c r="L1524" s="388">
        <v>1</v>
      </c>
    </row>
    <row r="1525" spans="1:12" x14ac:dyDescent="0.25">
      <c r="A1525" s="386">
        <v>1517</v>
      </c>
      <c r="B1525" s="386" t="s">
        <v>10459</v>
      </c>
      <c r="C1525" s="386" t="s">
        <v>10460</v>
      </c>
      <c r="D1525" s="386"/>
      <c r="E1525" s="386"/>
      <c r="F1525" s="386"/>
      <c r="G1525" s="387"/>
      <c r="H1525" s="386" t="s">
        <v>2377</v>
      </c>
      <c r="I1525" s="386" t="s">
        <v>535</v>
      </c>
      <c r="J1525" s="386">
        <v>12</v>
      </c>
      <c r="K1525" s="386">
        <v>2015</v>
      </c>
      <c r="L1525" s="388">
        <v>834.54</v>
      </c>
    </row>
    <row r="1526" spans="1:12" ht="30" x14ac:dyDescent="0.25">
      <c r="A1526" s="386">
        <v>1518</v>
      </c>
      <c r="B1526" s="386" t="s">
        <v>10461</v>
      </c>
      <c r="C1526" s="386" t="s">
        <v>10462</v>
      </c>
      <c r="D1526" s="386"/>
      <c r="E1526" s="386"/>
      <c r="F1526" s="386"/>
      <c r="G1526" s="387"/>
      <c r="H1526" s="386" t="s">
        <v>2377</v>
      </c>
      <c r="I1526" s="386" t="s">
        <v>535</v>
      </c>
      <c r="J1526" s="386">
        <v>12</v>
      </c>
      <c r="K1526" s="386">
        <v>2015</v>
      </c>
      <c r="L1526" s="388">
        <v>854.84</v>
      </c>
    </row>
    <row r="1527" spans="1:12" x14ac:dyDescent="0.25">
      <c r="A1527" s="386">
        <v>1519</v>
      </c>
      <c r="B1527" s="386" t="s">
        <v>10463</v>
      </c>
      <c r="C1527" s="386" t="s">
        <v>7884</v>
      </c>
      <c r="D1527" s="386"/>
      <c r="E1527" s="386"/>
      <c r="F1527" s="386"/>
      <c r="G1527" s="387"/>
      <c r="H1527" s="386" t="s">
        <v>2377</v>
      </c>
      <c r="I1527" s="386" t="s">
        <v>535</v>
      </c>
      <c r="J1527" s="386">
        <v>12</v>
      </c>
      <c r="K1527" s="386">
        <v>2015</v>
      </c>
      <c r="L1527" s="388">
        <v>348</v>
      </c>
    </row>
    <row r="1528" spans="1:12" x14ac:dyDescent="0.25">
      <c r="A1528" s="386">
        <v>1520</v>
      </c>
      <c r="B1528" s="386" t="s">
        <v>10464</v>
      </c>
      <c r="C1528" s="386" t="s">
        <v>10465</v>
      </c>
      <c r="D1528" s="386"/>
      <c r="E1528" s="386"/>
      <c r="F1528" s="386"/>
      <c r="G1528" s="387"/>
      <c r="H1528" s="386" t="s">
        <v>2377</v>
      </c>
      <c r="I1528" s="386" t="s">
        <v>535</v>
      </c>
      <c r="J1528" s="386">
        <v>12</v>
      </c>
      <c r="K1528" s="386">
        <v>2013</v>
      </c>
      <c r="L1528" s="388">
        <v>1</v>
      </c>
    </row>
    <row r="1529" spans="1:12" x14ac:dyDescent="0.25">
      <c r="A1529" s="386">
        <v>1521</v>
      </c>
      <c r="B1529" s="386" t="s">
        <v>10466</v>
      </c>
      <c r="C1529" s="386" t="s">
        <v>10467</v>
      </c>
      <c r="D1529" s="386"/>
      <c r="E1529" s="386"/>
      <c r="F1529" s="386"/>
      <c r="G1529" s="387"/>
      <c r="H1529" s="386" t="s">
        <v>2377</v>
      </c>
      <c r="I1529" s="386" t="s">
        <v>535</v>
      </c>
      <c r="J1529" s="386">
        <v>12</v>
      </c>
      <c r="K1529" s="386">
        <v>2015</v>
      </c>
      <c r="L1529" s="388">
        <v>1102</v>
      </c>
    </row>
    <row r="1530" spans="1:12" x14ac:dyDescent="0.25">
      <c r="A1530" s="386">
        <v>1522</v>
      </c>
      <c r="B1530" s="386" t="s">
        <v>10468</v>
      </c>
      <c r="C1530" s="386" t="s">
        <v>10469</v>
      </c>
      <c r="D1530" s="386"/>
      <c r="E1530" s="386"/>
      <c r="F1530" s="386"/>
      <c r="G1530" s="387"/>
      <c r="H1530" s="386" t="s">
        <v>2377</v>
      </c>
      <c r="I1530" s="386" t="s">
        <v>535</v>
      </c>
      <c r="J1530" s="386">
        <v>12</v>
      </c>
      <c r="K1530" s="386">
        <v>2015</v>
      </c>
      <c r="L1530" s="388">
        <v>579</v>
      </c>
    </row>
    <row r="1531" spans="1:12" x14ac:dyDescent="0.25">
      <c r="A1531" s="386">
        <v>1523</v>
      </c>
      <c r="B1531" s="386" t="s">
        <v>10470</v>
      </c>
      <c r="C1531" s="386" t="s">
        <v>10469</v>
      </c>
      <c r="D1531" s="386"/>
      <c r="E1531" s="386"/>
      <c r="F1531" s="386"/>
      <c r="G1531" s="387"/>
      <c r="H1531" s="386" t="s">
        <v>2377</v>
      </c>
      <c r="I1531" s="386" t="s">
        <v>535</v>
      </c>
      <c r="J1531" s="386">
        <v>12</v>
      </c>
      <c r="K1531" s="386">
        <v>2015</v>
      </c>
      <c r="L1531" s="388">
        <v>579</v>
      </c>
    </row>
    <row r="1532" spans="1:12" x14ac:dyDescent="0.25">
      <c r="A1532" s="386">
        <v>1524</v>
      </c>
      <c r="B1532" s="386" t="s">
        <v>10471</v>
      </c>
      <c r="C1532" s="386" t="s">
        <v>10472</v>
      </c>
      <c r="D1532" s="386"/>
      <c r="E1532" s="386"/>
      <c r="F1532" s="386"/>
      <c r="G1532" s="387"/>
      <c r="H1532" s="386" t="s">
        <v>2377</v>
      </c>
      <c r="I1532" s="386" t="s">
        <v>535</v>
      </c>
      <c r="J1532" s="386">
        <v>12</v>
      </c>
      <c r="K1532" s="386">
        <v>2015</v>
      </c>
      <c r="L1532" s="388">
        <v>399</v>
      </c>
    </row>
    <row r="1533" spans="1:12" x14ac:dyDescent="0.25">
      <c r="A1533" s="386">
        <v>1525</v>
      </c>
      <c r="B1533" s="386" t="s">
        <v>10473</v>
      </c>
      <c r="C1533" s="386" t="s">
        <v>10472</v>
      </c>
      <c r="D1533" s="386"/>
      <c r="E1533" s="386"/>
      <c r="F1533" s="386"/>
      <c r="G1533" s="387"/>
      <c r="H1533" s="386" t="s">
        <v>2377</v>
      </c>
      <c r="I1533" s="386" t="s">
        <v>535</v>
      </c>
      <c r="J1533" s="386">
        <v>12</v>
      </c>
      <c r="K1533" s="386">
        <v>2015</v>
      </c>
      <c r="L1533" s="388">
        <v>399</v>
      </c>
    </row>
    <row r="1534" spans="1:12" x14ac:dyDescent="0.25">
      <c r="A1534" s="386">
        <v>1526</v>
      </c>
      <c r="B1534" s="386" t="s">
        <v>10474</v>
      </c>
      <c r="C1534" s="386" t="s">
        <v>10472</v>
      </c>
      <c r="D1534" s="386"/>
      <c r="E1534" s="386"/>
      <c r="F1534" s="386"/>
      <c r="G1534" s="387"/>
      <c r="H1534" s="386" t="s">
        <v>2377</v>
      </c>
      <c r="I1534" s="386" t="s">
        <v>535</v>
      </c>
      <c r="J1534" s="386">
        <v>12</v>
      </c>
      <c r="K1534" s="386">
        <v>2015</v>
      </c>
      <c r="L1534" s="388">
        <v>399</v>
      </c>
    </row>
    <row r="1535" spans="1:12" x14ac:dyDescent="0.25">
      <c r="A1535" s="386">
        <v>1527</v>
      </c>
      <c r="B1535" s="386" t="s">
        <v>10475</v>
      </c>
      <c r="C1535" s="386" t="s">
        <v>10472</v>
      </c>
      <c r="D1535" s="386"/>
      <c r="E1535" s="386"/>
      <c r="F1535" s="386"/>
      <c r="G1535" s="387"/>
      <c r="H1535" s="386" t="s">
        <v>2377</v>
      </c>
      <c r="I1535" s="386" t="s">
        <v>535</v>
      </c>
      <c r="J1535" s="386">
        <v>12</v>
      </c>
      <c r="K1535" s="386">
        <v>2015</v>
      </c>
      <c r="L1535" s="388">
        <v>399</v>
      </c>
    </row>
    <row r="1536" spans="1:12" x14ac:dyDescent="0.25">
      <c r="A1536" s="386">
        <v>1528</v>
      </c>
      <c r="B1536" s="386" t="s">
        <v>10476</v>
      </c>
      <c r="C1536" s="386" t="s">
        <v>10477</v>
      </c>
      <c r="D1536" s="386"/>
      <c r="E1536" s="386"/>
      <c r="F1536" s="386"/>
      <c r="G1536" s="387"/>
      <c r="H1536" s="386" t="s">
        <v>2377</v>
      </c>
      <c r="I1536" s="386" t="s">
        <v>535</v>
      </c>
      <c r="J1536" s="386">
        <v>12</v>
      </c>
      <c r="K1536" s="386">
        <v>2015</v>
      </c>
      <c r="L1536" s="388">
        <v>1199</v>
      </c>
    </row>
    <row r="1537" spans="1:12" ht="30" x14ac:dyDescent="0.25">
      <c r="A1537" s="386">
        <v>1529</v>
      </c>
      <c r="B1537" s="386" t="s">
        <v>10478</v>
      </c>
      <c r="C1537" s="96" t="s">
        <v>10479</v>
      </c>
      <c r="D1537" s="386"/>
      <c r="E1537" s="386"/>
      <c r="F1537" s="386"/>
      <c r="G1537" s="387"/>
      <c r="H1537" s="386" t="s">
        <v>2377</v>
      </c>
      <c r="I1537" s="386" t="s">
        <v>535</v>
      </c>
      <c r="J1537" s="386">
        <v>12</v>
      </c>
      <c r="K1537" s="386">
        <v>2015</v>
      </c>
      <c r="L1537" s="388">
        <v>2850</v>
      </c>
    </row>
    <row r="1538" spans="1:12" x14ac:dyDescent="0.25">
      <c r="A1538" s="386">
        <v>1530</v>
      </c>
      <c r="B1538" s="386" t="s">
        <v>2394</v>
      </c>
      <c r="C1538" s="386" t="s">
        <v>10480</v>
      </c>
      <c r="D1538" s="386"/>
      <c r="E1538" s="386"/>
      <c r="F1538" s="386"/>
      <c r="G1538" s="387"/>
      <c r="H1538" s="386" t="s">
        <v>2377</v>
      </c>
      <c r="I1538" s="386" t="s">
        <v>535</v>
      </c>
      <c r="J1538" s="386">
        <v>12</v>
      </c>
      <c r="K1538" s="386">
        <v>2015</v>
      </c>
      <c r="L1538" s="388">
        <v>862.42</v>
      </c>
    </row>
    <row r="1539" spans="1:12" x14ac:dyDescent="0.25">
      <c r="A1539" s="386">
        <v>1531</v>
      </c>
      <c r="B1539" s="386" t="s">
        <v>10481</v>
      </c>
      <c r="C1539" s="386" t="s">
        <v>10482</v>
      </c>
      <c r="D1539" s="386"/>
      <c r="E1539" s="386"/>
      <c r="F1539" s="386"/>
      <c r="G1539" s="387"/>
      <c r="H1539" s="386" t="s">
        <v>2377</v>
      </c>
      <c r="I1539" s="386" t="s">
        <v>535</v>
      </c>
      <c r="J1539" s="386">
        <v>12</v>
      </c>
      <c r="K1539" s="386">
        <v>2015</v>
      </c>
      <c r="L1539" s="388">
        <v>899</v>
      </c>
    </row>
    <row r="1540" spans="1:12" x14ac:dyDescent="0.25">
      <c r="A1540" s="386">
        <v>1532</v>
      </c>
      <c r="B1540" s="386" t="s">
        <v>10483</v>
      </c>
      <c r="C1540" s="386" t="s">
        <v>10484</v>
      </c>
      <c r="D1540" s="386"/>
      <c r="E1540" s="386"/>
      <c r="F1540" s="386"/>
      <c r="G1540" s="387"/>
      <c r="H1540" s="386" t="s">
        <v>2377</v>
      </c>
      <c r="I1540" s="386" t="s">
        <v>535</v>
      </c>
      <c r="J1540" s="386">
        <v>12</v>
      </c>
      <c r="K1540" s="386">
        <v>2015</v>
      </c>
      <c r="L1540" s="388">
        <v>2749.2</v>
      </c>
    </row>
    <row r="1541" spans="1:12" x14ac:dyDescent="0.25">
      <c r="A1541" s="386">
        <v>1533</v>
      </c>
      <c r="B1541" s="386" t="s">
        <v>10485</v>
      </c>
      <c r="C1541" s="386" t="s">
        <v>10486</v>
      </c>
      <c r="D1541" s="386"/>
      <c r="E1541" s="386"/>
      <c r="F1541" s="386"/>
      <c r="G1541" s="387"/>
      <c r="H1541" s="386" t="s">
        <v>2377</v>
      </c>
      <c r="I1541" s="386" t="s">
        <v>535</v>
      </c>
      <c r="J1541" s="386">
        <v>12</v>
      </c>
      <c r="K1541" s="386">
        <v>2015</v>
      </c>
      <c r="L1541" s="388">
        <v>1368.8</v>
      </c>
    </row>
    <row r="1542" spans="1:12" x14ac:dyDescent="0.25">
      <c r="A1542" s="386">
        <v>1534</v>
      </c>
      <c r="B1542" s="386" t="s">
        <v>10487</v>
      </c>
      <c r="C1542" s="386" t="s">
        <v>10486</v>
      </c>
      <c r="D1542" s="386"/>
      <c r="E1542" s="386"/>
      <c r="F1542" s="386"/>
      <c r="G1542" s="387"/>
      <c r="H1542" s="386" t="s">
        <v>2377</v>
      </c>
      <c r="I1542" s="386" t="s">
        <v>535</v>
      </c>
      <c r="J1542" s="386">
        <v>12</v>
      </c>
      <c r="K1542" s="386">
        <v>2015</v>
      </c>
      <c r="L1542" s="388">
        <v>1368.8</v>
      </c>
    </row>
    <row r="1543" spans="1:12" x14ac:dyDescent="0.25">
      <c r="A1543" s="386">
        <v>1535</v>
      </c>
      <c r="B1543" s="386" t="s">
        <v>10488</v>
      </c>
      <c r="C1543" s="386" t="s">
        <v>10489</v>
      </c>
      <c r="D1543" s="386"/>
      <c r="E1543" s="386"/>
      <c r="F1543" s="386"/>
      <c r="G1543" s="387"/>
      <c r="H1543" s="386" t="s">
        <v>2377</v>
      </c>
      <c r="I1543" s="386" t="s">
        <v>535</v>
      </c>
      <c r="J1543" s="386">
        <v>12</v>
      </c>
      <c r="K1543" s="386">
        <v>2015</v>
      </c>
      <c r="L1543" s="388">
        <v>597.4</v>
      </c>
    </row>
    <row r="1544" spans="1:12" x14ac:dyDescent="0.25">
      <c r="A1544" s="386">
        <v>1536</v>
      </c>
      <c r="B1544" s="386" t="s">
        <v>10490</v>
      </c>
      <c r="C1544" s="386" t="s">
        <v>10491</v>
      </c>
      <c r="D1544" s="386"/>
      <c r="E1544" s="386"/>
      <c r="F1544" s="386"/>
      <c r="G1544" s="387"/>
      <c r="H1544" s="386" t="s">
        <v>2377</v>
      </c>
      <c r="I1544" s="386" t="s">
        <v>535</v>
      </c>
      <c r="J1544" s="386">
        <v>12</v>
      </c>
      <c r="K1544" s="386">
        <v>2015</v>
      </c>
      <c r="L1544" s="388">
        <v>690</v>
      </c>
    </row>
    <row r="1545" spans="1:12" x14ac:dyDescent="0.25">
      <c r="A1545" s="386">
        <v>1537</v>
      </c>
      <c r="B1545" s="386" t="s">
        <v>10492</v>
      </c>
      <c r="C1545" s="386" t="s">
        <v>10493</v>
      </c>
      <c r="D1545" s="386"/>
      <c r="E1545" s="386"/>
      <c r="F1545" s="386"/>
      <c r="G1545" s="387"/>
      <c r="H1545" s="386" t="s">
        <v>2377</v>
      </c>
      <c r="I1545" s="386" t="s">
        <v>535</v>
      </c>
      <c r="J1545" s="386">
        <v>12</v>
      </c>
      <c r="K1545" s="386">
        <v>2015</v>
      </c>
      <c r="L1545" s="388">
        <v>690</v>
      </c>
    </row>
    <row r="1546" spans="1:12" x14ac:dyDescent="0.25">
      <c r="A1546" s="386">
        <v>1538</v>
      </c>
      <c r="B1546" s="386" t="s">
        <v>10494</v>
      </c>
      <c r="C1546" s="386" t="s">
        <v>10495</v>
      </c>
      <c r="D1546" s="386"/>
      <c r="E1546" s="386"/>
      <c r="F1546" s="386"/>
      <c r="G1546" s="387"/>
      <c r="H1546" s="386" t="s">
        <v>2377</v>
      </c>
      <c r="I1546" s="386" t="s">
        <v>535</v>
      </c>
      <c r="J1546" s="386">
        <v>12</v>
      </c>
      <c r="K1546" s="386">
        <v>2015</v>
      </c>
      <c r="L1546" s="388">
        <v>1299</v>
      </c>
    </row>
    <row r="1547" spans="1:12" x14ac:dyDescent="0.25">
      <c r="A1547" s="386">
        <v>1539</v>
      </c>
      <c r="B1547" s="386" t="s">
        <v>10496</v>
      </c>
      <c r="C1547" s="386" t="s">
        <v>10495</v>
      </c>
      <c r="D1547" s="386"/>
      <c r="E1547" s="386"/>
      <c r="F1547" s="386"/>
      <c r="G1547" s="387"/>
      <c r="H1547" s="386" t="s">
        <v>2377</v>
      </c>
      <c r="I1547" s="386" t="s">
        <v>535</v>
      </c>
      <c r="J1547" s="386">
        <v>12</v>
      </c>
      <c r="K1547" s="386">
        <v>2015</v>
      </c>
      <c r="L1547" s="388">
        <v>1299</v>
      </c>
    </row>
    <row r="1548" spans="1:12" x14ac:dyDescent="0.25">
      <c r="A1548" s="386">
        <v>1540</v>
      </c>
      <c r="B1548" s="386" t="s">
        <v>10497</v>
      </c>
      <c r="C1548" s="386" t="s">
        <v>10498</v>
      </c>
      <c r="D1548" s="386"/>
      <c r="E1548" s="386"/>
      <c r="F1548" s="386"/>
      <c r="G1548" s="387"/>
      <c r="H1548" s="386" t="s">
        <v>2416</v>
      </c>
      <c r="I1548" s="386" t="s">
        <v>535</v>
      </c>
      <c r="J1548" s="386">
        <v>12</v>
      </c>
      <c r="K1548" s="386">
        <v>2015</v>
      </c>
      <c r="L1548" s="388">
        <v>348</v>
      </c>
    </row>
    <row r="1549" spans="1:12" x14ac:dyDescent="0.25">
      <c r="A1549" s="386">
        <v>1541</v>
      </c>
      <c r="B1549" s="386" t="s">
        <v>10499</v>
      </c>
      <c r="C1549" s="386" t="s">
        <v>10500</v>
      </c>
      <c r="D1549" s="386"/>
      <c r="E1549" s="386"/>
      <c r="F1549" s="386"/>
      <c r="G1549" s="387"/>
      <c r="H1549" s="386" t="s">
        <v>2416</v>
      </c>
      <c r="I1549" s="386" t="s">
        <v>535</v>
      </c>
      <c r="J1549" s="386">
        <v>12</v>
      </c>
      <c r="K1549" s="386">
        <v>2013</v>
      </c>
      <c r="L1549" s="388">
        <v>1</v>
      </c>
    </row>
    <row r="1550" spans="1:12" x14ac:dyDescent="0.25">
      <c r="A1550" s="386">
        <v>1542</v>
      </c>
      <c r="B1550" s="386" t="s">
        <v>10501</v>
      </c>
      <c r="C1550" s="386" t="s">
        <v>10502</v>
      </c>
      <c r="D1550" s="386"/>
      <c r="E1550" s="386"/>
      <c r="F1550" s="386"/>
      <c r="G1550" s="387"/>
      <c r="H1550" s="386" t="s">
        <v>2416</v>
      </c>
      <c r="I1550" s="386" t="s">
        <v>535</v>
      </c>
      <c r="J1550" s="386">
        <v>12</v>
      </c>
      <c r="K1550" s="386">
        <v>2013</v>
      </c>
      <c r="L1550" s="388">
        <v>1</v>
      </c>
    </row>
    <row r="1551" spans="1:12" x14ac:dyDescent="0.25">
      <c r="A1551" s="386">
        <v>1543</v>
      </c>
      <c r="B1551" s="386" t="s">
        <v>10503</v>
      </c>
      <c r="C1551" s="386" t="s">
        <v>10504</v>
      </c>
      <c r="D1551" s="386"/>
      <c r="E1551" s="386"/>
      <c r="F1551" s="386"/>
      <c r="G1551" s="387"/>
      <c r="H1551" s="386" t="s">
        <v>2416</v>
      </c>
      <c r="I1551" s="386" t="s">
        <v>535</v>
      </c>
      <c r="J1551" s="386">
        <v>12</v>
      </c>
      <c r="K1551" s="386">
        <v>2015</v>
      </c>
      <c r="L1551" s="388">
        <v>1</v>
      </c>
    </row>
    <row r="1552" spans="1:12" x14ac:dyDescent="0.25">
      <c r="A1552" s="386">
        <v>1544</v>
      </c>
      <c r="B1552" s="386" t="s">
        <v>10505</v>
      </c>
      <c r="C1552" s="386" t="s">
        <v>10157</v>
      </c>
      <c r="D1552" s="386"/>
      <c r="E1552" s="386"/>
      <c r="F1552" s="386"/>
      <c r="G1552" s="387"/>
      <c r="H1552" s="386" t="s">
        <v>2416</v>
      </c>
      <c r="I1552" s="386" t="s">
        <v>535</v>
      </c>
      <c r="J1552" s="386">
        <v>12</v>
      </c>
      <c r="K1552" s="386">
        <v>2015</v>
      </c>
      <c r="L1552" s="388">
        <v>999</v>
      </c>
    </row>
    <row r="1553" spans="1:12" x14ac:dyDescent="0.25">
      <c r="A1553" s="386">
        <v>1545</v>
      </c>
      <c r="B1553" s="386" t="s">
        <v>10506</v>
      </c>
      <c r="C1553" s="386" t="s">
        <v>10507</v>
      </c>
      <c r="D1553" s="386"/>
      <c r="E1553" s="386"/>
      <c r="F1553" s="386"/>
      <c r="G1553" s="387"/>
      <c r="H1553" s="386" t="s">
        <v>2416</v>
      </c>
      <c r="I1553" s="386" t="s">
        <v>535</v>
      </c>
      <c r="J1553" s="386">
        <v>12</v>
      </c>
      <c r="K1553" s="386">
        <v>2015</v>
      </c>
      <c r="L1553" s="388">
        <v>699</v>
      </c>
    </row>
    <row r="1554" spans="1:12" x14ac:dyDescent="0.25">
      <c r="A1554" s="386">
        <v>1546</v>
      </c>
      <c r="B1554" s="386" t="s">
        <v>10508</v>
      </c>
      <c r="C1554" s="386" t="s">
        <v>8117</v>
      </c>
      <c r="D1554" s="386"/>
      <c r="E1554" s="386"/>
      <c r="F1554" s="386"/>
      <c r="G1554" s="387"/>
      <c r="H1554" s="386" t="s">
        <v>2416</v>
      </c>
      <c r="I1554" s="386" t="s">
        <v>535</v>
      </c>
      <c r="J1554" s="386">
        <v>12</v>
      </c>
      <c r="K1554" s="386">
        <v>2015</v>
      </c>
      <c r="L1554" s="388">
        <v>809</v>
      </c>
    </row>
    <row r="1555" spans="1:12" x14ac:dyDescent="0.25">
      <c r="A1555" s="386">
        <v>1547</v>
      </c>
      <c r="B1555" s="386" t="s">
        <v>10509</v>
      </c>
      <c r="C1555" s="386" t="s">
        <v>8117</v>
      </c>
      <c r="D1555" s="386"/>
      <c r="E1555" s="386"/>
      <c r="F1555" s="386"/>
      <c r="G1555" s="387"/>
      <c r="H1555" s="386" t="s">
        <v>2416</v>
      </c>
      <c r="I1555" s="386" t="s">
        <v>535</v>
      </c>
      <c r="J1555" s="386">
        <v>12</v>
      </c>
      <c r="K1555" s="386">
        <v>2015</v>
      </c>
      <c r="L1555" s="388">
        <v>809</v>
      </c>
    </row>
    <row r="1556" spans="1:12" x14ac:dyDescent="0.25">
      <c r="A1556" s="386">
        <v>1548</v>
      </c>
      <c r="B1556" s="386" t="s">
        <v>10510</v>
      </c>
      <c r="C1556" s="386" t="s">
        <v>8117</v>
      </c>
      <c r="D1556" s="386"/>
      <c r="E1556" s="386"/>
      <c r="F1556" s="386"/>
      <c r="G1556" s="387"/>
      <c r="H1556" s="386" t="s">
        <v>2416</v>
      </c>
      <c r="I1556" s="386" t="s">
        <v>535</v>
      </c>
      <c r="J1556" s="386">
        <v>12</v>
      </c>
      <c r="K1556" s="386">
        <v>2015</v>
      </c>
      <c r="L1556" s="388">
        <v>809</v>
      </c>
    </row>
    <row r="1557" spans="1:12" x14ac:dyDescent="0.25">
      <c r="A1557" s="386">
        <v>1549</v>
      </c>
      <c r="B1557" s="386" t="s">
        <v>10511</v>
      </c>
      <c r="C1557" s="386" t="s">
        <v>8117</v>
      </c>
      <c r="D1557" s="386"/>
      <c r="E1557" s="386"/>
      <c r="F1557" s="386"/>
      <c r="G1557" s="387"/>
      <c r="H1557" s="386" t="s">
        <v>2416</v>
      </c>
      <c r="I1557" s="386" t="s">
        <v>535</v>
      </c>
      <c r="J1557" s="386">
        <v>12</v>
      </c>
      <c r="K1557" s="386">
        <v>2015</v>
      </c>
      <c r="L1557" s="388">
        <v>809</v>
      </c>
    </row>
    <row r="1558" spans="1:12" x14ac:dyDescent="0.25">
      <c r="A1558" s="386">
        <v>1550</v>
      </c>
      <c r="B1558" s="386" t="s">
        <v>10512</v>
      </c>
      <c r="C1558" s="386" t="s">
        <v>10513</v>
      </c>
      <c r="D1558" s="386"/>
      <c r="E1558" s="386"/>
      <c r="F1558" s="386"/>
      <c r="G1558" s="387"/>
      <c r="H1558" s="386" t="s">
        <v>2416</v>
      </c>
      <c r="I1558" s="386" t="s">
        <v>535</v>
      </c>
      <c r="J1558" s="386">
        <v>12</v>
      </c>
      <c r="K1558" s="386">
        <v>2015</v>
      </c>
      <c r="L1558" s="388">
        <v>699.37</v>
      </c>
    </row>
    <row r="1559" spans="1:12" x14ac:dyDescent="0.25">
      <c r="A1559" s="386">
        <v>1551</v>
      </c>
      <c r="B1559" s="386" t="s">
        <v>10514</v>
      </c>
      <c r="C1559" s="386" t="s">
        <v>10515</v>
      </c>
      <c r="D1559" s="386"/>
      <c r="E1559" s="386"/>
      <c r="F1559" s="386"/>
      <c r="G1559" s="387"/>
      <c r="H1559" s="386" t="s">
        <v>2416</v>
      </c>
      <c r="I1559" s="386" t="s">
        <v>535</v>
      </c>
      <c r="J1559" s="386">
        <v>12</v>
      </c>
      <c r="K1559" s="386">
        <v>2015</v>
      </c>
      <c r="L1559" s="388">
        <v>382.38</v>
      </c>
    </row>
    <row r="1560" spans="1:12" x14ac:dyDescent="0.25">
      <c r="A1560" s="386">
        <v>1552</v>
      </c>
      <c r="B1560" s="96" t="s">
        <v>10516</v>
      </c>
      <c r="C1560" s="96" t="s">
        <v>10517</v>
      </c>
      <c r="D1560" s="386"/>
      <c r="E1560" s="386"/>
      <c r="F1560" s="386"/>
      <c r="G1560" s="387"/>
      <c r="H1560" s="386" t="s">
        <v>2416</v>
      </c>
      <c r="I1560" s="386" t="s">
        <v>535</v>
      </c>
      <c r="J1560" s="386">
        <v>12</v>
      </c>
      <c r="K1560" s="386">
        <v>2015</v>
      </c>
      <c r="L1560" s="388">
        <f>4957.24/2</f>
        <v>2478.62</v>
      </c>
    </row>
    <row r="1561" spans="1:12" x14ac:dyDescent="0.25">
      <c r="A1561" s="386">
        <v>1553</v>
      </c>
      <c r="B1561" s="96" t="s">
        <v>10518</v>
      </c>
      <c r="C1561" s="96" t="s">
        <v>10517</v>
      </c>
      <c r="D1561" s="386"/>
      <c r="E1561" s="386"/>
      <c r="F1561" s="386"/>
      <c r="G1561" s="387"/>
      <c r="H1561" s="386" t="s">
        <v>2416</v>
      </c>
      <c r="I1561" s="386" t="s">
        <v>535</v>
      </c>
      <c r="J1561" s="386">
        <v>12</v>
      </c>
      <c r="K1561" s="386">
        <v>2015</v>
      </c>
      <c r="L1561" s="388">
        <v>2478.62</v>
      </c>
    </row>
    <row r="1562" spans="1:12" ht="30" x14ac:dyDescent="0.25">
      <c r="A1562" s="386">
        <v>1554</v>
      </c>
      <c r="B1562" s="386" t="s">
        <v>10519</v>
      </c>
      <c r="C1562" s="386" t="s">
        <v>10520</v>
      </c>
      <c r="D1562" s="386"/>
      <c r="E1562" s="386"/>
      <c r="F1562" s="386"/>
      <c r="G1562" s="387"/>
      <c r="H1562" s="386" t="s">
        <v>309</v>
      </c>
      <c r="I1562" s="386" t="s">
        <v>535</v>
      </c>
      <c r="J1562" s="386">
        <v>12</v>
      </c>
      <c r="K1562" s="386">
        <v>2013</v>
      </c>
      <c r="L1562" s="388">
        <v>1</v>
      </c>
    </row>
    <row r="1563" spans="1:12" x14ac:dyDescent="0.25">
      <c r="A1563" s="386">
        <v>1555</v>
      </c>
      <c r="B1563" s="386" t="s">
        <v>10521</v>
      </c>
      <c r="C1563" s="386" t="s">
        <v>10522</v>
      </c>
      <c r="D1563" s="386"/>
      <c r="E1563" s="386"/>
      <c r="F1563" s="386"/>
      <c r="G1563" s="387"/>
      <c r="H1563" s="386" t="s">
        <v>309</v>
      </c>
      <c r="I1563" s="386" t="s">
        <v>535</v>
      </c>
      <c r="J1563" s="386">
        <v>12</v>
      </c>
      <c r="K1563" s="386">
        <v>2013</v>
      </c>
      <c r="L1563" s="388">
        <v>1</v>
      </c>
    </row>
    <row r="1564" spans="1:12" ht="30" x14ac:dyDescent="0.25">
      <c r="A1564" s="386">
        <v>1556</v>
      </c>
      <c r="B1564" s="386" t="s">
        <v>10523</v>
      </c>
      <c r="C1564" s="386" t="s">
        <v>10524</v>
      </c>
      <c r="D1564" s="386"/>
      <c r="E1564" s="386"/>
      <c r="F1564" s="386"/>
      <c r="G1564" s="387"/>
      <c r="H1564" s="386" t="s">
        <v>309</v>
      </c>
      <c r="I1564" s="386" t="s">
        <v>535</v>
      </c>
      <c r="J1564" s="386">
        <v>12</v>
      </c>
      <c r="K1564" s="386">
        <v>2013</v>
      </c>
      <c r="L1564" s="388">
        <v>1</v>
      </c>
    </row>
    <row r="1565" spans="1:12" ht="30" x14ac:dyDescent="0.25">
      <c r="A1565" s="386">
        <v>1557</v>
      </c>
      <c r="B1565" s="386" t="s">
        <v>10525</v>
      </c>
      <c r="C1565" s="386" t="s">
        <v>10526</v>
      </c>
      <c r="D1565" s="386"/>
      <c r="E1565" s="386"/>
      <c r="F1565" s="386"/>
      <c r="G1565" s="387"/>
      <c r="H1565" s="386" t="s">
        <v>309</v>
      </c>
      <c r="I1565" s="386" t="s">
        <v>535</v>
      </c>
      <c r="J1565" s="386">
        <v>12</v>
      </c>
      <c r="K1565" s="386">
        <v>2013</v>
      </c>
      <c r="L1565" s="388">
        <v>1</v>
      </c>
    </row>
    <row r="1566" spans="1:12" ht="30" x14ac:dyDescent="0.25">
      <c r="A1566" s="386">
        <v>1558</v>
      </c>
      <c r="B1566" s="386" t="s">
        <v>10527</v>
      </c>
      <c r="C1566" s="386" t="s">
        <v>10528</v>
      </c>
      <c r="D1566" s="386"/>
      <c r="E1566" s="386"/>
      <c r="F1566" s="386"/>
      <c r="G1566" s="387"/>
      <c r="H1566" s="386" t="s">
        <v>309</v>
      </c>
      <c r="I1566" s="386" t="s">
        <v>535</v>
      </c>
      <c r="J1566" s="386">
        <v>12</v>
      </c>
      <c r="K1566" s="386">
        <v>2013</v>
      </c>
      <c r="L1566" s="388">
        <v>1</v>
      </c>
    </row>
    <row r="1567" spans="1:12" ht="30" x14ac:dyDescent="0.25">
      <c r="A1567" s="386">
        <v>1559</v>
      </c>
      <c r="B1567" s="386" t="s">
        <v>10529</v>
      </c>
      <c r="C1567" s="386" t="s">
        <v>10530</v>
      </c>
      <c r="D1567" s="386"/>
      <c r="E1567" s="386"/>
      <c r="F1567" s="386"/>
      <c r="G1567" s="387"/>
      <c r="H1567" s="386" t="s">
        <v>309</v>
      </c>
      <c r="I1567" s="386" t="s">
        <v>535</v>
      </c>
      <c r="J1567" s="386">
        <v>12</v>
      </c>
      <c r="K1567" s="386">
        <v>2013</v>
      </c>
      <c r="L1567" s="388">
        <v>1</v>
      </c>
    </row>
    <row r="1568" spans="1:12" ht="30" x14ac:dyDescent="0.25">
      <c r="A1568" s="386">
        <v>1560</v>
      </c>
      <c r="B1568" s="386" t="s">
        <v>10531</v>
      </c>
      <c r="C1568" s="386" t="s">
        <v>10532</v>
      </c>
      <c r="D1568" s="386"/>
      <c r="E1568" s="386"/>
      <c r="F1568" s="386"/>
      <c r="G1568" s="387"/>
      <c r="H1568" s="386" t="s">
        <v>309</v>
      </c>
      <c r="I1568" s="386" t="s">
        <v>535</v>
      </c>
      <c r="J1568" s="386">
        <v>12</v>
      </c>
      <c r="K1568" s="386">
        <v>2013</v>
      </c>
      <c r="L1568" s="388">
        <v>1</v>
      </c>
    </row>
    <row r="1569" spans="1:12" x14ac:dyDescent="0.25">
      <c r="A1569" s="386">
        <v>1561</v>
      </c>
      <c r="B1569" s="386" t="s">
        <v>10533</v>
      </c>
      <c r="C1569" s="386" t="s">
        <v>10534</v>
      </c>
      <c r="D1569" s="386"/>
      <c r="E1569" s="386"/>
      <c r="F1569" s="386"/>
      <c r="G1569" s="387"/>
      <c r="H1569" s="386" t="s">
        <v>309</v>
      </c>
      <c r="I1569" s="386" t="s">
        <v>535</v>
      </c>
      <c r="J1569" s="386">
        <v>12</v>
      </c>
      <c r="K1569" s="386">
        <v>2013</v>
      </c>
      <c r="L1569" s="388">
        <v>1</v>
      </c>
    </row>
    <row r="1570" spans="1:12" ht="30" x14ac:dyDescent="0.25">
      <c r="A1570" s="386">
        <v>1562</v>
      </c>
      <c r="B1570" s="386" t="s">
        <v>10535</v>
      </c>
      <c r="C1570" s="386" t="s">
        <v>10536</v>
      </c>
      <c r="D1570" s="386"/>
      <c r="E1570" s="386"/>
      <c r="F1570" s="386"/>
      <c r="G1570" s="387"/>
      <c r="H1570" s="386" t="s">
        <v>309</v>
      </c>
      <c r="I1570" s="386" t="s">
        <v>535</v>
      </c>
      <c r="J1570" s="386">
        <v>12</v>
      </c>
      <c r="K1570" s="386">
        <v>2015</v>
      </c>
      <c r="L1570" s="388">
        <v>1665</v>
      </c>
    </row>
    <row r="1571" spans="1:12" ht="30" x14ac:dyDescent="0.25">
      <c r="A1571" s="386">
        <v>1563</v>
      </c>
      <c r="B1571" s="386" t="s">
        <v>10537</v>
      </c>
      <c r="C1571" s="386" t="s">
        <v>10538</v>
      </c>
      <c r="D1571" s="386"/>
      <c r="E1571" s="386"/>
      <c r="F1571" s="386"/>
      <c r="G1571" s="387"/>
      <c r="H1571" s="386" t="s">
        <v>309</v>
      </c>
      <c r="I1571" s="386" t="s">
        <v>535</v>
      </c>
      <c r="J1571" s="386">
        <v>12</v>
      </c>
      <c r="K1571" s="386">
        <v>2015</v>
      </c>
      <c r="L1571" s="388">
        <v>1665</v>
      </c>
    </row>
    <row r="1572" spans="1:12" ht="30" x14ac:dyDescent="0.25">
      <c r="A1572" s="386">
        <v>1564</v>
      </c>
      <c r="B1572" s="386" t="s">
        <v>10539</v>
      </c>
      <c r="C1572" s="386" t="s">
        <v>10540</v>
      </c>
      <c r="D1572" s="386"/>
      <c r="E1572" s="386"/>
      <c r="F1572" s="386"/>
      <c r="G1572" s="387"/>
      <c r="H1572" s="386" t="s">
        <v>309</v>
      </c>
      <c r="I1572" s="386" t="s">
        <v>535</v>
      </c>
      <c r="J1572" s="386">
        <v>12</v>
      </c>
      <c r="K1572" s="386">
        <v>2015</v>
      </c>
      <c r="L1572" s="388">
        <v>1665</v>
      </c>
    </row>
    <row r="1573" spans="1:12" ht="30" x14ac:dyDescent="0.25">
      <c r="A1573" s="386">
        <v>1565</v>
      </c>
      <c r="B1573" s="386" t="s">
        <v>10541</v>
      </c>
      <c r="C1573" s="386" t="s">
        <v>10542</v>
      </c>
      <c r="D1573" s="386"/>
      <c r="E1573" s="386"/>
      <c r="F1573" s="386"/>
      <c r="G1573" s="387"/>
      <c r="H1573" s="386" t="s">
        <v>309</v>
      </c>
      <c r="I1573" s="386" t="s">
        <v>535</v>
      </c>
      <c r="J1573" s="386">
        <v>12</v>
      </c>
      <c r="K1573" s="386">
        <v>2015</v>
      </c>
      <c r="L1573" s="388">
        <v>1665</v>
      </c>
    </row>
    <row r="1574" spans="1:12" ht="30" x14ac:dyDescent="0.25">
      <c r="A1574" s="386">
        <v>1566</v>
      </c>
      <c r="B1574" s="386" t="s">
        <v>10543</v>
      </c>
      <c r="C1574" s="386" t="s">
        <v>10544</v>
      </c>
      <c r="D1574" s="386"/>
      <c r="E1574" s="386"/>
      <c r="F1574" s="386"/>
      <c r="G1574" s="387"/>
      <c r="H1574" s="386" t="s">
        <v>309</v>
      </c>
      <c r="I1574" s="386" t="s">
        <v>535</v>
      </c>
      <c r="J1574" s="386">
        <v>12</v>
      </c>
      <c r="K1574" s="386">
        <v>2015</v>
      </c>
      <c r="L1574" s="388">
        <v>994.75</v>
      </c>
    </row>
    <row r="1575" spans="1:12" x14ac:dyDescent="0.25">
      <c r="A1575" s="386">
        <v>1567</v>
      </c>
      <c r="B1575" s="386" t="s">
        <v>10545</v>
      </c>
      <c r="C1575" s="386" t="s">
        <v>10546</v>
      </c>
      <c r="D1575" s="386"/>
      <c r="E1575" s="386"/>
      <c r="F1575" s="386"/>
      <c r="G1575" s="387"/>
      <c r="H1575" s="386" t="s">
        <v>309</v>
      </c>
      <c r="I1575" s="386" t="s">
        <v>535</v>
      </c>
      <c r="J1575" s="386">
        <v>12</v>
      </c>
      <c r="K1575" s="386">
        <v>2015</v>
      </c>
      <c r="L1575" s="388">
        <v>352.66</v>
      </c>
    </row>
    <row r="1576" spans="1:12" x14ac:dyDescent="0.25">
      <c r="A1576" s="386">
        <v>1568</v>
      </c>
      <c r="B1576" s="386" t="s">
        <v>10547</v>
      </c>
      <c r="C1576" s="386" t="s">
        <v>10548</v>
      </c>
      <c r="D1576" s="386"/>
      <c r="E1576" s="386"/>
      <c r="F1576" s="386"/>
      <c r="G1576" s="387"/>
      <c r="H1576" s="386" t="s">
        <v>309</v>
      </c>
      <c r="I1576" s="386" t="s">
        <v>535</v>
      </c>
      <c r="J1576" s="386">
        <v>12</v>
      </c>
      <c r="K1576" s="386">
        <v>2015</v>
      </c>
      <c r="L1576" s="388">
        <v>687.12</v>
      </c>
    </row>
    <row r="1577" spans="1:12" ht="30" x14ac:dyDescent="0.25">
      <c r="A1577" s="386">
        <v>1569</v>
      </c>
      <c r="B1577" s="386" t="s">
        <v>10549</v>
      </c>
      <c r="C1577" s="386" t="s">
        <v>10550</v>
      </c>
      <c r="D1577" s="386"/>
      <c r="E1577" s="386"/>
      <c r="F1577" s="386"/>
      <c r="G1577" s="387"/>
      <c r="H1577" s="386" t="s">
        <v>309</v>
      </c>
      <c r="I1577" s="386" t="s">
        <v>535</v>
      </c>
      <c r="J1577" s="386">
        <v>12</v>
      </c>
      <c r="K1577" s="386">
        <v>2015</v>
      </c>
      <c r="L1577" s="388">
        <v>633</v>
      </c>
    </row>
    <row r="1578" spans="1:12" ht="30" x14ac:dyDescent="0.25">
      <c r="A1578" s="386">
        <v>1570</v>
      </c>
      <c r="B1578" s="386" t="s">
        <v>10551</v>
      </c>
      <c r="C1578" s="386" t="s">
        <v>10552</v>
      </c>
      <c r="D1578" s="386"/>
      <c r="E1578" s="386"/>
      <c r="F1578" s="386"/>
      <c r="G1578" s="387"/>
      <c r="H1578" s="386" t="s">
        <v>309</v>
      </c>
      <c r="I1578" s="386" t="s">
        <v>535</v>
      </c>
      <c r="J1578" s="386">
        <v>12</v>
      </c>
      <c r="K1578" s="386">
        <v>2015</v>
      </c>
      <c r="L1578" s="388">
        <v>633</v>
      </c>
    </row>
    <row r="1579" spans="1:12" ht="30" x14ac:dyDescent="0.25">
      <c r="A1579" s="386">
        <v>1571</v>
      </c>
      <c r="B1579" s="386" t="s">
        <v>10553</v>
      </c>
      <c r="C1579" s="386" t="s">
        <v>10554</v>
      </c>
      <c r="D1579" s="386"/>
      <c r="E1579" s="386"/>
      <c r="F1579" s="386"/>
      <c r="G1579" s="387"/>
      <c r="H1579" s="386" t="s">
        <v>309</v>
      </c>
      <c r="I1579" s="386" t="s">
        <v>535</v>
      </c>
      <c r="J1579" s="386">
        <v>12</v>
      </c>
      <c r="K1579" s="386">
        <v>2015</v>
      </c>
      <c r="L1579" s="388">
        <v>633</v>
      </c>
    </row>
    <row r="1580" spans="1:12" ht="30" x14ac:dyDescent="0.25">
      <c r="A1580" s="386">
        <v>1572</v>
      </c>
      <c r="B1580" s="386" t="s">
        <v>10555</v>
      </c>
      <c r="C1580" s="386" t="s">
        <v>10556</v>
      </c>
      <c r="D1580" s="386"/>
      <c r="E1580" s="386"/>
      <c r="F1580" s="386"/>
      <c r="G1580" s="387"/>
      <c r="H1580" s="386" t="s">
        <v>309</v>
      </c>
      <c r="I1580" s="386" t="s">
        <v>535</v>
      </c>
      <c r="J1580" s="386">
        <v>12</v>
      </c>
      <c r="K1580" s="386">
        <v>2015</v>
      </c>
      <c r="L1580" s="388">
        <v>633</v>
      </c>
    </row>
    <row r="1581" spans="1:12" x14ac:dyDescent="0.25">
      <c r="A1581" s="386">
        <v>1573</v>
      </c>
      <c r="B1581" s="386" t="s">
        <v>10557</v>
      </c>
      <c r="C1581" s="386" t="s">
        <v>10558</v>
      </c>
      <c r="D1581" s="386"/>
      <c r="E1581" s="386"/>
      <c r="F1581" s="386"/>
      <c r="G1581" s="387"/>
      <c r="H1581" s="386" t="s">
        <v>309</v>
      </c>
      <c r="I1581" s="386" t="s">
        <v>535</v>
      </c>
      <c r="J1581" s="386">
        <v>12</v>
      </c>
      <c r="K1581" s="386">
        <v>2015</v>
      </c>
      <c r="L1581" s="388">
        <v>418</v>
      </c>
    </row>
    <row r="1582" spans="1:12" ht="30" x14ac:dyDescent="0.25">
      <c r="A1582" s="386">
        <v>1574</v>
      </c>
      <c r="B1582" s="386" t="s">
        <v>10559</v>
      </c>
      <c r="C1582" s="386" t="s">
        <v>10560</v>
      </c>
      <c r="D1582" s="386"/>
      <c r="E1582" s="386"/>
      <c r="F1582" s="386"/>
      <c r="G1582" s="387"/>
      <c r="H1582" s="386" t="s">
        <v>309</v>
      </c>
      <c r="I1582" s="386" t="s">
        <v>535</v>
      </c>
      <c r="J1582" s="386">
        <v>12</v>
      </c>
      <c r="K1582" s="386">
        <v>2015</v>
      </c>
      <c r="L1582" s="388">
        <v>1398</v>
      </c>
    </row>
    <row r="1583" spans="1:12" ht="30" x14ac:dyDescent="0.25">
      <c r="A1583" s="386">
        <v>1575</v>
      </c>
      <c r="B1583" s="386" t="s">
        <v>10561</v>
      </c>
      <c r="C1583" s="386" t="s">
        <v>10562</v>
      </c>
      <c r="D1583" s="386"/>
      <c r="E1583" s="386"/>
      <c r="F1583" s="386"/>
      <c r="G1583" s="387"/>
      <c r="H1583" s="386" t="s">
        <v>309</v>
      </c>
      <c r="I1583" s="386" t="s">
        <v>535</v>
      </c>
      <c r="J1583" s="386">
        <v>12</v>
      </c>
      <c r="K1583" s="386">
        <v>2015</v>
      </c>
      <c r="L1583" s="388">
        <v>1497</v>
      </c>
    </row>
    <row r="1584" spans="1:12" ht="30" x14ac:dyDescent="0.25">
      <c r="A1584" s="386">
        <v>1576</v>
      </c>
      <c r="B1584" s="386" t="s">
        <v>10563</v>
      </c>
      <c r="C1584" s="386" t="s">
        <v>10564</v>
      </c>
      <c r="D1584" s="386"/>
      <c r="E1584" s="386"/>
      <c r="F1584" s="386"/>
      <c r="G1584" s="387"/>
      <c r="H1584" s="386" t="s">
        <v>309</v>
      </c>
      <c r="I1584" s="386" t="s">
        <v>535</v>
      </c>
      <c r="J1584" s="386">
        <v>12</v>
      </c>
      <c r="K1584" s="386">
        <v>2015</v>
      </c>
      <c r="L1584" s="388">
        <v>327.75</v>
      </c>
    </row>
    <row r="1585" spans="1:12" ht="30" x14ac:dyDescent="0.25">
      <c r="A1585" s="386">
        <v>1577</v>
      </c>
      <c r="B1585" s="386" t="s">
        <v>10565</v>
      </c>
      <c r="C1585" s="386" t="s">
        <v>10566</v>
      </c>
      <c r="D1585" s="386"/>
      <c r="E1585" s="386"/>
      <c r="F1585" s="386"/>
      <c r="G1585" s="387"/>
      <c r="H1585" s="386" t="s">
        <v>309</v>
      </c>
      <c r="I1585" s="386" t="s">
        <v>535</v>
      </c>
      <c r="J1585" s="386">
        <v>12</v>
      </c>
      <c r="K1585" s="386">
        <v>2015</v>
      </c>
      <c r="L1585" s="388">
        <v>563.5</v>
      </c>
    </row>
    <row r="1586" spans="1:12" x14ac:dyDescent="0.25">
      <c r="A1586" s="386">
        <v>1578</v>
      </c>
      <c r="B1586" s="386" t="s">
        <v>10567</v>
      </c>
      <c r="C1586" s="386" t="s">
        <v>10568</v>
      </c>
      <c r="D1586" s="386"/>
      <c r="E1586" s="386"/>
      <c r="F1586" s="386"/>
      <c r="G1586" s="387"/>
      <c r="H1586" s="386" t="s">
        <v>309</v>
      </c>
      <c r="I1586" s="386" t="s">
        <v>535</v>
      </c>
      <c r="J1586" s="386">
        <v>12</v>
      </c>
      <c r="K1586" s="386">
        <v>2015</v>
      </c>
      <c r="L1586" s="388">
        <v>879</v>
      </c>
    </row>
    <row r="1587" spans="1:12" ht="30" x14ac:dyDescent="0.25">
      <c r="A1587" s="386">
        <v>1579</v>
      </c>
      <c r="B1587" s="386" t="s">
        <v>10569</v>
      </c>
      <c r="C1587" s="386" t="s">
        <v>10570</v>
      </c>
      <c r="D1587" s="386"/>
      <c r="E1587" s="386"/>
      <c r="F1587" s="386"/>
      <c r="G1587" s="387"/>
      <c r="H1587" s="386" t="s">
        <v>309</v>
      </c>
      <c r="I1587" s="386" t="s">
        <v>535</v>
      </c>
      <c r="J1587" s="386">
        <v>12</v>
      </c>
      <c r="K1587" s="386">
        <v>2015</v>
      </c>
      <c r="L1587" s="388">
        <v>474.59</v>
      </c>
    </row>
    <row r="1588" spans="1:12" ht="30" x14ac:dyDescent="0.25">
      <c r="A1588" s="386">
        <v>1580</v>
      </c>
      <c r="B1588" s="386" t="s">
        <v>10571</v>
      </c>
      <c r="C1588" s="386" t="s">
        <v>10572</v>
      </c>
      <c r="D1588" s="386"/>
      <c r="E1588" s="386"/>
      <c r="F1588" s="386"/>
      <c r="G1588" s="387"/>
      <c r="H1588" s="386" t="s">
        <v>309</v>
      </c>
      <c r="I1588" s="386" t="s">
        <v>535</v>
      </c>
      <c r="J1588" s="386">
        <v>12</v>
      </c>
      <c r="K1588" s="386">
        <v>2015</v>
      </c>
      <c r="L1588" s="388">
        <v>474.59</v>
      </c>
    </row>
    <row r="1589" spans="1:12" ht="30" x14ac:dyDescent="0.25">
      <c r="A1589" s="386">
        <v>1581</v>
      </c>
      <c r="B1589" s="386" t="s">
        <v>10573</v>
      </c>
      <c r="C1589" s="386" t="s">
        <v>10574</v>
      </c>
      <c r="D1589" s="386"/>
      <c r="E1589" s="386"/>
      <c r="F1589" s="386"/>
      <c r="G1589" s="387"/>
      <c r="H1589" s="386" t="s">
        <v>309</v>
      </c>
      <c r="I1589" s="386" t="s">
        <v>535</v>
      </c>
      <c r="J1589" s="386">
        <v>12</v>
      </c>
      <c r="K1589" s="386">
        <v>2015</v>
      </c>
      <c r="L1589" s="388">
        <v>474.58</v>
      </c>
    </row>
    <row r="1590" spans="1:12" ht="30" x14ac:dyDescent="0.25">
      <c r="A1590" s="386">
        <v>1582</v>
      </c>
      <c r="B1590" s="386" t="s">
        <v>10575</v>
      </c>
      <c r="C1590" s="386" t="s">
        <v>10576</v>
      </c>
      <c r="D1590" s="386"/>
      <c r="E1590" s="386"/>
      <c r="F1590" s="386"/>
      <c r="G1590" s="387"/>
      <c r="H1590" s="386" t="s">
        <v>309</v>
      </c>
      <c r="I1590" s="386" t="s">
        <v>535</v>
      </c>
      <c r="J1590" s="386">
        <v>12</v>
      </c>
      <c r="K1590" s="386">
        <v>2015</v>
      </c>
      <c r="L1590" s="388">
        <v>474.58</v>
      </c>
    </row>
    <row r="1591" spans="1:12" ht="30" x14ac:dyDescent="0.25">
      <c r="A1591" s="386">
        <v>1583</v>
      </c>
      <c r="B1591" s="386" t="s">
        <v>10577</v>
      </c>
      <c r="C1591" s="386" t="s">
        <v>10578</v>
      </c>
      <c r="D1591" s="386"/>
      <c r="E1591" s="386"/>
      <c r="F1591" s="386"/>
      <c r="G1591" s="387"/>
      <c r="H1591" s="386" t="s">
        <v>309</v>
      </c>
      <c r="I1591" s="386" t="s">
        <v>535</v>
      </c>
      <c r="J1591" s="386">
        <v>12</v>
      </c>
      <c r="K1591" s="386">
        <v>2015</v>
      </c>
      <c r="L1591" s="388">
        <v>474.58</v>
      </c>
    </row>
    <row r="1592" spans="1:12" ht="30" x14ac:dyDescent="0.25">
      <c r="A1592" s="386">
        <v>1584</v>
      </c>
      <c r="B1592" s="386" t="s">
        <v>10579</v>
      </c>
      <c r="C1592" s="386" t="s">
        <v>10580</v>
      </c>
      <c r="D1592" s="386"/>
      <c r="E1592" s="386"/>
      <c r="F1592" s="386"/>
      <c r="G1592" s="387"/>
      <c r="H1592" s="386" t="s">
        <v>309</v>
      </c>
      <c r="I1592" s="386" t="s">
        <v>535</v>
      </c>
      <c r="J1592" s="386">
        <v>12</v>
      </c>
      <c r="K1592" s="386">
        <v>2015</v>
      </c>
      <c r="L1592" s="388">
        <v>474.58</v>
      </c>
    </row>
    <row r="1593" spans="1:12" ht="30" x14ac:dyDescent="0.25">
      <c r="A1593" s="386">
        <v>1585</v>
      </c>
      <c r="B1593" s="386" t="s">
        <v>10581</v>
      </c>
      <c r="C1593" s="386" t="s">
        <v>10582</v>
      </c>
      <c r="D1593" s="386" t="s">
        <v>10583</v>
      </c>
      <c r="E1593" s="386"/>
      <c r="F1593" s="386"/>
      <c r="G1593" s="387"/>
      <c r="H1593" s="386" t="s">
        <v>309</v>
      </c>
      <c r="I1593" s="386" t="s">
        <v>535</v>
      </c>
      <c r="J1593" s="386">
        <v>12</v>
      </c>
      <c r="K1593" s="386">
        <v>2015</v>
      </c>
      <c r="L1593" s="388">
        <v>864.65</v>
      </c>
    </row>
    <row r="1594" spans="1:12" ht="30" x14ac:dyDescent="0.25">
      <c r="A1594" s="386">
        <v>1586</v>
      </c>
      <c r="B1594" s="386" t="s">
        <v>10584</v>
      </c>
      <c r="C1594" s="386" t="s">
        <v>10585</v>
      </c>
      <c r="D1594" s="386"/>
      <c r="E1594" s="386"/>
      <c r="F1594" s="386"/>
      <c r="G1594" s="387"/>
      <c r="H1594" s="386" t="s">
        <v>309</v>
      </c>
      <c r="I1594" s="386" t="s">
        <v>535</v>
      </c>
      <c r="J1594" s="386">
        <v>12</v>
      </c>
      <c r="K1594" s="386">
        <v>2015</v>
      </c>
      <c r="L1594" s="388">
        <v>864.65</v>
      </c>
    </row>
    <row r="1595" spans="1:12" x14ac:dyDescent="0.25">
      <c r="A1595" s="386">
        <v>1587</v>
      </c>
      <c r="B1595" s="386" t="s">
        <v>10586</v>
      </c>
      <c r="C1595" s="386" t="s">
        <v>10587</v>
      </c>
      <c r="D1595" s="386"/>
      <c r="E1595" s="386"/>
      <c r="F1595" s="386"/>
      <c r="G1595" s="387"/>
      <c r="H1595" s="386" t="s">
        <v>309</v>
      </c>
      <c r="I1595" s="386" t="s">
        <v>535</v>
      </c>
      <c r="J1595" s="386">
        <v>12</v>
      </c>
      <c r="K1595" s="386">
        <v>2015</v>
      </c>
      <c r="L1595" s="388">
        <v>1955</v>
      </c>
    </row>
    <row r="1596" spans="1:12" x14ac:dyDescent="0.25">
      <c r="A1596" s="386">
        <v>1588</v>
      </c>
      <c r="B1596" s="386" t="s">
        <v>10588</v>
      </c>
      <c r="C1596" s="386" t="s">
        <v>10589</v>
      </c>
      <c r="D1596" s="386"/>
      <c r="E1596" s="386"/>
      <c r="F1596" s="386"/>
      <c r="G1596" s="387"/>
      <c r="H1596" s="386" t="s">
        <v>309</v>
      </c>
      <c r="I1596" s="386" t="s">
        <v>535</v>
      </c>
      <c r="J1596" s="386">
        <v>12</v>
      </c>
      <c r="K1596" s="386">
        <v>2015</v>
      </c>
      <c r="L1596" s="388">
        <v>1955</v>
      </c>
    </row>
    <row r="1597" spans="1:12" x14ac:dyDescent="0.25">
      <c r="A1597" s="386">
        <v>1589</v>
      </c>
      <c r="B1597" s="386" t="s">
        <v>10590</v>
      </c>
      <c r="C1597" s="386" t="s">
        <v>10591</v>
      </c>
      <c r="D1597" s="386"/>
      <c r="E1597" s="386"/>
      <c r="F1597" s="386"/>
      <c r="G1597" s="387"/>
      <c r="H1597" s="386" t="s">
        <v>309</v>
      </c>
      <c r="I1597" s="386" t="s">
        <v>535</v>
      </c>
      <c r="J1597" s="386">
        <v>12</v>
      </c>
      <c r="K1597" s="386">
        <v>2013</v>
      </c>
      <c r="L1597" s="388">
        <v>1</v>
      </c>
    </row>
    <row r="1598" spans="1:12" ht="30" x14ac:dyDescent="0.25">
      <c r="A1598" s="386">
        <v>1590</v>
      </c>
      <c r="B1598" s="386" t="s">
        <v>10592</v>
      </c>
      <c r="C1598" s="386" t="s">
        <v>10593</v>
      </c>
      <c r="D1598" s="386"/>
      <c r="E1598" s="386"/>
      <c r="F1598" s="386"/>
      <c r="G1598" s="387"/>
      <c r="H1598" s="386" t="s">
        <v>309</v>
      </c>
      <c r="I1598" s="386" t="s">
        <v>535</v>
      </c>
      <c r="J1598" s="386">
        <v>12</v>
      </c>
      <c r="K1598" s="386">
        <v>2013</v>
      </c>
      <c r="L1598" s="388">
        <v>1</v>
      </c>
    </row>
    <row r="1599" spans="1:12" ht="30" x14ac:dyDescent="0.25">
      <c r="A1599" s="386">
        <v>1591</v>
      </c>
      <c r="B1599" s="386" t="s">
        <v>10594</v>
      </c>
      <c r="C1599" s="386" t="s">
        <v>10595</v>
      </c>
      <c r="D1599" s="386"/>
      <c r="E1599" s="386"/>
      <c r="F1599" s="386"/>
      <c r="G1599" s="387"/>
      <c r="H1599" s="386" t="s">
        <v>309</v>
      </c>
      <c r="I1599" s="386" t="s">
        <v>535</v>
      </c>
      <c r="J1599" s="386">
        <v>12</v>
      </c>
      <c r="K1599" s="386">
        <v>2015</v>
      </c>
      <c r="L1599" s="388">
        <v>287.5</v>
      </c>
    </row>
    <row r="1600" spans="1:12" ht="30" x14ac:dyDescent="0.25">
      <c r="A1600" s="386">
        <v>1592</v>
      </c>
      <c r="B1600" s="386" t="s">
        <v>10596</v>
      </c>
      <c r="C1600" s="386" t="s">
        <v>10597</v>
      </c>
      <c r="D1600" s="386"/>
      <c r="E1600" s="386"/>
      <c r="F1600" s="386"/>
      <c r="G1600" s="387"/>
      <c r="H1600" s="386" t="s">
        <v>309</v>
      </c>
      <c r="I1600" s="386" t="s">
        <v>535</v>
      </c>
      <c r="J1600" s="386">
        <v>12</v>
      </c>
      <c r="K1600" s="386">
        <v>2015</v>
      </c>
      <c r="L1600" s="388">
        <v>287.5</v>
      </c>
    </row>
    <row r="1601" spans="1:12" x14ac:dyDescent="0.25">
      <c r="A1601" s="386">
        <v>1593</v>
      </c>
      <c r="B1601" s="386" t="s">
        <v>10598</v>
      </c>
      <c r="C1601" s="386" t="s">
        <v>10599</v>
      </c>
      <c r="D1601" s="386"/>
      <c r="E1601" s="386"/>
      <c r="F1601" s="386"/>
      <c r="G1601" s="387"/>
      <c r="H1601" s="386" t="s">
        <v>309</v>
      </c>
      <c r="I1601" s="386" t="s">
        <v>535</v>
      </c>
      <c r="J1601" s="386">
        <v>12</v>
      </c>
      <c r="K1601" s="386">
        <v>2015</v>
      </c>
      <c r="L1601" s="388">
        <v>690</v>
      </c>
    </row>
    <row r="1602" spans="1:12" ht="30" x14ac:dyDescent="0.25">
      <c r="A1602" s="386">
        <v>1594</v>
      </c>
      <c r="B1602" s="386" t="s">
        <v>10600</v>
      </c>
      <c r="C1602" s="386" t="s">
        <v>10601</v>
      </c>
      <c r="D1602" s="386"/>
      <c r="E1602" s="386"/>
      <c r="F1602" s="386"/>
      <c r="G1602" s="387"/>
      <c r="H1602" s="386" t="s">
        <v>309</v>
      </c>
      <c r="I1602" s="386" t="s">
        <v>535</v>
      </c>
      <c r="J1602" s="386">
        <v>12</v>
      </c>
      <c r="K1602" s="386">
        <v>2013</v>
      </c>
      <c r="L1602" s="388">
        <v>1</v>
      </c>
    </row>
    <row r="1603" spans="1:12" ht="30" x14ac:dyDescent="0.25">
      <c r="A1603" s="386">
        <v>1595</v>
      </c>
      <c r="B1603" s="386" t="s">
        <v>10602</v>
      </c>
      <c r="C1603" s="386" t="s">
        <v>10603</v>
      </c>
      <c r="D1603" s="386"/>
      <c r="E1603" s="386"/>
      <c r="F1603" s="386"/>
      <c r="G1603" s="387"/>
      <c r="H1603" s="386" t="s">
        <v>309</v>
      </c>
      <c r="I1603" s="386" t="s">
        <v>535</v>
      </c>
      <c r="J1603" s="386">
        <v>12</v>
      </c>
      <c r="K1603" s="386">
        <v>2013</v>
      </c>
      <c r="L1603" s="388">
        <v>1</v>
      </c>
    </row>
    <row r="1604" spans="1:12" ht="30" x14ac:dyDescent="0.25">
      <c r="A1604" s="386">
        <v>1596</v>
      </c>
      <c r="B1604" s="386" t="s">
        <v>10604</v>
      </c>
      <c r="C1604" s="386" t="s">
        <v>10605</v>
      </c>
      <c r="D1604" s="386"/>
      <c r="E1604" s="386"/>
      <c r="F1604" s="386"/>
      <c r="G1604" s="387"/>
      <c r="H1604" s="386" t="s">
        <v>309</v>
      </c>
      <c r="I1604" s="386" t="s">
        <v>535</v>
      </c>
      <c r="J1604" s="386">
        <v>12</v>
      </c>
      <c r="K1604" s="386">
        <v>2013</v>
      </c>
      <c r="L1604" s="388">
        <v>1</v>
      </c>
    </row>
    <row r="1605" spans="1:12" ht="30" x14ac:dyDescent="0.25">
      <c r="A1605" s="386">
        <v>1597</v>
      </c>
      <c r="B1605" s="386" t="s">
        <v>10606</v>
      </c>
      <c r="C1605" s="386" t="s">
        <v>10607</v>
      </c>
      <c r="D1605" s="386"/>
      <c r="E1605" s="386"/>
      <c r="F1605" s="386"/>
      <c r="G1605" s="387"/>
      <c r="H1605" s="386" t="s">
        <v>309</v>
      </c>
      <c r="I1605" s="386" t="s">
        <v>535</v>
      </c>
      <c r="J1605" s="386">
        <v>12</v>
      </c>
      <c r="K1605" s="386">
        <v>2013</v>
      </c>
      <c r="L1605" s="388">
        <v>1</v>
      </c>
    </row>
    <row r="1606" spans="1:12" x14ac:dyDescent="0.25">
      <c r="A1606" s="386">
        <v>1598</v>
      </c>
      <c r="B1606" s="96" t="s">
        <v>10608</v>
      </c>
      <c r="C1606" s="96" t="s">
        <v>8129</v>
      </c>
      <c r="D1606" s="386"/>
      <c r="E1606" s="386"/>
      <c r="F1606" s="386"/>
      <c r="G1606" s="387"/>
      <c r="H1606" s="386" t="s">
        <v>309</v>
      </c>
      <c r="I1606" s="386" t="s">
        <v>535</v>
      </c>
      <c r="J1606" s="386">
        <v>12</v>
      </c>
      <c r="K1606" s="386">
        <v>2015</v>
      </c>
      <c r="L1606" s="388">
        <v>3480</v>
      </c>
    </row>
    <row r="1607" spans="1:12" x14ac:dyDescent="0.25">
      <c r="A1607" s="386">
        <v>1599</v>
      </c>
      <c r="B1607" s="386" t="s">
        <v>10609</v>
      </c>
      <c r="C1607" s="386" t="s">
        <v>10610</v>
      </c>
      <c r="D1607" s="386"/>
      <c r="E1607" s="386"/>
      <c r="F1607" s="386"/>
      <c r="G1607" s="387"/>
      <c r="H1607" s="386" t="s">
        <v>2473</v>
      </c>
      <c r="I1607" s="386" t="s">
        <v>535</v>
      </c>
      <c r="J1607" s="386">
        <v>12</v>
      </c>
      <c r="K1607" s="386">
        <v>2015</v>
      </c>
      <c r="L1607" s="388">
        <v>841.8</v>
      </c>
    </row>
    <row r="1608" spans="1:12" ht="30" x14ac:dyDescent="0.25">
      <c r="A1608" s="386">
        <v>1600</v>
      </c>
      <c r="B1608" s="386" t="s">
        <v>10611</v>
      </c>
      <c r="C1608" s="386" t="s">
        <v>10612</v>
      </c>
      <c r="D1608" s="386"/>
      <c r="E1608" s="386"/>
      <c r="F1608" s="386"/>
      <c r="G1608" s="387"/>
      <c r="H1608" s="386" t="s">
        <v>2473</v>
      </c>
      <c r="I1608" s="386" t="s">
        <v>535</v>
      </c>
      <c r="J1608" s="386">
        <v>12</v>
      </c>
      <c r="K1608" s="386">
        <v>2015</v>
      </c>
      <c r="L1608" s="388">
        <v>1124.99</v>
      </c>
    </row>
    <row r="1609" spans="1:12" ht="30" x14ac:dyDescent="0.25">
      <c r="A1609" s="386">
        <v>1601</v>
      </c>
      <c r="B1609" s="386" t="s">
        <v>10613</v>
      </c>
      <c r="C1609" s="386" t="s">
        <v>10614</v>
      </c>
      <c r="D1609" s="386"/>
      <c r="E1609" s="386"/>
      <c r="F1609" s="386"/>
      <c r="G1609" s="387"/>
      <c r="H1609" s="386" t="s">
        <v>2473</v>
      </c>
      <c r="I1609" s="386" t="s">
        <v>535</v>
      </c>
      <c r="J1609" s="386">
        <v>12</v>
      </c>
      <c r="K1609" s="386">
        <v>2015</v>
      </c>
      <c r="L1609" s="388">
        <v>912</v>
      </c>
    </row>
    <row r="1610" spans="1:12" ht="30" x14ac:dyDescent="0.25">
      <c r="A1610" s="386">
        <v>1602</v>
      </c>
      <c r="B1610" s="386" t="s">
        <v>10615</v>
      </c>
      <c r="C1610" s="386" t="s">
        <v>10616</v>
      </c>
      <c r="D1610" s="386"/>
      <c r="E1610" s="386"/>
      <c r="F1610" s="386"/>
      <c r="G1610" s="387"/>
      <c r="H1610" s="386" t="s">
        <v>2473</v>
      </c>
      <c r="I1610" s="386" t="s">
        <v>535</v>
      </c>
      <c r="J1610" s="386">
        <v>12</v>
      </c>
      <c r="K1610" s="386">
        <v>2015</v>
      </c>
      <c r="L1610" s="388">
        <v>1124.99</v>
      </c>
    </row>
    <row r="1611" spans="1:12" ht="30" x14ac:dyDescent="0.25">
      <c r="A1611" s="386">
        <v>1603</v>
      </c>
      <c r="B1611" s="386" t="s">
        <v>10617</v>
      </c>
      <c r="C1611" s="386" t="s">
        <v>10618</v>
      </c>
      <c r="D1611" s="386"/>
      <c r="E1611" s="386"/>
      <c r="F1611" s="386"/>
      <c r="G1611" s="387"/>
      <c r="H1611" s="386" t="s">
        <v>2473</v>
      </c>
      <c r="I1611" s="386" t="s">
        <v>535</v>
      </c>
      <c r="J1611" s="386">
        <v>12</v>
      </c>
      <c r="K1611" s="386">
        <v>2013</v>
      </c>
      <c r="L1611" s="388">
        <v>1</v>
      </c>
    </row>
    <row r="1612" spans="1:12" ht="30" x14ac:dyDescent="0.25">
      <c r="A1612" s="386">
        <v>1604</v>
      </c>
      <c r="B1612" s="386" t="s">
        <v>10619</v>
      </c>
      <c r="C1612" s="386" t="s">
        <v>10620</v>
      </c>
      <c r="D1612" s="386"/>
      <c r="E1612" s="386"/>
      <c r="F1612" s="386"/>
      <c r="G1612" s="387"/>
      <c r="H1612" s="386" t="s">
        <v>2473</v>
      </c>
      <c r="I1612" s="386" t="s">
        <v>535</v>
      </c>
      <c r="J1612" s="386">
        <v>12</v>
      </c>
      <c r="K1612" s="386">
        <v>2013</v>
      </c>
      <c r="L1612" s="388">
        <v>1</v>
      </c>
    </row>
    <row r="1613" spans="1:12" x14ac:dyDescent="0.25">
      <c r="A1613" s="386">
        <v>1605</v>
      </c>
      <c r="B1613" s="386" t="s">
        <v>10621</v>
      </c>
      <c r="C1613" s="386" t="s">
        <v>10622</v>
      </c>
      <c r="D1613" s="386"/>
      <c r="E1613" s="386"/>
      <c r="F1613" s="386"/>
      <c r="G1613" s="387"/>
      <c r="H1613" s="386" t="s">
        <v>2473</v>
      </c>
      <c r="I1613" s="386" t="s">
        <v>535</v>
      </c>
      <c r="J1613" s="386">
        <v>12</v>
      </c>
      <c r="K1613" s="386">
        <v>2013</v>
      </c>
      <c r="L1613" s="388">
        <v>2</v>
      </c>
    </row>
    <row r="1614" spans="1:12" x14ac:dyDescent="0.25">
      <c r="A1614" s="386">
        <v>1606</v>
      </c>
      <c r="B1614" s="386" t="s">
        <v>10623</v>
      </c>
      <c r="C1614" s="386" t="s">
        <v>10624</v>
      </c>
      <c r="D1614" s="386"/>
      <c r="E1614" s="386"/>
      <c r="F1614" s="386"/>
      <c r="G1614" s="387"/>
      <c r="H1614" s="386" t="s">
        <v>2473</v>
      </c>
      <c r="I1614" s="386" t="s">
        <v>535</v>
      </c>
      <c r="J1614" s="386">
        <v>12</v>
      </c>
      <c r="K1614" s="386">
        <v>2013</v>
      </c>
      <c r="L1614" s="388">
        <v>3</v>
      </c>
    </row>
    <row r="1615" spans="1:12" x14ac:dyDescent="0.25">
      <c r="A1615" s="386">
        <v>1607</v>
      </c>
      <c r="B1615" s="386" t="s">
        <v>10625</v>
      </c>
      <c r="C1615" s="386" t="s">
        <v>10626</v>
      </c>
      <c r="D1615" s="386"/>
      <c r="E1615" s="386"/>
      <c r="F1615" s="386"/>
      <c r="G1615" s="387"/>
      <c r="H1615" s="386" t="s">
        <v>2473</v>
      </c>
      <c r="I1615" s="386" t="s">
        <v>535</v>
      </c>
      <c r="J1615" s="386">
        <v>12</v>
      </c>
      <c r="K1615" s="386">
        <v>2013</v>
      </c>
      <c r="L1615" s="388">
        <v>1</v>
      </c>
    </row>
    <row r="1616" spans="1:12" x14ac:dyDescent="0.25">
      <c r="A1616" s="386">
        <v>1608</v>
      </c>
      <c r="B1616" s="386" t="s">
        <v>10627</v>
      </c>
      <c r="C1616" s="386" t="s">
        <v>10628</v>
      </c>
      <c r="D1616" s="386"/>
      <c r="E1616" s="386"/>
      <c r="F1616" s="386"/>
      <c r="G1616" s="387"/>
      <c r="H1616" s="386" t="s">
        <v>2473</v>
      </c>
      <c r="I1616" s="386" t="s">
        <v>535</v>
      </c>
      <c r="J1616" s="386">
        <v>12</v>
      </c>
      <c r="K1616" s="386">
        <v>2013</v>
      </c>
      <c r="L1616" s="388">
        <v>2</v>
      </c>
    </row>
    <row r="1617" spans="1:12" x14ac:dyDescent="0.25">
      <c r="A1617" s="386">
        <v>1609</v>
      </c>
      <c r="B1617" s="386" t="s">
        <v>10629</v>
      </c>
      <c r="C1617" s="386" t="s">
        <v>10630</v>
      </c>
      <c r="D1617" s="386"/>
      <c r="E1617" s="386"/>
      <c r="F1617" s="386"/>
      <c r="G1617" s="387"/>
      <c r="H1617" s="386" t="s">
        <v>2473</v>
      </c>
      <c r="I1617" s="386" t="s">
        <v>535</v>
      </c>
      <c r="J1617" s="386">
        <v>12</v>
      </c>
      <c r="K1617" s="386">
        <v>2013</v>
      </c>
      <c r="L1617" s="388">
        <v>1</v>
      </c>
    </row>
    <row r="1618" spans="1:12" x14ac:dyDescent="0.25">
      <c r="A1618" s="386">
        <v>1610</v>
      </c>
      <c r="B1618" s="386" t="s">
        <v>10631</v>
      </c>
      <c r="C1618" s="386" t="s">
        <v>10632</v>
      </c>
      <c r="D1618" s="386"/>
      <c r="E1618" s="386"/>
      <c r="F1618" s="386"/>
      <c r="G1618" s="387"/>
      <c r="H1618" s="386" t="s">
        <v>2473</v>
      </c>
      <c r="I1618" s="386" t="s">
        <v>535</v>
      </c>
      <c r="J1618" s="386">
        <v>12</v>
      </c>
      <c r="K1618" s="386">
        <v>2013</v>
      </c>
      <c r="L1618" s="388">
        <v>1</v>
      </c>
    </row>
    <row r="1619" spans="1:12" x14ac:dyDescent="0.25">
      <c r="A1619" s="386">
        <v>1611</v>
      </c>
      <c r="B1619" s="386" t="s">
        <v>10633</v>
      </c>
      <c r="C1619" s="386" t="s">
        <v>10634</v>
      </c>
      <c r="D1619" s="386"/>
      <c r="E1619" s="386"/>
      <c r="F1619" s="386"/>
      <c r="G1619" s="387"/>
      <c r="H1619" s="386" t="s">
        <v>2473</v>
      </c>
      <c r="I1619" s="386" t="s">
        <v>535</v>
      </c>
      <c r="J1619" s="386">
        <v>12</v>
      </c>
      <c r="K1619" s="386">
        <v>2013</v>
      </c>
      <c r="L1619" s="388">
        <v>1</v>
      </c>
    </row>
    <row r="1620" spans="1:12" x14ac:dyDescent="0.25">
      <c r="A1620" s="386">
        <v>1612</v>
      </c>
      <c r="B1620" s="386" t="s">
        <v>10635</v>
      </c>
      <c r="C1620" s="386" t="s">
        <v>10636</v>
      </c>
      <c r="D1620" s="386"/>
      <c r="E1620" s="386"/>
      <c r="F1620" s="386"/>
      <c r="G1620" s="387"/>
      <c r="H1620" s="386" t="s">
        <v>2473</v>
      </c>
      <c r="I1620" s="386" t="s">
        <v>535</v>
      </c>
      <c r="J1620" s="386">
        <v>12</v>
      </c>
      <c r="K1620" s="386">
        <v>2013</v>
      </c>
      <c r="L1620" s="388">
        <v>1</v>
      </c>
    </row>
    <row r="1621" spans="1:12" ht="30" x14ac:dyDescent="0.25">
      <c r="A1621" s="386">
        <v>1613</v>
      </c>
      <c r="B1621" s="386" t="s">
        <v>10637</v>
      </c>
      <c r="C1621" s="386" t="s">
        <v>10638</v>
      </c>
      <c r="D1621" s="386"/>
      <c r="E1621" s="386"/>
      <c r="F1621" s="386"/>
      <c r="G1621" s="387"/>
      <c r="H1621" s="386" t="s">
        <v>2473</v>
      </c>
      <c r="I1621" s="386" t="s">
        <v>535</v>
      </c>
      <c r="J1621" s="386">
        <v>12</v>
      </c>
      <c r="K1621" s="386">
        <v>2015</v>
      </c>
      <c r="L1621" s="388">
        <v>2726</v>
      </c>
    </row>
    <row r="1622" spans="1:12" x14ac:dyDescent="0.25">
      <c r="A1622" s="386">
        <v>1614</v>
      </c>
      <c r="B1622" s="386" t="s">
        <v>10639</v>
      </c>
      <c r="C1622" s="386" t="s">
        <v>10640</v>
      </c>
      <c r="D1622" s="386"/>
      <c r="E1622" s="386"/>
      <c r="F1622" s="386"/>
      <c r="G1622" s="387"/>
      <c r="H1622" s="386" t="s">
        <v>2473</v>
      </c>
      <c r="I1622" s="386" t="s">
        <v>535</v>
      </c>
      <c r="J1622" s="386">
        <v>12</v>
      </c>
      <c r="K1622" s="386">
        <v>2015</v>
      </c>
      <c r="L1622" s="388">
        <v>2199</v>
      </c>
    </row>
    <row r="1623" spans="1:12" ht="30" x14ac:dyDescent="0.25">
      <c r="A1623" s="386">
        <v>1615</v>
      </c>
      <c r="B1623" s="386" t="s">
        <v>10641</v>
      </c>
      <c r="C1623" s="386" t="s">
        <v>10642</v>
      </c>
      <c r="D1623" s="386"/>
      <c r="E1623" s="386"/>
      <c r="F1623" s="386"/>
      <c r="G1623" s="387"/>
      <c r="H1623" s="386" t="s">
        <v>2473</v>
      </c>
      <c r="I1623" s="386" t="s">
        <v>535</v>
      </c>
      <c r="J1623" s="386">
        <v>12</v>
      </c>
      <c r="K1623" s="386">
        <v>2013</v>
      </c>
      <c r="L1623" s="388">
        <v>1</v>
      </c>
    </row>
    <row r="1624" spans="1:12" x14ac:dyDescent="0.25">
      <c r="A1624" s="386">
        <v>1616</v>
      </c>
      <c r="B1624" s="386" t="s">
        <v>10643</v>
      </c>
      <c r="C1624" s="386" t="s">
        <v>10644</v>
      </c>
      <c r="D1624" s="386"/>
      <c r="E1624" s="386"/>
      <c r="F1624" s="386"/>
      <c r="G1624" s="387"/>
      <c r="H1624" s="386" t="s">
        <v>2473</v>
      </c>
      <c r="I1624" s="386" t="s">
        <v>535</v>
      </c>
      <c r="J1624" s="386">
        <v>12</v>
      </c>
      <c r="K1624" s="386">
        <v>2013</v>
      </c>
      <c r="L1624" s="388">
        <v>1</v>
      </c>
    </row>
    <row r="1625" spans="1:12" x14ac:dyDescent="0.25">
      <c r="A1625" s="386">
        <v>1617</v>
      </c>
      <c r="B1625" s="386" t="s">
        <v>10645</v>
      </c>
      <c r="C1625" s="386" t="s">
        <v>10646</v>
      </c>
      <c r="D1625" s="386"/>
      <c r="E1625" s="386"/>
      <c r="F1625" s="386"/>
      <c r="G1625" s="387"/>
      <c r="H1625" s="386" t="s">
        <v>2473</v>
      </c>
      <c r="I1625" s="386" t="s">
        <v>535</v>
      </c>
      <c r="J1625" s="386">
        <v>12</v>
      </c>
      <c r="K1625" s="386">
        <v>2013</v>
      </c>
      <c r="L1625" s="388">
        <v>1</v>
      </c>
    </row>
    <row r="1626" spans="1:12" x14ac:dyDescent="0.25">
      <c r="A1626" s="386">
        <v>1618</v>
      </c>
      <c r="B1626" s="386" t="s">
        <v>10647</v>
      </c>
      <c r="C1626" s="386" t="s">
        <v>10648</v>
      </c>
      <c r="D1626" s="386"/>
      <c r="E1626" s="386"/>
      <c r="F1626" s="386"/>
      <c r="G1626" s="387"/>
      <c r="H1626" s="386" t="s">
        <v>2491</v>
      </c>
      <c r="I1626" s="386" t="s">
        <v>535</v>
      </c>
      <c r="J1626" s="386">
        <v>12</v>
      </c>
      <c r="K1626" s="386">
        <v>2015</v>
      </c>
      <c r="L1626" s="388">
        <v>987</v>
      </c>
    </row>
    <row r="1627" spans="1:12" x14ac:dyDescent="0.25">
      <c r="A1627" s="386">
        <v>1619</v>
      </c>
      <c r="B1627" s="386" t="s">
        <v>10649</v>
      </c>
      <c r="C1627" s="386" t="s">
        <v>10650</v>
      </c>
      <c r="D1627" s="386"/>
      <c r="E1627" s="386"/>
      <c r="F1627" s="386"/>
      <c r="G1627" s="387"/>
      <c r="H1627" s="386" t="s">
        <v>2491</v>
      </c>
      <c r="I1627" s="386" t="s">
        <v>535</v>
      </c>
      <c r="J1627" s="386">
        <v>12</v>
      </c>
      <c r="K1627" s="386">
        <v>2015</v>
      </c>
      <c r="L1627" s="388">
        <v>380</v>
      </c>
    </row>
    <row r="1628" spans="1:12" x14ac:dyDescent="0.25">
      <c r="A1628" s="386">
        <v>1620</v>
      </c>
      <c r="B1628" s="96" t="s">
        <v>10651</v>
      </c>
      <c r="C1628" s="386" t="s">
        <v>10652</v>
      </c>
      <c r="D1628" s="386"/>
      <c r="E1628" s="386"/>
      <c r="F1628" s="386"/>
      <c r="G1628" s="387"/>
      <c r="H1628" s="386" t="s">
        <v>2491</v>
      </c>
      <c r="I1628" s="386" t="s">
        <v>535</v>
      </c>
      <c r="J1628" s="386">
        <v>12</v>
      </c>
      <c r="K1628" s="386">
        <v>2013</v>
      </c>
      <c r="L1628" s="388">
        <v>3</v>
      </c>
    </row>
    <row r="1629" spans="1:12" x14ac:dyDescent="0.25">
      <c r="A1629" s="386">
        <v>1621</v>
      </c>
      <c r="B1629" s="386" t="s">
        <v>10653</v>
      </c>
      <c r="C1629" s="386" t="s">
        <v>10654</v>
      </c>
      <c r="D1629" s="386"/>
      <c r="E1629" s="386"/>
      <c r="F1629" s="386"/>
      <c r="G1629" s="387"/>
      <c r="H1629" s="386" t="s">
        <v>2491</v>
      </c>
      <c r="I1629" s="386" t="s">
        <v>535</v>
      </c>
      <c r="J1629" s="386">
        <v>12</v>
      </c>
      <c r="K1629" s="386">
        <v>2013</v>
      </c>
      <c r="L1629" s="388">
        <v>2</v>
      </c>
    </row>
    <row r="1630" spans="1:12" x14ac:dyDescent="0.25">
      <c r="A1630" s="386">
        <v>1622</v>
      </c>
      <c r="B1630" s="386" t="s">
        <v>10655</v>
      </c>
      <c r="C1630" s="96" t="s">
        <v>10656</v>
      </c>
      <c r="D1630" s="386"/>
      <c r="E1630" s="386"/>
      <c r="F1630" s="386"/>
      <c r="G1630" s="387"/>
      <c r="H1630" s="386" t="s">
        <v>2491</v>
      </c>
      <c r="I1630" s="386" t="s">
        <v>535</v>
      </c>
      <c r="J1630" s="386">
        <v>12</v>
      </c>
      <c r="K1630" s="386">
        <v>2013</v>
      </c>
      <c r="L1630" s="388">
        <v>2</v>
      </c>
    </row>
    <row r="1631" spans="1:12" x14ac:dyDescent="0.25">
      <c r="A1631" s="386">
        <v>1623</v>
      </c>
      <c r="B1631" s="386" t="s">
        <v>10657</v>
      </c>
      <c r="C1631" s="386" t="s">
        <v>10658</v>
      </c>
      <c r="D1631" s="386"/>
      <c r="E1631" s="386"/>
      <c r="F1631" s="386"/>
      <c r="G1631" s="387"/>
      <c r="H1631" s="386" t="s">
        <v>2491</v>
      </c>
      <c r="I1631" s="386" t="s">
        <v>535</v>
      </c>
      <c r="J1631" s="386">
        <v>12</v>
      </c>
      <c r="K1631" s="386">
        <v>2013</v>
      </c>
      <c r="L1631" s="388">
        <v>1</v>
      </c>
    </row>
    <row r="1632" spans="1:12" x14ac:dyDescent="0.25">
      <c r="A1632" s="386">
        <v>1624</v>
      </c>
      <c r="B1632" s="386" t="s">
        <v>10659</v>
      </c>
      <c r="C1632" s="386" t="s">
        <v>10660</v>
      </c>
      <c r="D1632" s="386"/>
      <c r="E1632" s="386"/>
      <c r="F1632" s="386"/>
      <c r="G1632" s="387"/>
      <c r="H1632" s="386" t="s">
        <v>2491</v>
      </c>
      <c r="I1632" s="386" t="s">
        <v>535</v>
      </c>
      <c r="J1632" s="386">
        <v>12</v>
      </c>
      <c r="K1632" s="386">
        <v>2013</v>
      </c>
      <c r="L1632" s="388">
        <v>1</v>
      </c>
    </row>
    <row r="1633" spans="1:12" x14ac:dyDescent="0.25">
      <c r="A1633" s="386">
        <v>1625</v>
      </c>
      <c r="B1633" s="386" t="s">
        <v>10661</v>
      </c>
      <c r="C1633" s="386" t="s">
        <v>10662</v>
      </c>
      <c r="D1633" s="386"/>
      <c r="E1633" s="386"/>
      <c r="F1633" s="386"/>
      <c r="G1633" s="387"/>
      <c r="H1633" s="386" t="s">
        <v>2491</v>
      </c>
      <c r="I1633" s="386" t="s">
        <v>535</v>
      </c>
      <c r="J1633" s="386">
        <v>12</v>
      </c>
      <c r="K1633" s="386">
        <v>2013</v>
      </c>
      <c r="L1633" s="388">
        <v>1</v>
      </c>
    </row>
    <row r="1634" spans="1:12" x14ac:dyDescent="0.25">
      <c r="A1634" s="386">
        <v>1626</v>
      </c>
      <c r="B1634" s="386" t="s">
        <v>10663</v>
      </c>
      <c r="C1634" s="386" t="s">
        <v>10664</v>
      </c>
      <c r="D1634" s="386"/>
      <c r="E1634" s="386"/>
      <c r="F1634" s="386"/>
      <c r="G1634" s="387"/>
      <c r="H1634" s="386" t="s">
        <v>2491</v>
      </c>
      <c r="I1634" s="386" t="s">
        <v>535</v>
      </c>
      <c r="J1634" s="386">
        <v>12</v>
      </c>
      <c r="K1634" s="386">
        <v>2013</v>
      </c>
      <c r="L1634" s="388">
        <v>1</v>
      </c>
    </row>
    <row r="1635" spans="1:12" x14ac:dyDescent="0.25">
      <c r="A1635" s="386">
        <v>1627</v>
      </c>
      <c r="B1635" s="386" t="s">
        <v>10665</v>
      </c>
      <c r="C1635" s="386" t="s">
        <v>10666</v>
      </c>
      <c r="D1635" s="386"/>
      <c r="E1635" s="386"/>
      <c r="F1635" s="386"/>
      <c r="G1635" s="387"/>
      <c r="H1635" s="386" t="s">
        <v>2491</v>
      </c>
      <c r="I1635" s="386" t="s">
        <v>535</v>
      </c>
      <c r="J1635" s="386">
        <v>12</v>
      </c>
      <c r="K1635" s="386">
        <v>2013</v>
      </c>
      <c r="L1635" s="388">
        <v>1</v>
      </c>
    </row>
    <row r="1636" spans="1:12" x14ac:dyDescent="0.25">
      <c r="A1636" s="386">
        <v>1628</v>
      </c>
      <c r="B1636" s="386" t="s">
        <v>10667</v>
      </c>
      <c r="C1636" s="386" t="s">
        <v>10668</v>
      </c>
      <c r="D1636" s="386"/>
      <c r="E1636" s="386"/>
      <c r="F1636" s="386"/>
      <c r="G1636" s="387"/>
      <c r="H1636" s="386" t="s">
        <v>2491</v>
      </c>
      <c r="I1636" s="386" t="s">
        <v>535</v>
      </c>
      <c r="J1636" s="386">
        <v>12</v>
      </c>
      <c r="K1636" s="386">
        <v>2013</v>
      </c>
      <c r="L1636" s="388">
        <v>1</v>
      </c>
    </row>
    <row r="1637" spans="1:12" x14ac:dyDescent="0.25">
      <c r="A1637" s="386">
        <v>1629</v>
      </c>
      <c r="B1637" s="386" t="s">
        <v>10669</v>
      </c>
      <c r="C1637" s="386" t="s">
        <v>10670</v>
      </c>
      <c r="D1637" s="386"/>
      <c r="E1637" s="386"/>
      <c r="F1637" s="386"/>
      <c r="G1637" s="387"/>
      <c r="H1637" s="386" t="s">
        <v>2491</v>
      </c>
      <c r="I1637" s="386" t="s">
        <v>535</v>
      </c>
      <c r="J1637" s="386">
        <v>12</v>
      </c>
      <c r="K1637" s="386">
        <v>2015</v>
      </c>
      <c r="L1637" s="388">
        <v>799</v>
      </c>
    </row>
    <row r="1638" spans="1:12" x14ac:dyDescent="0.25">
      <c r="A1638" s="386">
        <v>1630</v>
      </c>
      <c r="B1638" s="386" t="s">
        <v>10671</v>
      </c>
      <c r="C1638" s="386" t="s">
        <v>10672</v>
      </c>
      <c r="D1638" s="386"/>
      <c r="E1638" s="386"/>
      <c r="F1638" s="386"/>
      <c r="G1638" s="387"/>
      <c r="H1638" s="386" t="s">
        <v>2503</v>
      </c>
      <c r="I1638" s="386" t="s">
        <v>535</v>
      </c>
      <c r="J1638" s="386">
        <v>12</v>
      </c>
      <c r="K1638" s="386">
        <v>2015</v>
      </c>
      <c r="L1638" s="388">
        <v>299</v>
      </c>
    </row>
    <row r="1639" spans="1:12" ht="30" x14ac:dyDescent="0.25">
      <c r="A1639" s="386">
        <v>1631</v>
      </c>
      <c r="B1639" s="386" t="s">
        <v>10673</v>
      </c>
      <c r="C1639" s="386" t="s">
        <v>10674</v>
      </c>
      <c r="D1639" s="386"/>
      <c r="E1639" s="386"/>
      <c r="F1639" s="386"/>
      <c r="G1639" s="387"/>
      <c r="H1639" s="386" t="s">
        <v>2503</v>
      </c>
      <c r="I1639" s="386" t="s">
        <v>535</v>
      </c>
      <c r="J1639" s="386">
        <v>12</v>
      </c>
      <c r="K1639" s="386">
        <v>2015</v>
      </c>
      <c r="L1639" s="388">
        <v>350</v>
      </c>
    </row>
    <row r="1640" spans="1:12" x14ac:dyDescent="0.25">
      <c r="A1640" s="386">
        <v>1632</v>
      </c>
      <c r="B1640" s="386" t="s">
        <v>10675</v>
      </c>
      <c r="C1640" s="386" t="s">
        <v>10676</v>
      </c>
      <c r="D1640" s="386"/>
      <c r="E1640" s="386"/>
      <c r="F1640" s="386"/>
      <c r="G1640" s="387"/>
      <c r="H1640" s="386" t="s">
        <v>2503</v>
      </c>
      <c r="I1640" s="386" t="s">
        <v>535</v>
      </c>
      <c r="J1640" s="386">
        <v>12</v>
      </c>
      <c r="K1640" s="386">
        <v>2013</v>
      </c>
      <c r="L1640" s="388">
        <v>1</v>
      </c>
    </row>
    <row r="1641" spans="1:12" x14ac:dyDescent="0.25">
      <c r="A1641" s="386">
        <v>1633</v>
      </c>
      <c r="B1641" s="386" t="s">
        <v>10677</v>
      </c>
      <c r="C1641" s="386" t="s">
        <v>10676</v>
      </c>
      <c r="D1641" s="386"/>
      <c r="E1641" s="386"/>
      <c r="F1641" s="386"/>
      <c r="G1641" s="387"/>
      <c r="H1641" s="386" t="s">
        <v>2503</v>
      </c>
      <c r="I1641" s="386" t="s">
        <v>535</v>
      </c>
      <c r="J1641" s="386">
        <v>12</v>
      </c>
      <c r="K1641" s="386">
        <v>2013</v>
      </c>
      <c r="L1641" s="388">
        <v>1</v>
      </c>
    </row>
    <row r="1642" spans="1:12" x14ac:dyDescent="0.25">
      <c r="A1642" s="386">
        <v>1634</v>
      </c>
      <c r="B1642" s="386" t="s">
        <v>10678</v>
      </c>
      <c r="C1642" s="386" t="s">
        <v>10679</v>
      </c>
      <c r="D1642" s="386"/>
      <c r="E1642" s="386"/>
      <c r="F1642" s="386"/>
      <c r="G1642" s="387"/>
      <c r="H1642" s="386" t="s">
        <v>2503</v>
      </c>
      <c r="I1642" s="386" t="s">
        <v>535</v>
      </c>
      <c r="J1642" s="386">
        <v>12</v>
      </c>
      <c r="K1642" s="386">
        <v>2013</v>
      </c>
      <c r="L1642" s="388">
        <v>1</v>
      </c>
    </row>
    <row r="1643" spans="1:12" x14ac:dyDescent="0.25">
      <c r="A1643" s="386">
        <v>1635</v>
      </c>
      <c r="B1643" s="386" t="s">
        <v>10680</v>
      </c>
      <c r="C1643" s="386" t="s">
        <v>10681</v>
      </c>
      <c r="D1643" s="386"/>
      <c r="E1643" s="386"/>
      <c r="F1643" s="386"/>
      <c r="G1643" s="387"/>
      <c r="H1643" s="386" t="s">
        <v>2503</v>
      </c>
      <c r="I1643" s="386" t="s">
        <v>535</v>
      </c>
      <c r="J1643" s="386">
        <v>12</v>
      </c>
      <c r="K1643" s="386">
        <v>2013</v>
      </c>
      <c r="L1643" s="388">
        <v>1</v>
      </c>
    </row>
    <row r="1644" spans="1:12" x14ac:dyDescent="0.25">
      <c r="A1644" s="386">
        <v>1636</v>
      </c>
      <c r="B1644" s="386" t="s">
        <v>10682</v>
      </c>
      <c r="C1644" s="386" t="s">
        <v>10683</v>
      </c>
      <c r="D1644" s="386"/>
      <c r="E1644" s="386"/>
      <c r="F1644" s="386"/>
      <c r="G1644" s="387"/>
      <c r="H1644" s="386" t="s">
        <v>2503</v>
      </c>
      <c r="I1644" s="386" t="s">
        <v>535</v>
      </c>
      <c r="J1644" s="386">
        <v>12</v>
      </c>
      <c r="K1644" s="386">
        <v>2013</v>
      </c>
      <c r="L1644" s="388">
        <v>4</v>
      </c>
    </row>
    <row r="1645" spans="1:12" x14ac:dyDescent="0.25">
      <c r="A1645" s="386">
        <v>1637</v>
      </c>
      <c r="B1645" s="386" t="s">
        <v>10684</v>
      </c>
      <c r="C1645" s="386" t="s">
        <v>10685</v>
      </c>
      <c r="D1645" s="386"/>
      <c r="E1645" s="386"/>
      <c r="F1645" s="386"/>
      <c r="G1645" s="387"/>
      <c r="H1645" s="386" t="s">
        <v>2503</v>
      </c>
      <c r="I1645" s="386" t="s">
        <v>535</v>
      </c>
      <c r="J1645" s="386">
        <v>12</v>
      </c>
      <c r="K1645" s="386">
        <v>2013</v>
      </c>
      <c r="L1645" s="388">
        <v>1</v>
      </c>
    </row>
    <row r="1646" spans="1:12" x14ac:dyDescent="0.25">
      <c r="A1646" s="386">
        <v>1638</v>
      </c>
      <c r="B1646" s="386" t="s">
        <v>2504</v>
      </c>
      <c r="C1646" s="386" t="s">
        <v>1770</v>
      </c>
      <c r="D1646" s="386"/>
      <c r="E1646" s="386"/>
      <c r="F1646" s="386"/>
      <c r="G1646" s="387"/>
      <c r="H1646" s="386" t="s">
        <v>2503</v>
      </c>
      <c r="I1646" s="386" t="s">
        <v>535</v>
      </c>
      <c r="J1646" s="386">
        <v>12</v>
      </c>
      <c r="K1646" s="386">
        <v>2013</v>
      </c>
      <c r="L1646" s="388">
        <v>1</v>
      </c>
    </row>
    <row r="1647" spans="1:12" x14ac:dyDescent="0.25">
      <c r="A1647" s="386">
        <v>1639</v>
      </c>
      <c r="B1647" s="386" t="s">
        <v>10686</v>
      </c>
      <c r="C1647" s="386" t="s">
        <v>10687</v>
      </c>
      <c r="D1647" s="386"/>
      <c r="E1647" s="386"/>
      <c r="F1647" s="386"/>
      <c r="G1647" s="387"/>
      <c r="H1647" s="386" t="s">
        <v>2503</v>
      </c>
      <c r="I1647" s="386" t="s">
        <v>535</v>
      </c>
      <c r="J1647" s="386">
        <v>12</v>
      </c>
      <c r="K1647" s="386">
        <v>2015</v>
      </c>
      <c r="L1647" s="388">
        <v>999</v>
      </c>
    </row>
    <row r="1648" spans="1:12" x14ac:dyDescent="0.25">
      <c r="A1648" s="386">
        <v>1640</v>
      </c>
      <c r="B1648" s="386" t="s">
        <v>10688</v>
      </c>
      <c r="C1648" s="386" t="s">
        <v>10689</v>
      </c>
      <c r="D1648" s="386"/>
      <c r="E1648" s="386"/>
      <c r="F1648" s="386"/>
      <c r="G1648" s="387"/>
      <c r="H1648" s="386" t="s">
        <v>2503</v>
      </c>
      <c r="I1648" s="386" t="s">
        <v>535</v>
      </c>
      <c r="J1648" s="386">
        <v>12</v>
      </c>
      <c r="K1648" s="386">
        <v>2015</v>
      </c>
      <c r="L1648" s="388">
        <v>750</v>
      </c>
    </row>
    <row r="1649" spans="1:12" x14ac:dyDescent="0.25">
      <c r="A1649" s="386">
        <v>1641</v>
      </c>
      <c r="B1649" s="386" t="s">
        <v>10690</v>
      </c>
      <c r="C1649" s="386" t="s">
        <v>10691</v>
      </c>
      <c r="D1649" s="386"/>
      <c r="E1649" s="386"/>
      <c r="F1649" s="386"/>
      <c r="G1649" s="387"/>
      <c r="H1649" s="386" t="s">
        <v>10692</v>
      </c>
      <c r="I1649" s="386" t="s">
        <v>535</v>
      </c>
      <c r="J1649" s="386">
        <v>12</v>
      </c>
      <c r="K1649" s="386">
        <v>2013</v>
      </c>
      <c r="L1649" s="388">
        <v>13</v>
      </c>
    </row>
    <row r="1650" spans="1:12" x14ac:dyDescent="0.25">
      <c r="A1650" s="386">
        <v>1642</v>
      </c>
      <c r="B1650" s="386" t="s">
        <v>10693</v>
      </c>
      <c r="C1650" s="386" t="s">
        <v>10694</v>
      </c>
      <c r="D1650" s="386"/>
      <c r="E1650" s="386"/>
      <c r="F1650" s="386"/>
      <c r="G1650" s="387"/>
      <c r="H1650" s="386" t="s">
        <v>10692</v>
      </c>
      <c r="I1650" s="386" t="s">
        <v>535</v>
      </c>
      <c r="J1650" s="386">
        <v>12</v>
      </c>
      <c r="K1650" s="386">
        <v>2015</v>
      </c>
      <c r="L1650" s="388">
        <v>319</v>
      </c>
    </row>
    <row r="1651" spans="1:12" x14ac:dyDescent="0.25">
      <c r="A1651" s="386">
        <v>1643</v>
      </c>
      <c r="B1651" s="386" t="s">
        <v>10695</v>
      </c>
      <c r="C1651" s="386" t="s">
        <v>10694</v>
      </c>
      <c r="D1651" s="386"/>
      <c r="E1651" s="386"/>
      <c r="F1651" s="386"/>
      <c r="G1651" s="387"/>
      <c r="H1651" s="386" t="s">
        <v>10692</v>
      </c>
      <c r="I1651" s="386" t="s">
        <v>535</v>
      </c>
      <c r="J1651" s="386">
        <v>12</v>
      </c>
      <c r="K1651" s="386">
        <v>2015</v>
      </c>
      <c r="L1651" s="388">
        <v>319</v>
      </c>
    </row>
    <row r="1652" spans="1:12" x14ac:dyDescent="0.25">
      <c r="A1652" s="386">
        <v>1644</v>
      </c>
      <c r="B1652" s="386" t="s">
        <v>10696</v>
      </c>
      <c r="C1652" s="386" t="s">
        <v>10694</v>
      </c>
      <c r="D1652" s="386"/>
      <c r="E1652" s="386"/>
      <c r="F1652" s="386"/>
      <c r="G1652" s="387"/>
      <c r="H1652" s="386" t="s">
        <v>10692</v>
      </c>
      <c r="I1652" s="386" t="s">
        <v>535</v>
      </c>
      <c r="J1652" s="386">
        <v>12</v>
      </c>
      <c r="K1652" s="386">
        <v>2015</v>
      </c>
      <c r="L1652" s="388">
        <v>319</v>
      </c>
    </row>
    <row r="1653" spans="1:12" x14ac:dyDescent="0.25">
      <c r="A1653" s="386">
        <v>1645</v>
      </c>
      <c r="B1653" s="386" t="s">
        <v>10697</v>
      </c>
      <c r="C1653" s="386" t="s">
        <v>10694</v>
      </c>
      <c r="D1653" s="386"/>
      <c r="E1653" s="386"/>
      <c r="F1653" s="386"/>
      <c r="G1653" s="387"/>
      <c r="H1653" s="386" t="s">
        <v>10692</v>
      </c>
      <c r="I1653" s="386" t="s">
        <v>535</v>
      </c>
      <c r="J1653" s="386">
        <v>12</v>
      </c>
      <c r="K1653" s="386">
        <v>2015</v>
      </c>
      <c r="L1653" s="388">
        <v>319</v>
      </c>
    </row>
    <row r="1654" spans="1:12" x14ac:dyDescent="0.25">
      <c r="A1654" s="386">
        <v>1646</v>
      </c>
      <c r="B1654" s="386" t="s">
        <v>10698</v>
      </c>
      <c r="C1654" s="96" t="s">
        <v>8117</v>
      </c>
      <c r="D1654" s="386"/>
      <c r="E1654" s="386"/>
      <c r="F1654" s="386"/>
      <c r="G1654" s="387"/>
      <c r="H1654" s="386" t="s">
        <v>10699</v>
      </c>
      <c r="I1654" s="386" t="s">
        <v>535</v>
      </c>
      <c r="J1654" s="386">
        <v>12</v>
      </c>
      <c r="K1654" s="386">
        <v>2015</v>
      </c>
      <c r="L1654" s="388">
        <v>1564.43</v>
      </c>
    </row>
    <row r="1655" spans="1:12" x14ac:dyDescent="0.25">
      <c r="A1655" s="386">
        <v>1647</v>
      </c>
      <c r="B1655" s="386" t="s">
        <v>10700</v>
      </c>
      <c r="C1655" s="96" t="s">
        <v>8117</v>
      </c>
      <c r="D1655" s="386"/>
      <c r="E1655" s="386"/>
      <c r="F1655" s="386"/>
      <c r="G1655" s="387"/>
      <c r="H1655" s="386" t="s">
        <v>10699</v>
      </c>
      <c r="I1655" s="386" t="s">
        <v>535</v>
      </c>
      <c r="J1655" s="386">
        <v>12</v>
      </c>
      <c r="K1655" s="386">
        <v>2015</v>
      </c>
      <c r="L1655" s="388">
        <v>1564.43</v>
      </c>
    </row>
    <row r="1656" spans="1:12" x14ac:dyDescent="0.25">
      <c r="A1656" s="386">
        <v>1648</v>
      </c>
      <c r="B1656" s="386" t="s">
        <v>10701</v>
      </c>
      <c r="C1656" s="96" t="s">
        <v>8117</v>
      </c>
      <c r="D1656" s="386"/>
      <c r="E1656" s="386"/>
      <c r="F1656" s="386"/>
      <c r="G1656" s="387"/>
      <c r="H1656" s="386" t="s">
        <v>10699</v>
      </c>
      <c r="I1656" s="386" t="s">
        <v>535</v>
      </c>
      <c r="J1656" s="386">
        <v>12</v>
      </c>
      <c r="K1656" s="386">
        <v>2015</v>
      </c>
      <c r="L1656" s="388">
        <v>1564.43</v>
      </c>
    </row>
    <row r="1657" spans="1:12" x14ac:dyDescent="0.25">
      <c r="A1657" s="386">
        <v>1649</v>
      </c>
      <c r="B1657" s="386" t="s">
        <v>10702</v>
      </c>
      <c r="C1657" s="96" t="s">
        <v>10703</v>
      </c>
      <c r="D1657" s="386"/>
      <c r="E1657" s="386"/>
      <c r="F1657" s="386"/>
      <c r="G1657" s="387"/>
      <c r="H1657" s="386" t="s">
        <v>10699</v>
      </c>
      <c r="I1657" s="386" t="s">
        <v>535</v>
      </c>
      <c r="J1657" s="386">
        <v>12</v>
      </c>
      <c r="K1657" s="386">
        <v>2015</v>
      </c>
      <c r="L1657" s="388">
        <v>5574.88</v>
      </c>
    </row>
    <row r="1658" spans="1:12" ht="30" x14ac:dyDescent="0.25">
      <c r="A1658" s="386">
        <v>1650</v>
      </c>
      <c r="B1658" s="386" t="s">
        <v>10704</v>
      </c>
      <c r="C1658" s="386" t="s">
        <v>10705</v>
      </c>
      <c r="D1658" s="386"/>
      <c r="E1658" s="386"/>
      <c r="F1658" s="386"/>
      <c r="G1658" s="387"/>
      <c r="H1658" s="386" t="s">
        <v>381</v>
      </c>
      <c r="I1658" s="386" t="s">
        <v>535</v>
      </c>
      <c r="J1658" s="386">
        <v>12</v>
      </c>
      <c r="K1658" s="386">
        <v>2013</v>
      </c>
      <c r="L1658" s="388">
        <v>1</v>
      </c>
    </row>
    <row r="1659" spans="1:12" ht="30" x14ac:dyDescent="0.25">
      <c r="A1659" s="386">
        <v>1651</v>
      </c>
      <c r="B1659" s="386" t="s">
        <v>10706</v>
      </c>
      <c r="C1659" s="386" t="s">
        <v>10707</v>
      </c>
      <c r="D1659" s="386"/>
      <c r="E1659" s="386"/>
      <c r="F1659" s="386"/>
      <c r="G1659" s="387"/>
      <c r="H1659" s="386" t="s">
        <v>381</v>
      </c>
      <c r="I1659" s="386" t="s">
        <v>535</v>
      </c>
      <c r="J1659" s="386">
        <v>12</v>
      </c>
      <c r="K1659" s="386">
        <v>2013</v>
      </c>
      <c r="L1659" s="388">
        <v>1</v>
      </c>
    </row>
    <row r="1660" spans="1:12" x14ac:dyDescent="0.25">
      <c r="A1660" s="386">
        <v>1652</v>
      </c>
      <c r="B1660" s="386" t="s">
        <v>10708</v>
      </c>
      <c r="C1660" s="386" t="s">
        <v>10709</v>
      </c>
      <c r="D1660" s="386"/>
      <c r="E1660" s="386"/>
      <c r="F1660" s="386"/>
      <c r="G1660" s="387"/>
      <c r="H1660" s="386" t="s">
        <v>381</v>
      </c>
      <c r="I1660" s="386" t="s">
        <v>535</v>
      </c>
      <c r="J1660" s="386">
        <v>12</v>
      </c>
      <c r="K1660" s="386">
        <v>2013</v>
      </c>
      <c r="L1660" s="388">
        <v>1</v>
      </c>
    </row>
    <row r="1661" spans="1:12" x14ac:dyDescent="0.25">
      <c r="A1661" s="386">
        <v>1653</v>
      </c>
      <c r="B1661" s="386" t="s">
        <v>10710</v>
      </c>
      <c r="C1661" s="386" t="s">
        <v>10711</v>
      </c>
      <c r="D1661" s="386"/>
      <c r="E1661" s="386"/>
      <c r="F1661" s="386"/>
      <c r="G1661" s="387"/>
      <c r="H1661" s="386" t="s">
        <v>381</v>
      </c>
      <c r="I1661" s="386" t="s">
        <v>535</v>
      </c>
      <c r="J1661" s="386">
        <v>12</v>
      </c>
      <c r="K1661" s="386">
        <v>2013</v>
      </c>
      <c r="L1661" s="388">
        <v>1</v>
      </c>
    </row>
    <row r="1662" spans="1:12" x14ac:dyDescent="0.25">
      <c r="A1662" s="386">
        <v>1654</v>
      </c>
      <c r="B1662" s="386" t="s">
        <v>10712</v>
      </c>
      <c r="C1662" s="386" t="s">
        <v>10713</v>
      </c>
      <c r="D1662" s="386"/>
      <c r="E1662" s="386"/>
      <c r="F1662" s="386"/>
      <c r="G1662" s="387"/>
      <c r="H1662" s="386" t="s">
        <v>381</v>
      </c>
      <c r="I1662" s="386" t="s">
        <v>535</v>
      </c>
      <c r="J1662" s="386">
        <v>12</v>
      </c>
      <c r="K1662" s="386">
        <v>2013</v>
      </c>
      <c r="L1662" s="388">
        <v>1</v>
      </c>
    </row>
    <row r="1663" spans="1:12" ht="30" x14ac:dyDescent="0.25">
      <c r="A1663" s="386">
        <v>1655</v>
      </c>
      <c r="B1663" s="386" t="s">
        <v>10714</v>
      </c>
      <c r="C1663" s="386" t="s">
        <v>10715</v>
      </c>
      <c r="D1663" s="386"/>
      <c r="E1663" s="386"/>
      <c r="F1663" s="386"/>
      <c r="G1663" s="387"/>
      <c r="H1663" s="386" t="s">
        <v>381</v>
      </c>
      <c r="I1663" s="386" t="s">
        <v>535</v>
      </c>
      <c r="J1663" s="386">
        <v>12</v>
      </c>
      <c r="K1663" s="386">
        <v>2015</v>
      </c>
      <c r="L1663" s="388">
        <v>2047</v>
      </c>
    </row>
    <row r="1664" spans="1:12" x14ac:dyDescent="0.25">
      <c r="A1664" s="386">
        <v>1656</v>
      </c>
      <c r="B1664" s="386" t="s">
        <v>10716</v>
      </c>
      <c r="C1664" s="386" t="s">
        <v>10717</v>
      </c>
      <c r="D1664" s="386"/>
      <c r="E1664" s="386"/>
      <c r="F1664" s="386"/>
      <c r="G1664" s="387"/>
      <c r="H1664" s="386" t="s">
        <v>381</v>
      </c>
      <c r="I1664" s="386" t="s">
        <v>535</v>
      </c>
      <c r="J1664" s="386">
        <v>12</v>
      </c>
      <c r="K1664" s="386">
        <v>2015</v>
      </c>
      <c r="L1664" s="388">
        <v>1023.5</v>
      </c>
    </row>
    <row r="1665" spans="1:12" x14ac:dyDescent="0.25">
      <c r="A1665" s="386">
        <v>1657</v>
      </c>
      <c r="B1665" s="386" t="s">
        <v>10718</v>
      </c>
      <c r="C1665" s="386" t="s">
        <v>10719</v>
      </c>
      <c r="D1665" s="386"/>
      <c r="E1665" s="386"/>
      <c r="F1665" s="386"/>
      <c r="G1665" s="387"/>
      <c r="H1665" s="386" t="s">
        <v>381</v>
      </c>
      <c r="I1665" s="386" t="s">
        <v>535</v>
      </c>
      <c r="J1665" s="386">
        <v>12</v>
      </c>
      <c r="K1665" s="386">
        <v>2015</v>
      </c>
      <c r="L1665" s="388">
        <v>1023.5</v>
      </c>
    </row>
    <row r="1666" spans="1:12" ht="30" x14ac:dyDescent="0.25">
      <c r="A1666" s="386">
        <v>1658</v>
      </c>
      <c r="B1666" s="386" t="s">
        <v>10720</v>
      </c>
      <c r="C1666" s="386" t="s">
        <v>10721</v>
      </c>
      <c r="D1666" s="386"/>
      <c r="E1666" s="386"/>
      <c r="F1666" s="386"/>
      <c r="G1666" s="387"/>
      <c r="H1666" s="386" t="s">
        <v>381</v>
      </c>
      <c r="I1666" s="386" t="s">
        <v>535</v>
      </c>
      <c r="J1666" s="386">
        <v>12</v>
      </c>
      <c r="K1666" s="386">
        <v>2015</v>
      </c>
      <c r="L1666" s="388">
        <v>1449</v>
      </c>
    </row>
    <row r="1667" spans="1:12" ht="30" x14ac:dyDescent="0.25">
      <c r="A1667" s="386">
        <v>1659</v>
      </c>
      <c r="B1667" s="386" t="s">
        <v>10722</v>
      </c>
      <c r="C1667" s="386" t="s">
        <v>10723</v>
      </c>
      <c r="D1667" s="386"/>
      <c r="E1667" s="386"/>
      <c r="F1667" s="386"/>
      <c r="G1667" s="387"/>
      <c r="H1667" s="386" t="s">
        <v>381</v>
      </c>
      <c r="I1667" s="386" t="s">
        <v>535</v>
      </c>
      <c r="J1667" s="386">
        <v>12</v>
      </c>
      <c r="K1667" s="386">
        <v>2013</v>
      </c>
      <c r="L1667" s="388">
        <v>1</v>
      </c>
    </row>
    <row r="1668" spans="1:12" ht="30" x14ac:dyDescent="0.25">
      <c r="A1668" s="386">
        <v>1660</v>
      </c>
      <c r="B1668" s="386" t="s">
        <v>10724</v>
      </c>
      <c r="C1668" s="386" t="s">
        <v>10725</v>
      </c>
      <c r="D1668" s="386"/>
      <c r="E1668" s="386"/>
      <c r="F1668" s="386"/>
      <c r="G1668" s="387"/>
      <c r="H1668" s="386" t="s">
        <v>381</v>
      </c>
      <c r="I1668" s="386" t="s">
        <v>535</v>
      </c>
      <c r="J1668" s="386">
        <v>12</v>
      </c>
      <c r="K1668" s="386">
        <v>2013</v>
      </c>
      <c r="L1668" s="388">
        <v>1</v>
      </c>
    </row>
    <row r="1669" spans="1:12" ht="30" x14ac:dyDescent="0.25">
      <c r="A1669" s="386">
        <v>1661</v>
      </c>
      <c r="B1669" s="386" t="s">
        <v>10726</v>
      </c>
      <c r="C1669" s="386" t="s">
        <v>10727</v>
      </c>
      <c r="D1669" s="386"/>
      <c r="E1669" s="386"/>
      <c r="F1669" s="386"/>
      <c r="G1669" s="387"/>
      <c r="H1669" s="386" t="s">
        <v>381</v>
      </c>
      <c r="I1669" s="386" t="s">
        <v>535</v>
      </c>
      <c r="J1669" s="386">
        <v>12</v>
      </c>
      <c r="K1669" s="386">
        <v>2013</v>
      </c>
      <c r="L1669" s="388">
        <v>1</v>
      </c>
    </row>
    <row r="1670" spans="1:12" ht="30" x14ac:dyDescent="0.25">
      <c r="A1670" s="386">
        <v>1662</v>
      </c>
      <c r="B1670" s="386" t="s">
        <v>10728</v>
      </c>
      <c r="C1670" s="386" t="s">
        <v>10729</v>
      </c>
      <c r="D1670" s="386"/>
      <c r="E1670" s="386"/>
      <c r="F1670" s="386"/>
      <c r="G1670" s="387"/>
      <c r="H1670" s="386" t="s">
        <v>381</v>
      </c>
      <c r="I1670" s="386" t="s">
        <v>535</v>
      </c>
      <c r="J1670" s="386">
        <v>12</v>
      </c>
      <c r="K1670" s="386">
        <v>2015</v>
      </c>
      <c r="L1670" s="388">
        <v>448.8</v>
      </c>
    </row>
    <row r="1671" spans="1:12" x14ac:dyDescent="0.25">
      <c r="A1671" s="386">
        <v>1663</v>
      </c>
      <c r="B1671" s="386" t="s">
        <v>2594</v>
      </c>
      <c r="C1671" s="386" t="s">
        <v>10730</v>
      </c>
      <c r="D1671" s="386"/>
      <c r="E1671" s="386"/>
      <c r="F1671" s="386"/>
      <c r="G1671" s="387"/>
      <c r="H1671" s="386" t="s">
        <v>381</v>
      </c>
      <c r="I1671" s="386" t="s">
        <v>535</v>
      </c>
      <c r="J1671" s="386">
        <v>12</v>
      </c>
      <c r="K1671" s="386">
        <v>2015</v>
      </c>
      <c r="L1671" s="388">
        <v>2129.0300000000002</v>
      </c>
    </row>
    <row r="1672" spans="1:12" x14ac:dyDescent="0.25">
      <c r="A1672" s="386">
        <v>1664</v>
      </c>
      <c r="B1672" s="386" t="s">
        <v>10731</v>
      </c>
      <c r="C1672" s="386" t="s">
        <v>10732</v>
      </c>
      <c r="D1672" s="386"/>
      <c r="E1672" s="386"/>
      <c r="F1672" s="386"/>
      <c r="G1672" s="387"/>
      <c r="H1672" s="386" t="s">
        <v>381</v>
      </c>
      <c r="I1672" s="386" t="s">
        <v>535</v>
      </c>
      <c r="J1672" s="386">
        <v>12</v>
      </c>
      <c r="K1672" s="386">
        <v>2013</v>
      </c>
      <c r="L1672" s="388">
        <v>1</v>
      </c>
    </row>
    <row r="1673" spans="1:12" x14ac:dyDescent="0.25">
      <c r="A1673" s="386">
        <v>1665</v>
      </c>
      <c r="B1673" s="386" t="s">
        <v>10733</v>
      </c>
      <c r="C1673" s="386" t="s">
        <v>10734</v>
      </c>
      <c r="D1673" s="386"/>
      <c r="E1673" s="386"/>
      <c r="F1673" s="386"/>
      <c r="G1673" s="387"/>
      <c r="H1673" s="386" t="s">
        <v>381</v>
      </c>
      <c r="I1673" s="386" t="s">
        <v>535</v>
      </c>
      <c r="J1673" s="386">
        <v>12</v>
      </c>
      <c r="K1673" s="386">
        <v>2013</v>
      </c>
      <c r="L1673" s="388">
        <v>1</v>
      </c>
    </row>
    <row r="1674" spans="1:12" x14ac:dyDescent="0.25">
      <c r="A1674" s="386">
        <v>1666</v>
      </c>
      <c r="B1674" s="386" t="s">
        <v>10735</v>
      </c>
      <c r="C1674" s="386" t="s">
        <v>10736</v>
      </c>
      <c r="D1674" s="386"/>
      <c r="E1674" s="386"/>
      <c r="F1674" s="386"/>
      <c r="G1674" s="387"/>
      <c r="H1674" s="386" t="s">
        <v>381</v>
      </c>
      <c r="I1674" s="386" t="s">
        <v>535</v>
      </c>
      <c r="J1674" s="386">
        <v>12</v>
      </c>
      <c r="K1674" s="386">
        <v>2013</v>
      </c>
      <c r="L1674" s="388">
        <v>1</v>
      </c>
    </row>
    <row r="1675" spans="1:12" x14ac:dyDescent="0.25">
      <c r="A1675" s="386">
        <v>1667</v>
      </c>
      <c r="B1675" s="386" t="s">
        <v>10737</v>
      </c>
      <c r="C1675" s="386" t="s">
        <v>10738</v>
      </c>
      <c r="D1675" s="386"/>
      <c r="E1675" s="386"/>
      <c r="F1675" s="386"/>
      <c r="G1675" s="387"/>
      <c r="H1675" s="386" t="s">
        <v>381</v>
      </c>
      <c r="I1675" s="386" t="s">
        <v>535</v>
      </c>
      <c r="J1675" s="386">
        <v>12</v>
      </c>
      <c r="K1675" s="386">
        <v>2013</v>
      </c>
      <c r="L1675" s="388">
        <v>1</v>
      </c>
    </row>
    <row r="1676" spans="1:12" x14ac:dyDescent="0.25">
      <c r="A1676" s="386">
        <v>1668</v>
      </c>
      <c r="B1676" s="386" t="s">
        <v>10739</v>
      </c>
      <c r="C1676" s="386" t="s">
        <v>10740</v>
      </c>
      <c r="D1676" s="386"/>
      <c r="E1676" s="386"/>
      <c r="F1676" s="386"/>
      <c r="G1676" s="387"/>
      <c r="H1676" s="386" t="s">
        <v>381</v>
      </c>
      <c r="I1676" s="386" t="s">
        <v>535</v>
      </c>
      <c r="J1676" s="386">
        <v>12</v>
      </c>
      <c r="K1676" s="386">
        <v>2013</v>
      </c>
      <c r="L1676" s="388">
        <v>1</v>
      </c>
    </row>
    <row r="1677" spans="1:12" x14ac:dyDescent="0.25">
      <c r="A1677" s="386">
        <v>1669</v>
      </c>
      <c r="B1677" s="386" t="s">
        <v>10741</v>
      </c>
      <c r="C1677" s="386" t="s">
        <v>10742</v>
      </c>
      <c r="D1677" s="386"/>
      <c r="E1677" s="386"/>
      <c r="F1677" s="386"/>
      <c r="G1677" s="387"/>
      <c r="H1677" s="386" t="s">
        <v>381</v>
      </c>
      <c r="I1677" s="386" t="s">
        <v>535</v>
      </c>
      <c r="J1677" s="386">
        <v>12</v>
      </c>
      <c r="K1677" s="386">
        <v>2013</v>
      </c>
      <c r="L1677" s="388">
        <v>1</v>
      </c>
    </row>
    <row r="1678" spans="1:12" x14ac:dyDescent="0.25">
      <c r="A1678" s="386">
        <v>1670</v>
      </c>
      <c r="B1678" s="386" t="s">
        <v>10743</v>
      </c>
      <c r="C1678" s="386" t="s">
        <v>10744</v>
      </c>
      <c r="D1678" s="386"/>
      <c r="E1678" s="386"/>
      <c r="F1678" s="386"/>
      <c r="G1678" s="387"/>
      <c r="H1678" s="386" t="s">
        <v>381</v>
      </c>
      <c r="I1678" s="386" t="s">
        <v>535</v>
      </c>
      <c r="J1678" s="386">
        <v>12</v>
      </c>
      <c r="K1678" s="386">
        <v>2013</v>
      </c>
      <c r="L1678" s="388">
        <v>1</v>
      </c>
    </row>
    <row r="1679" spans="1:12" x14ac:dyDescent="0.25">
      <c r="A1679" s="386">
        <v>1671</v>
      </c>
      <c r="B1679" s="386" t="s">
        <v>10745</v>
      </c>
      <c r="C1679" s="386" t="s">
        <v>10746</v>
      </c>
      <c r="D1679" s="386"/>
      <c r="E1679" s="386"/>
      <c r="F1679" s="386"/>
      <c r="G1679" s="387"/>
      <c r="H1679" s="386" t="s">
        <v>381</v>
      </c>
      <c r="I1679" s="386" t="s">
        <v>535</v>
      </c>
      <c r="J1679" s="386">
        <v>12</v>
      </c>
      <c r="K1679" s="386">
        <v>2015</v>
      </c>
      <c r="L1679" s="388">
        <v>1986.01</v>
      </c>
    </row>
    <row r="1680" spans="1:12" x14ac:dyDescent="0.25">
      <c r="A1680" s="386">
        <v>1672</v>
      </c>
      <c r="B1680" s="386" t="s">
        <v>10747</v>
      </c>
      <c r="C1680" s="386" t="s">
        <v>10748</v>
      </c>
      <c r="D1680" s="386"/>
      <c r="E1680" s="386"/>
      <c r="F1680" s="386"/>
      <c r="G1680" s="387"/>
      <c r="H1680" s="386" t="s">
        <v>381</v>
      </c>
      <c r="I1680" s="386" t="s">
        <v>535</v>
      </c>
      <c r="J1680" s="386">
        <v>12</v>
      </c>
      <c r="K1680" s="386">
        <v>2013</v>
      </c>
      <c r="L1680" s="388">
        <v>1</v>
      </c>
    </row>
    <row r="1681" spans="1:12" x14ac:dyDescent="0.25">
      <c r="A1681" s="386">
        <v>1673</v>
      </c>
      <c r="B1681" s="386" t="s">
        <v>10749</v>
      </c>
      <c r="C1681" s="386" t="s">
        <v>10750</v>
      </c>
      <c r="D1681" s="386"/>
      <c r="E1681" s="386"/>
      <c r="F1681" s="386"/>
      <c r="G1681" s="387"/>
      <c r="H1681" s="386" t="s">
        <v>381</v>
      </c>
      <c r="I1681" s="386" t="s">
        <v>535</v>
      </c>
      <c r="J1681" s="386">
        <v>12</v>
      </c>
      <c r="K1681" s="386">
        <v>2013</v>
      </c>
      <c r="L1681" s="388">
        <v>1</v>
      </c>
    </row>
    <row r="1682" spans="1:12" x14ac:dyDescent="0.25">
      <c r="A1682" s="386">
        <v>1674</v>
      </c>
      <c r="B1682" s="386" t="s">
        <v>10751</v>
      </c>
      <c r="C1682" s="386" t="s">
        <v>10752</v>
      </c>
      <c r="D1682" s="386"/>
      <c r="E1682" s="386"/>
      <c r="F1682" s="386"/>
      <c r="G1682" s="387"/>
      <c r="H1682" s="386" t="s">
        <v>381</v>
      </c>
      <c r="I1682" s="386" t="s">
        <v>535</v>
      </c>
      <c r="J1682" s="386">
        <v>12</v>
      </c>
      <c r="K1682" s="386">
        <v>2013</v>
      </c>
      <c r="L1682" s="388">
        <v>1</v>
      </c>
    </row>
    <row r="1683" spans="1:12" x14ac:dyDescent="0.25">
      <c r="A1683" s="386">
        <v>1675</v>
      </c>
      <c r="B1683" s="386" t="s">
        <v>10753</v>
      </c>
      <c r="C1683" s="386" t="s">
        <v>10754</v>
      </c>
      <c r="D1683" s="386"/>
      <c r="E1683" s="386"/>
      <c r="F1683" s="386"/>
      <c r="G1683" s="387"/>
      <c r="H1683" s="386" t="s">
        <v>381</v>
      </c>
      <c r="I1683" s="386" t="s">
        <v>535</v>
      </c>
      <c r="J1683" s="386">
        <v>12</v>
      </c>
      <c r="K1683" s="386">
        <v>2013</v>
      </c>
      <c r="L1683" s="388">
        <v>1</v>
      </c>
    </row>
    <row r="1684" spans="1:12" x14ac:dyDescent="0.25">
      <c r="A1684" s="386">
        <v>1676</v>
      </c>
      <c r="B1684" s="386" t="s">
        <v>10755</v>
      </c>
      <c r="C1684" s="386" t="s">
        <v>10756</v>
      </c>
      <c r="D1684" s="386"/>
      <c r="E1684" s="386"/>
      <c r="F1684" s="386"/>
      <c r="G1684" s="387"/>
      <c r="H1684" s="386" t="s">
        <v>381</v>
      </c>
      <c r="I1684" s="386" t="s">
        <v>535</v>
      </c>
      <c r="J1684" s="386">
        <v>12</v>
      </c>
      <c r="K1684" s="386">
        <v>2013</v>
      </c>
      <c r="L1684" s="388">
        <v>1</v>
      </c>
    </row>
    <row r="1685" spans="1:12" x14ac:dyDescent="0.25">
      <c r="A1685" s="386">
        <v>1677</v>
      </c>
      <c r="B1685" s="386" t="s">
        <v>10757</v>
      </c>
      <c r="C1685" s="386" t="s">
        <v>10758</v>
      </c>
      <c r="D1685" s="386"/>
      <c r="E1685" s="386"/>
      <c r="F1685" s="386"/>
      <c r="G1685" s="387"/>
      <c r="H1685" s="386" t="s">
        <v>381</v>
      </c>
      <c r="I1685" s="386" t="s">
        <v>535</v>
      </c>
      <c r="J1685" s="386">
        <v>12</v>
      </c>
      <c r="K1685" s="386">
        <v>2013</v>
      </c>
      <c r="L1685" s="388">
        <v>1</v>
      </c>
    </row>
    <row r="1686" spans="1:12" ht="30" x14ac:dyDescent="0.25">
      <c r="A1686" s="386">
        <v>1678</v>
      </c>
      <c r="B1686" s="386" t="s">
        <v>10759</v>
      </c>
      <c r="C1686" s="386" t="s">
        <v>10760</v>
      </c>
      <c r="D1686" s="386"/>
      <c r="E1686" s="386"/>
      <c r="F1686" s="386"/>
      <c r="G1686" s="387"/>
      <c r="H1686" s="386" t="s">
        <v>381</v>
      </c>
      <c r="I1686" s="386" t="s">
        <v>535</v>
      </c>
      <c r="J1686" s="386">
        <v>12</v>
      </c>
      <c r="K1686" s="386">
        <v>2013</v>
      </c>
      <c r="L1686" s="388">
        <v>1</v>
      </c>
    </row>
    <row r="1687" spans="1:12" x14ac:dyDescent="0.25">
      <c r="A1687" s="386">
        <v>1679</v>
      </c>
      <c r="B1687" s="386" t="s">
        <v>10761</v>
      </c>
      <c r="C1687" s="386" t="s">
        <v>10762</v>
      </c>
      <c r="D1687" s="386"/>
      <c r="E1687" s="386"/>
      <c r="F1687" s="386"/>
      <c r="G1687" s="387"/>
      <c r="H1687" s="386" t="s">
        <v>381</v>
      </c>
      <c r="I1687" s="386" t="s">
        <v>535</v>
      </c>
      <c r="J1687" s="386">
        <v>12</v>
      </c>
      <c r="K1687" s="386">
        <v>2013</v>
      </c>
      <c r="L1687" s="388">
        <v>1</v>
      </c>
    </row>
    <row r="1688" spans="1:12" x14ac:dyDescent="0.25">
      <c r="A1688" s="386">
        <v>1680</v>
      </c>
      <c r="B1688" s="386" t="s">
        <v>10763</v>
      </c>
      <c r="C1688" s="386" t="s">
        <v>10764</v>
      </c>
      <c r="D1688" s="386"/>
      <c r="E1688" s="386"/>
      <c r="F1688" s="386"/>
      <c r="G1688" s="387"/>
      <c r="H1688" s="386" t="s">
        <v>381</v>
      </c>
      <c r="I1688" s="386" t="s">
        <v>535</v>
      </c>
      <c r="J1688" s="386">
        <v>12</v>
      </c>
      <c r="K1688" s="386">
        <v>2013</v>
      </c>
      <c r="L1688" s="388">
        <v>1</v>
      </c>
    </row>
    <row r="1689" spans="1:12" x14ac:dyDescent="0.25">
      <c r="A1689" s="386">
        <v>1681</v>
      </c>
      <c r="B1689" s="386" t="s">
        <v>10765</v>
      </c>
      <c r="C1689" s="386" t="s">
        <v>10766</v>
      </c>
      <c r="D1689" s="386"/>
      <c r="E1689" s="386"/>
      <c r="F1689" s="386"/>
      <c r="G1689" s="387"/>
      <c r="H1689" s="386" t="s">
        <v>381</v>
      </c>
      <c r="I1689" s="386" t="s">
        <v>535</v>
      </c>
      <c r="J1689" s="386">
        <v>12</v>
      </c>
      <c r="K1689" s="386">
        <v>2013</v>
      </c>
      <c r="L1689" s="388">
        <v>1</v>
      </c>
    </row>
    <row r="1690" spans="1:12" ht="30" x14ac:dyDescent="0.25">
      <c r="A1690" s="386">
        <v>1682</v>
      </c>
      <c r="B1690" s="386" t="s">
        <v>10767</v>
      </c>
      <c r="C1690" s="386" t="s">
        <v>10768</v>
      </c>
      <c r="D1690" s="386"/>
      <c r="E1690" s="386"/>
      <c r="F1690" s="386"/>
      <c r="G1690" s="387"/>
      <c r="H1690" s="386" t="s">
        <v>381</v>
      </c>
      <c r="I1690" s="386" t="s">
        <v>535</v>
      </c>
      <c r="J1690" s="386">
        <v>12</v>
      </c>
      <c r="K1690" s="386">
        <v>2013</v>
      </c>
      <c r="L1690" s="388">
        <v>1</v>
      </c>
    </row>
    <row r="1691" spans="1:12" x14ac:dyDescent="0.25">
      <c r="A1691" s="386">
        <v>1683</v>
      </c>
      <c r="B1691" s="386" t="s">
        <v>10769</v>
      </c>
      <c r="C1691" s="386" t="s">
        <v>10770</v>
      </c>
      <c r="D1691" s="386"/>
      <c r="E1691" s="386"/>
      <c r="F1691" s="386"/>
      <c r="G1691" s="387"/>
      <c r="H1691" s="386" t="s">
        <v>381</v>
      </c>
      <c r="I1691" s="386" t="s">
        <v>535</v>
      </c>
      <c r="J1691" s="386">
        <v>12</v>
      </c>
      <c r="K1691" s="386">
        <v>2013</v>
      </c>
      <c r="L1691" s="388">
        <v>1</v>
      </c>
    </row>
    <row r="1692" spans="1:12" x14ac:dyDescent="0.25">
      <c r="A1692" s="386">
        <v>1684</v>
      </c>
      <c r="B1692" s="386" t="s">
        <v>10771</v>
      </c>
      <c r="C1692" s="386" t="s">
        <v>10772</v>
      </c>
      <c r="D1692" s="386"/>
      <c r="E1692" s="386"/>
      <c r="F1692" s="386"/>
      <c r="G1692" s="387"/>
      <c r="H1692" s="386" t="s">
        <v>381</v>
      </c>
      <c r="I1692" s="386" t="s">
        <v>535</v>
      </c>
      <c r="J1692" s="386">
        <v>12</v>
      </c>
      <c r="K1692" s="386">
        <v>2013</v>
      </c>
      <c r="L1692" s="388">
        <v>1</v>
      </c>
    </row>
    <row r="1693" spans="1:12" x14ac:dyDescent="0.25">
      <c r="A1693" s="386">
        <v>1685</v>
      </c>
      <c r="B1693" s="386" t="s">
        <v>10773</v>
      </c>
      <c r="C1693" s="386" t="s">
        <v>10774</v>
      </c>
      <c r="D1693" s="386"/>
      <c r="E1693" s="386"/>
      <c r="F1693" s="386"/>
      <c r="G1693" s="387"/>
      <c r="H1693" s="386" t="s">
        <v>381</v>
      </c>
      <c r="I1693" s="386" t="s">
        <v>535</v>
      </c>
      <c r="J1693" s="386">
        <v>12</v>
      </c>
      <c r="K1693" s="386">
        <v>2013</v>
      </c>
      <c r="L1693" s="388">
        <v>1</v>
      </c>
    </row>
    <row r="1694" spans="1:12" x14ac:dyDescent="0.25">
      <c r="A1694" s="386">
        <v>1686</v>
      </c>
      <c r="B1694" s="386" t="s">
        <v>10775</v>
      </c>
      <c r="C1694" s="386" t="s">
        <v>10776</v>
      </c>
      <c r="D1694" s="386"/>
      <c r="E1694" s="386"/>
      <c r="F1694" s="386"/>
      <c r="G1694" s="387"/>
      <c r="H1694" s="386" t="s">
        <v>381</v>
      </c>
      <c r="I1694" s="386" t="s">
        <v>535</v>
      </c>
      <c r="J1694" s="386">
        <v>12</v>
      </c>
      <c r="K1694" s="386">
        <v>2013</v>
      </c>
      <c r="L1694" s="388">
        <v>1</v>
      </c>
    </row>
    <row r="1695" spans="1:12" x14ac:dyDescent="0.25">
      <c r="A1695" s="386">
        <v>1687</v>
      </c>
      <c r="B1695" s="386" t="s">
        <v>10777</v>
      </c>
      <c r="C1695" s="386" t="s">
        <v>10778</v>
      </c>
      <c r="D1695" s="386"/>
      <c r="E1695" s="386"/>
      <c r="F1695" s="386"/>
      <c r="G1695" s="387"/>
      <c r="H1695" s="386" t="s">
        <v>381</v>
      </c>
      <c r="I1695" s="386" t="s">
        <v>535</v>
      </c>
      <c r="J1695" s="386">
        <v>12</v>
      </c>
      <c r="K1695" s="386">
        <v>2013</v>
      </c>
      <c r="L1695" s="388">
        <v>1</v>
      </c>
    </row>
    <row r="1696" spans="1:12" x14ac:dyDescent="0.25">
      <c r="A1696" s="386">
        <v>1688</v>
      </c>
      <c r="B1696" s="386" t="s">
        <v>10779</v>
      </c>
      <c r="C1696" s="386" t="s">
        <v>10780</v>
      </c>
      <c r="D1696" s="386"/>
      <c r="E1696" s="386"/>
      <c r="F1696" s="386"/>
      <c r="G1696" s="387"/>
      <c r="H1696" s="386" t="s">
        <v>381</v>
      </c>
      <c r="I1696" s="386" t="s">
        <v>535</v>
      </c>
      <c r="J1696" s="386">
        <v>12</v>
      </c>
      <c r="K1696" s="386">
        <v>2013</v>
      </c>
      <c r="L1696" s="388">
        <v>1</v>
      </c>
    </row>
    <row r="1697" spans="1:12" ht="30" x14ac:dyDescent="0.25">
      <c r="A1697" s="386">
        <v>1689</v>
      </c>
      <c r="B1697" s="386" t="s">
        <v>10781</v>
      </c>
      <c r="C1697" s="386" t="s">
        <v>10782</v>
      </c>
      <c r="D1697" s="386"/>
      <c r="E1697" s="386"/>
      <c r="F1697" s="386"/>
      <c r="G1697" s="387"/>
      <c r="H1697" s="386" t="s">
        <v>381</v>
      </c>
      <c r="I1697" s="386" t="s">
        <v>535</v>
      </c>
      <c r="J1697" s="386">
        <v>12</v>
      </c>
      <c r="K1697" s="386">
        <v>2013</v>
      </c>
      <c r="L1697" s="388">
        <v>2</v>
      </c>
    </row>
    <row r="1698" spans="1:12" ht="30" x14ac:dyDescent="0.25">
      <c r="A1698" s="386">
        <v>1690</v>
      </c>
      <c r="B1698" s="386" t="s">
        <v>10783</v>
      </c>
      <c r="C1698" s="386" t="s">
        <v>10784</v>
      </c>
      <c r="D1698" s="386"/>
      <c r="E1698" s="386"/>
      <c r="F1698" s="386"/>
      <c r="G1698" s="387"/>
      <c r="H1698" s="386" t="s">
        <v>381</v>
      </c>
      <c r="I1698" s="386" t="s">
        <v>535</v>
      </c>
      <c r="J1698" s="386">
        <v>12</v>
      </c>
      <c r="K1698" s="386">
        <v>2015</v>
      </c>
      <c r="L1698" s="388">
        <v>1890</v>
      </c>
    </row>
    <row r="1699" spans="1:12" x14ac:dyDescent="0.25">
      <c r="A1699" s="386">
        <v>1691</v>
      </c>
      <c r="B1699" s="386" t="s">
        <v>10785</v>
      </c>
      <c r="C1699" s="386" t="s">
        <v>10786</v>
      </c>
      <c r="D1699" s="386"/>
      <c r="E1699" s="386"/>
      <c r="F1699" s="386"/>
      <c r="G1699" s="387"/>
      <c r="H1699" s="386" t="s">
        <v>381</v>
      </c>
      <c r="I1699" s="386" t="s">
        <v>535</v>
      </c>
      <c r="J1699" s="386">
        <v>12</v>
      </c>
      <c r="K1699" s="386">
        <v>2015</v>
      </c>
      <c r="L1699" s="388">
        <v>742</v>
      </c>
    </row>
    <row r="1700" spans="1:12" x14ac:dyDescent="0.25">
      <c r="A1700" s="386">
        <v>1692</v>
      </c>
      <c r="B1700" s="96" t="s">
        <v>10787</v>
      </c>
      <c r="C1700" s="96" t="s">
        <v>10788</v>
      </c>
      <c r="D1700" s="386"/>
      <c r="E1700" s="386"/>
      <c r="F1700" s="386"/>
      <c r="G1700" s="387"/>
      <c r="H1700" s="386" t="s">
        <v>381</v>
      </c>
      <c r="I1700" s="386" t="s">
        <v>535</v>
      </c>
      <c r="J1700" s="386">
        <v>12</v>
      </c>
      <c r="K1700" s="386">
        <v>2015</v>
      </c>
      <c r="L1700" s="388">
        <v>649</v>
      </c>
    </row>
    <row r="1701" spans="1:12" x14ac:dyDescent="0.25">
      <c r="A1701" s="386">
        <v>1693</v>
      </c>
      <c r="B1701" s="386" t="s">
        <v>10789</v>
      </c>
      <c r="C1701" s="386" t="s">
        <v>10790</v>
      </c>
      <c r="D1701" s="386"/>
      <c r="E1701" s="386"/>
      <c r="F1701" s="386"/>
      <c r="G1701" s="387"/>
      <c r="H1701" s="386" t="s">
        <v>2606</v>
      </c>
      <c r="I1701" s="386" t="s">
        <v>535</v>
      </c>
      <c r="J1701" s="386">
        <v>12</v>
      </c>
      <c r="K1701" s="386">
        <v>2013</v>
      </c>
      <c r="L1701" s="388">
        <v>1</v>
      </c>
    </row>
    <row r="1702" spans="1:12" x14ac:dyDescent="0.25">
      <c r="A1702" s="386">
        <v>1694</v>
      </c>
      <c r="B1702" s="386" t="s">
        <v>10791</v>
      </c>
      <c r="C1702" s="386" t="s">
        <v>10792</v>
      </c>
      <c r="D1702" s="386"/>
      <c r="E1702" s="386"/>
      <c r="F1702" s="386"/>
      <c r="G1702" s="387"/>
      <c r="H1702" s="386" t="s">
        <v>2606</v>
      </c>
      <c r="I1702" s="386" t="s">
        <v>535</v>
      </c>
      <c r="J1702" s="386">
        <v>12</v>
      </c>
      <c r="K1702" s="386">
        <v>2013</v>
      </c>
      <c r="L1702" s="388">
        <v>1</v>
      </c>
    </row>
    <row r="1703" spans="1:12" x14ac:dyDescent="0.25">
      <c r="A1703" s="386">
        <v>1695</v>
      </c>
      <c r="B1703" s="386" t="s">
        <v>10793</v>
      </c>
      <c r="C1703" s="386" t="s">
        <v>10794</v>
      </c>
      <c r="D1703" s="386"/>
      <c r="E1703" s="386"/>
      <c r="F1703" s="386"/>
      <c r="G1703" s="387"/>
      <c r="H1703" s="386" t="s">
        <v>2606</v>
      </c>
      <c r="I1703" s="386" t="s">
        <v>535</v>
      </c>
      <c r="J1703" s="386">
        <v>12</v>
      </c>
      <c r="K1703" s="386">
        <v>2013</v>
      </c>
      <c r="L1703" s="388">
        <v>1</v>
      </c>
    </row>
    <row r="1704" spans="1:12" ht="30" x14ac:dyDescent="0.25">
      <c r="A1704" s="386">
        <v>1696</v>
      </c>
      <c r="B1704" s="386" t="s">
        <v>10795</v>
      </c>
      <c r="C1704" s="386" t="s">
        <v>10796</v>
      </c>
      <c r="D1704" s="386"/>
      <c r="E1704" s="386"/>
      <c r="F1704" s="386"/>
      <c r="G1704" s="387"/>
      <c r="H1704" s="386" t="s">
        <v>2606</v>
      </c>
      <c r="I1704" s="386" t="s">
        <v>535</v>
      </c>
      <c r="J1704" s="386">
        <v>12</v>
      </c>
      <c r="K1704" s="386">
        <v>2015</v>
      </c>
      <c r="L1704" s="388">
        <v>1017.75</v>
      </c>
    </row>
    <row r="1705" spans="1:12" ht="30" x14ac:dyDescent="0.25">
      <c r="A1705" s="386">
        <v>1697</v>
      </c>
      <c r="B1705" s="386" t="s">
        <v>10797</v>
      </c>
      <c r="C1705" s="386" t="s">
        <v>10798</v>
      </c>
      <c r="D1705" s="386"/>
      <c r="E1705" s="386"/>
      <c r="F1705" s="386"/>
      <c r="G1705" s="387"/>
      <c r="H1705" s="386" t="s">
        <v>2606</v>
      </c>
      <c r="I1705" s="386" t="s">
        <v>535</v>
      </c>
      <c r="J1705" s="386">
        <v>12</v>
      </c>
      <c r="K1705" s="386">
        <v>2015</v>
      </c>
      <c r="L1705" s="388">
        <v>1017.75</v>
      </c>
    </row>
    <row r="1706" spans="1:12" ht="30" x14ac:dyDescent="0.25">
      <c r="A1706" s="386">
        <v>1698</v>
      </c>
      <c r="B1706" s="386" t="s">
        <v>10799</v>
      </c>
      <c r="C1706" s="386" t="s">
        <v>10800</v>
      </c>
      <c r="D1706" s="386"/>
      <c r="E1706" s="386"/>
      <c r="F1706" s="386"/>
      <c r="G1706" s="387"/>
      <c r="H1706" s="386" t="s">
        <v>2606</v>
      </c>
      <c r="I1706" s="386" t="s">
        <v>535</v>
      </c>
      <c r="J1706" s="386">
        <v>12</v>
      </c>
      <c r="K1706" s="386">
        <v>2015</v>
      </c>
      <c r="L1706" s="388">
        <v>1017.75</v>
      </c>
    </row>
    <row r="1707" spans="1:12" ht="30" x14ac:dyDescent="0.25">
      <c r="A1707" s="386">
        <v>1699</v>
      </c>
      <c r="B1707" s="386" t="s">
        <v>10801</v>
      </c>
      <c r="C1707" s="386" t="s">
        <v>10802</v>
      </c>
      <c r="D1707" s="386"/>
      <c r="E1707" s="386"/>
      <c r="F1707" s="386"/>
      <c r="G1707" s="387"/>
      <c r="H1707" s="386" t="s">
        <v>2606</v>
      </c>
      <c r="I1707" s="386" t="s">
        <v>535</v>
      </c>
      <c r="J1707" s="386">
        <v>12</v>
      </c>
      <c r="K1707" s="386">
        <v>2015</v>
      </c>
      <c r="L1707" s="388">
        <v>1017.75</v>
      </c>
    </row>
    <row r="1708" spans="1:12" ht="30" x14ac:dyDescent="0.25">
      <c r="A1708" s="386">
        <v>1700</v>
      </c>
      <c r="B1708" s="386" t="s">
        <v>10803</v>
      </c>
      <c r="C1708" s="386" t="s">
        <v>10804</v>
      </c>
      <c r="D1708" s="386"/>
      <c r="E1708" s="386"/>
      <c r="F1708" s="386"/>
      <c r="G1708" s="387"/>
      <c r="H1708" s="386" t="s">
        <v>2606</v>
      </c>
      <c r="I1708" s="386" t="s">
        <v>535</v>
      </c>
      <c r="J1708" s="386">
        <v>12</v>
      </c>
      <c r="K1708" s="386">
        <v>2013</v>
      </c>
      <c r="L1708" s="388">
        <v>1</v>
      </c>
    </row>
    <row r="1709" spans="1:12" ht="30" x14ac:dyDescent="0.25">
      <c r="A1709" s="386">
        <v>1701</v>
      </c>
      <c r="B1709" s="386" t="s">
        <v>10805</v>
      </c>
      <c r="C1709" s="386" t="s">
        <v>10806</v>
      </c>
      <c r="D1709" s="386"/>
      <c r="E1709" s="386"/>
      <c r="F1709" s="386"/>
      <c r="G1709" s="387"/>
      <c r="H1709" s="386" t="s">
        <v>2606</v>
      </c>
      <c r="I1709" s="386" t="s">
        <v>535</v>
      </c>
      <c r="J1709" s="386">
        <v>12</v>
      </c>
      <c r="K1709" s="386">
        <v>2013</v>
      </c>
      <c r="L1709" s="388">
        <v>1</v>
      </c>
    </row>
    <row r="1710" spans="1:12" x14ac:dyDescent="0.25">
      <c r="A1710" s="386">
        <v>1702</v>
      </c>
      <c r="B1710" s="386" t="s">
        <v>10807</v>
      </c>
      <c r="C1710" s="386" t="s">
        <v>10808</v>
      </c>
      <c r="D1710" s="386"/>
      <c r="E1710" s="386"/>
      <c r="F1710" s="386"/>
      <c r="G1710" s="387"/>
      <c r="H1710" s="386" t="s">
        <v>2606</v>
      </c>
      <c r="I1710" s="386" t="s">
        <v>535</v>
      </c>
      <c r="J1710" s="386">
        <v>12</v>
      </c>
      <c r="K1710" s="386">
        <v>2015</v>
      </c>
      <c r="L1710" s="388">
        <v>1500.59</v>
      </c>
    </row>
    <row r="1711" spans="1:12" x14ac:dyDescent="0.25">
      <c r="A1711" s="386">
        <v>1703</v>
      </c>
      <c r="B1711" s="386" t="s">
        <v>10809</v>
      </c>
      <c r="C1711" s="386" t="s">
        <v>10810</v>
      </c>
      <c r="D1711" s="386"/>
      <c r="E1711" s="386"/>
      <c r="F1711" s="386"/>
      <c r="G1711" s="387"/>
      <c r="H1711" s="386" t="s">
        <v>2606</v>
      </c>
      <c r="I1711" s="386" t="s">
        <v>535</v>
      </c>
      <c r="J1711" s="386">
        <v>12</v>
      </c>
      <c r="K1711" s="386">
        <v>2015</v>
      </c>
      <c r="L1711" s="388">
        <v>928</v>
      </c>
    </row>
    <row r="1712" spans="1:12" x14ac:dyDescent="0.25">
      <c r="A1712" s="386">
        <v>1704</v>
      </c>
      <c r="B1712" s="386" t="s">
        <v>10811</v>
      </c>
      <c r="C1712" s="386" t="s">
        <v>10812</v>
      </c>
      <c r="D1712" s="386"/>
      <c r="E1712" s="386"/>
      <c r="F1712" s="386"/>
      <c r="G1712" s="387"/>
      <c r="H1712" s="386" t="s">
        <v>2606</v>
      </c>
      <c r="I1712" s="386" t="s">
        <v>535</v>
      </c>
      <c r="J1712" s="386">
        <v>12</v>
      </c>
      <c r="K1712" s="386">
        <v>2013</v>
      </c>
      <c r="L1712" s="388">
        <v>1</v>
      </c>
    </row>
    <row r="1713" spans="1:12" x14ac:dyDescent="0.25">
      <c r="A1713" s="386">
        <v>1705</v>
      </c>
      <c r="B1713" s="386" t="s">
        <v>10813</v>
      </c>
      <c r="C1713" s="386" t="s">
        <v>10814</v>
      </c>
      <c r="D1713" s="386"/>
      <c r="E1713" s="386"/>
      <c r="F1713" s="386"/>
      <c r="G1713" s="387"/>
      <c r="H1713" s="386" t="s">
        <v>2606</v>
      </c>
      <c r="I1713" s="386" t="s">
        <v>535</v>
      </c>
      <c r="J1713" s="386">
        <v>12</v>
      </c>
      <c r="K1713" s="386">
        <v>2013</v>
      </c>
      <c r="L1713" s="388">
        <v>1</v>
      </c>
    </row>
    <row r="1714" spans="1:12" x14ac:dyDescent="0.25">
      <c r="A1714" s="386">
        <v>1706</v>
      </c>
      <c r="B1714" s="386" t="s">
        <v>10815</v>
      </c>
      <c r="C1714" s="386" t="s">
        <v>10816</v>
      </c>
      <c r="D1714" s="386"/>
      <c r="E1714" s="386"/>
      <c r="F1714" s="386"/>
      <c r="G1714" s="387"/>
      <c r="H1714" s="386" t="s">
        <v>2606</v>
      </c>
      <c r="I1714" s="386" t="s">
        <v>535</v>
      </c>
      <c r="J1714" s="386">
        <v>12</v>
      </c>
      <c r="K1714" s="386">
        <v>2013</v>
      </c>
      <c r="L1714" s="388">
        <v>1</v>
      </c>
    </row>
    <row r="1715" spans="1:12" x14ac:dyDescent="0.25">
      <c r="A1715" s="386">
        <v>1707</v>
      </c>
      <c r="B1715" s="386" t="s">
        <v>10817</v>
      </c>
      <c r="C1715" s="386" t="s">
        <v>10818</v>
      </c>
      <c r="D1715" s="386"/>
      <c r="E1715" s="386"/>
      <c r="F1715" s="386"/>
      <c r="G1715" s="387"/>
      <c r="H1715" s="386" t="s">
        <v>2606</v>
      </c>
      <c r="I1715" s="386" t="s">
        <v>535</v>
      </c>
      <c r="J1715" s="386">
        <v>12</v>
      </c>
      <c r="K1715" s="386">
        <v>2013</v>
      </c>
      <c r="L1715" s="388">
        <v>1</v>
      </c>
    </row>
    <row r="1716" spans="1:12" x14ac:dyDescent="0.25">
      <c r="A1716" s="386">
        <v>1708</v>
      </c>
      <c r="B1716" s="386" t="s">
        <v>10819</v>
      </c>
      <c r="C1716" s="386" t="s">
        <v>10820</v>
      </c>
      <c r="D1716" s="386"/>
      <c r="E1716" s="386"/>
      <c r="F1716" s="386"/>
      <c r="G1716" s="387"/>
      <c r="H1716" s="386" t="s">
        <v>2606</v>
      </c>
      <c r="I1716" s="386" t="s">
        <v>535</v>
      </c>
      <c r="J1716" s="386">
        <v>12</v>
      </c>
      <c r="K1716" s="386">
        <v>2013</v>
      </c>
      <c r="L1716" s="388">
        <v>1</v>
      </c>
    </row>
    <row r="1717" spans="1:12" x14ac:dyDescent="0.25">
      <c r="A1717" s="386">
        <v>1709</v>
      </c>
      <c r="B1717" s="386" t="s">
        <v>10821</v>
      </c>
      <c r="C1717" s="386" t="s">
        <v>10822</v>
      </c>
      <c r="D1717" s="386"/>
      <c r="E1717" s="386"/>
      <c r="F1717" s="386"/>
      <c r="G1717" s="387"/>
      <c r="H1717" s="386" t="s">
        <v>2606</v>
      </c>
      <c r="I1717" s="386" t="s">
        <v>535</v>
      </c>
      <c r="J1717" s="386">
        <v>12</v>
      </c>
      <c r="K1717" s="386">
        <v>2013</v>
      </c>
      <c r="L1717" s="388">
        <v>1</v>
      </c>
    </row>
    <row r="1718" spans="1:12" x14ac:dyDescent="0.25">
      <c r="A1718" s="386">
        <v>1710</v>
      </c>
      <c r="B1718" s="386" t="s">
        <v>10823</v>
      </c>
      <c r="C1718" s="386" t="s">
        <v>10824</v>
      </c>
      <c r="D1718" s="386"/>
      <c r="E1718" s="386"/>
      <c r="F1718" s="386"/>
      <c r="G1718" s="387"/>
      <c r="H1718" s="386" t="s">
        <v>2606</v>
      </c>
      <c r="I1718" s="386" t="s">
        <v>535</v>
      </c>
      <c r="J1718" s="386">
        <v>12</v>
      </c>
      <c r="K1718" s="386">
        <v>2013</v>
      </c>
      <c r="L1718" s="388">
        <v>2</v>
      </c>
    </row>
    <row r="1719" spans="1:12" x14ac:dyDescent="0.25">
      <c r="A1719" s="386">
        <v>1711</v>
      </c>
      <c r="B1719" s="386" t="s">
        <v>10825</v>
      </c>
      <c r="C1719" s="386" t="s">
        <v>10826</v>
      </c>
      <c r="D1719" s="386"/>
      <c r="E1719" s="386"/>
      <c r="F1719" s="386"/>
      <c r="G1719" s="387"/>
      <c r="H1719" s="386" t="s">
        <v>2606</v>
      </c>
      <c r="I1719" s="386" t="s">
        <v>535</v>
      </c>
      <c r="J1719" s="386">
        <v>12</v>
      </c>
      <c r="K1719" s="386">
        <v>2013</v>
      </c>
      <c r="L1719" s="388">
        <v>1</v>
      </c>
    </row>
    <row r="1720" spans="1:12" ht="30" x14ac:dyDescent="0.25">
      <c r="A1720" s="386">
        <v>1712</v>
      </c>
      <c r="B1720" s="386" t="s">
        <v>10827</v>
      </c>
      <c r="C1720" s="386" t="s">
        <v>10828</v>
      </c>
      <c r="D1720" s="386"/>
      <c r="E1720" s="386"/>
      <c r="F1720" s="386"/>
      <c r="G1720" s="387"/>
      <c r="H1720" s="386" t="s">
        <v>2606</v>
      </c>
      <c r="I1720" s="386" t="s">
        <v>535</v>
      </c>
      <c r="J1720" s="386">
        <v>12</v>
      </c>
      <c r="K1720" s="386">
        <v>2013</v>
      </c>
      <c r="L1720" s="388">
        <v>1</v>
      </c>
    </row>
    <row r="1721" spans="1:12" ht="30" x14ac:dyDescent="0.25">
      <c r="A1721" s="386">
        <v>1713</v>
      </c>
      <c r="B1721" s="386" t="s">
        <v>10829</v>
      </c>
      <c r="C1721" s="386" t="s">
        <v>10830</v>
      </c>
      <c r="D1721" s="386"/>
      <c r="E1721" s="386"/>
      <c r="F1721" s="386"/>
      <c r="G1721" s="387"/>
      <c r="H1721" s="386" t="s">
        <v>2606</v>
      </c>
      <c r="I1721" s="386" t="s">
        <v>535</v>
      </c>
      <c r="J1721" s="386">
        <v>12</v>
      </c>
      <c r="K1721" s="386">
        <v>2013</v>
      </c>
      <c r="L1721" s="388">
        <v>90</v>
      </c>
    </row>
    <row r="1722" spans="1:12" x14ac:dyDescent="0.25">
      <c r="A1722" s="386">
        <v>1714</v>
      </c>
      <c r="B1722" s="386" t="s">
        <v>10831</v>
      </c>
      <c r="C1722" s="386" t="s">
        <v>10832</v>
      </c>
      <c r="D1722" s="386"/>
      <c r="E1722" s="386"/>
      <c r="F1722" s="386"/>
      <c r="G1722" s="387"/>
      <c r="H1722" s="386" t="s">
        <v>2606</v>
      </c>
      <c r="I1722" s="386" t="s">
        <v>535</v>
      </c>
      <c r="J1722" s="386">
        <v>12</v>
      </c>
      <c r="K1722" s="386">
        <v>2013</v>
      </c>
      <c r="L1722" s="388">
        <v>15</v>
      </c>
    </row>
    <row r="1723" spans="1:12" ht="30" x14ac:dyDescent="0.25">
      <c r="A1723" s="386">
        <v>1715</v>
      </c>
      <c r="B1723" s="386" t="s">
        <v>10833</v>
      </c>
      <c r="C1723" s="386" t="s">
        <v>10834</v>
      </c>
      <c r="D1723" s="386"/>
      <c r="E1723" s="386"/>
      <c r="F1723" s="386"/>
      <c r="G1723" s="387"/>
      <c r="H1723" s="386" t="s">
        <v>2606</v>
      </c>
      <c r="I1723" s="386" t="s">
        <v>535</v>
      </c>
      <c r="J1723" s="386">
        <v>12</v>
      </c>
      <c r="K1723" s="386">
        <v>2013</v>
      </c>
      <c r="L1723" s="388">
        <v>20</v>
      </c>
    </row>
    <row r="1724" spans="1:12" ht="30" x14ac:dyDescent="0.25">
      <c r="A1724" s="386">
        <v>1716</v>
      </c>
      <c r="B1724" s="386" t="s">
        <v>10835</v>
      </c>
      <c r="C1724" s="386" t="s">
        <v>10836</v>
      </c>
      <c r="D1724" s="386"/>
      <c r="E1724" s="386"/>
      <c r="F1724" s="386"/>
      <c r="G1724" s="387"/>
      <c r="H1724" s="386" t="s">
        <v>2606</v>
      </c>
      <c r="I1724" s="386" t="s">
        <v>535</v>
      </c>
      <c r="J1724" s="386">
        <v>12</v>
      </c>
      <c r="K1724" s="386">
        <v>2013</v>
      </c>
      <c r="L1724" s="388">
        <v>3</v>
      </c>
    </row>
    <row r="1725" spans="1:12" x14ac:dyDescent="0.25">
      <c r="A1725" s="386">
        <v>1717</v>
      </c>
      <c r="B1725" s="386" t="s">
        <v>10837</v>
      </c>
      <c r="C1725" s="386" t="s">
        <v>10838</v>
      </c>
      <c r="D1725" s="386"/>
      <c r="E1725" s="386"/>
      <c r="F1725" s="386"/>
      <c r="G1725" s="387"/>
      <c r="H1725" s="386" t="s">
        <v>2606</v>
      </c>
      <c r="I1725" s="386" t="s">
        <v>535</v>
      </c>
      <c r="J1725" s="386">
        <v>12</v>
      </c>
      <c r="K1725" s="386">
        <v>2013</v>
      </c>
      <c r="L1725" s="388">
        <v>1</v>
      </c>
    </row>
    <row r="1726" spans="1:12" x14ac:dyDescent="0.25">
      <c r="A1726" s="386">
        <v>1718</v>
      </c>
      <c r="B1726" s="386" t="s">
        <v>10839</v>
      </c>
      <c r="C1726" s="386" t="s">
        <v>10840</v>
      </c>
      <c r="D1726" s="386"/>
      <c r="E1726" s="386"/>
      <c r="F1726" s="386"/>
      <c r="G1726" s="387"/>
      <c r="H1726" s="386" t="s">
        <v>2606</v>
      </c>
      <c r="I1726" s="386" t="s">
        <v>535</v>
      </c>
      <c r="J1726" s="386">
        <v>12</v>
      </c>
      <c r="K1726" s="386">
        <v>2013</v>
      </c>
      <c r="L1726" s="388">
        <v>1</v>
      </c>
    </row>
    <row r="1727" spans="1:12" x14ac:dyDescent="0.25">
      <c r="A1727" s="386">
        <v>1719</v>
      </c>
      <c r="B1727" s="386" t="s">
        <v>10841</v>
      </c>
      <c r="C1727" s="386" t="s">
        <v>10842</v>
      </c>
      <c r="D1727" s="386"/>
      <c r="E1727" s="386"/>
      <c r="F1727" s="386"/>
      <c r="G1727" s="387"/>
      <c r="H1727" s="386" t="s">
        <v>2606</v>
      </c>
      <c r="I1727" s="386" t="s">
        <v>535</v>
      </c>
      <c r="J1727" s="386">
        <v>12</v>
      </c>
      <c r="K1727" s="386">
        <v>2013</v>
      </c>
      <c r="L1727" s="388">
        <v>1</v>
      </c>
    </row>
    <row r="1728" spans="1:12" x14ac:dyDescent="0.25">
      <c r="A1728" s="386">
        <v>1720</v>
      </c>
      <c r="B1728" s="386" t="s">
        <v>10843</v>
      </c>
      <c r="C1728" s="386" t="s">
        <v>10844</v>
      </c>
      <c r="D1728" s="386"/>
      <c r="E1728" s="386"/>
      <c r="F1728" s="386"/>
      <c r="G1728" s="387"/>
      <c r="H1728" s="386" t="s">
        <v>2606</v>
      </c>
      <c r="I1728" s="386" t="s">
        <v>535</v>
      </c>
      <c r="J1728" s="386">
        <v>12</v>
      </c>
      <c r="K1728" s="386">
        <v>2013</v>
      </c>
      <c r="L1728" s="388">
        <v>3</v>
      </c>
    </row>
    <row r="1729" spans="1:12" x14ac:dyDescent="0.25">
      <c r="A1729" s="386">
        <v>1721</v>
      </c>
      <c r="B1729" s="386" t="s">
        <v>10845</v>
      </c>
      <c r="C1729" s="386" t="s">
        <v>10846</v>
      </c>
      <c r="D1729" s="386"/>
      <c r="E1729" s="386"/>
      <c r="F1729" s="386"/>
      <c r="G1729" s="387"/>
      <c r="H1729" s="386" t="s">
        <v>2606</v>
      </c>
      <c r="I1729" s="386" t="s">
        <v>535</v>
      </c>
      <c r="J1729" s="386">
        <v>12</v>
      </c>
      <c r="K1729" s="386">
        <v>2013</v>
      </c>
      <c r="L1729" s="388">
        <v>1</v>
      </c>
    </row>
    <row r="1730" spans="1:12" x14ac:dyDescent="0.25">
      <c r="A1730" s="386">
        <v>1722</v>
      </c>
      <c r="B1730" s="386" t="s">
        <v>10847</v>
      </c>
      <c r="C1730" s="386" t="s">
        <v>10848</v>
      </c>
      <c r="D1730" s="386"/>
      <c r="E1730" s="386"/>
      <c r="F1730" s="386"/>
      <c r="G1730" s="387"/>
      <c r="H1730" s="386" t="s">
        <v>2606</v>
      </c>
      <c r="I1730" s="386" t="s">
        <v>535</v>
      </c>
      <c r="J1730" s="386">
        <v>12</v>
      </c>
      <c r="K1730" s="386">
        <v>2013</v>
      </c>
      <c r="L1730" s="388">
        <v>4</v>
      </c>
    </row>
    <row r="1731" spans="1:12" x14ac:dyDescent="0.25">
      <c r="A1731" s="386">
        <v>1723</v>
      </c>
      <c r="B1731" s="386" t="s">
        <v>10849</v>
      </c>
      <c r="C1731" s="386" t="s">
        <v>10850</v>
      </c>
      <c r="D1731" s="386"/>
      <c r="E1731" s="386"/>
      <c r="F1731" s="386"/>
      <c r="G1731" s="387"/>
      <c r="H1731" s="386" t="s">
        <v>2606</v>
      </c>
      <c r="I1731" s="386" t="s">
        <v>535</v>
      </c>
      <c r="J1731" s="386">
        <v>12</v>
      </c>
      <c r="K1731" s="386">
        <v>2013</v>
      </c>
      <c r="L1731" s="388">
        <v>1</v>
      </c>
    </row>
    <row r="1732" spans="1:12" ht="30" x14ac:dyDescent="0.25">
      <c r="A1732" s="386">
        <v>1724</v>
      </c>
      <c r="B1732" s="386" t="s">
        <v>10851</v>
      </c>
      <c r="C1732" s="386" t="s">
        <v>10852</v>
      </c>
      <c r="D1732" s="386"/>
      <c r="E1732" s="386"/>
      <c r="F1732" s="386"/>
      <c r="G1732" s="387"/>
      <c r="H1732" s="386" t="s">
        <v>2606</v>
      </c>
      <c r="I1732" s="386" t="s">
        <v>535</v>
      </c>
      <c r="J1732" s="386">
        <v>12</v>
      </c>
      <c r="K1732" s="386">
        <v>2015</v>
      </c>
      <c r="L1732" s="388">
        <v>354.84</v>
      </c>
    </row>
    <row r="1733" spans="1:12" ht="30" x14ac:dyDescent="0.25">
      <c r="A1733" s="386">
        <v>1725</v>
      </c>
      <c r="B1733" s="386" t="s">
        <v>10853</v>
      </c>
      <c r="C1733" s="386" t="s">
        <v>10854</v>
      </c>
      <c r="D1733" s="386"/>
      <c r="E1733" s="386"/>
      <c r="F1733" s="386"/>
      <c r="G1733" s="387"/>
      <c r="H1733" s="386" t="s">
        <v>2606</v>
      </c>
      <c r="I1733" s="386" t="s">
        <v>535</v>
      </c>
      <c r="J1733" s="386">
        <v>12</v>
      </c>
      <c r="K1733" s="386">
        <v>2015</v>
      </c>
      <c r="L1733" s="388">
        <v>4</v>
      </c>
    </row>
    <row r="1734" spans="1:12" ht="30" x14ac:dyDescent="0.25">
      <c r="A1734" s="386">
        <v>1726</v>
      </c>
      <c r="B1734" s="386" t="s">
        <v>10855</v>
      </c>
      <c r="C1734" s="386" t="s">
        <v>10856</v>
      </c>
      <c r="D1734" s="386"/>
      <c r="E1734" s="386"/>
      <c r="F1734" s="386"/>
      <c r="G1734" s="387"/>
      <c r="H1734" s="386" t="s">
        <v>2606</v>
      </c>
      <c r="I1734" s="386" t="s">
        <v>535</v>
      </c>
      <c r="J1734" s="386">
        <v>12</v>
      </c>
      <c r="K1734" s="386">
        <v>2015</v>
      </c>
      <c r="L1734" s="388">
        <v>1317.9</v>
      </c>
    </row>
    <row r="1735" spans="1:12" ht="30" x14ac:dyDescent="0.25">
      <c r="A1735" s="386">
        <v>1727</v>
      </c>
      <c r="B1735" s="386" t="s">
        <v>10857</v>
      </c>
      <c r="C1735" s="386" t="s">
        <v>10858</v>
      </c>
      <c r="D1735" s="386"/>
      <c r="E1735" s="386"/>
      <c r="F1735" s="386"/>
      <c r="G1735" s="387"/>
      <c r="H1735" s="386" t="s">
        <v>2606</v>
      </c>
      <c r="I1735" s="386" t="s">
        <v>535</v>
      </c>
      <c r="J1735" s="386">
        <v>12</v>
      </c>
      <c r="K1735" s="386">
        <v>2013</v>
      </c>
      <c r="L1735" s="388">
        <v>1</v>
      </c>
    </row>
    <row r="1736" spans="1:12" x14ac:dyDescent="0.25">
      <c r="A1736" s="386">
        <v>1728</v>
      </c>
      <c r="B1736" s="386" t="s">
        <v>10859</v>
      </c>
      <c r="C1736" s="386" t="s">
        <v>10860</v>
      </c>
      <c r="D1736" s="386"/>
      <c r="E1736" s="386"/>
      <c r="F1736" s="386"/>
      <c r="G1736" s="387"/>
      <c r="H1736" s="386" t="s">
        <v>2606</v>
      </c>
      <c r="I1736" s="386" t="s">
        <v>535</v>
      </c>
      <c r="J1736" s="386">
        <v>12</v>
      </c>
      <c r="K1736" s="386">
        <v>2013</v>
      </c>
      <c r="L1736" s="388">
        <v>2</v>
      </c>
    </row>
    <row r="1737" spans="1:12" x14ac:dyDescent="0.25">
      <c r="A1737" s="386">
        <v>1729</v>
      </c>
      <c r="B1737" s="386" t="s">
        <v>10861</v>
      </c>
      <c r="C1737" s="386" t="s">
        <v>10862</v>
      </c>
      <c r="D1737" s="386"/>
      <c r="E1737" s="386"/>
      <c r="F1737" s="386"/>
      <c r="G1737" s="387"/>
      <c r="H1737" s="386" t="s">
        <v>2606</v>
      </c>
      <c r="I1737" s="386" t="s">
        <v>535</v>
      </c>
      <c r="J1737" s="386">
        <v>12</v>
      </c>
      <c r="K1737" s="386">
        <v>2013</v>
      </c>
      <c r="L1737" s="388">
        <v>1</v>
      </c>
    </row>
    <row r="1738" spans="1:12" ht="30" x14ac:dyDescent="0.25">
      <c r="A1738" s="386">
        <v>1730</v>
      </c>
      <c r="B1738" s="386" t="s">
        <v>10863</v>
      </c>
      <c r="C1738" s="386" t="s">
        <v>10864</v>
      </c>
      <c r="D1738" s="386"/>
      <c r="E1738" s="386"/>
      <c r="F1738" s="386"/>
      <c r="G1738" s="387"/>
      <c r="H1738" s="386" t="s">
        <v>2606</v>
      </c>
      <c r="I1738" s="386" t="s">
        <v>535</v>
      </c>
      <c r="J1738" s="386">
        <v>12</v>
      </c>
      <c r="K1738" s="386">
        <v>2013</v>
      </c>
      <c r="L1738" s="388">
        <v>2</v>
      </c>
    </row>
    <row r="1739" spans="1:12" ht="30" x14ac:dyDescent="0.25">
      <c r="A1739" s="386">
        <v>1731</v>
      </c>
      <c r="B1739" s="386" t="s">
        <v>10865</v>
      </c>
      <c r="C1739" s="386" t="s">
        <v>10866</v>
      </c>
      <c r="D1739" s="386"/>
      <c r="E1739" s="386"/>
      <c r="F1739" s="386"/>
      <c r="G1739" s="387"/>
      <c r="H1739" s="386" t="s">
        <v>2606</v>
      </c>
      <c r="I1739" s="386" t="s">
        <v>535</v>
      </c>
      <c r="J1739" s="386">
        <v>12</v>
      </c>
      <c r="K1739" s="386">
        <v>2013</v>
      </c>
      <c r="L1739" s="388">
        <v>1</v>
      </c>
    </row>
    <row r="1740" spans="1:12" ht="30" x14ac:dyDescent="0.25">
      <c r="A1740" s="386">
        <v>1732</v>
      </c>
      <c r="B1740" s="386" t="s">
        <v>10867</v>
      </c>
      <c r="C1740" s="386" t="s">
        <v>10868</v>
      </c>
      <c r="D1740" s="386"/>
      <c r="E1740" s="386"/>
      <c r="F1740" s="386"/>
      <c r="G1740" s="387"/>
      <c r="H1740" s="386" t="s">
        <v>2606</v>
      </c>
      <c r="I1740" s="386" t="s">
        <v>535</v>
      </c>
      <c r="J1740" s="386">
        <v>12</v>
      </c>
      <c r="K1740" s="386">
        <v>2013</v>
      </c>
      <c r="L1740" s="388">
        <v>1</v>
      </c>
    </row>
    <row r="1741" spans="1:12" ht="30" x14ac:dyDescent="0.25">
      <c r="A1741" s="386">
        <v>1733</v>
      </c>
      <c r="B1741" s="386" t="s">
        <v>10869</v>
      </c>
      <c r="C1741" s="386" t="s">
        <v>10870</v>
      </c>
      <c r="D1741" s="386"/>
      <c r="E1741" s="386"/>
      <c r="F1741" s="386"/>
      <c r="G1741" s="387"/>
      <c r="H1741" s="386" t="s">
        <v>2606</v>
      </c>
      <c r="I1741" s="386" t="s">
        <v>535</v>
      </c>
      <c r="J1741" s="386">
        <v>12</v>
      </c>
      <c r="K1741" s="386">
        <v>2013</v>
      </c>
      <c r="L1741" s="388">
        <v>1</v>
      </c>
    </row>
    <row r="1742" spans="1:12" ht="30" x14ac:dyDescent="0.25">
      <c r="A1742" s="386">
        <v>1734</v>
      </c>
      <c r="B1742" s="386" t="s">
        <v>10871</v>
      </c>
      <c r="C1742" s="386" t="s">
        <v>10872</v>
      </c>
      <c r="D1742" s="386"/>
      <c r="E1742" s="386"/>
      <c r="F1742" s="386"/>
      <c r="G1742" s="387"/>
      <c r="H1742" s="386" t="s">
        <v>2606</v>
      </c>
      <c r="I1742" s="386" t="s">
        <v>535</v>
      </c>
      <c r="J1742" s="386">
        <v>12</v>
      </c>
      <c r="K1742" s="386">
        <v>2013</v>
      </c>
      <c r="L1742" s="388">
        <v>2</v>
      </c>
    </row>
    <row r="1743" spans="1:12" ht="30" x14ac:dyDescent="0.25">
      <c r="A1743" s="386">
        <v>1735</v>
      </c>
      <c r="B1743" s="386" t="s">
        <v>10873</v>
      </c>
      <c r="C1743" s="386" t="s">
        <v>10874</v>
      </c>
      <c r="D1743" s="386"/>
      <c r="E1743" s="386"/>
      <c r="F1743" s="386"/>
      <c r="G1743" s="387"/>
      <c r="H1743" s="386" t="s">
        <v>2606</v>
      </c>
      <c r="I1743" s="386" t="s">
        <v>535</v>
      </c>
      <c r="J1743" s="386">
        <v>12</v>
      </c>
      <c r="K1743" s="386">
        <v>2013</v>
      </c>
      <c r="L1743" s="388">
        <v>1</v>
      </c>
    </row>
    <row r="1744" spans="1:12" x14ac:dyDescent="0.25">
      <c r="A1744" s="386">
        <v>1736</v>
      </c>
      <c r="B1744" s="386" t="s">
        <v>10875</v>
      </c>
      <c r="C1744" s="386" t="s">
        <v>10876</v>
      </c>
      <c r="D1744" s="386"/>
      <c r="E1744" s="386"/>
      <c r="F1744" s="386"/>
      <c r="G1744" s="387"/>
      <c r="H1744" s="386" t="s">
        <v>2606</v>
      </c>
      <c r="I1744" s="386" t="s">
        <v>535</v>
      </c>
      <c r="J1744" s="386">
        <v>12</v>
      </c>
      <c r="K1744" s="386">
        <v>2015</v>
      </c>
      <c r="L1744" s="388">
        <v>1885</v>
      </c>
    </row>
    <row r="1745" spans="1:12" x14ac:dyDescent="0.25">
      <c r="A1745" s="386">
        <v>1737</v>
      </c>
      <c r="B1745" s="386" t="s">
        <v>10877</v>
      </c>
      <c r="C1745" s="386" t="s">
        <v>10878</v>
      </c>
      <c r="D1745" s="386"/>
      <c r="E1745" s="386"/>
      <c r="F1745" s="386"/>
      <c r="G1745" s="387"/>
      <c r="H1745" s="386" t="s">
        <v>2606</v>
      </c>
      <c r="I1745" s="386" t="s">
        <v>535</v>
      </c>
      <c r="J1745" s="386">
        <v>12</v>
      </c>
      <c r="K1745" s="386">
        <v>2015</v>
      </c>
      <c r="L1745" s="388">
        <v>1359</v>
      </c>
    </row>
    <row r="1746" spans="1:12" x14ac:dyDescent="0.25">
      <c r="A1746" s="386">
        <v>1738</v>
      </c>
      <c r="B1746" s="386" t="s">
        <v>10879</v>
      </c>
      <c r="C1746" s="386" t="s">
        <v>10880</v>
      </c>
      <c r="D1746" s="386"/>
      <c r="E1746" s="386"/>
      <c r="F1746" s="386"/>
      <c r="G1746" s="387"/>
      <c r="H1746" s="386" t="s">
        <v>2606</v>
      </c>
      <c r="I1746" s="386" t="s">
        <v>535</v>
      </c>
      <c r="J1746" s="386">
        <v>12</v>
      </c>
      <c r="K1746" s="386">
        <v>2015</v>
      </c>
      <c r="L1746" s="388">
        <v>1703.8</v>
      </c>
    </row>
    <row r="1747" spans="1:12" ht="30" x14ac:dyDescent="0.25">
      <c r="A1747" s="386">
        <v>1739</v>
      </c>
      <c r="B1747" s="386" t="s">
        <v>10881</v>
      </c>
      <c r="C1747" s="386" t="s">
        <v>10882</v>
      </c>
      <c r="D1747" s="386"/>
      <c r="E1747" s="386"/>
      <c r="F1747" s="386"/>
      <c r="G1747" s="387"/>
      <c r="H1747" s="386" t="s">
        <v>2615</v>
      </c>
      <c r="I1747" s="386" t="s">
        <v>535</v>
      </c>
      <c r="J1747" s="386">
        <v>12</v>
      </c>
      <c r="K1747" s="386">
        <v>2015</v>
      </c>
      <c r="L1747" s="388">
        <v>4807</v>
      </c>
    </row>
    <row r="1748" spans="1:12" ht="30" x14ac:dyDescent="0.25">
      <c r="A1748" s="386">
        <v>1740</v>
      </c>
      <c r="B1748" s="386" t="s">
        <v>10883</v>
      </c>
      <c r="C1748" s="386" t="s">
        <v>10884</v>
      </c>
      <c r="D1748" s="386"/>
      <c r="E1748" s="386"/>
      <c r="F1748" s="386"/>
      <c r="G1748" s="387"/>
      <c r="H1748" s="386" t="s">
        <v>2615</v>
      </c>
      <c r="I1748" s="386" t="s">
        <v>535</v>
      </c>
      <c r="J1748" s="386">
        <v>12</v>
      </c>
      <c r="K1748" s="386">
        <v>2013</v>
      </c>
      <c r="L1748" s="388">
        <v>1</v>
      </c>
    </row>
    <row r="1749" spans="1:12" x14ac:dyDescent="0.25">
      <c r="A1749" s="386">
        <v>1741</v>
      </c>
      <c r="B1749" s="386" t="s">
        <v>10885</v>
      </c>
      <c r="C1749" s="386" t="s">
        <v>10886</v>
      </c>
      <c r="D1749" s="386"/>
      <c r="E1749" s="386"/>
      <c r="F1749" s="386"/>
      <c r="G1749" s="387"/>
      <c r="H1749" s="386" t="s">
        <v>2615</v>
      </c>
      <c r="I1749" s="386" t="s">
        <v>535</v>
      </c>
      <c r="J1749" s="386">
        <v>12</v>
      </c>
      <c r="K1749" s="386">
        <v>2013</v>
      </c>
      <c r="L1749" s="388">
        <v>1</v>
      </c>
    </row>
    <row r="1750" spans="1:12" x14ac:dyDescent="0.25">
      <c r="A1750" s="386">
        <v>1742</v>
      </c>
      <c r="B1750" s="386" t="s">
        <v>10887</v>
      </c>
      <c r="C1750" s="386" t="s">
        <v>10888</v>
      </c>
      <c r="D1750" s="386"/>
      <c r="E1750" s="386"/>
      <c r="F1750" s="386"/>
      <c r="G1750" s="387"/>
      <c r="H1750" s="386" t="s">
        <v>2615</v>
      </c>
      <c r="I1750" s="386" t="s">
        <v>535</v>
      </c>
      <c r="J1750" s="386">
        <v>12</v>
      </c>
      <c r="K1750" s="386">
        <v>2013</v>
      </c>
      <c r="L1750" s="388">
        <v>1</v>
      </c>
    </row>
    <row r="1751" spans="1:12" x14ac:dyDescent="0.25">
      <c r="A1751" s="386">
        <v>1743</v>
      </c>
      <c r="B1751" s="386" t="s">
        <v>10889</v>
      </c>
      <c r="C1751" s="386" t="s">
        <v>10890</v>
      </c>
      <c r="D1751" s="386"/>
      <c r="E1751" s="386"/>
      <c r="F1751" s="386"/>
      <c r="G1751" s="387"/>
      <c r="H1751" s="386" t="s">
        <v>2615</v>
      </c>
      <c r="I1751" s="386" t="s">
        <v>535</v>
      </c>
      <c r="J1751" s="386">
        <v>12</v>
      </c>
      <c r="K1751" s="386">
        <v>2013</v>
      </c>
      <c r="L1751" s="388">
        <v>1</v>
      </c>
    </row>
    <row r="1752" spans="1:12" x14ac:dyDescent="0.25">
      <c r="A1752" s="386">
        <v>1744</v>
      </c>
      <c r="B1752" s="386" t="s">
        <v>10891</v>
      </c>
      <c r="C1752" s="386" t="s">
        <v>10892</v>
      </c>
      <c r="D1752" s="386"/>
      <c r="E1752" s="386"/>
      <c r="F1752" s="386"/>
      <c r="G1752" s="387"/>
      <c r="H1752" s="386" t="s">
        <v>2615</v>
      </c>
      <c r="I1752" s="386" t="s">
        <v>535</v>
      </c>
      <c r="J1752" s="386">
        <v>12</v>
      </c>
      <c r="K1752" s="386">
        <v>2013</v>
      </c>
      <c r="L1752" s="388">
        <v>1</v>
      </c>
    </row>
    <row r="1753" spans="1:12" x14ac:dyDescent="0.25">
      <c r="A1753" s="386">
        <v>1745</v>
      </c>
      <c r="B1753" s="386" t="s">
        <v>10893</v>
      </c>
      <c r="C1753" s="386" t="s">
        <v>7884</v>
      </c>
      <c r="D1753" s="386"/>
      <c r="E1753" s="386"/>
      <c r="F1753" s="386"/>
      <c r="G1753" s="387"/>
      <c r="H1753" s="386" t="s">
        <v>2615</v>
      </c>
      <c r="I1753" s="386" t="s">
        <v>535</v>
      </c>
      <c r="J1753" s="386">
        <v>12</v>
      </c>
      <c r="K1753" s="386">
        <v>2015</v>
      </c>
      <c r="L1753" s="388">
        <v>348</v>
      </c>
    </row>
    <row r="1754" spans="1:12" x14ac:dyDescent="0.25">
      <c r="A1754" s="386">
        <v>1746</v>
      </c>
      <c r="B1754" s="386" t="s">
        <v>10894</v>
      </c>
      <c r="C1754" s="386" t="s">
        <v>10895</v>
      </c>
      <c r="D1754" s="386"/>
      <c r="E1754" s="386"/>
      <c r="F1754" s="386"/>
      <c r="G1754" s="387"/>
      <c r="H1754" s="386" t="s">
        <v>2615</v>
      </c>
      <c r="I1754" s="386" t="s">
        <v>535</v>
      </c>
      <c r="J1754" s="386">
        <v>12</v>
      </c>
      <c r="K1754" s="386">
        <v>2013</v>
      </c>
      <c r="L1754" s="388">
        <v>1</v>
      </c>
    </row>
    <row r="1755" spans="1:12" x14ac:dyDescent="0.25">
      <c r="A1755" s="386">
        <v>1747</v>
      </c>
      <c r="B1755" s="386" t="s">
        <v>10896</v>
      </c>
      <c r="C1755" s="386" t="s">
        <v>10897</v>
      </c>
      <c r="D1755" s="386"/>
      <c r="E1755" s="386"/>
      <c r="F1755" s="386"/>
      <c r="G1755" s="387"/>
      <c r="H1755" s="386" t="s">
        <v>2615</v>
      </c>
      <c r="I1755" s="386" t="s">
        <v>535</v>
      </c>
      <c r="J1755" s="386">
        <v>12</v>
      </c>
      <c r="K1755" s="386">
        <v>2015</v>
      </c>
      <c r="L1755" s="388">
        <v>1270.2</v>
      </c>
    </row>
    <row r="1756" spans="1:12" x14ac:dyDescent="0.25">
      <c r="A1756" s="386">
        <v>1748</v>
      </c>
      <c r="B1756" s="386" t="s">
        <v>10898</v>
      </c>
      <c r="C1756" s="386" t="s">
        <v>10899</v>
      </c>
      <c r="D1756" s="386" t="s">
        <v>925</v>
      </c>
      <c r="E1756" s="386" t="s">
        <v>10900</v>
      </c>
      <c r="F1756" s="386"/>
      <c r="G1756" s="387"/>
      <c r="H1756" s="386" t="s">
        <v>2615</v>
      </c>
      <c r="I1756" s="386" t="s">
        <v>535</v>
      </c>
      <c r="J1756" s="386">
        <v>12</v>
      </c>
      <c r="K1756" s="386">
        <v>2013</v>
      </c>
      <c r="L1756" s="388">
        <v>1</v>
      </c>
    </row>
    <row r="1757" spans="1:12" x14ac:dyDescent="0.25">
      <c r="A1757" s="386">
        <v>1749</v>
      </c>
      <c r="B1757" s="386" t="s">
        <v>10901</v>
      </c>
      <c r="C1757" s="386" t="s">
        <v>10902</v>
      </c>
      <c r="D1757" s="386" t="s">
        <v>925</v>
      </c>
      <c r="E1757" s="386" t="s">
        <v>10903</v>
      </c>
      <c r="F1757" s="386"/>
      <c r="G1757" s="387"/>
      <c r="H1757" s="386" t="s">
        <v>2615</v>
      </c>
      <c r="I1757" s="386" t="s">
        <v>535</v>
      </c>
      <c r="J1757" s="386">
        <v>12</v>
      </c>
      <c r="K1757" s="386">
        <v>2013</v>
      </c>
      <c r="L1757" s="388">
        <v>1</v>
      </c>
    </row>
    <row r="1758" spans="1:12" ht="30" x14ac:dyDescent="0.25">
      <c r="A1758" s="386">
        <v>1750</v>
      </c>
      <c r="B1758" s="386" t="s">
        <v>10904</v>
      </c>
      <c r="C1758" s="386" t="s">
        <v>10905</v>
      </c>
      <c r="D1758" s="386"/>
      <c r="E1758" s="386"/>
      <c r="F1758" s="386"/>
      <c r="G1758" s="387"/>
      <c r="H1758" s="386" t="s">
        <v>2615</v>
      </c>
      <c r="I1758" s="386" t="s">
        <v>535</v>
      </c>
      <c r="J1758" s="386">
        <v>12</v>
      </c>
      <c r="K1758" s="386">
        <v>2015</v>
      </c>
      <c r="L1758" s="388">
        <v>861.71</v>
      </c>
    </row>
    <row r="1759" spans="1:12" x14ac:dyDescent="0.25">
      <c r="A1759" s="386">
        <v>1751</v>
      </c>
      <c r="B1759" s="386" t="s">
        <v>10906</v>
      </c>
      <c r="C1759" s="386" t="s">
        <v>10907</v>
      </c>
      <c r="D1759" s="386"/>
      <c r="E1759" s="386"/>
      <c r="F1759" s="386"/>
      <c r="G1759" s="387"/>
      <c r="H1759" s="386" t="s">
        <v>2615</v>
      </c>
      <c r="I1759" s="386" t="s">
        <v>535</v>
      </c>
      <c r="J1759" s="386">
        <v>12</v>
      </c>
      <c r="K1759" s="386">
        <v>2015</v>
      </c>
      <c r="L1759" s="388">
        <v>896</v>
      </c>
    </row>
    <row r="1760" spans="1:12" x14ac:dyDescent="0.25">
      <c r="A1760" s="386">
        <v>1752</v>
      </c>
      <c r="B1760" s="96" t="s">
        <v>10908</v>
      </c>
      <c r="C1760" s="386" t="s">
        <v>10909</v>
      </c>
      <c r="D1760" s="386"/>
      <c r="E1760" s="386"/>
      <c r="F1760" s="386"/>
      <c r="G1760" s="387"/>
      <c r="H1760" s="386" t="s">
        <v>2615</v>
      </c>
      <c r="I1760" s="386" t="s">
        <v>535</v>
      </c>
      <c r="J1760" s="386">
        <v>12</v>
      </c>
      <c r="K1760" s="386">
        <v>2015</v>
      </c>
      <c r="L1760" s="388">
        <v>2784</v>
      </c>
    </row>
    <row r="1761" spans="1:12" x14ac:dyDescent="0.25">
      <c r="A1761" s="386">
        <v>1753</v>
      </c>
      <c r="B1761" s="96" t="s">
        <v>10910</v>
      </c>
      <c r="C1761" s="96" t="s">
        <v>10911</v>
      </c>
      <c r="D1761" s="386"/>
      <c r="E1761" s="386"/>
      <c r="F1761" s="386"/>
      <c r="G1761" s="387"/>
      <c r="H1761" s="386" t="s">
        <v>2615</v>
      </c>
      <c r="I1761" s="386" t="s">
        <v>535</v>
      </c>
      <c r="J1761" s="386">
        <v>12</v>
      </c>
      <c r="K1761" s="386">
        <v>2015</v>
      </c>
      <c r="L1761" s="388">
        <f>4593.6/2</f>
        <v>2296.8000000000002</v>
      </c>
    </row>
    <row r="1762" spans="1:12" x14ac:dyDescent="0.25">
      <c r="A1762" s="386">
        <v>1754</v>
      </c>
      <c r="B1762" s="96" t="s">
        <v>10912</v>
      </c>
      <c r="C1762" s="96" t="s">
        <v>10911</v>
      </c>
      <c r="D1762" s="386"/>
      <c r="E1762" s="386"/>
      <c r="F1762" s="386"/>
      <c r="G1762" s="387"/>
      <c r="H1762" s="386" t="s">
        <v>2615</v>
      </c>
      <c r="I1762" s="386" t="s">
        <v>535</v>
      </c>
      <c r="J1762" s="386">
        <v>12</v>
      </c>
      <c r="K1762" s="386">
        <v>2015</v>
      </c>
      <c r="L1762" s="388">
        <v>2296.8000000000002</v>
      </c>
    </row>
    <row r="1763" spans="1:12" ht="30" x14ac:dyDescent="0.25">
      <c r="A1763" s="386">
        <v>1755</v>
      </c>
      <c r="B1763" s="386" t="s">
        <v>10913</v>
      </c>
      <c r="C1763" s="386" t="s">
        <v>10914</v>
      </c>
      <c r="D1763" s="386"/>
      <c r="E1763" s="386"/>
      <c r="F1763" s="386"/>
      <c r="G1763" s="387"/>
      <c r="H1763" s="386" t="s">
        <v>2641</v>
      </c>
      <c r="I1763" s="386" t="s">
        <v>535</v>
      </c>
      <c r="J1763" s="386">
        <v>12</v>
      </c>
      <c r="K1763" s="386">
        <v>2015</v>
      </c>
      <c r="L1763" s="388">
        <v>1667.96</v>
      </c>
    </row>
    <row r="1764" spans="1:12" x14ac:dyDescent="0.25">
      <c r="A1764" s="386">
        <v>1756</v>
      </c>
      <c r="B1764" s="386" t="s">
        <v>10915</v>
      </c>
      <c r="C1764" s="386" t="s">
        <v>10916</v>
      </c>
      <c r="D1764" s="386"/>
      <c r="E1764" s="386"/>
      <c r="F1764" s="386"/>
      <c r="G1764" s="387"/>
      <c r="H1764" s="386" t="s">
        <v>2641</v>
      </c>
      <c r="I1764" s="386" t="s">
        <v>535</v>
      </c>
      <c r="J1764" s="386">
        <v>12</v>
      </c>
      <c r="K1764" s="386">
        <v>2015</v>
      </c>
      <c r="L1764" s="388">
        <v>737.44</v>
      </c>
    </row>
    <row r="1765" spans="1:12" ht="30" x14ac:dyDescent="0.25">
      <c r="A1765" s="386">
        <v>1757</v>
      </c>
      <c r="B1765" s="386" t="s">
        <v>10917</v>
      </c>
      <c r="C1765" s="386" t="s">
        <v>10918</v>
      </c>
      <c r="D1765" s="386"/>
      <c r="E1765" s="386"/>
      <c r="F1765" s="386"/>
      <c r="G1765" s="387"/>
      <c r="H1765" s="386" t="s">
        <v>2641</v>
      </c>
      <c r="I1765" s="386" t="s">
        <v>535</v>
      </c>
      <c r="J1765" s="386">
        <v>12</v>
      </c>
      <c r="K1765" s="386">
        <v>2015</v>
      </c>
      <c r="L1765" s="388">
        <v>1926.25</v>
      </c>
    </row>
    <row r="1766" spans="1:12" x14ac:dyDescent="0.25">
      <c r="A1766" s="386">
        <v>1758</v>
      </c>
      <c r="B1766" s="386" t="s">
        <v>10919</v>
      </c>
      <c r="C1766" s="386" t="s">
        <v>10920</v>
      </c>
      <c r="D1766" s="386"/>
      <c r="E1766" s="386"/>
      <c r="F1766" s="386"/>
      <c r="G1766" s="387"/>
      <c r="H1766" s="386" t="s">
        <v>2641</v>
      </c>
      <c r="I1766" s="386" t="s">
        <v>535</v>
      </c>
      <c r="J1766" s="386">
        <v>12</v>
      </c>
      <c r="K1766" s="386">
        <v>2015</v>
      </c>
      <c r="L1766" s="388">
        <v>289</v>
      </c>
    </row>
    <row r="1767" spans="1:12" x14ac:dyDescent="0.25">
      <c r="A1767" s="386">
        <v>1759</v>
      </c>
      <c r="B1767" s="386" t="s">
        <v>10921</v>
      </c>
      <c r="C1767" s="386" t="s">
        <v>10922</v>
      </c>
      <c r="D1767" s="386"/>
      <c r="E1767" s="386"/>
      <c r="F1767" s="386"/>
      <c r="G1767" s="387"/>
      <c r="H1767" s="386" t="s">
        <v>2641</v>
      </c>
      <c r="I1767" s="386" t="s">
        <v>535</v>
      </c>
      <c r="J1767" s="386">
        <v>12</v>
      </c>
      <c r="K1767" s="386">
        <v>2015</v>
      </c>
      <c r="L1767" s="388">
        <v>289</v>
      </c>
    </row>
    <row r="1768" spans="1:12" x14ac:dyDescent="0.25">
      <c r="A1768" s="386">
        <v>1760</v>
      </c>
      <c r="B1768" s="386" t="s">
        <v>10923</v>
      </c>
      <c r="C1768" s="386" t="s">
        <v>10924</v>
      </c>
      <c r="D1768" s="386"/>
      <c r="E1768" s="386"/>
      <c r="F1768" s="386"/>
      <c r="G1768" s="387"/>
      <c r="H1768" s="386" t="s">
        <v>2641</v>
      </c>
      <c r="I1768" s="386" t="s">
        <v>535</v>
      </c>
      <c r="J1768" s="386">
        <v>12</v>
      </c>
      <c r="K1768" s="386">
        <v>2013</v>
      </c>
      <c r="L1768" s="388">
        <v>1</v>
      </c>
    </row>
    <row r="1769" spans="1:12" ht="30" x14ac:dyDescent="0.25">
      <c r="A1769" s="386">
        <v>1761</v>
      </c>
      <c r="B1769" s="386" t="s">
        <v>10925</v>
      </c>
      <c r="C1769" s="386" t="s">
        <v>10926</v>
      </c>
      <c r="D1769" s="386"/>
      <c r="E1769" s="386"/>
      <c r="F1769" s="386"/>
      <c r="G1769" s="387"/>
      <c r="H1769" s="386" t="s">
        <v>2641</v>
      </c>
      <c r="I1769" s="386" t="s">
        <v>535</v>
      </c>
      <c r="J1769" s="386">
        <v>12</v>
      </c>
      <c r="K1769" s="386">
        <v>2015</v>
      </c>
      <c r="L1769" s="388">
        <v>1069.5</v>
      </c>
    </row>
    <row r="1770" spans="1:12" ht="30" x14ac:dyDescent="0.25">
      <c r="A1770" s="386">
        <v>1762</v>
      </c>
      <c r="B1770" s="386" t="s">
        <v>10927</v>
      </c>
      <c r="C1770" s="386" t="s">
        <v>10928</v>
      </c>
      <c r="D1770" s="386"/>
      <c r="E1770" s="386"/>
      <c r="F1770" s="386"/>
      <c r="G1770" s="387"/>
      <c r="H1770" s="386" t="s">
        <v>2641</v>
      </c>
      <c r="I1770" s="386" t="s">
        <v>535</v>
      </c>
      <c r="J1770" s="386">
        <v>12</v>
      </c>
      <c r="K1770" s="386">
        <v>2013</v>
      </c>
      <c r="L1770" s="388">
        <v>1</v>
      </c>
    </row>
    <row r="1771" spans="1:12" ht="30" x14ac:dyDescent="0.25">
      <c r="A1771" s="386">
        <v>1763</v>
      </c>
      <c r="B1771" s="386" t="s">
        <v>10929</v>
      </c>
      <c r="C1771" s="386" t="s">
        <v>10930</v>
      </c>
      <c r="D1771" s="386"/>
      <c r="E1771" s="386"/>
      <c r="F1771" s="386"/>
      <c r="G1771" s="387"/>
      <c r="H1771" s="386" t="s">
        <v>2641</v>
      </c>
      <c r="I1771" s="386" t="s">
        <v>535</v>
      </c>
      <c r="J1771" s="386">
        <v>12</v>
      </c>
      <c r="K1771" s="386">
        <v>2013</v>
      </c>
      <c r="L1771" s="388">
        <v>1</v>
      </c>
    </row>
    <row r="1772" spans="1:12" ht="30" x14ac:dyDescent="0.25">
      <c r="A1772" s="386">
        <v>1764</v>
      </c>
      <c r="B1772" s="386" t="s">
        <v>10931</v>
      </c>
      <c r="C1772" s="386" t="s">
        <v>10932</v>
      </c>
      <c r="D1772" s="386"/>
      <c r="E1772" s="386"/>
      <c r="F1772" s="386"/>
      <c r="G1772" s="387"/>
      <c r="H1772" s="386" t="s">
        <v>2641</v>
      </c>
      <c r="I1772" s="386" t="s">
        <v>535</v>
      </c>
      <c r="J1772" s="386">
        <v>12</v>
      </c>
      <c r="K1772" s="386">
        <v>2013</v>
      </c>
      <c r="L1772" s="388">
        <v>1</v>
      </c>
    </row>
    <row r="1773" spans="1:12" x14ac:dyDescent="0.25">
      <c r="A1773" s="386">
        <v>1765</v>
      </c>
      <c r="B1773" s="386" t="s">
        <v>10933</v>
      </c>
      <c r="C1773" s="386" t="s">
        <v>10934</v>
      </c>
      <c r="D1773" s="386"/>
      <c r="E1773" s="386"/>
      <c r="F1773" s="386"/>
      <c r="G1773" s="387"/>
      <c r="H1773" s="386" t="s">
        <v>2641</v>
      </c>
      <c r="I1773" s="386" t="s">
        <v>535</v>
      </c>
      <c r="J1773" s="386">
        <v>12</v>
      </c>
      <c r="K1773" s="386">
        <v>2015</v>
      </c>
      <c r="L1773" s="388">
        <v>374.8</v>
      </c>
    </row>
    <row r="1774" spans="1:12" ht="30" x14ac:dyDescent="0.25">
      <c r="A1774" s="386">
        <v>1766</v>
      </c>
      <c r="B1774" s="386" t="s">
        <v>10935</v>
      </c>
      <c r="C1774" s="386" t="s">
        <v>10936</v>
      </c>
      <c r="D1774" s="386"/>
      <c r="E1774" s="386"/>
      <c r="F1774" s="386"/>
      <c r="G1774" s="387"/>
      <c r="H1774" s="386" t="s">
        <v>2641</v>
      </c>
      <c r="I1774" s="386" t="s">
        <v>535</v>
      </c>
      <c r="J1774" s="386">
        <v>12</v>
      </c>
      <c r="K1774" s="386">
        <v>2015</v>
      </c>
      <c r="L1774" s="388">
        <v>1542</v>
      </c>
    </row>
    <row r="1775" spans="1:12" ht="30" x14ac:dyDescent="0.25">
      <c r="A1775" s="386">
        <v>1767</v>
      </c>
      <c r="B1775" s="386" t="s">
        <v>10937</v>
      </c>
      <c r="C1775" s="386" t="s">
        <v>10938</v>
      </c>
      <c r="D1775" s="386"/>
      <c r="E1775" s="386"/>
      <c r="F1775" s="386"/>
      <c r="G1775" s="387"/>
      <c r="H1775" s="386" t="s">
        <v>2641</v>
      </c>
      <c r="I1775" s="386" t="s">
        <v>535</v>
      </c>
      <c r="J1775" s="386">
        <v>12</v>
      </c>
      <c r="K1775" s="386">
        <v>2015</v>
      </c>
      <c r="L1775" s="388">
        <v>905</v>
      </c>
    </row>
    <row r="1776" spans="1:12" x14ac:dyDescent="0.25">
      <c r="A1776" s="386">
        <v>1768</v>
      </c>
      <c r="B1776" s="386" t="s">
        <v>2670</v>
      </c>
      <c r="C1776" s="386" t="s">
        <v>8117</v>
      </c>
      <c r="D1776" s="386"/>
      <c r="E1776" s="386"/>
      <c r="F1776" s="386"/>
      <c r="G1776" s="387"/>
      <c r="H1776" s="386" t="s">
        <v>2641</v>
      </c>
      <c r="I1776" s="386" t="s">
        <v>535</v>
      </c>
      <c r="J1776" s="386">
        <v>12</v>
      </c>
      <c r="K1776" s="386">
        <v>2015</v>
      </c>
      <c r="L1776" s="388">
        <v>289</v>
      </c>
    </row>
    <row r="1777" spans="1:12" ht="30" x14ac:dyDescent="0.25">
      <c r="A1777" s="386">
        <v>1769</v>
      </c>
      <c r="B1777" s="386" t="s">
        <v>10939</v>
      </c>
      <c r="C1777" s="386" t="s">
        <v>10940</v>
      </c>
      <c r="D1777" s="386"/>
      <c r="E1777" s="386"/>
      <c r="F1777" s="386"/>
      <c r="G1777" s="387"/>
      <c r="H1777" s="386" t="s">
        <v>2641</v>
      </c>
      <c r="I1777" s="386" t="s">
        <v>535</v>
      </c>
      <c r="J1777" s="386">
        <v>12</v>
      </c>
      <c r="K1777" s="386">
        <v>2013</v>
      </c>
      <c r="L1777" s="388">
        <v>1</v>
      </c>
    </row>
    <row r="1778" spans="1:12" ht="30" x14ac:dyDescent="0.25">
      <c r="A1778" s="386">
        <v>1770</v>
      </c>
      <c r="B1778" s="386" t="s">
        <v>10941</v>
      </c>
      <c r="C1778" s="386" t="s">
        <v>10942</v>
      </c>
      <c r="D1778" s="386"/>
      <c r="E1778" s="386"/>
      <c r="F1778" s="386"/>
      <c r="G1778" s="387"/>
      <c r="H1778" s="386" t="s">
        <v>2641</v>
      </c>
      <c r="I1778" s="386" t="s">
        <v>535</v>
      </c>
      <c r="J1778" s="386">
        <v>12</v>
      </c>
      <c r="K1778" s="386">
        <v>2015</v>
      </c>
      <c r="L1778" s="388">
        <v>1799.75</v>
      </c>
    </row>
    <row r="1779" spans="1:12" x14ac:dyDescent="0.25">
      <c r="A1779" s="386">
        <v>1771</v>
      </c>
      <c r="B1779" s="386" t="s">
        <v>10943</v>
      </c>
      <c r="C1779" s="386" t="s">
        <v>10944</v>
      </c>
      <c r="D1779" s="386"/>
      <c r="E1779" s="386"/>
      <c r="F1779" s="386"/>
      <c r="G1779" s="387"/>
      <c r="H1779" s="386" t="s">
        <v>2641</v>
      </c>
      <c r="I1779" s="386" t="s">
        <v>535</v>
      </c>
      <c r="J1779" s="386">
        <v>12</v>
      </c>
      <c r="K1779" s="386">
        <v>2015</v>
      </c>
      <c r="L1779" s="388">
        <v>1820.04</v>
      </c>
    </row>
    <row r="1780" spans="1:12" x14ac:dyDescent="0.25">
      <c r="A1780" s="386">
        <v>1772</v>
      </c>
      <c r="B1780" s="386" t="s">
        <v>10945</v>
      </c>
      <c r="C1780" s="386" t="s">
        <v>10946</v>
      </c>
      <c r="D1780" s="386"/>
      <c r="E1780" s="386"/>
      <c r="F1780" s="386"/>
      <c r="G1780" s="387"/>
      <c r="H1780" s="386" t="s">
        <v>2641</v>
      </c>
      <c r="I1780" s="386" t="s">
        <v>535</v>
      </c>
      <c r="J1780" s="386">
        <v>12</v>
      </c>
      <c r="K1780" s="386">
        <v>2015</v>
      </c>
      <c r="L1780" s="388">
        <v>566.79999999999995</v>
      </c>
    </row>
    <row r="1781" spans="1:12" x14ac:dyDescent="0.25">
      <c r="A1781" s="386">
        <v>1773</v>
      </c>
      <c r="B1781" s="386" t="s">
        <v>10947</v>
      </c>
      <c r="C1781" s="386" t="s">
        <v>10948</v>
      </c>
      <c r="D1781" s="386"/>
      <c r="E1781" s="386"/>
      <c r="F1781" s="386"/>
      <c r="G1781" s="387"/>
      <c r="H1781" s="386" t="s">
        <v>2641</v>
      </c>
      <c r="I1781" s="386" t="s">
        <v>535</v>
      </c>
      <c r="J1781" s="386">
        <v>12</v>
      </c>
      <c r="K1781" s="386">
        <v>2015</v>
      </c>
      <c r="L1781" s="388">
        <v>1750.3</v>
      </c>
    </row>
    <row r="1782" spans="1:12" x14ac:dyDescent="0.25">
      <c r="A1782" s="386">
        <v>1774</v>
      </c>
      <c r="B1782" s="386" t="s">
        <v>10949</v>
      </c>
      <c r="C1782" s="386" t="s">
        <v>10950</v>
      </c>
      <c r="D1782" s="386"/>
      <c r="E1782" s="386"/>
      <c r="F1782" s="386"/>
      <c r="G1782" s="387"/>
      <c r="H1782" s="386" t="s">
        <v>2641</v>
      </c>
      <c r="I1782" s="386" t="s">
        <v>535</v>
      </c>
      <c r="J1782" s="386">
        <v>12</v>
      </c>
      <c r="K1782" s="386">
        <v>2013</v>
      </c>
      <c r="L1782" s="388">
        <v>1</v>
      </c>
    </row>
    <row r="1783" spans="1:12" x14ac:dyDescent="0.25">
      <c r="A1783" s="386">
        <v>1775</v>
      </c>
      <c r="B1783" s="386" t="s">
        <v>10951</v>
      </c>
      <c r="C1783" s="386" t="s">
        <v>10952</v>
      </c>
      <c r="D1783" s="386"/>
      <c r="E1783" s="386"/>
      <c r="F1783" s="386"/>
      <c r="G1783" s="387"/>
      <c r="H1783" s="386" t="s">
        <v>2641</v>
      </c>
      <c r="I1783" s="386" t="s">
        <v>535</v>
      </c>
      <c r="J1783" s="386">
        <v>12</v>
      </c>
      <c r="K1783" s="386">
        <v>2013</v>
      </c>
      <c r="L1783" s="388">
        <v>1</v>
      </c>
    </row>
    <row r="1784" spans="1:12" x14ac:dyDescent="0.25">
      <c r="A1784" s="386">
        <v>1776</v>
      </c>
      <c r="B1784" s="386" t="s">
        <v>10953</v>
      </c>
      <c r="C1784" s="386" t="s">
        <v>8117</v>
      </c>
      <c r="D1784" s="386"/>
      <c r="E1784" s="386"/>
      <c r="F1784" s="386"/>
      <c r="G1784" s="387"/>
      <c r="H1784" s="386" t="s">
        <v>2641</v>
      </c>
      <c r="I1784" s="386" t="s">
        <v>535</v>
      </c>
      <c r="J1784" s="386">
        <v>12</v>
      </c>
      <c r="K1784" s="386">
        <v>2015</v>
      </c>
      <c r="L1784" s="388">
        <v>699.9</v>
      </c>
    </row>
    <row r="1785" spans="1:12" x14ac:dyDescent="0.25">
      <c r="A1785" s="386">
        <v>1777</v>
      </c>
      <c r="B1785" s="386" t="s">
        <v>10954</v>
      </c>
      <c r="C1785" s="386" t="s">
        <v>10955</v>
      </c>
      <c r="D1785" s="386"/>
      <c r="E1785" s="386"/>
      <c r="F1785" s="386"/>
      <c r="G1785" s="387"/>
      <c r="H1785" s="386" t="s">
        <v>2641</v>
      </c>
      <c r="I1785" s="386" t="s">
        <v>535</v>
      </c>
      <c r="J1785" s="386">
        <v>12</v>
      </c>
      <c r="K1785" s="386">
        <v>2013</v>
      </c>
      <c r="L1785" s="388">
        <v>1</v>
      </c>
    </row>
    <row r="1786" spans="1:12" x14ac:dyDescent="0.25">
      <c r="A1786" s="386">
        <v>1778</v>
      </c>
      <c r="B1786" s="386" t="s">
        <v>10956</v>
      </c>
      <c r="C1786" s="386" t="s">
        <v>10957</v>
      </c>
      <c r="D1786" s="386"/>
      <c r="E1786" s="386"/>
      <c r="F1786" s="386"/>
      <c r="G1786" s="387"/>
      <c r="H1786" s="386" t="s">
        <v>2641</v>
      </c>
      <c r="I1786" s="386" t="s">
        <v>535</v>
      </c>
      <c r="J1786" s="386">
        <v>12</v>
      </c>
      <c r="K1786" s="386">
        <v>2013</v>
      </c>
      <c r="L1786" s="388">
        <v>1</v>
      </c>
    </row>
    <row r="1787" spans="1:12" x14ac:dyDescent="0.25">
      <c r="A1787" s="386">
        <v>1779</v>
      </c>
      <c r="B1787" s="386" t="s">
        <v>10956</v>
      </c>
      <c r="C1787" s="386" t="s">
        <v>10957</v>
      </c>
      <c r="D1787" s="386"/>
      <c r="E1787" s="386"/>
      <c r="F1787" s="386"/>
      <c r="G1787" s="387"/>
      <c r="H1787" s="386" t="s">
        <v>2641</v>
      </c>
      <c r="I1787" s="386" t="s">
        <v>535</v>
      </c>
      <c r="J1787" s="386">
        <v>12</v>
      </c>
      <c r="K1787" s="386">
        <v>2013</v>
      </c>
      <c r="L1787" s="388">
        <v>1</v>
      </c>
    </row>
    <row r="1788" spans="1:12" x14ac:dyDescent="0.25">
      <c r="A1788" s="386">
        <v>1780</v>
      </c>
      <c r="B1788" s="386" t="s">
        <v>10958</v>
      </c>
      <c r="C1788" s="386" t="s">
        <v>10959</v>
      </c>
      <c r="D1788" s="386"/>
      <c r="E1788" s="386"/>
      <c r="F1788" s="386"/>
      <c r="G1788" s="387"/>
      <c r="H1788" s="386" t="s">
        <v>2641</v>
      </c>
      <c r="I1788" s="386" t="s">
        <v>535</v>
      </c>
      <c r="J1788" s="386">
        <v>12</v>
      </c>
      <c r="K1788" s="386">
        <v>2015</v>
      </c>
      <c r="L1788" s="388">
        <v>2875</v>
      </c>
    </row>
    <row r="1789" spans="1:12" x14ac:dyDescent="0.25">
      <c r="A1789" s="386">
        <v>1781</v>
      </c>
      <c r="B1789" s="386" t="s">
        <v>2668</v>
      </c>
      <c r="C1789" s="386" t="s">
        <v>10960</v>
      </c>
      <c r="D1789" s="386"/>
      <c r="E1789" s="386"/>
      <c r="F1789" s="386"/>
      <c r="G1789" s="387"/>
      <c r="H1789" s="386" t="s">
        <v>2641</v>
      </c>
      <c r="I1789" s="386" t="s">
        <v>535</v>
      </c>
      <c r="J1789" s="386">
        <v>12</v>
      </c>
      <c r="K1789" s="386">
        <v>2015</v>
      </c>
      <c r="L1789" s="388">
        <v>1150</v>
      </c>
    </row>
    <row r="1790" spans="1:12" x14ac:dyDescent="0.25">
      <c r="A1790" s="386">
        <v>1782</v>
      </c>
      <c r="B1790" s="386" t="s">
        <v>10961</v>
      </c>
      <c r="C1790" s="386" t="s">
        <v>10962</v>
      </c>
      <c r="D1790" s="386"/>
      <c r="E1790" s="386"/>
      <c r="F1790" s="386"/>
      <c r="G1790" s="387"/>
      <c r="H1790" s="386" t="s">
        <v>2641</v>
      </c>
      <c r="I1790" s="386" t="s">
        <v>535</v>
      </c>
      <c r="J1790" s="386">
        <v>12</v>
      </c>
      <c r="K1790" s="386">
        <v>2013</v>
      </c>
      <c r="L1790" s="388">
        <v>1</v>
      </c>
    </row>
    <row r="1791" spans="1:12" x14ac:dyDescent="0.25">
      <c r="A1791" s="386">
        <v>1783</v>
      </c>
      <c r="B1791" s="386" t="s">
        <v>10963</v>
      </c>
      <c r="C1791" s="386" t="s">
        <v>10962</v>
      </c>
      <c r="D1791" s="386"/>
      <c r="E1791" s="386"/>
      <c r="F1791" s="386"/>
      <c r="G1791" s="387"/>
      <c r="H1791" s="386" t="s">
        <v>2641</v>
      </c>
      <c r="I1791" s="386" t="s">
        <v>535</v>
      </c>
      <c r="J1791" s="386">
        <v>12</v>
      </c>
      <c r="K1791" s="386">
        <v>2013</v>
      </c>
      <c r="L1791" s="388">
        <v>1</v>
      </c>
    </row>
    <row r="1792" spans="1:12" x14ac:dyDescent="0.25">
      <c r="A1792" s="386">
        <v>1784</v>
      </c>
      <c r="B1792" s="386" t="s">
        <v>10964</v>
      </c>
      <c r="C1792" s="386" t="s">
        <v>10965</v>
      </c>
      <c r="D1792" s="386"/>
      <c r="E1792" s="386"/>
      <c r="F1792" s="386"/>
      <c r="G1792" s="387"/>
      <c r="H1792" s="386" t="s">
        <v>2641</v>
      </c>
      <c r="I1792" s="386" t="s">
        <v>535</v>
      </c>
      <c r="J1792" s="386">
        <v>12</v>
      </c>
      <c r="K1792" s="386">
        <v>2015</v>
      </c>
      <c r="L1792" s="388">
        <v>999</v>
      </c>
    </row>
    <row r="1793" spans="1:12" x14ac:dyDescent="0.25">
      <c r="A1793" s="386">
        <v>1785</v>
      </c>
      <c r="B1793" s="386" t="s">
        <v>10966</v>
      </c>
      <c r="C1793" s="386" t="s">
        <v>10967</v>
      </c>
      <c r="D1793" s="386"/>
      <c r="E1793" s="386"/>
      <c r="F1793" s="386"/>
      <c r="G1793" s="387"/>
      <c r="H1793" s="386" t="s">
        <v>2641</v>
      </c>
      <c r="I1793" s="386" t="s">
        <v>535</v>
      </c>
      <c r="J1793" s="386">
        <v>12</v>
      </c>
      <c r="K1793" s="386">
        <v>2015</v>
      </c>
      <c r="L1793" s="388">
        <v>690</v>
      </c>
    </row>
    <row r="1794" spans="1:12" x14ac:dyDescent="0.25">
      <c r="A1794" s="386">
        <v>1786</v>
      </c>
      <c r="B1794" s="386" t="s">
        <v>10968</v>
      </c>
      <c r="C1794" s="386" t="s">
        <v>10969</v>
      </c>
      <c r="D1794" s="386"/>
      <c r="E1794" s="386"/>
      <c r="F1794" s="386"/>
      <c r="G1794" s="387"/>
      <c r="H1794" s="386" t="s">
        <v>2641</v>
      </c>
      <c r="I1794" s="386" t="s">
        <v>535</v>
      </c>
      <c r="J1794" s="386">
        <v>12</v>
      </c>
      <c r="K1794" s="386">
        <v>2015</v>
      </c>
      <c r="L1794" s="388">
        <v>575</v>
      </c>
    </row>
    <row r="1795" spans="1:12" x14ac:dyDescent="0.25">
      <c r="A1795" s="386">
        <v>1787</v>
      </c>
      <c r="B1795" s="386" t="s">
        <v>10970</v>
      </c>
      <c r="C1795" s="96" t="s">
        <v>10971</v>
      </c>
      <c r="D1795" s="386"/>
      <c r="E1795" s="386"/>
      <c r="F1795" s="386"/>
      <c r="G1795" s="387"/>
      <c r="H1795" s="386" t="s">
        <v>2641</v>
      </c>
      <c r="I1795" s="386" t="s">
        <v>535</v>
      </c>
      <c r="J1795" s="386">
        <v>12</v>
      </c>
      <c r="K1795" s="386">
        <v>2015</v>
      </c>
      <c r="L1795" s="388">
        <v>2780.52</v>
      </c>
    </row>
    <row r="1796" spans="1:12" x14ac:dyDescent="0.25">
      <c r="A1796" s="386">
        <v>1788</v>
      </c>
      <c r="B1796" s="386" t="s">
        <v>10972</v>
      </c>
      <c r="C1796" s="386" t="s">
        <v>10973</v>
      </c>
      <c r="D1796" s="386"/>
      <c r="E1796" s="386"/>
      <c r="F1796" s="386"/>
      <c r="G1796" s="387"/>
      <c r="H1796" s="386" t="s">
        <v>2699</v>
      </c>
      <c r="I1796" s="386" t="s">
        <v>535</v>
      </c>
      <c r="J1796" s="386">
        <v>12</v>
      </c>
      <c r="K1796" s="386">
        <v>2015</v>
      </c>
      <c r="L1796" s="388">
        <v>921.72</v>
      </c>
    </row>
    <row r="1797" spans="1:12" x14ac:dyDescent="0.25">
      <c r="A1797" s="386">
        <v>1789</v>
      </c>
      <c r="B1797" s="386" t="s">
        <v>10974</v>
      </c>
      <c r="C1797" s="386" t="s">
        <v>10975</v>
      </c>
      <c r="D1797" s="386"/>
      <c r="E1797" s="386"/>
      <c r="F1797" s="386"/>
      <c r="G1797" s="387"/>
      <c r="H1797" s="386" t="s">
        <v>2699</v>
      </c>
      <c r="I1797" s="386" t="s">
        <v>535</v>
      </c>
      <c r="J1797" s="386">
        <v>12</v>
      </c>
      <c r="K1797" s="386">
        <v>2015</v>
      </c>
      <c r="L1797" s="388">
        <v>921.72</v>
      </c>
    </row>
    <row r="1798" spans="1:12" x14ac:dyDescent="0.25">
      <c r="A1798" s="386">
        <v>1790</v>
      </c>
      <c r="B1798" s="386" t="s">
        <v>10976</v>
      </c>
      <c r="C1798" s="386" t="s">
        <v>10977</v>
      </c>
      <c r="D1798" s="386"/>
      <c r="E1798" s="386"/>
      <c r="F1798" s="386"/>
      <c r="G1798" s="387"/>
      <c r="H1798" s="386" t="s">
        <v>2699</v>
      </c>
      <c r="I1798" s="386" t="s">
        <v>535</v>
      </c>
      <c r="J1798" s="386">
        <v>12</v>
      </c>
      <c r="K1798" s="386">
        <v>2015</v>
      </c>
      <c r="L1798" s="388">
        <v>921.72</v>
      </c>
    </row>
    <row r="1799" spans="1:12" x14ac:dyDescent="0.25">
      <c r="A1799" s="386">
        <v>1791</v>
      </c>
      <c r="B1799" s="386" t="s">
        <v>10978</v>
      </c>
      <c r="C1799" s="386" t="s">
        <v>10979</v>
      </c>
      <c r="D1799" s="386"/>
      <c r="E1799" s="386"/>
      <c r="F1799" s="386"/>
      <c r="G1799" s="387"/>
      <c r="H1799" s="386" t="s">
        <v>2699</v>
      </c>
      <c r="I1799" s="386" t="s">
        <v>535</v>
      </c>
      <c r="J1799" s="386">
        <v>12</v>
      </c>
      <c r="K1799" s="386">
        <v>2015</v>
      </c>
      <c r="L1799" s="388">
        <v>921.72</v>
      </c>
    </row>
    <row r="1800" spans="1:12" x14ac:dyDescent="0.25">
      <c r="A1800" s="386">
        <v>1792</v>
      </c>
      <c r="B1800" s="386" t="s">
        <v>10980</v>
      </c>
      <c r="C1800" s="386" t="s">
        <v>10981</v>
      </c>
      <c r="D1800" s="386"/>
      <c r="E1800" s="386"/>
      <c r="F1800" s="386"/>
      <c r="G1800" s="387"/>
      <c r="H1800" s="386" t="s">
        <v>2699</v>
      </c>
      <c r="I1800" s="386" t="s">
        <v>535</v>
      </c>
      <c r="J1800" s="386">
        <v>12</v>
      </c>
      <c r="K1800" s="386">
        <v>2015</v>
      </c>
      <c r="L1800" s="388">
        <v>921.72</v>
      </c>
    </row>
    <row r="1801" spans="1:12" x14ac:dyDescent="0.25">
      <c r="A1801" s="386">
        <v>1793</v>
      </c>
      <c r="B1801" s="386" t="s">
        <v>10982</v>
      </c>
      <c r="C1801" s="386" t="s">
        <v>10983</v>
      </c>
      <c r="D1801" s="386"/>
      <c r="E1801" s="386"/>
      <c r="F1801" s="386"/>
      <c r="G1801" s="387"/>
      <c r="H1801" s="386" t="s">
        <v>2699</v>
      </c>
      <c r="I1801" s="386" t="s">
        <v>535</v>
      </c>
      <c r="J1801" s="386">
        <v>12</v>
      </c>
      <c r="K1801" s="386">
        <v>2015</v>
      </c>
      <c r="L1801" s="388">
        <v>921.72</v>
      </c>
    </row>
    <row r="1802" spans="1:12" x14ac:dyDescent="0.25">
      <c r="A1802" s="386">
        <v>1794</v>
      </c>
      <c r="B1802" s="386" t="s">
        <v>10984</v>
      </c>
      <c r="C1802" s="386" t="s">
        <v>10985</v>
      </c>
      <c r="D1802" s="386"/>
      <c r="E1802" s="386"/>
      <c r="F1802" s="386"/>
      <c r="G1802" s="387"/>
      <c r="H1802" s="386" t="s">
        <v>2699</v>
      </c>
      <c r="I1802" s="386" t="s">
        <v>535</v>
      </c>
      <c r="J1802" s="386">
        <v>12</v>
      </c>
      <c r="K1802" s="386">
        <v>2015</v>
      </c>
      <c r="L1802" s="388">
        <v>921.72</v>
      </c>
    </row>
    <row r="1803" spans="1:12" x14ac:dyDescent="0.25">
      <c r="A1803" s="386">
        <v>1795</v>
      </c>
      <c r="B1803" s="386" t="s">
        <v>10986</v>
      </c>
      <c r="C1803" s="386" t="s">
        <v>10987</v>
      </c>
      <c r="D1803" s="386"/>
      <c r="E1803" s="386"/>
      <c r="F1803" s="386"/>
      <c r="G1803" s="387"/>
      <c r="H1803" s="386" t="s">
        <v>2699</v>
      </c>
      <c r="I1803" s="386" t="s">
        <v>535</v>
      </c>
      <c r="J1803" s="386">
        <v>12</v>
      </c>
      <c r="K1803" s="386">
        <v>2015</v>
      </c>
      <c r="L1803" s="388">
        <v>921.72</v>
      </c>
    </row>
    <row r="1804" spans="1:12" x14ac:dyDescent="0.25">
      <c r="A1804" s="386">
        <v>1796</v>
      </c>
      <c r="B1804" s="386" t="s">
        <v>10988</v>
      </c>
      <c r="C1804" s="386" t="s">
        <v>10989</v>
      </c>
      <c r="D1804" s="386"/>
      <c r="E1804" s="386"/>
      <c r="F1804" s="386"/>
      <c r="G1804" s="387"/>
      <c r="H1804" s="386" t="s">
        <v>2699</v>
      </c>
      <c r="I1804" s="386" t="s">
        <v>535</v>
      </c>
      <c r="J1804" s="386">
        <v>12</v>
      </c>
      <c r="K1804" s="386">
        <v>2015</v>
      </c>
      <c r="L1804" s="388">
        <v>921.73</v>
      </c>
    </row>
    <row r="1805" spans="1:12" x14ac:dyDescent="0.25">
      <c r="A1805" s="386">
        <v>1797</v>
      </c>
      <c r="B1805" s="386" t="s">
        <v>10990</v>
      </c>
      <c r="C1805" s="386" t="s">
        <v>10991</v>
      </c>
      <c r="D1805" s="386"/>
      <c r="E1805" s="386"/>
      <c r="F1805" s="386"/>
      <c r="G1805" s="387"/>
      <c r="H1805" s="386" t="s">
        <v>2699</v>
      </c>
      <c r="I1805" s="386" t="s">
        <v>535</v>
      </c>
      <c r="J1805" s="386">
        <v>12</v>
      </c>
      <c r="K1805" s="386">
        <v>2015</v>
      </c>
      <c r="L1805" s="388">
        <v>921.73</v>
      </c>
    </row>
    <row r="1806" spans="1:12" x14ac:dyDescent="0.25">
      <c r="A1806" s="386">
        <v>1798</v>
      </c>
      <c r="B1806" s="386" t="s">
        <v>10992</v>
      </c>
      <c r="C1806" s="386" t="s">
        <v>10993</v>
      </c>
      <c r="D1806" s="386"/>
      <c r="E1806" s="386"/>
      <c r="F1806" s="386"/>
      <c r="G1806" s="387"/>
      <c r="H1806" s="386" t="s">
        <v>2699</v>
      </c>
      <c r="I1806" s="386" t="s">
        <v>535</v>
      </c>
      <c r="J1806" s="386">
        <v>12</v>
      </c>
      <c r="K1806" s="386">
        <v>2015</v>
      </c>
      <c r="L1806" s="388">
        <v>921.73</v>
      </c>
    </row>
    <row r="1807" spans="1:12" x14ac:dyDescent="0.25">
      <c r="A1807" s="386">
        <v>1799</v>
      </c>
      <c r="B1807" s="386" t="s">
        <v>10994</v>
      </c>
      <c r="C1807" s="386" t="s">
        <v>10995</v>
      </c>
      <c r="D1807" s="386"/>
      <c r="E1807" s="386"/>
      <c r="F1807" s="386"/>
      <c r="G1807" s="387"/>
      <c r="H1807" s="386" t="s">
        <v>2699</v>
      </c>
      <c r="I1807" s="386" t="s">
        <v>535</v>
      </c>
      <c r="J1807" s="386">
        <v>12</v>
      </c>
      <c r="K1807" s="386">
        <v>2015</v>
      </c>
      <c r="L1807" s="388">
        <v>921.73</v>
      </c>
    </row>
    <row r="1808" spans="1:12" x14ac:dyDescent="0.25">
      <c r="A1808" s="386">
        <v>1800</v>
      </c>
      <c r="B1808" s="386" t="s">
        <v>10996</v>
      </c>
      <c r="C1808" s="386" t="s">
        <v>10997</v>
      </c>
      <c r="D1808" s="386"/>
      <c r="E1808" s="386"/>
      <c r="F1808" s="386"/>
      <c r="G1808" s="387"/>
      <c r="H1808" s="386" t="s">
        <v>2699</v>
      </c>
      <c r="I1808" s="386" t="s">
        <v>535</v>
      </c>
      <c r="J1808" s="386">
        <v>12</v>
      </c>
      <c r="K1808" s="386">
        <v>2015</v>
      </c>
      <c r="L1808" s="388">
        <v>921.73</v>
      </c>
    </row>
    <row r="1809" spans="1:12" x14ac:dyDescent="0.25">
      <c r="A1809" s="386">
        <v>1801</v>
      </c>
      <c r="B1809" s="386" t="s">
        <v>10998</v>
      </c>
      <c r="C1809" s="386" t="s">
        <v>10999</v>
      </c>
      <c r="D1809" s="386"/>
      <c r="E1809" s="386"/>
      <c r="F1809" s="386"/>
      <c r="G1809" s="387"/>
      <c r="H1809" s="386" t="s">
        <v>2699</v>
      </c>
      <c r="I1809" s="386" t="s">
        <v>535</v>
      </c>
      <c r="J1809" s="386">
        <v>12</v>
      </c>
      <c r="K1809" s="386">
        <v>2015</v>
      </c>
      <c r="L1809" s="388">
        <v>921.73</v>
      </c>
    </row>
    <row r="1810" spans="1:12" x14ac:dyDescent="0.25">
      <c r="A1810" s="386">
        <v>1802</v>
      </c>
      <c r="B1810" s="386" t="s">
        <v>11000</v>
      </c>
      <c r="C1810" s="386" t="s">
        <v>11001</v>
      </c>
      <c r="D1810" s="386"/>
      <c r="E1810" s="386"/>
      <c r="F1810" s="386"/>
      <c r="G1810" s="387"/>
      <c r="H1810" s="386" t="s">
        <v>2699</v>
      </c>
      <c r="I1810" s="386" t="s">
        <v>535</v>
      </c>
      <c r="J1810" s="386">
        <v>12</v>
      </c>
      <c r="K1810" s="386">
        <v>2013</v>
      </c>
      <c r="L1810" s="388">
        <v>1</v>
      </c>
    </row>
    <row r="1811" spans="1:12" x14ac:dyDescent="0.25">
      <c r="A1811" s="386">
        <v>1803</v>
      </c>
      <c r="B1811" s="386" t="s">
        <v>11002</v>
      </c>
      <c r="C1811" s="386" t="s">
        <v>11003</v>
      </c>
      <c r="D1811" s="386"/>
      <c r="E1811" s="386"/>
      <c r="F1811" s="386"/>
      <c r="G1811" s="387"/>
      <c r="H1811" s="386" t="s">
        <v>2699</v>
      </c>
      <c r="I1811" s="386" t="s">
        <v>535</v>
      </c>
      <c r="J1811" s="386">
        <v>12</v>
      </c>
      <c r="K1811" s="386">
        <v>2013</v>
      </c>
      <c r="L1811" s="388">
        <v>1</v>
      </c>
    </row>
    <row r="1812" spans="1:12" x14ac:dyDescent="0.25">
      <c r="A1812" s="386">
        <v>1804</v>
      </c>
      <c r="B1812" s="386" t="s">
        <v>11004</v>
      </c>
      <c r="C1812" s="386" t="s">
        <v>11005</v>
      </c>
      <c r="D1812" s="386"/>
      <c r="E1812" s="386"/>
      <c r="F1812" s="386"/>
      <c r="G1812" s="387"/>
      <c r="H1812" s="386" t="s">
        <v>2699</v>
      </c>
      <c r="I1812" s="386" t="s">
        <v>535</v>
      </c>
      <c r="J1812" s="386">
        <v>12</v>
      </c>
      <c r="K1812" s="386">
        <v>2013</v>
      </c>
      <c r="L1812" s="388">
        <v>1</v>
      </c>
    </row>
    <row r="1813" spans="1:12" x14ac:dyDescent="0.25">
      <c r="A1813" s="386">
        <v>1805</v>
      </c>
      <c r="B1813" s="386" t="s">
        <v>11006</v>
      </c>
      <c r="C1813" s="386" t="s">
        <v>11007</v>
      </c>
      <c r="D1813" s="386"/>
      <c r="E1813" s="386"/>
      <c r="F1813" s="386"/>
      <c r="G1813" s="387"/>
      <c r="H1813" s="386" t="s">
        <v>2699</v>
      </c>
      <c r="I1813" s="386" t="s">
        <v>535</v>
      </c>
      <c r="J1813" s="386">
        <v>12</v>
      </c>
      <c r="K1813" s="386">
        <v>2015</v>
      </c>
      <c r="L1813" s="388">
        <v>229</v>
      </c>
    </row>
    <row r="1814" spans="1:12" ht="30" x14ac:dyDescent="0.25">
      <c r="A1814" s="386">
        <v>1806</v>
      </c>
      <c r="B1814" s="386" t="s">
        <v>11008</v>
      </c>
      <c r="C1814" s="386" t="s">
        <v>11009</v>
      </c>
      <c r="D1814" s="386"/>
      <c r="E1814" s="386"/>
      <c r="F1814" s="386"/>
      <c r="G1814" s="387"/>
      <c r="H1814" s="386" t="s">
        <v>2699</v>
      </c>
      <c r="I1814" s="386" t="s">
        <v>535</v>
      </c>
      <c r="J1814" s="386">
        <v>12</v>
      </c>
      <c r="K1814" s="386">
        <v>2013</v>
      </c>
      <c r="L1814" s="388">
        <v>1</v>
      </c>
    </row>
    <row r="1815" spans="1:12" x14ac:dyDescent="0.25">
      <c r="A1815" s="386">
        <v>1807</v>
      </c>
      <c r="B1815" s="386" t="s">
        <v>11010</v>
      </c>
      <c r="C1815" s="386" t="s">
        <v>11011</v>
      </c>
      <c r="D1815" s="386"/>
      <c r="E1815" s="386"/>
      <c r="F1815" s="386"/>
      <c r="G1815" s="387"/>
      <c r="H1815" s="386" t="s">
        <v>2699</v>
      </c>
      <c r="I1815" s="386" t="s">
        <v>535</v>
      </c>
      <c r="J1815" s="386">
        <v>12</v>
      </c>
      <c r="K1815" s="386">
        <v>2013</v>
      </c>
      <c r="L1815" s="388">
        <v>1</v>
      </c>
    </row>
    <row r="1816" spans="1:12" ht="30" x14ac:dyDescent="0.25">
      <c r="A1816" s="386">
        <v>1808</v>
      </c>
      <c r="B1816" s="386" t="s">
        <v>11012</v>
      </c>
      <c r="C1816" s="386" t="s">
        <v>11013</v>
      </c>
      <c r="D1816" s="386"/>
      <c r="E1816" s="386"/>
      <c r="F1816" s="386"/>
      <c r="G1816" s="387"/>
      <c r="H1816" s="386" t="s">
        <v>2699</v>
      </c>
      <c r="I1816" s="386" t="s">
        <v>535</v>
      </c>
      <c r="J1816" s="386">
        <v>12</v>
      </c>
      <c r="K1816" s="386">
        <v>2013</v>
      </c>
      <c r="L1816" s="388">
        <v>1</v>
      </c>
    </row>
    <row r="1817" spans="1:12" ht="30" x14ac:dyDescent="0.25">
      <c r="A1817" s="386">
        <v>1809</v>
      </c>
      <c r="B1817" s="386" t="s">
        <v>11014</v>
      </c>
      <c r="C1817" s="386" t="s">
        <v>11015</v>
      </c>
      <c r="D1817" s="386"/>
      <c r="E1817" s="386"/>
      <c r="F1817" s="386"/>
      <c r="G1817" s="387"/>
      <c r="H1817" s="386" t="s">
        <v>2699</v>
      </c>
      <c r="I1817" s="386" t="s">
        <v>535</v>
      </c>
      <c r="J1817" s="386">
        <v>12</v>
      </c>
      <c r="K1817" s="386">
        <v>2013</v>
      </c>
      <c r="L1817" s="388">
        <v>1</v>
      </c>
    </row>
    <row r="1818" spans="1:12" x14ac:dyDescent="0.25">
      <c r="A1818" s="386">
        <v>1810</v>
      </c>
      <c r="B1818" s="386" t="s">
        <v>11016</v>
      </c>
      <c r="C1818" s="386" t="s">
        <v>11017</v>
      </c>
      <c r="D1818" s="386"/>
      <c r="E1818" s="386"/>
      <c r="F1818" s="386"/>
      <c r="G1818" s="387"/>
      <c r="H1818" s="386" t="s">
        <v>2699</v>
      </c>
      <c r="I1818" s="386" t="s">
        <v>535</v>
      </c>
      <c r="J1818" s="386">
        <v>12</v>
      </c>
      <c r="K1818" s="386">
        <v>2013</v>
      </c>
      <c r="L1818" s="388">
        <v>1</v>
      </c>
    </row>
    <row r="1819" spans="1:12" x14ac:dyDescent="0.25">
      <c r="A1819" s="386">
        <v>1811</v>
      </c>
      <c r="B1819" s="386" t="s">
        <v>11018</v>
      </c>
      <c r="C1819" s="386" t="s">
        <v>11019</v>
      </c>
      <c r="D1819" s="386"/>
      <c r="E1819" s="386"/>
      <c r="F1819" s="386"/>
      <c r="G1819" s="387"/>
      <c r="H1819" s="386" t="s">
        <v>2699</v>
      </c>
      <c r="I1819" s="386" t="s">
        <v>535</v>
      </c>
      <c r="J1819" s="386">
        <v>12</v>
      </c>
      <c r="K1819" s="386">
        <v>2013</v>
      </c>
      <c r="L1819" s="388">
        <v>1</v>
      </c>
    </row>
    <row r="1820" spans="1:12" x14ac:dyDescent="0.25">
      <c r="A1820" s="386">
        <v>1812</v>
      </c>
      <c r="B1820" s="386" t="s">
        <v>11020</v>
      </c>
      <c r="C1820" s="386" t="s">
        <v>11021</v>
      </c>
      <c r="D1820" s="386"/>
      <c r="E1820" s="386"/>
      <c r="F1820" s="386"/>
      <c r="G1820" s="387"/>
      <c r="H1820" s="386" t="s">
        <v>2699</v>
      </c>
      <c r="I1820" s="386" t="s">
        <v>535</v>
      </c>
      <c r="J1820" s="386">
        <v>12</v>
      </c>
      <c r="K1820" s="386">
        <v>2013</v>
      </c>
      <c r="L1820" s="388">
        <v>1</v>
      </c>
    </row>
    <row r="1821" spans="1:12" x14ac:dyDescent="0.25">
      <c r="A1821" s="386">
        <v>1813</v>
      </c>
      <c r="B1821" s="386" t="s">
        <v>11022</v>
      </c>
      <c r="C1821" s="386" t="s">
        <v>11023</v>
      </c>
      <c r="D1821" s="386"/>
      <c r="E1821" s="386"/>
      <c r="F1821" s="386"/>
      <c r="G1821" s="387"/>
      <c r="H1821" s="386" t="s">
        <v>2699</v>
      </c>
      <c r="I1821" s="386" t="s">
        <v>535</v>
      </c>
      <c r="J1821" s="386">
        <v>12</v>
      </c>
      <c r="K1821" s="386">
        <v>2015</v>
      </c>
      <c r="L1821" s="388">
        <v>752.84</v>
      </c>
    </row>
    <row r="1822" spans="1:12" x14ac:dyDescent="0.25">
      <c r="A1822" s="386">
        <v>1814</v>
      </c>
      <c r="B1822" s="386" t="s">
        <v>11024</v>
      </c>
      <c r="C1822" s="386" t="s">
        <v>11025</v>
      </c>
      <c r="D1822" s="386"/>
      <c r="E1822" s="386"/>
      <c r="F1822" s="386"/>
      <c r="G1822" s="387"/>
      <c r="H1822" s="386" t="s">
        <v>2699</v>
      </c>
      <c r="I1822" s="386" t="s">
        <v>535</v>
      </c>
      <c r="J1822" s="386">
        <v>12</v>
      </c>
      <c r="K1822" s="386">
        <v>2015</v>
      </c>
      <c r="L1822" s="388">
        <v>218.5</v>
      </c>
    </row>
    <row r="1823" spans="1:12" x14ac:dyDescent="0.25">
      <c r="A1823" s="386">
        <v>1815</v>
      </c>
      <c r="B1823" s="386" t="s">
        <v>11026</v>
      </c>
      <c r="C1823" s="386" t="s">
        <v>11025</v>
      </c>
      <c r="D1823" s="386"/>
      <c r="E1823" s="386"/>
      <c r="F1823" s="386"/>
      <c r="G1823" s="387"/>
      <c r="H1823" s="386" t="s">
        <v>2699</v>
      </c>
      <c r="I1823" s="386" t="s">
        <v>535</v>
      </c>
      <c r="J1823" s="386">
        <v>12</v>
      </c>
      <c r="K1823" s="386">
        <v>2015</v>
      </c>
      <c r="L1823" s="388">
        <v>218.5</v>
      </c>
    </row>
    <row r="1824" spans="1:12" x14ac:dyDescent="0.25">
      <c r="A1824" s="386">
        <v>1816</v>
      </c>
      <c r="B1824" s="386" t="s">
        <v>11027</v>
      </c>
      <c r="C1824" s="386" t="s">
        <v>11025</v>
      </c>
      <c r="D1824" s="386"/>
      <c r="E1824" s="386"/>
      <c r="F1824" s="386"/>
      <c r="G1824" s="387"/>
      <c r="H1824" s="386" t="s">
        <v>2699</v>
      </c>
      <c r="I1824" s="386" t="s">
        <v>535</v>
      </c>
      <c r="J1824" s="386">
        <v>12</v>
      </c>
      <c r="K1824" s="386">
        <v>2015</v>
      </c>
      <c r="L1824" s="388">
        <v>218.5</v>
      </c>
    </row>
    <row r="1825" spans="1:12" x14ac:dyDescent="0.25">
      <c r="A1825" s="386">
        <v>1817</v>
      </c>
      <c r="B1825" s="386" t="s">
        <v>11028</v>
      </c>
      <c r="C1825" s="386" t="s">
        <v>11025</v>
      </c>
      <c r="D1825" s="386"/>
      <c r="E1825" s="386"/>
      <c r="F1825" s="386"/>
      <c r="G1825" s="387"/>
      <c r="H1825" s="386" t="s">
        <v>2699</v>
      </c>
      <c r="I1825" s="386" t="s">
        <v>535</v>
      </c>
      <c r="J1825" s="386">
        <v>12</v>
      </c>
      <c r="K1825" s="386">
        <v>2015</v>
      </c>
      <c r="L1825" s="388">
        <v>218.5</v>
      </c>
    </row>
    <row r="1826" spans="1:12" x14ac:dyDescent="0.25">
      <c r="A1826" s="386">
        <v>1818</v>
      </c>
      <c r="B1826" s="386" t="s">
        <v>11029</v>
      </c>
      <c r="C1826" s="386" t="s">
        <v>11025</v>
      </c>
      <c r="D1826" s="386"/>
      <c r="E1826" s="386"/>
      <c r="F1826" s="386"/>
      <c r="G1826" s="387"/>
      <c r="H1826" s="386" t="s">
        <v>2699</v>
      </c>
      <c r="I1826" s="386" t="s">
        <v>535</v>
      </c>
      <c r="J1826" s="386">
        <v>12</v>
      </c>
      <c r="K1826" s="386">
        <v>2015</v>
      </c>
      <c r="L1826" s="388">
        <v>218.5</v>
      </c>
    </row>
    <row r="1827" spans="1:12" x14ac:dyDescent="0.25">
      <c r="A1827" s="386">
        <v>1819</v>
      </c>
      <c r="B1827" s="386" t="s">
        <v>11030</v>
      </c>
      <c r="C1827" s="386" t="s">
        <v>11031</v>
      </c>
      <c r="D1827" s="386"/>
      <c r="E1827" s="386"/>
      <c r="F1827" s="386"/>
      <c r="G1827" s="387"/>
      <c r="H1827" s="386" t="s">
        <v>7112</v>
      </c>
      <c r="I1827" s="386" t="s">
        <v>535</v>
      </c>
      <c r="J1827" s="386">
        <v>12</v>
      </c>
      <c r="K1827" s="386">
        <v>2015</v>
      </c>
      <c r="L1827" s="388">
        <v>1627.57</v>
      </c>
    </row>
    <row r="1828" spans="1:12" x14ac:dyDescent="0.25">
      <c r="A1828" s="386">
        <v>1820</v>
      </c>
      <c r="B1828" s="386" t="s">
        <v>11032</v>
      </c>
      <c r="C1828" s="386" t="s">
        <v>11033</v>
      </c>
      <c r="D1828" s="386"/>
      <c r="E1828" s="386"/>
      <c r="F1828" s="386"/>
      <c r="G1828" s="387"/>
      <c r="H1828" s="386" t="s">
        <v>7112</v>
      </c>
      <c r="I1828" s="386" t="s">
        <v>535</v>
      </c>
      <c r="J1828" s="386">
        <v>12</v>
      </c>
      <c r="K1828" s="386">
        <v>2015</v>
      </c>
      <c r="L1828" s="388">
        <v>1023.5</v>
      </c>
    </row>
    <row r="1829" spans="1:12" ht="30" x14ac:dyDescent="0.25">
      <c r="A1829" s="386">
        <v>1821</v>
      </c>
      <c r="B1829" s="386" t="s">
        <v>11034</v>
      </c>
      <c r="C1829" s="386" t="s">
        <v>11035</v>
      </c>
      <c r="D1829" s="386"/>
      <c r="E1829" s="386"/>
      <c r="F1829" s="386"/>
      <c r="G1829" s="387"/>
      <c r="H1829" s="386" t="s">
        <v>7112</v>
      </c>
      <c r="I1829" s="386" t="s">
        <v>535</v>
      </c>
      <c r="J1829" s="386">
        <v>12</v>
      </c>
      <c r="K1829" s="386">
        <v>2015</v>
      </c>
      <c r="L1829" s="388">
        <v>1750.3</v>
      </c>
    </row>
    <row r="1830" spans="1:12" x14ac:dyDescent="0.25">
      <c r="A1830" s="386">
        <v>1822</v>
      </c>
      <c r="B1830" s="386" t="s">
        <v>11036</v>
      </c>
      <c r="C1830" s="386" t="s">
        <v>11037</v>
      </c>
      <c r="D1830" s="386"/>
      <c r="E1830" s="386"/>
      <c r="F1830" s="386"/>
      <c r="G1830" s="387"/>
      <c r="H1830" s="386" t="s">
        <v>7112</v>
      </c>
      <c r="I1830" s="386" t="s">
        <v>535</v>
      </c>
      <c r="J1830" s="386">
        <v>12</v>
      </c>
      <c r="K1830" s="386">
        <v>2015</v>
      </c>
      <c r="L1830" s="388">
        <v>253</v>
      </c>
    </row>
    <row r="1831" spans="1:12" x14ac:dyDescent="0.25">
      <c r="A1831" s="386">
        <v>1823</v>
      </c>
      <c r="B1831" s="386" t="s">
        <v>11038</v>
      </c>
      <c r="C1831" s="386" t="s">
        <v>8468</v>
      </c>
      <c r="D1831" s="386"/>
      <c r="E1831" s="386"/>
      <c r="F1831" s="386"/>
      <c r="G1831" s="387"/>
      <c r="H1831" s="386" t="s">
        <v>7112</v>
      </c>
      <c r="I1831" s="386" t="s">
        <v>535</v>
      </c>
      <c r="J1831" s="386">
        <v>12</v>
      </c>
      <c r="K1831" s="386">
        <v>2015</v>
      </c>
      <c r="L1831" s="388">
        <v>487.2</v>
      </c>
    </row>
    <row r="1832" spans="1:12" ht="30" x14ac:dyDescent="0.25">
      <c r="A1832" s="386">
        <v>1824</v>
      </c>
      <c r="B1832" s="386" t="s">
        <v>11039</v>
      </c>
      <c r="C1832" s="386" t="s">
        <v>11040</v>
      </c>
      <c r="D1832" s="386"/>
      <c r="E1832" s="386"/>
      <c r="F1832" s="386"/>
      <c r="G1832" s="387"/>
      <c r="H1832" s="386" t="s">
        <v>389</v>
      </c>
      <c r="I1832" s="386" t="s">
        <v>535</v>
      </c>
      <c r="J1832" s="386">
        <v>12</v>
      </c>
      <c r="K1832" s="386">
        <v>2015</v>
      </c>
      <c r="L1832" s="388">
        <v>1750.3</v>
      </c>
    </row>
    <row r="1833" spans="1:12" x14ac:dyDescent="0.25">
      <c r="A1833" s="386">
        <v>1825</v>
      </c>
      <c r="B1833" s="386" t="s">
        <v>11041</v>
      </c>
      <c r="C1833" s="386" t="s">
        <v>11042</v>
      </c>
      <c r="D1833" s="386"/>
      <c r="E1833" s="386"/>
      <c r="F1833" s="386"/>
      <c r="G1833" s="387"/>
      <c r="H1833" s="386" t="s">
        <v>389</v>
      </c>
      <c r="I1833" s="386" t="s">
        <v>535</v>
      </c>
      <c r="J1833" s="386">
        <v>12</v>
      </c>
      <c r="K1833" s="386">
        <v>2013</v>
      </c>
      <c r="L1833" s="388">
        <v>1</v>
      </c>
    </row>
    <row r="1834" spans="1:12" x14ac:dyDescent="0.25">
      <c r="A1834" s="386">
        <v>1826</v>
      </c>
      <c r="B1834" s="386" t="s">
        <v>11043</v>
      </c>
      <c r="C1834" s="386" t="s">
        <v>11044</v>
      </c>
      <c r="D1834" s="386"/>
      <c r="E1834" s="386"/>
      <c r="F1834" s="386"/>
      <c r="G1834" s="387"/>
      <c r="H1834" s="386" t="s">
        <v>389</v>
      </c>
      <c r="I1834" s="386" t="s">
        <v>535</v>
      </c>
      <c r="J1834" s="386">
        <v>12</v>
      </c>
      <c r="K1834" s="386">
        <v>2013</v>
      </c>
      <c r="L1834" s="388">
        <v>1</v>
      </c>
    </row>
    <row r="1835" spans="1:12" x14ac:dyDescent="0.25">
      <c r="A1835" s="386">
        <v>1827</v>
      </c>
      <c r="B1835" s="386" t="s">
        <v>11045</v>
      </c>
      <c r="C1835" s="386" t="s">
        <v>11046</v>
      </c>
      <c r="D1835" s="386"/>
      <c r="E1835" s="386"/>
      <c r="F1835" s="386"/>
      <c r="G1835" s="387"/>
      <c r="H1835" s="386" t="s">
        <v>389</v>
      </c>
      <c r="I1835" s="386" t="s">
        <v>535</v>
      </c>
      <c r="J1835" s="386">
        <v>12</v>
      </c>
      <c r="K1835" s="386">
        <v>2013</v>
      </c>
      <c r="L1835" s="388">
        <v>1</v>
      </c>
    </row>
    <row r="1836" spans="1:12" x14ac:dyDescent="0.25">
      <c r="A1836" s="386">
        <v>1828</v>
      </c>
      <c r="B1836" s="386" t="s">
        <v>11047</v>
      </c>
      <c r="C1836" s="386" t="s">
        <v>11048</v>
      </c>
      <c r="D1836" s="386"/>
      <c r="E1836" s="386"/>
      <c r="F1836" s="386"/>
      <c r="G1836" s="387"/>
      <c r="H1836" s="386" t="s">
        <v>389</v>
      </c>
      <c r="I1836" s="386" t="s">
        <v>535</v>
      </c>
      <c r="J1836" s="386">
        <v>12</v>
      </c>
      <c r="K1836" s="386">
        <v>2013</v>
      </c>
      <c r="L1836" s="388">
        <v>1</v>
      </c>
    </row>
    <row r="1837" spans="1:12" ht="30" x14ac:dyDescent="0.25">
      <c r="A1837" s="386">
        <v>1829</v>
      </c>
      <c r="B1837" s="386" t="s">
        <v>11049</v>
      </c>
      <c r="C1837" s="386" t="s">
        <v>11050</v>
      </c>
      <c r="D1837" s="386"/>
      <c r="E1837" s="386"/>
      <c r="F1837" s="386"/>
      <c r="G1837" s="387"/>
      <c r="H1837" s="386" t="s">
        <v>389</v>
      </c>
      <c r="I1837" s="386" t="s">
        <v>535</v>
      </c>
      <c r="J1837" s="386">
        <v>12</v>
      </c>
      <c r="K1837" s="386">
        <v>2013</v>
      </c>
      <c r="L1837" s="388">
        <v>1</v>
      </c>
    </row>
    <row r="1838" spans="1:12" ht="30" x14ac:dyDescent="0.25">
      <c r="A1838" s="386">
        <v>1830</v>
      </c>
      <c r="B1838" s="386" t="s">
        <v>11051</v>
      </c>
      <c r="C1838" s="386" t="s">
        <v>11052</v>
      </c>
      <c r="D1838" s="386"/>
      <c r="E1838" s="386"/>
      <c r="F1838" s="386"/>
      <c r="G1838" s="387"/>
      <c r="H1838" s="386" t="s">
        <v>389</v>
      </c>
      <c r="I1838" s="386" t="s">
        <v>535</v>
      </c>
      <c r="J1838" s="386">
        <v>12</v>
      </c>
      <c r="K1838" s="386">
        <v>2015</v>
      </c>
      <c r="L1838" s="388">
        <v>1676.7</v>
      </c>
    </row>
    <row r="1839" spans="1:12" ht="30" x14ac:dyDescent="0.25">
      <c r="A1839" s="386">
        <v>1831</v>
      </c>
      <c r="B1839" s="386" t="s">
        <v>11053</v>
      </c>
      <c r="C1839" s="386" t="s">
        <v>11054</v>
      </c>
      <c r="D1839" s="386"/>
      <c r="E1839" s="386"/>
      <c r="F1839" s="386"/>
      <c r="G1839" s="387"/>
      <c r="H1839" s="386" t="s">
        <v>389</v>
      </c>
      <c r="I1839" s="386" t="s">
        <v>535</v>
      </c>
      <c r="J1839" s="386">
        <v>12</v>
      </c>
      <c r="K1839" s="386">
        <v>2015</v>
      </c>
      <c r="L1839" s="388">
        <v>1830.8</v>
      </c>
    </row>
    <row r="1840" spans="1:12" x14ac:dyDescent="0.25">
      <c r="A1840" s="386">
        <v>1832</v>
      </c>
      <c r="B1840" s="386" t="s">
        <v>11055</v>
      </c>
      <c r="C1840" s="386" t="s">
        <v>11056</v>
      </c>
      <c r="D1840" s="386"/>
      <c r="E1840" s="386"/>
      <c r="F1840" s="386"/>
      <c r="G1840" s="387"/>
      <c r="H1840" s="386" t="s">
        <v>389</v>
      </c>
      <c r="I1840" s="386" t="s">
        <v>535</v>
      </c>
      <c r="J1840" s="386">
        <v>12</v>
      </c>
      <c r="K1840" s="386">
        <v>2015</v>
      </c>
      <c r="L1840" s="388">
        <v>171.35</v>
      </c>
    </row>
    <row r="1841" spans="1:12" x14ac:dyDescent="0.25">
      <c r="A1841" s="386">
        <v>1833</v>
      </c>
      <c r="B1841" s="386" t="s">
        <v>11057</v>
      </c>
      <c r="C1841" s="386" t="s">
        <v>11058</v>
      </c>
      <c r="D1841" s="386"/>
      <c r="E1841" s="386"/>
      <c r="F1841" s="386"/>
      <c r="G1841" s="387"/>
      <c r="H1841" s="386" t="s">
        <v>389</v>
      </c>
      <c r="I1841" s="386" t="s">
        <v>535</v>
      </c>
      <c r="J1841" s="386">
        <v>12</v>
      </c>
      <c r="K1841" s="386">
        <v>2015</v>
      </c>
      <c r="L1841" s="388">
        <v>371.2</v>
      </c>
    </row>
    <row r="1842" spans="1:12" x14ac:dyDescent="0.25">
      <c r="A1842" s="386">
        <v>1834</v>
      </c>
      <c r="B1842" s="386" t="s">
        <v>11059</v>
      </c>
      <c r="C1842" s="386" t="s">
        <v>11060</v>
      </c>
      <c r="D1842" s="386"/>
      <c r="E1842" s="386"/>
      <c r="F1842" s="386"/>
      <c r="G1842" s="387"/>
      <c r="H1842" s="386" t="s">
        <v>2738</v>
      </c>
      <c r="I1842" s="386" t="s">
        <v>535</v>
      </c>
      <c r="J1842" s="386">
        <v>12</v>
      </c>
      <c r="K1842" s="386">
        <v>2013</v>
      </c>
      <c r="L1842" s="388">
        <v>1</v>
      </c>
    </row>
    <row r="1843" spans="1:12" x14ac:dyDescent="0.25">
      <c r="A1843" s="386">
        <v>1835</v>
      </c>
      <c r="B1843" s="386" t="s">
        <v>11061</v>
      </c>
      <c r="C1843" s="386" t="s">
        <v>11062</v>
      </c>
      <c r="D1843" s="386"/>
      <c r="E1843" s="386"/>
      <c r="F1843" s="386"/>
      <c r="G1843" s="387"/>
      <c r="H1843" s="386" t="s">
        <v>2738</v>
      </c>
      <c r="I1843" s="386" t="s">
        <v>535</v>
      </c>
      <c r="J1843" s="386">
        <v>12</v>
      </c>
      <c r="K1843" s="386">
        <v>2013</v>
      </c>
      <c r="L1843" s="388">
        <v>1</v>
      </c>
    </row>
    <row r="1844" spans="1:12" x14ac:dyDescent="0.25">
      <c r="A1844" s="386">
        <v>1836</v>
      </c>
      <c r="B1844" s="386" t="s">
        <v>11063</v>
      </c>
      <c r="C1844" s="386" t="s">
        <v>11064</v>
      </c>
      <c r="D1844" s="386"/>
      <c r="E1844" s="386"/>
      <c r="F1844" s="386"/>
      <c r="G1844" s="387"/>
      <c r="H1844" s="386" t="s">
        <v>2738</v>
      </c>
      <c r="I1844" s="386" t="s">
        <v>535</v>
      </c>
      <c r="J1844" s="386">
        <v>12</v>
      </c>
      <c r="K1844" s="386">
        <v>2015</v>
      </c>
      <c r="L1844" s="388">
        <v>1819.3</v>
      </c>
    </row>
    <row r="1845" spans="1:12" x14ac:dyDescent="0.25">
      <c r="A1845" s="386">
        <v>1837</v>
      </c>
      <c r="B1845" s="386" t="s">
        <v>11065</v>
      </c>
      <c r="C1845" s="386" t="s">
        <v>11066</v>
      </c>
      <c r="D1845" s="386"/>
      <c r="E1845" s="386"/>
      <c r="F1845" s="386"/>
      <c r="G1845" s="387"/>
      <c r="H1845" s="386" t="s">
        <v>2738</v>
      </c>
      <c r="I1845" s="386" t="s">
        <v>535</v>
      </c>
      <c r="J1845" s="386">
        <v>12</v>
      </c>
      <c r="K1845" s="386">
        <v>2013</v>
      </c>
      <c r="L1845" s="388">
        <v>1</v>
      </c>
    </row>
    <row r="1846" spans="1:12" x14ac:dyDescent="0.25">
      <c r="A1846" s="386">
        <v>1838</v>
      </c>
      <c r="B1846" s="386" t="s">
        <v>11067</v>
      </c>
      <c r="C1846" s="386" t="s">
        <v>11068</v>
      </c>
      <c r="D1846" s="386"/>
      <c r="E1846" s="386"/>
      <c r="F1846" s="386"/>
      <c r="G1846" s="387"/>
      <c r="H1846" s="386" t="s">
        <v>2738</v>
      </c>
      <c r="I1846" s="386" t="s">
        <v>535</v>
      </c>
      <c r="J1846" s="386">
        <v>12</v>
      </c>
      <c r="K1846" s="386">
        <v>2015</v>
      </c>
      <c r="L1846" s="388">
        <v>575</v>
      </c>
    </row>
    <row r="1847" spans="1:12" x14ac:dyDescent="0.25">
      <c r="A1847" s="386">
        <v>1839</v>
      </c>
      <c r="B1847" s="386" t="s">
        <v>11069</v>
      </c>
      <c r="C1847" s="386" t="s">
        <v>11070</v>
      </c>
      <c r="D1847" s="386"/>
      <c r="E1847" s="386"/>
      <c r="F1847" s="386"/>
      <c r="G1847" s="387"/>
      <c r="H1847" s="386" t="s">
        <v>2738</v>
      </c>
      <c r="I1847" s="386" t="s">
        <v>535</v>
      </c>
      <c r="J1847" s="386">
        <v>12</v>
      </c>
      <c r="K1847" s="386">
        <v>2015</v>
      </c>
      <c r="L1847" s="388">
        <v>575</v>
      </c>
    </row>
    <row r="1848" spans="1:12" ht="30" x14ac:dyDescent="0.25">
      <c r="A1848" s="386">
        <v>1840</v>
      </c>
      <c r="B1848" s="386" t="s">
        <v>11071</v>
      </c>
      <c r="C1848" s="386" t="s">
        <v>11072</v>
      </c>
      <c r="D1848" s="386"/>
      <c r="E1848" s="386"/>
      <c r="F1848" s="386"/>
      <c r="G1848" s="387"/>
      <c r="H1848" s="386" t="s">
        <v>2738</v>
      </c>
      <c r="I1848" s="386" t="s">
        <v>535</v>
      </c>
      <c r="J1848" s="386">
        <v>12</v>
      </c>
      <c r="K1848" s="386">
        <v>2015</v>
      </c>
      <c r="L1848" s="388">
        <v>949.9</v>
      </c>
    </row>
    <row r="1849" spans="1:12" ht="30" x14ac:dyDescent="0.25">
      <c r="A1849" s="386">
        <v>1841</v>
      </c>
      <c r="B1849" s="386" t="s">
        <v>11073</v>
      </c>
      <c r="C1849" s="386" t="s">
        <v>11074</v>
      </c>
      <c r="D1849" s="386"/>
      <c r="E1849" s="386"/>
      <c r="F1849" s="386"/>
      <c r="G1849" s="387"/>
      <c r="H1849" s="386" t="s">
        <v>2738</v>
      </c>
      <c r="I1849" s="386" t="s">
        <v>535</v>
      </c>
      <c r="J1849" s="386">
        <v>12</v>
      </c>
      <c r="K1849" s="386">
        <v>2015</v>
      </c>
      <c r="L1849" s="388">
        <v>949.9</v>
      </c>
    </row>
    <row r="1850" spans="1:12" ht="30" x14ac:dyDescent="0.25">
      <c r="A1850" s="386">
        <v>1842</v>
      </c>
      <c r="B1850" s="386" t="s">
        <v>11075</v>
      </c>
      <c r="C1850" s="386" t="s">
        <v>11076</v>
      </c>
      <c r="D1850" s="386"/>
      <c r="E1850" s="386"/>
      <c r="F1850" s="386"/>
      <c r="G1850" s="387"/>
      <c r="H1850" s="386" t="s">
        <v>2738</v>
      </c>
      <c r="I1850" s="386" t="s">
        <v>535</v>
      </c>
      <c r="J1850" s="386">
        <v>12</v>
      </c>
      <c r="K1850" s="386">
        <v>2015</v>
      </c>
      <c r="L1850" s="388">
        <v>949.9</v>
      </c>
    </row>
    <row r="1851" spans="1:12" ht="30" x14ac:dyDescent="0.25">
      <c r="A1851" s="386">
        <v>1843</v>
      </c>
      <c r="B1851" s="386" t="s">
        <v>11077</v>
      </c>
      <c r="C1851" s="386" t="s">
        <v>11078</v>
      </c>
      <c r="D1851" s="386"/>
      <c r="E1851" s="386"/>
      <c r="F1851" s="386"/>
      <c r="G1851" s="387"/>
      <c r="H1851" s="386" t="s">
        <v>2738</v>
      </c>
      <c r="I1851" s="386" t="s">
        <v>535</v>
      </c>
      <c r="J1851" s="386">
        <v>12</v>
      </c>
      <c r="K1851" s="386">
        <v>2015</v>
      </c>
      <c r="L1851" s="388">
        <v>949.9</v>
      </c>
    </row>
    <row r="1852" spans="1:12" ht="30" x14ac:dyDescent="0.25">
      <c r="A1852" s="386">
        <v>1844</v>
      </c>
      <c r="B1852" s="386" t="s">
        <v>11079</v>
      </c>
      <c r="C1852" s="386" t="s">
        <v>11080</v>
      </c>
      <c r="D1852" s="386"/>
      <c r="E1852" s="386"/>
      <c r="F1852" s="386"/>
      <c r="G1852" s="387"/>
      <c r="H1852" s="386" t="s">
        <v>2738</v>
      </c>
      <c r="I1852" s="386" t="s">
        <v>535</v>
      </c>
      <c r="J1852" s="386">
        <v>12</v>
      </c>
      <c r="K1852" s="386">
        <v>2015</v>
      </c>
      <c r="L1852" s="388">
        <v>517.5</v>
      </c>
    </row>
    <row r="1853" spans="1:12" ht="30" x14ac:dyDescent="0.25">
      <c r="A1853" s="386">
        <v>1845</v>
      </c>
      <c r="B1853" s="386" t="s">
        <v>11081</v>
      </c>
      <c r="C1853" s="386" t="s">
        <v>11082</v>
      </c>
      <c r="D1853" s="386"/>
      <c r="E1853" s="386"/>
      <c r="F1853" s="386"/>
      <c r="G1853" s="387"/>
      <c r="H1853" s="386" t="s">
        <v>2738</v>
      </c>
      <c r="I1853" s="386" t="s">
        <v>535</v>
      </c>
      <c r="J1853" s="386">
        <v>12</v>
      </c>
      <c r="K1853" s="386">
        <v>2015</v>
      </c>
      <c r="L1853" s="388">
        <v>517.5</v>
      </c>
    </row>
    <row r="1854" spans="1:12" ht="30" x14ac:dyDescent="0.25">
      <c r="A1854" s="386">
        <v>1846</v>
      </c>
      <c r="B1854" s="386" t="s">
        <v>11083</v>
      </c>
      <c r="C1854" s="386" t="s">
        <v>11084</v>
      </c>
      <c r="D1854" s="386"/>
      <c r="E1854" s="386"/>
      <c r="F1854" s="386"/>
      <c r="G1854" s="387"/>
      <c r="H1854" s="386" t="s">
        <v>2738</v>
      </c>
      <c r="I1854" s="386" t="s">
        <v>535</v>
      </c>
      <c r="J1854" s="386">
        <v>12</v>
      </c>
      <c r="K1854" s="386">
        <v>2015</v>
      </c>
      <c r="L1854" s="388">
        <v>517.5</v>
      </c>
    </row>
    <row r="1855" spans="1:12" ht="30" x14ac:dyDescent="0.25">
      <c r="A1855" s="386">
        <v>1847</v>
      </c>
      <c r="B1855" s="386" t="s">
        <v>11085</v>
      </c>
      <c r="C1855" s="386" t="s">
        <v>11086</v>
      </c>
      <c r="D1855" s="386"/>
      <c r="E1855" s="386"/>
      <c r="F1855" s="386"/>
      <c r="G1855" s="387"/>
      <c r="H1855" s="386" t="s">
        <v>2738</v>
      </c>
      <c r="I1855" s="386" t="s">
        <v>535</v>
      </c>
      <c r="J1855" s="386">
        <v>12</v>
      </c>
      <c r="K1855" s="386">
        <v>2015</v>
      </c>
      <c r="L1855" s="388">
        <v>339.25</v>
      </c>
    </row>
    <row r="1856" spans="1:12" ht="30" x14ac:dyDescent="0.25">
      <c r="A1856" s="386">
        <v>1848</v>
      </c>
      <c r="B1856" s="386" t="s">
        <v>11087</v>
      </c>
      <c r="C1856" s="386" t="s">
        <v>11088</v>
      </c>
      <c r="D1856" s="386"/>
      <c r="E1856" s="386"/>
      <c r="F1856" s="386"/>
      <c r="G1856" s="387"/>
      <c r="H1856" s="386" t="s">
        <v>2738</v>
      </c>
      <c r="I1856" s="386" t="s">
        <v>535</v>
      </c>
      <c r="J1856" s="386">
        <v>12</v>
      </c>
      <c r="K1856" s="386">
        <v>2015</v>
      </c>
      <c r="L1856" s="388">
        <v>339.25</v>
      </c>
    </row>
    <row r="1857" spans="1:12" ht="30" x14ac:dyDescent="0.25">
      <c r="A1857" s="386">
        <v>1849</v>
      </c>
      <c r="B1857" s="386" t="s">
        <v>11089</v>
      </c>
      <c r="C1857" s="386" t="s">
        <v>11090</v>
      </c>
      <c r="D1857" s="386"/>
      <c r="E1857" s="386"/>
      <c r="F1857" s="386"/>
      <c r="G1857" s="387"/>
      <c r="H1857" s="386" t="s">
        <v>2738</v>
      </c>
      <c r="I1857" s="386" t="s">
        <v>535</v>
      </c>
      <c r="J1857" s="386">
        <v>12</v>
      </c>
      <c r="K1857" s="386">
        <v>2015</v>
      </c>
      <c r="L1857" s="388">
        <v>1725</v>
      </c>
    </row>
    <row r="1858" spans="1:12" x14ac:dyDescent="0.25">
      <c r="A1858" s="386">
        <v>1850</v>
      </c>
      <c r="B1858" s="386" t="s">
        <v>11091</v>
      </c>
      <c r="C1858" s="386" t="s">
        <v>11092</v>
      </c>
      <c r="D1858" s="386"/>
      <c r="E1858" s="386"/>
      <c r="F1858" s="386"/>
      <c r="G1858" s="387"/>
      <c r="H1858" s="386" t="s">
        <v>2738</v>
      </c>
      <c r="I1858" s="386" t="s">
        <v>535</v>
      </c>
      <c r="J1858" s="386">
        <v>12</v>
      </c>
      <c r="K1858" s="386">
        <v>2015</v>
      </c>
      <c r="L1858" s="388">
        <v>439.65</v>
      </c>
    </row>
    <row r="1859" spans="1:12" ht="30" x14ac:dyDescent="0.25">
      <c r="A1859" s="386">
        <v>1851</v>
      </c>
      <c r="B1859" s="386" t="s">
        <v>11093</v>
      </c>
      <c r="C1859" s="386" t="s">
        <v>11094</v>
      </c>
      <c r="D1859" s="386"/>
      <c r="E1859" s="386"/>
      <c r="F1859" s="386"/>
      <c r="G1859" s="387"/>
      <c r="H1859" s="386" t="s">
        <v>2738</v>
      </c>
      <c r="I1859" s="386" t="s">
        <v>535</v>
      </c>
      <c r="J1859" s="386">
        <v>12</v>
      </c>
      <c r="K1859" s="386">
        <v>2015</v>
      </c>
      <c r="L1859" s="388">
        <v>1610</v>
      </c>
    </row>
    <row r="1860" spans="1:12" x14ac:dyDescent="0.25">
      <c r="A1860" s="386">
        <v>1852</v>
      </c>
      <c r="B1860" s="386" t="s">
        <v>11095</v>
      </c>
      <c r="C1860" s="386" t="s">
        <v>11096</v>
      </c>
      <c r="D1860" s="386"/>
      <c r="E1860" s="386"/>
      <c r="F1860" s="386"/>
      <c r="G1860" s="387"/>
      <c r="H1860" s="386" t="s">
        <v>2738</v>
      </c>
      <c r="I1860" s="386" t="s">
        <v>535</v>
      </c>
      <c r="J1860" s="386">
        <v>12</v>
      </c>
      <c r="K1860" s="386">
        <v>2015</v>
      </c>
      <c r="L1860" s="388">
        <v>1134.67</v>
      </c>
    </row>
    <row r="1861" spans="1:12" x14ac:dyDescent="0.25">
      <c r="A1861" s="386">
        <v>1853</v>
      </c>
      <c r="B1861" s="386" t="s">
        <v>11097</v>
      </c>
      <c r="C1861" s="386" t="s">
        <v>11098</v>
      </c>
      <c r="D1861" s="386"/>
      <c r="E1861" s="386"/>
      <c r="F1861" s="386"/>
      <c r="G1861" s="387"/>
      <c r="H1861" s="386" t="s">
        <v>2738</v>
      </c>
      <c r="I1861" s="386" t="s">
        <v>535</v>
      </c>
      <c r="J1861" s="386">
        <v>12</v>
      </c>
      <c r="K1861" s="386">
        <v>2015</v>
      </c>
      <c r="L1861" s="388">
        <v>821.1</v>
      </c>
    </row>
    <row r="1862" spans="1:12" ht="30" x14ac:dyDescent="0.25">
      <c r="A1862" s="386">
        <v>1854</v>
      </c>
      <c r="B1862" s="386" t="s">
        <v>11099</v>
      </c>
      <c r="C1862" s="386" t="s">
        <v>11100</v>
      </c>
      <c r="D1862" s="386"/>
      <c r="E1862" s="386"/>
      <c r="F1862" s="386"/>
      <c r="G1862" s="387"/>
      <c r="H1862" s="386" t="s">
        <v>2738</v>
      </c>
      <c r="I1862" s="386" t="s">
        <v>535</v>
      </c>
      <c r="J1862" s="386">
        <v>12</v>
      </c>
      <c r="K1862" s="386">
        <v>2015</v>
      </c>
      <c r="L1862" s="388">
        <v>1750.3</v>
      </c>
    </row>
    <row r="1863" spans="1:12" ht="30" x14ac:dyDescent="0.25">
      <c r="A1863" s="386">
        <v>1855</v>
      </c>
      <c r="B1863" s="386" t="s">
        <v>11101</v>
      </c>
      <c r="C1863" s="386" t="s">
        <v>11102</v>
      </c>
      <c r="D1863" s="386"/>
      <c r="E1863" s="386"/>
      <c r="F1863" s="386"/>
      <c r="G1863" s="387"/>
      <c r="H1863" s="386" t="s">
        <v>2738</v>
      </c>
      <c r="I1863" s="386" t="s">
        <v>535</v>
      </c>
      <c r="J1863" s="386">
        <v>12</v>
      </c>
      <c r="K1863" s="386">
        <v>2015</v>
      </c>
      <c r="L1863" s="388">
        <v>994.75</v>
      </c>
    </row>
    <row r="1864" spans="1:12" x14ac:dyDescent="0.25">
      <c r="A1864" s="386">
        <v>1856</v>
      </c>
      <c r="B1864" s="386" t="s">
        <v>11103</v>
      </c>
      <c r="C1864" s="386" t="s">
        <v>11104</v>
      </c>
      <c r="D1864" s="386"/>
      <c r="E1864" s="386"/>
      <c r="F1864" s="386"/>
      <c r="G1864" s="387"/>
      <c r="H1864" s="386" t="s">
        <v>2738</v>
      </c>
      <c r="I1864" s="386" t="s">
        <v>535</v>
      </c>
      <c r="J1864" s="386">
        <v>12</v>
      </c>
      <c r="K1864" s="386">
        <v>2013</v>
      </c>
      <c r="L1864" s="388">
        <v>1</v>
      </c>
    </row>
    <row r="1865" spans="1:12" x14ac:dyDescent="0.25">
      <c r="A1865" s="386">
        <v>1857</v>
      </c>
      <c r="B1865" s="386" t="s">
        <v>11105</v>
      </c>
      <c r="C1865" s="386" t="s">
        <v>11106</v>
      </c>
      <c r="D1865" s="386"/>
      <c r="E1865" s="386"/>
      <c r="F1865" s="386"/>
      <c r="G1865" s="387"/>
      <c r="H1865" s="386" t="s">
        <v>2738</v>
      </c>
      <c r="I1865" s="386" t="s">
        <v>535</v>
      </c>
      <c r="J1865" s="386">
        <v>12</v>
      </c>
      <c r="K1865" s="386">
        <v>2013</v>
      </c>
      <c r="L1865" s="388">
        <v>1</v>
      </c>
    </row>
    <row r="1866" spans="1:12" x14ac:dyDescent="0.25">
      <c r="A1866" s="386">
        <v>1858</v>
      </c>
      <c r="B1866" s="386" t="s">
        <v>11107</v>
      </c>
      <c r="C1866" s="386" t="s">
        <v>11108</v>
      </c>
      <c r="D1866" s="386"/>
      <c r="E1866" s="386"/>
      <c r="F1866" s="386"/>
      <c r="G1866" s="387"/>
      <c r="H1866" s="386" t="s">
        <v>2738</v>
      </c>
      <c r="I1866" s="386" t="s">
        <v>535</v>
      </c>
      <c r="J1866" s="386">
        <v>12</v>
      </c>
      <c r="K1866" s="386">
        <v>2013</v>
      </c>
      <c r="L1866" s="388">
        <v>1</v>
      </c>
    </row>
    <row r="1867" spans="1:12" x14ac:dyDescent="0.25">
      <c r="A1867" s="386">
        <v>1859</v>
      </c>
      <c r="B1867" s="386" t="s">
        <v>11109</v>
      </c>
      <c r="C1867" s="386" t="s">
        <v>11110</v>
      </c>
      <c r="D1867" s="386"/>
      <c r="E1867" s="386"/>
      <c r="F1867" s="386"/>
      <c r="G1867" s="387"/>
      <c r="H1867" s="386" t="s">
        <v>2738</v>
      </c>
      <c r="I1867" s="386" t="s">
        <v>535</v>
      </c>
      <c r="J1867" s="386">
        <v>12</v>
      </c>
      <c r="K1867" s="386">
        <v>2013</v>
      </c>
      <c r="L1867" s="388">
        <v>1</v>
      </c>
    </row>
    <row r="1868" spans="1:12" x14ac:dyDescent="0.25">
      <c r="A1868" s="386">
        <v>1860</v>
      </c>
      <c r="B1868" s="386" t="s">
        <v>11111</v>
      </c>
      <c r="C1868" s="386" t="s">
        <v>11112</v>
      </c>
      <c r="D1868" s="386"/>
      <c r="E1868" s="386"/>
      <c r="F1868" s="386"/>
      <c r="G1868" s="387"/>
      <c r="H1868" s="386" t="s">
        <v>2738</v>
      </c>
      <c r="I1868" s="386" t="s">
        <v>535</v>
      </c>
      <c r="J1868" s="386">
        <v>12</v>
      </c>
      <c r="K1868" s="386">
        <v>2013</v>
      </c>
      <c r="L1868" s="388">
        <v>1</v>
      </c>
    </row>
    <row r="1869" spans="1:12" x14ac:dyDescent="0.25">
      <c r="A1869" s="386">
        <v>1861</v>
      </c>
      <c r="B1869" s="386" t="s">
        <v>11113</v>
      </c>
      <c r="C1869" s="386" t="s">
        <v>11114</v>
      </c>
      <c r="D1869" s="386"/>
      <c r="E1869" s="386"/>
      <c r="F1869" s="386"/>
      <c r="G1869" s="387"/>
      <c r="H1869" s="386" t="s">
        <v>2738</v>
      </c>
      <c r="I1869" s="386" t="s">
        <v>535</v>
      </c>
      <c r="J1869" s="386">
        <v>12</v>
      </c>
      <c r="K1869" s="386">
        <v>2013</v>
      </c>
      <c r="L1869" s="388">
        <v>1</v>
      </c>
    </row>
    <row r="1870" spans="1:12" x14ac:dyDescent="0.25">
      <c r="A1870" s="386">
        <v>1862</v>
      </c>
      <c r="B1870" s="386" t="s">
        <v>11115</v>
      </c>
      <c r="C1870" s="386" t="s">
        <v>11116</v>
      </c>
      <c r="D1870" s="386"/>
      <c r="E1870" s="386"/>
      <c r="F1870" s="386"/>
      <c r="G1870" s="387"/>
      <c r="H1870" s="386" t="s">
        <v>2738</v>
      </c>
      <c r="I1870" s="386" t="s">
        <v>535</v>
      </c>
      <c r="J1870" s="386">
        <v>12</v>
      </c>
      <c r="K1870" s="386">
        <v>2013</v>
      </c>
      <c r="L1870" s="388">
        <v>1</v>
      </c>
    </row>
    <row r="1871" spans="1:12" ht="30" x14ac:dyDescent="0.25">
      <c r="A1871" s="386">
        <v>1863</v>
      </c>
      <c r="B1871" s="386" t="s">
        <v>11117</v>
      </c>
      <c r="C1871" s="386" t="s">
        <v>11118</v>
      </c>
      <c r="D1871" s="386"/>
      <c r="E1871" s="386"/>
      <c r="F1871" s="386"/>
      <c r="G1871" s="387"/>
      <c r="H1871" s="386" t="s">
        <v>2738</v>
      </c>
      <c r="I1871" s="386" t="s">
        <v>535</v>
      </c>
      <c r="J1871" s="386">
        <v>12</v>
      </c>
      <c r="K1871" s="386">
        <v>2013</v>
      </c>
      <c r="L1871" s="388">
        <v>1</v>
      </c>
    </row>
    <row r="1872" spans="1:12" x14ac:dyDescent="0.25">
      <c r="A1872" s="386">
        <v>1864</v>
      </c>
      <c r="B1872" s="386" t="s">
        <v>11119</v>
      </c>
      <c r="C1872" s="386" t="s">
        <v>11120</v>
      </c>
      <c r="D1872" s="386"/>
      <c r="E1872" s="386"/>
      <c r="F1872" s="386"/>
      <c r="G1872" s="387"/>
      <c r="H1872" s="386" t="s">
        <v>2738</v>
      </c>
      <c r="I1872" s="386" t="s">
        <v>535</v>
      </c>
      <c r="J1872" s="386">
        <v>12</v>
      </c>
      <c r="K1872" s="386">
        <v>2015</v>
      </c>
      <c r="L1872" s="388">
        <v>171.35</v>
      </c>
    </row>
    <row r="1873" spans="1:12" x14ac:dyDescent="0.25">
      <c r="A1873" s="386">
        <v>1865</v>
      </c>
      <c r="B1873" s="386" t="s">
        <v>11121</v>
      </c>
      <c r="C1873" s="386" t="s">
        <v>11122</v>
      </c>
      <c r="D1873" s="386"/>
      <c r="E1873" s="386"/>
      <c r="F1873" s="386"/>
      <c r="G1873" s="387"/>
      <c r="H1873" s="386" t="s">
        <v>2738</v>
      </c>
      <c r="I1873" s="386" t="s">
        <v>535</v>
      </c>
      <c r="J1873" s="386">
        <v>12</v>
      </c>
      <c r="K1873" s="386">
        <v>2013</v>
      </c>
      <c r="L1873" s="388">
        <v>1</v>
      </c>
    </row>
    <row r="1874" spans="1:12" x14ac:dyDescent="0.25">
      <c r="A1874" s="386">
        <v>1866</v>
      </c>
      <c r="B1874" s="386" t="s">
        <v>11123</v>
      </c>
      <c r="C1874" s="386" t="s">
        <v>11124</v>
      </c>
      <c r="D1874" s="386"/>
      <c r="E1874" s="386"/>
      <c r="F1874" s="386"/>
      <c r="G1874" s="387"/>
      <c r="H1874" s="386" t="s">
        <v>2431</v>
      </c>
      <c r="I1874" s="386" t="s">
        <v>535</v>
      </c>
      <c r="J1874" s="386">
        <v>12</v>
      </c>
      <c r="K1874" s="386">
        <v>2013</v>
      </c>
      <c r="L1874" s="388">
        <v>1</v>
      </c>
    </row>
    <row r="1875" spans="1:12" x14ac:dyDescent="0.25">
      <c r="A1875" s="386">
        <v>1867</v>
      </c>
      <c r="B1875" s="386" t="s">
        <v>11125</v>
      </c>
      <c r="C1875" s="386" t="s">
        <v>11126</v>
      </c>
      <c r="D1875" s="386"/>
      <c r="E1875" s="386"/>
      <c r="F1875" s="386"/>
      <c r="G1875" s="387"/>
      <c r="H1875" s="386" t="s">
        <v>2431</v>
      </c>
      <c r="I1875" s="386" t="s">
        <v>535</v>
      </c>
      <c r="J1875" s="386">
        <v>12</v>
      </c>
      <c r="K1875" s="386">
        <v>2013</v>
      </c>
      <c r="L1875" s="388">
        <v>1</v>
      </c>
    </row>
    <row r="1876" spans="1:12" x14ac:dyDescent="0.25">
      <c r="A1876" s="386">
        <v>1868</v>
      </c>
      <c r="B1876" s="386" t="s">
        <v>11127</v>
      </c>
      <c r="C1876" s="386" t="s">
        <v>11128</v>
      </c>
      <c r="D1876" s="386"/>
      <c r="E1876" s="386"/>
      <c r="F1876" s="386"/>
      <c r="G1876" s="387"/>
      <c r="H1876" s="386" t="s">
        <v>2431</v>
      </c>
      <c r="I1876" s="386" t="s">
        <v>535</v>
      </c>
      <c r="J1876" s="386">
        <v>12</v>
      </c>
      <c r="K1876" s="386">
        <v>2013</v>
      </c>
      <c r="L1876" s="388">
        <v>1</v>
      </c>
    </row>
    <row r="1877" spans="1:12" x14ac:dyDescent="0.25">
      <c r="A1877" s="386">
        <v>1869</v>
      </c>
      <c r="B1877" s="386" t="s">
        <v>11129</v>
      </c>
      <c r="C1877" s="386" t="s">
        <v>11130</v>
      </c>
      <c r="D1877" s="386"/>
      <c r="E1877" s="386"/>
      <c r="F1877" s="386"/>
      <c r="G1877" s="387"/>
      <c r="H1877" s="386" t="s">
        <v>2431</v>
      </c>
      <c r="I1877" s="386" t="s">
        <v>535</v>
      </c>
      <c r="J1877" s="386">
        <v>12</v>
      </c>
      <c r="K1877" s="386">
        <v>2013</v>
      </c>
      <c r="L1877" s="388">
        <v>1</v>
      </c>
    </row>
    <row r="1878" spans="1:12" x14ac:dyDescent="0.25">
      <c r="A1878" s="386">
        <v>1870</v>
      </c>
      <c r="B1878" s="386" t="s">
        <v>11131</v>
      </c>
      <c r="C1878" s="386" t="s">
        <v>11132</v>
      </c>
      <c r="D1878" s="386"/>
      <c r="E1878" s="386"/>
      <c r="F1878" s="386"/>
      <c r="G1878" s="387"/>
      <c r="H1878" s="386" t="s">
        <v>2431</v>
      </c>
      <c r="I1878" s="386" t="s">
        <v>535</v>
      </c>
      <c r="J1878" s="386">
        <v>12</v>
      </c>
      <c r="K1878" s="386">
        <v>2013</v>
      </c>
      <c r="L1878" s="388">
        <v>1</v>
      </c>
    </row>
    <row r="1879" spans="1:12" x14ac:dyDescent="0.25">
      <c r="A1879" s="386">
        <v>1871</v>
      </c>
      <c r="B1879" s="386" t="s">
        <v>11133</v>
      </c>
      <c r="C1879" s="386" t="s">
        <v>11134</v>
      </c>
      <c r="D1879" s="386"/>
      <c r="E1879" s="386"/>
      <c r="F1879" s="386"/>
      <c r="G1879" s="387"/>
      <c r="H1879" s="386" t="s">
        <v>2431</v>
      </c>
      <c r="I1879" s="386" t="s">
        <v>535</v>
      </c>
      <c r="J1879" s="386">
        <v>12</v>
      </c>
      <c r="K1879" s="386">
        <v>2013</v>
      </c>
      <c r="L1879" s="388">
        <v>1</v>
      </c>
    </row>
    <row r="1880" spans="1:12" ht="30" x14ac:dyDescent="0.25">
      <c r="A1880" s="386">
        <v>1872</v>
      </c>
      <c r="B1880" s="386" t="s">
        <v>11135</v>
      </c>
      <c r="C1880" s="386" t="s">
        <v>11136</v>
      </c>
      <c r="D1880" s="386"/>
      <c r="E1880" s="386"/>
      <c r="F1880" s="386"/>
      <c r="G1880" s="387"/>
      <c r="H1880" s="386" t="s">
        <v>2431</v>
      </c>
      <c r="I1880" s="386" t="s">
        <v>535</v>
      </c>
      <c r="J1880" s="386">
        <v>12</v>
      </c>
      <c r="K1880" s="386">
        <v>2013</v>
      </c>
      <c r="L1880" s="388">
        <v>1</v>
      </c>
    </row>
    <row r="1881" spans="1:12" x14ac:dyDescent="0.25">
      <c r="A1881" s="386">
        <v>1873</v>
      </c>
      <c r="B1881" s="386" t="s">
        <v>11137</v>
      </c>
      <c r="C1881" s="386" t="s">
        <v>11138</v>
      </c>
      <c r="D1881" s="386"/>
      <c r="E1881" s="386"/>
      <c r="F1881" s="386"/>
      <c r="G1881" s="387"/>
      <c r="H1881" s="386" t="s">
        <v>2431</v>
      </c>
      <c r="I1881" s="386" t="s">
        <v>535</v>
      </c>
      <c r="J1881" s="386">
        <v>12</v>
      </c>
      <c r="K1881" s="386">
        <v>2013</v>
      </c>
      <c r="L1881" s="388">
        <v>1</v>
      </c>
    </row>
    <row r="1882" spans="1:12" x14ac:dyDescent="0.25">
      <c r="A1882" s="386">
        <v>1874</v>
      </c>
      <c r="B1882" s="386" t="s">
        <v>2428</v>
      </c>
      <c r="C1882" s="386" t="s">
        <v>11139</v>
      </c>
      <c r="D1882" s="386"/>
      <c r="E1882" s="386"/>
      <c r="F1882" s="386"/>
      <c r="G1882" s="387"/>
      <c r="H1882" s="386" t="s">
        <v>2431</v>
      </c>
      <c r="I1882" s="386" t="s">
        <v>535</v>
      </c>
      <c r="J1882" s="386">
        <v>12</v>
      </c>
      <c r="K1882" s="386">
        <v>2013</v>
      </c>
      <c r="L1882" s="388">
        <v>1</v>
      </c>
    </row>
    <row r="1883" spans="1:12" x14ac:dyDescent="0.25">
      <c r="A1883" s="386">
        <v>1875</v>
      </c>
      <c r="B1883" s="386" t="s">
        <v>2435</v>
      </c>
      <c r="C1883" s="386" t="s">
        <v>11140</v>
      </c>
      <c r="D1883" s="386"/>
      <c r="E1883" s="386"/>
      <c r="F1883" s="386"/>
      <c r="G1883" s="387"/>
      <c r="H1883" s="386" t="s">
        <v>2431</v>
      </c>
      <c r="I1883" s="386" t="s">
        <v>535</v>
      </c>
      <c r="J1883" s="386">
        <v>12</v>
      </c>
      <c r="K1883" s="386">
        <v>2013</v>
      </c>
      <c r="L1883" s="388">
        <v>1</v>
      </c>
    </row>
    <row r="1884" spans="1:12" x14ac:dyDescent="0.25">
      <c r="A1884" s="386">
        <v>1876</v>
      </c>
      <c r="B1884" s="386" t="s">
        <v>11141</v>
      </c>
      <c r="C1884" s="386" t="s">
        <v>11142</v>
      </c>
      <c r="D1884" s="386"/>
      <c r="E1884" s="386"/>
      <c r="F1884" s="386"/>
      <c r="G1884" s="387"/>
      <c r="H1884" s="386" t="s">
        <v>2431</v>
      </c>
      <c r="I1884" s="386" t="s">
        <v>535</v>
      </c>
      <c r="J1884" s="386">
        <v>12</v>
      </c>
      <c r="K1884" s="386">
        <v>2015</v>
      </c>
      <c r="L1884" s="388">
        <v>264.95999999999998</v>
      </c>
    </row>
    <row r="1885" spans="1:12" x14ac:dyDescent="0.25">
      <c r="A1885" s="386">
        <v>1877</v>
      </c>
      <c r="B1885" s="386" t="s">
        <v>11143</v>
      </c>
      <c r="C1885" s="386" t="s">
        <v>11144</v>
      </c>
      <c r="D1885" s="386"/>
      <c r="E1885" s="386"/>
      <c r="F1885" s="386"/>
      <c r="G1885" s="387"/>
      <c r="H1885" s="386" t="s">
        <v>2431</v>
      </c>
      <c r="I1885" s="386" t="s">
        <v>535</v>
      </c>
      <c r="J1885" s="386">
        <v>12</v>
      </c>
      <c r="K1885" s="386">
        <v>2015</v>
      </c>
      <c r="L1885" s="388">
        <v>480.31</v>
      </c>
    </row>
    <row r="1886" spans="1:12" x14ac:dyDescent="0.25">
      <c r="A1886" s="386">
        <v>1878</v>
      </c>
      <c r="B1886" s="386" t="s">
        <v>11145</v>
      </c>
      <c r="C1886" s="386" t="s">
        <v>8935</v>
      </c>
      <c r="D1886" s="386"/>
      <c r="E1886" s="386"/>
      <c r="F1886" s="386"/>
      <c r="G1886" s="387"/>
      <c r="H1886" s="386" t="s">
        <v>2431</v>
      </c>
      <c r="I1886" s="386" t="s">
        <v>535</v>
      </c>
      <c r="J1886" s="386">
        <v>12</v>
      </c>
      <c r="K1886" s="386">
        <v>2013</v>
      </c>
      <c r="L1886" s="388">
        <v>1</v>
      </c>
    </row>
    <row r="1887" spans="1:12" x14ac:dyDescent="0.25">
      <c r="A1887" s="386">
        <v>1879</v>
      </c>
      <c r="B1887" s="386" t="s">
        <v>11146</v>
      </c>
      <c r="C1887" s="386" t="s">
        <v>11147</v>
      </c>
      <c r="D1887" s="386"/>
      <c r="E1887" s="386"/>
      <c r="F1887" s="386"/>
      <c r="G1887" s="387"/>
      <c r="H1887" s="386" t="s">
        <v>2431</v>
      </c>
      <c r="I1887" s="386" t="s">
        <v>535</v>
      </c>
      <c r="J1887" s="386">
        <v>12</v>
      </c>
      <c r="K1887" s="386">
        <v>2013</v>
      </c>
      <c r="L1887" s="388">
        <v>1</v>
      </c>
    </row>
    <row r="1888" spans="1:12" x14ac:dyDescent="0.25">
      <c r="A1888" s="386">
        <v>1880</v>
      </c>
      <c r="B1888" s="386" t="s">
        <v>11148</v>
      </c>
      <c r="C1888" s="386" t="s">
        <v>8173</v>
      </c>
      <c r="D1888" s="386"/>
      <c r="E1888" s="386"/>
      <c r="F1888" s="386"/>
      <c r="G1888" s="387"/>
      <c r="H1888" s="386" t="s">
        <v>2431</v>
      </c>
      <c r="I1888" s="386" t="s">
        <v>535</v>
      </c>
      <c r="J1888" s="386">
        <v>12</v>
      </c>
      <c r="K1888" s="386">
        <v>2015</v>
      </c>
      <c r="L1888" s="388">
        <v>499.9</v>
      </c>
    </row>
    <row r="1889" spans="1:12" x14ac:dyDescent="0.25">
      <c r="A1889" s="386">
        <v>1881</v>
      </c>
      <c r="B1889" s="386" t="s">
        <v>11149</v>
      </c>
      <c r="C1889" s="386" t="s">
        <v>11150</v>
      </c>
      <c r="D1889" s="386"/>
      <c r="E1889" s="386"/>
      <c r="F1889" s="386"/>
      <c r="G1889" s="387"/>
      <c r="H1889" s="386" t="s">
        <v>2431</v>
      </c>
      <c r="I1889" s="386" t="s">
        <v>535</v>
      </c>
      <c r="J1889" s="386">
        <v>12</v>
      </c>
      <c r="K1889" s="386">
        <v>2015</v>
      </c>
      <c r="L1889" s="388">
        <v>299.89999999999998</v>
      </c>
    </row>
    <row r="1890" spans="1:12" x14ac:dyDescent="0.25">
      <c r="A1890" s="386">
        <v>1882</v>
      </c>
      <c r="B1890" s="386" t="s">
        <v>11151</v>
      </c>
      <c r="C1890" s="386" t="s">
        <v>11150</v>
      </c>
      <c r="D1890" s="386"/>
      <c r="E1890" s="386"/>
      <c r="F1890" s="386"/>
      <c r="G1890" s="387"/>
      <c r="H1890" s="386" t="s">
        <v>2431</v>
      </c>
      <c r="I1890" s="386" t="s">
        <v>535</v>
      </c>
      <c r="J1890" s="386">
        <v>12</v>
      </c>
      <c r="K1890" s="386">
        <v>2015</v>
      </c>
      <c r="L1890" s="388">
        <v>299.89999999999998</v>
      </c>
    </row>
    <row r="1891" spans="1:12" x14ac:dyDescent="0.25">
      <c r="A1891" s="386">
        <v>1883</v>
      </c>
      <c r="B1891" s="386" t="s">
        <v>11152</v>
      </c>
      <c r="C1891" s="386" t="s">
        <v>11150</v>
      </c>
      <c r="D1891" s="386"/>
      <c r="E1891" s="386"/>
      <c r="F1891" s="386"/>
      <c r="G1891" s="387"/>
      <c r="H1891" s="386" t="s">
        <v>2431</v>
      </c>
      <c r="I1891" s="386" t="s">
        <v>535</v>
      </c>
      <c r="J1891" s="386">
        <v>12</v>
      </c>
      <c r="K1891" s="386">
        <v>2015</v>
      </c>
      <c r="L1891" s="388">
        <v>299.89999999999998</v>
      </c>
    </row>
    <row r="1892" spans="1:12" x14ac:dyDescent="0.25">
      <c r="A1892" s="386">
        <v>1884</v>
      </c>
      <c r="B1892" s="386" t="s">
        <v>11153</v>
      </c>
      <c r="C1892" s="386" t="s">
        <v>11150</v>
      </c>
      <c r="D1892" s="386"/>
      <c r="E1892" s="386"/>
      <c r="F1892" s="386"/>
      <c r="G1892" s="387"/>
      <c r="H1892" s="386" t="s">
        <v>2431</v>
      </c>
      <c r="I1892" s="386" t="s">
        <v>535</v>
      </c>
      <c r="J1892" s="386">
        <v>12</v>
      </c>
      <c r="K1892" s="386">
        <v>2015</v>
      </c>
      <c r="L1892" s="388">
        <v>299.89999999999998</v>
      </c>
    </row>
    <row r="1893" spans="1:12" ht="30" x14ac:dyDescent="0.25">
      <c r="A1893" s="386">
        <v>1885</v>
      </c>
      <c r="B1893" s="386" t="s">
        <v>11154</v>
      </c>
      <c r="C1893" s="386" t="s">
        <v>11155</v>
      </c>
      <c r="D1893" s="386"/>
      <c r="E1893" s="386"/>
      <c r="F1893" s="386"/>
      <c r="G1893" s="387"/>
      <c r="H1893" s="386" t="s">
        <v>2431</v>
      </c>
      <c r="I1893" s="386" t="s">
        <v>535</v>
      </c>
      <c r="J1893" s="386">
        <v>12</v>
      </c>
      <c r="K1893" s="386">
        <v>2015</v>
      </c>
      <c r="L1893" s="388">
        <v>382.8</v>
      </c>
    </row>
    <row r="1894" spans="1:12" x14ac:dyDescent="0.25">
      <c r="A1894" s="386">
        <v>1886</v>
      </c>
      <c r="B1894" s="386" t="s">
        <v>11156</v>
      </c>
      <c r="C1894" s="386" t="s">
        <v>11157</v>
      </c>
      <c r="D1894" s="386"/>
      <c r="E1894" s="386"/>
      <c r="F1894" s="386"/>
      <c r="G1894" s="387"/>
      <c r="H1894" s="386" t="s">
        <v>2431</v>
      </c>
      <c r="I1894" s="386" t="s">
        <v>535</v>
      </c>
      <c r="J1894" s="386">
        <v>12</v>
      </c>
      <c r="K1894" s="386">
        <v>2015</v>
      </c>
      <c r="L1894" s="388">
        <v>487.2</v>
      </c>
    </row>
    <row r="1895" spans="1:12" x14ac:dyDescent="0.25">
      <c r="A1895" s="386">
        <v>1887</v>
      </c>
      <c r="B1895" s="386" t="s">
        <v>11158</v>
      </c>
      <c r="C1895" s="386" t="s">
        <v>11056</v>
      </c>
      <c r="D1895" s="386"/>
      <c r="E1895" s="386"/>
      <c r="F1895" s="386"/>
      <c r="G1895" s="387"/>
      <c r="H1895" s="386" t="s">
        <v>2431</v>
      </c>
      <c r="I1895" s="386" t="s">
        <v>535</v>
      </c>
      <c r="J1895" s="386">
        <v>12</v>
      </c>
      <c r="K1895" s="386">
        <v>2013</v>
      </c>
      <c r="L1895" s="388">
        <v>1</v>
      </c>
    </row>
    <row r="1896" spans="1:12" ht="30" x14ac:dyDescent="0.25">
      <c r="A1896" s="386">
        <v>1888</v>
      </c>
      <c r="B1896" s="151">
        <v>5</v>
      </c>
      <c r="C1896" s="151" t="s">
        <v>11159</v>
      </c>
      <c r="D1896" s="386"/>
      <c r="E1896" s="386"/>
      <c r="F1896" s="386"/>
      <c r="G1896" s="387"/>
      <c r="H1896" s="386" t="s">
        <v>854</v>
      </c>
      <c r="I1896" s="386" t="s">
        <v>535</v>
      </c>
      <c r="J1896" s="386">
        <v>12</v>
      </c>
      <c r="K1896" s="386">
        <v>2015</v>
      </c>
      <c r="L1896" s="195">
        <v>6500.0000000000009</v>
      </c>
    </row>
    <row r="1897" spans="1:12" ht="30" x14ac:dyDescent="0.25">
      <c r="A1897" s="386">
        <v>1889</v>
      </c>
      <c r="B1897" s="151">
        <v>100</v>
      </c>
      <c r="C1897" s="151" t="s">
        <v>11160</v>
      </c>
      <c r="D1897" s="386"/>
      <c r="E1897" s="386"/>
      <c r="F1897" s="386"/>
      <c r="G1897" s="387"/>
      <c r="H1897" s="386" t="s">
        <v>854</v>
      </c>
      <c r="I1897" s="386" t="s">
        <v>535</v>
      </c>
      <c r="J1897" s="386">
        <v>12</v>
      </c>
      <c r="K1897" s="386">
        <v>2015</v>
      </c>
      <c r="L1897" s="195">
        <v>30000</v>
      </c>
    </row>
    <row r="1898" spans="1:12" ht="30" x14ac:dyDescent="0.25">
      <c r="A1898" s="386">
        <v>1890</v>
      </c>
      <c r="B1898" s="151">
        <v>1</v>
      </c>
      <c r="C1898" s="151" t="s">
        <v>11161</v>
      </c>
      <c r="D1898" s="386"/>
      <c r="E1898" s="386"/>
      <c r="F1898" s="386"/>
      <c r="G1898" s="387"/>
      <c r="H1898" s="386" t="s">
        <v>854</v>
      </c>
      <c r="I1898" s="386" t="s">
        <v>535</v>
      </c>
      <c r="J1898" s="386">
        <v>12</v>
      </c>
      <c r="K1898" s="386">
        <v>2015</v>
      </c>
      <c r="L1898" s="195">
        <v>13000.000000000002</v>
      </c>
    </row>
    <row r="1899" spans="1:12" ht="30" x14ac:dyDescent="0.25">
      <c r="A1899" s="386">
        <v>1891</v>
      </c>
      <c r="B1899" s="151">
        <v>1</v>
      </c>
      <c r="C1899" s="151" t="s">
        <v>11162</v>
      </c>
      <c r="D1899" s="386"/>
      <c r="E1899" s="386"/>
      <c r="F1899" s="386"/>
      <c r="G1899" s="387"/>
      <c r="H1899" s="386" t="s">
        <v>854</v>
      </c>
      <c r="I1899" s="386" t="s">
        <v>535</v>
      </c>
      <c r="J1899" s="386">
        <v>12</v>
      </c>
      <c r="K1899" s="386">
        <v>2015</v>
      </c>
      <c r="L1899" s="195">
        <v>6500.0000000000009</v>
      </c>
    </row>
    <row r="1900" spans="1:12" ht="90" x14ac:dyDescent="0.25">
      <c r="A1900" s="386">
        <v>1892</v>
      </c>
      <c r="B1900" s="151">
        <v>3</v>
      </c>
      <c r="C1900" s="151" t="s">
        <v>11163</v>
      </c>
      <c r="D1900" s="386"/>
      <c r="E1900" s="386"/>
      <c r="F1900" s="386"/>
      <c r="G1900" s="387"/>
      <c r="H1900" s="386" t="s">
        <v>854</v>
      </c>
      <c r="I1900" s="386" t="s">
        <v>535</v>
      </c>
      <c r="J1900" s="386">
        <v>12</v>
      </c>
      <c r="K1900" s="386">
        <v>2015</v>
      </c>
      <c r="L1900" s="195">
        <v>54007</v>
      </c>
    </row>
    <row r="1901" spans="1:12" ht="45" x14ac:dyDescent="0.25">
      <c r="A1901" s="386">
        <v>1893</v>
      </c>
      <c r="B1901" s="151">
        <v>1</v>
      </c>
      <c r="C1901" s="151" t="s">
        <v>11164</v>
      </c>
      <c r="D1901" s="386"/>
      <c r="E1901" s="386"/>
      <c r="F1901" s="386"/>
      <c r="G1901" s="387"/>
      <c r="H1901" s="386" t="s">
        <v>854</v>
      </c>
      <c r="I1901" s="386" t="s">
        <v>535</v>
      </c>
      <c r="J1901" s="386">
        <v>12</v>
      </c>
      <c r="K1901" s="386">
        <v>2015</v>
      </c>
      <c r="L1901" s="195">
        <v>2000</v>
      </c>
    </row>
    <row r="1902" spans="1:12" ht="30" x14ac:dyDescent="0.25">
      <c r="A1902" s="386">
        <v>1894</v>
      </c>
      <c r="B1902" s="151">
        <v>3</v>
      </c>
      <c r="C1902" s="151" t="s">
        <v>11165</v>
      </c>
      <c r="D1902" s="386"/>
      <c r="E1902" s="386"/>
      <c r="F1902" s="386"/>
      <c r="G1902" s="387"/>
      <c r="H1902" s="386" t="s">
        <v>854</v>
      </c>
      <c r="I1902" s="386" t="s">
        <v>535</v>
      </c>
      <c r="J1902" s="386">
        <v>12</v>
      </c>
      <c r="K1902" s="386">
        <v>2015</v>
      </c>
      <c r="L1902" s="195">
        <v>6000</v>
      </c>
    </row>
    <row r="1903" spans="1:12" ht="45" x14ac:dyDescent="0.25">
      <c r="A1903" s="386">
        <v>1895</v>
      </c>
      <c r="B1903" s="151">
        <v>3</v>
      </c>
      <c r="C1903" s="151" t="s">
        <v>11166</v>
      </c>
      <c r="D1903" s="386"/>
      <c r="E1903" s="386"/>
      <c r="F1903" s="386"/>
      <c r="G1903" s="387"/>
      <c r="H1903" s="386" t="s">
        <v>854</v>
      </c>
      <c r="I1903" s="386" t="s">
        <v>535</v>
      </c>
      <c r="J1903" s="386">
        <v>12</v>
      </c>
      <c r="K1903" s="386">
        <v>2015</v>
      </c>
      <c r="L1903" s="195">
        <v>6300</v>
      </c>
    </row>
    <row r="1904" spans="1:12" ht="30" x14ac:dyDescent="0.25">
      <c r="A1904" s="386">
        <v>1896</v>
      </c>
      <c r="B1904" s="151">
        <v>1</v>
      </c>
      <c r="C1904" s="151" t="s">
        <v>11167</v>
      </c>
      <c r="D1904" s="386"/>
      <c r="E1904" s="386"/>
      <c r="F1904" s="386"/>
      <c r="G1904" s="387"/>
      <c r="H1904" s="386" t="s">
        <v>854</v>
      </c>
      <c r="I1904" s="386" t="s">
        <v>535</v>
      </c>
      <c r="J1904" s="386">
        <v>12</v>
      </c>
      <c r="K1904" s="386">
        <v>2015</v>
      </c>
      <c r="L1904" s="195">
        <v>10000</v>
      </c>
    </row>
    <row r="1905" spans="1:12" ht="30" x14ac:dyDescent="0.25">
      <c r="A1905" s="386">
        <v>1897</v>
      </c>
      <c r="B1905" s="151">
        <v>1</v>
      </c>
      <c r="C1905" s="151" t="s">
        <v>11168</v>
      </c>
      <c r="D1905" s="386"/>
      <c r="E1905" s="386"/>
      <c r="F1905" s="386"/>
      <c r="G1905" s="387"/>
      <c r="H1905" s="386" t="s">
        <v>854</v>
      </c>
      <c r="I1905" s="386" t="s">
        <v>535</v>
      </c>
      <c r="J1905" s="386">
        <v>12</v>
      </c>
      <c r="K1905" s="386">
        <v>2015</v>
      </c>
      <c r="L1905" s="195">
        <v>15000</v>
      </c>
    </row>
    <row r="1906" spans="1:12" ht="150" x14ac:dyDescent="0.25">
      <c r="A1906" s="386">
        <v>1898</v>
      </c>
      <c r="B1906" s="151">
        <v>1</v>
      </c>
      <c r="C1906" s="151" t="s">
        <v>11169</v>
      </c>
      <c r="D1906" s="386"/>
      <c r="E1906" s="386"/>
      <c r="F1906" s="386"/>
      <c r="G1906" s="387"/>
      <c r="H1906" s="386" t="s">
        <v>854</v>
      </c>
      <c r="I1906" s="386" t="s">
        <v>535</v>
      </c>
      <c r="J1906" s="386">
        <v>12</v>
      </c>
      <c r="K1906" s="386">
        <v>2015</v>
      </c>
      <c r="L1906" s="195">
        <v>1500</v>
      </c>
    </row>
    <row r="1907" spans="1:12" ht="30" x14ac:dyDescent="0.25">
      <c r="A1907" s="386">
        <v>1899</v>
      </c>
      <c r="B1907" s="151">
        <v>1</v>
      </c>
      <c r="C1907" s="151" t="s">
        <v>11170</v>
      </c>
      <c r="D1907" s="386"/>
      <c r="E1907" s="386"/>
      <c r="F1907" s="386"/>
      <c r="G1907" s="387"/>
      <c r="H1907" s="386" t="s">
        <v>854</v>
      </c>
      <c r="I1907" s="386" t="s">
        <v>535</v>
      </c>
      <c r="J1907" s="386">
        <v>12</v>
      </c>
      <c r="K1907" s="386">
        <v>2015</v>
      </c>
      <c r="L1907" s="195">
        <v>5000</v>
      </c>
    </row>
    <row r="1908" spans="1:12" ht="30" x14ac:dyDescent="0.25">
      <c r="A1908" s="386">
        <v>1900</v>
      </c>
      <c r="B1908" s="151">
        <v>2</v>
      </c>
      <c r="C1908" s="151" t="s">
        <v>11171</v>
      </c>
      <c r="D1908" s="386"/>
      <c r="E1908" s="386"/>
      <c r="F1908" s="386"/>
      <c r="G1908" s="387"/>
      <c r="H1908" s="386" t="s">
        <v>854</v>
      </c>
      <c r="I1908" s="386" t="s">
        <v>535</v>
      </c>
      <c r="J1908" s="386">
        <v>12</v>
      </c>
      <c r="K1908" s="386">
        <v>2015</v>
      </c>
      <c r="L1908" s="195">
        <v>1800</v>
      </c>
    </row>
    <row r="1909" spans="1:12" ht="30" x14ac:dyDescent="0.25">
      <c r="A1909" s="386">
        <v>1901</v>
      </c>
      <c r="B1909" s="151">
        <v>1</v>
      </c>
      <c r="C1909" s="151" t="s">
        <v>11172</v>
      </c>
      <c r="D1909" s="386"/>
      <c r="E1909" s="386"/>
      <c r="F1909" s="386"/>
      <c r="G1909" s="387"/>
      <c r="H1909" s="386" t="s">
        <v>854</v>
      </c>
      <c r="I1909" s="386" t="s">
        <v>535</v>
      </c>
      <c r="J1909" s="386">
        <v>12</v>
      </c>
      <c r="K1909" s="386">
        <v>2015</v>
      </c>
      <c r="L1909" s="195">
        <v>1260</v>
      </c>
    </row>
    <row r="1910" spans="1:12" ht="30" x14ac:dyDescent="0.25">
      <c r="A1910" s="386">
        <v>1902</v>
      </c>
      <c r="B1910" s="151">
        <v>1</v>
      </c>
      <c r="C1910" s="151" t="s">
        <v>11173</v>
      </c>
      <c r="D1910" s="386"/>
      <c r="E1910" s="386"/>
      <c r="F1910" s="386"/>
      <c r="G1910" s="387"/>
      <c r="H1910" s="386" t="s">
        <v>854</v>
      </c>
      <c r="I1910" s="386" t="s">
        <v>535</v>
      </c>
      <c r="J1910" s="386">
        <v>12</v>
      </c>
      <c r="K1910" s="386">
        <v>2015</v>
      </c>
      <c r="L1910" s="195">
        <v>3000</v>
      </c>
    </row>
    <row r="1911" spans="1:12" ht="30" x14ac:dyDescent="0.25">
      <c r="A1911" s="386">
        <v>1903</v>
      </c>
      <c r="B1911" s="151">
        <v>2</v>
      </c>
      <c r="C1911" s="151" t="s">
        <v>11174</v>
      </c>
      <c r="D1911" s="386"/>
      <c r="E1911" s="386"/>
      <c r="F1911" s="386"/>
      <c r="G1911" s="387"/>
      <c r="H1911" s="386" t="s">
        <v>854</v>
      </c>
      <c r="I1911" s="386" t="s">
        <v>535</v>
      </c>
      <c r="J1911" s="386">
        <v>12</v>
      </c>
      <c r="K1911" s="386">
        <v>2015</v>
      </c>
      <c r="L1911" s="195">
        <v>2200</v>
      </c>
    </row>
    <row r="1912" spans="1:12" ht="45" x14ac:dyDescent="0.25">
      <c r="A1912" s="386">
        <v>1904</v>
      </c>
      <c r="B1912" s="151">
        <v>1</v>
      </c>
      <c r="C1912" s="151" t="s">
        <v>11175</v>
      </c>
      <c r="D1912" s="386"/>
      <c r="E1912" s="386"/>
      <c r="F1912" s="386"/>
      <c r="G1912" s="387"/>
      <c r="H1912" s="386" t="s">
        <v>854</v>
      </c>
      <c r="I1912" s="386" t="s">
        <v>535</v>
      </c>
      <c r="J1912" s="386">
        <v>12</v>
      </c>
      <c r="K1912" s="386">
        <v>2015</v>
      </c>
      <c r="L1912" s="195">
        <v>10000</v>
      </c>
    </row>
    <row r="1913" spans="1:12" ht="30" x14ac:dyDescent="0.25">
      <c r="A1913" s="386">
        <v>1905</v>
      </c>
      <c r="B1913" s="151">
        <v>2</v>
      </c>
      <c r="C1913" s="151" t="s">
        <v>11176</v>
      </c>
      <c r="D1913" s="386"/>
      <c r="E1913" s="386"/>
      <c r="F1913" s="386"/>
      <c r="G1913" s="387"/>
      <c r="H1913" s="386" t="s">
        <v>854</v>
      </c>
      <c r="I1913" s="386" t="s">
        <v>535</v>
      </c>
      <c r="J1913" s="386">
        <v>12</v>
      </c>
      <c r="K1913" s="386">
        <v>2015</v>
      </c>
      <c r="L1913" s="195">
        <v>2600</v>
      </c>
    </row>
    <row r="1914" spans="1:12" ht="45" x14ac:dyDescent="0.25">
      <c r="A1914" s="386">
        <v>1906</v>
      </c>
      <c r="B1914" s="151">
        <v>1</v>
      </c>
      <c r="C1914" s="151" t="s">
        <v>11177</v>
      </c>
      <c r="D1914" s="386"/>
      <c r="E1914" s="386"/>
      <c r="F1914" s="386"/>
      <c r="G1914" s="387"/>
      <c r="H1914" s="386" t="s">
        <v>854</v>
      </c>
      <c r="I1914" s="386" t="s">
        <v>535</v>
      </c>
      <c r="J1914" s="386">
        <v>12</v>
      </c>
      <c r="K1914" s="386">
        <v>2015</v>
      </c>
      <c r="L1914" s="195">
        <v>6400</v>
      </c>
    </row>
    <row r="1915" spans="1:12" ht="135" x14ac:dyDescent="0.25">
      <c r="A1915" s="386">
        <v>1907</v>
      </c>
      <c r="B1915" s="151">
        <v>10</v>
      </c>
      <c r="C1915" s="151" t="s">
        <v>11178</v>
      </c>
      <c r="D1915" s="386"/>
      <c r="E1915" s="386"/>
      <c r="F1915" s="386"/>
      <c r="G1915" s="387"/>
      <c r="H1915" s="386" t="s">
        <v>854</v>
      </c>
      <c r="I1915" s="386" t="s">
        <v>535</v>
      </c>
      <c r="J1915" s="386">
        <v>12</v>
      </c>
      <c r="K1915" s="386">
        <v>2015</v>
      </c>
      <c r="L1915" s="195">
        <v>50000</v>
      </c>
    </row>
    <row r="1916" spans="1:12" ht="30" x14ac:dyDescent="0.25">
      <c r="A1916" s="386">
        <v>1908</v>
      </c>
      <c r="B1916" s="151">
        <v>2</v>
      </c>
      <c r="C1916" s="151" t="s">
        <v>11179</v>
      </c>
      <c r="D1916" s="386"/>
      <c r="E1916" s="386"/>
      <c r="F1916" s="386"/>
      <c r="G1916" s="387"/>
      <c r="H1916" s="386" t="s">
        <v>854</v>
      </c>
      <c r="I1916" s="386" t="s">
        <v>535</v>
      </c>
      <c r="J1916" s="386">
        <v>12</v>
      </c>
      <c r="K1916" s="386">
        <v>2015</v>
      </c>
      <c r="L1916" s="195">
        <v>23000</v>
      </c>
    </row>
    <row r="1917" spans="1:12" ht="30" x14ac:dyDescent="0.25">
      <c r="A1917" s="386">
        <v>1909</v>
      </c>
      <c r="B1917" s="151">
        <v>5</v>
      </c>
      <c r="C1917" s="151" t="s">
        <v>11180</v>
      </c>
      <c r="D1917" s="386"/>
      <c r="E1917" s="386"/>
      <c r="F1917" s="386"/>
      <c r="G1917" s="387"/>
      <c r="H1917" s="386" t="s">
        <v>854</v>
      </c>
      <c r="I1917" s="386" t="s">
        <v>535</v>
      </c>
      <c r="J1917" s="386">
        <v>12</v>
      </c>
      <c r="K1917" s="386">
        <v>2015</v>
      </c>
      <c r="L1917" s="195">
        <v>15000</v>
      </c>
    </row>
    <row r="1918" spans="1:12" ht="30" x14ac:dyDescent="0.25">
      <c r="A1918" s="386">
        <v>1910</v>
      </c>
      <c r="B1918" s="151">
        <v>5</v>
      </c>
      <c r="C1918" s="151" t="s">
        <v>11181</v>
      </c>
      <c r="D1918" s="386"/>
      <c r="E1918" s="386"/>
      <c r="F1918" s="386"/>
      <c r="G1918" s="387"/>
      <c r="H1918" s="386" t="s">
        <v>854</v>
      </c>
      <c r="I1918" s="386" t="s">
        <v>535</v>
      </c>
      <c r="J1918" s="386">
        <v>12</v>
      </c>
      <c r="K1918" s="386">
        <v>2015</v>
      </c>
      <c r="L1918" s="195">
        <v>17500</v>
      </c>
    </row>
    <row r="1919" spans="1:12" ht="30" x14ac:dyDescent="0.25">
      <c r="A1919" s="386">
        <v>1911</v>
      </c>
      <c r="B1919" s="151">
        <v>16</v>
      </c>
      <c r="C1919" s="151" t="s">
        <v>11182</v>
      </c>
      <c r="D1919" s="386"/>
      <c r="E1919" s="386"/>
      <c r="F1919" s="386"/>
      <c r="G1919" s="387"/>
      <c r="H1919" s="386" t="s">
        <v>854</v>
      </c>
      <c r="I1919" s="386" t="s">
        <v>535</v>
      </c>
      <c r="J1919" s="386">
        <v>12</v>
      </c>
      <c r="K1919" s="386">
        <v>2015</v>
      </c>
      <c r="L1919" s="195">
        <v>20320</v>
      </c>
    </row>
    <row r="1920" spans="1:12" ht="180" x14ac:dyDescent="0.25">
      <c r="A1920" s="386">
        <v>1912</v>
      </c>
      <c r="B1920" s="151">
        <v>1</v>
      </c>
      <c r="C1920" s="151" t="s">
        <v>11183</v>
      </c>
      <c r="D1920" s="386"/>
      <c r="E1920" s="386"/>
      <c r="F1920" s="386"/>
      <c r="G1920" s="387"/>
      <c r="H1920" s="386" t="s">
        <v>854</v>
      </c>
      <c r="I1920" s="386" t="s">
        <v>535</v>
      </c>
      <c r="J1920" s="386">
        <v>12</v>
      </c>
      <c r="K1920" s="386">
        <v>2015</v>
      </c>
      <c r="L1920" s="195">
        <v>30000</v>
      </c>
    </row>
    <row r="1921" spans="1:12" ht="30" x14ac:dyDescent="0.25">
      <c r="A1921" s="386">
        <v>1913</v>
      </c>
      <c r="B1921" s="151">
        <v>1</v>
      </c>
      <c r="C1921" s="151" t="s">
        <v>11184</v>
      </c>
      <c r="D1921" s="386"/>
      <c r="E1921" s="386"/>
      <c r="F1921" s="386"/>
      <c r="G1921" s="387"/>
      <c r="H1921" s="386" t="s">
        <v>854</v>
      </c>
      <c r="I1921" s="386" t="s">
        <v>535</v>
      </c>
      <c r="J1921" s="386">
        <v>12</v>
      </c>
      <c r="K1921" s="386">
        <v>2015</v>
      </c>
      <c r="L1921" s="195">
        <v>15000</v>
      </c>
    </row>
    <row r="1922" spans="1:12" ht="30" x14ac:dyDescent="0.25">
      <c r="A1922" s="386">
        <v>1914</v>
      </c>
      <c r="B1922" s="151">
        <v>1</v>
      </c>
      <c r="C1922" s="151" t="s">
        <v>11185</v>
      </c>
      <c r="D1922" s="386"/>
      <c r="E1922" s="386"/>
      <c r="F1922" s="386"/>
      <c r="G1922" s="387"/>
      <c r="H1922" s="386" t="s">
        <v>854</v>
      </c>
      <c r="I1922" s="386" t="s">
        <v>535</v>
      </c>
      <c r="J1922" s="386">
        <v>12</v>
      </c>
      <c r="K1922" s="386">
        <v>2015</v>
      </c>
      <c r="L1922" s="195">
        <v>10000</v>
      </c>
    </row>
    <row r="1923" spans="1:12" ht="30" x14ac:dyDescent="0.25">
      <c r="A1923" s="386">
        <v>1915</v>
      </c>
      <c r="B1923" s="151">
        <v>2</v>
      </c>
      <c r="C1923" s="151" t="s">
        <v>11186</v>
      </c>
      <c r="D1923" s="386"/>
      <c r="E1923" s="386"/>
      <c r="F1923" s="386"/>
      <c r="G1923" s="387"/>
      <c r="H1923" s="386" t="s">
        <v>854</v>
      </c>
      <c r="I1923" s="386" t="s">
        <v>535</v>
      </c>
      <c r="J1923" s="386">
        <v>12</v>
      </c>
      <c r="K1923" s="386">
        <v>2015</v>
      </c>
      <c r="L1923" s="195">
        <v>7000</v>
      </c>
    </row>
    <row r="1924" spans="1:12" ht="120" x14ac:dyDescent="0.25">
      <c r="A1924" s="386">
        <v>1916</v>
      </c>
      <c r="B1924" s="151">
        <v>1</v>
      </c>
      <c r="C1924" s="151" t="s">
        <v>11187</v>
      </c>
      <c r="D1924" s="386"/>
      <c r="E1924" s="386"/>
      <c r="F1924" s="386"/>
      <c r="G1924" s="387"/>
      <c r="H1924" s="386" t="s">
        <v>854</v>
      </c>
      <c r="I1924" s="386" t="s">
        <v>535</v>
      </c>
      <c r="J1924" s="386">
        <v>12</v>
      </c>
      <c r="K1924" s="386">
        <v>2015</v>
      </c>
      <c r="L1924" s="195">
        <v>10033.002000000002</v>
      </c>
    </row>
    <row r="1925" spans="1:12" ht="45" x14ac:dyDescent="0.25">
      <c r="A1925" s="386">
        <v>1917</v>
      </c>
      <c r="B1925" s="151">
        <v>3</v>
      </c>
      <c r="C1925" s="151" t="s">
        <v>11188</v>
      </c>
      <c r="D1925" s="386"/>
      <c r="E1925" s="386"/>
      <c r="F1925" s="386"/>
      <c r="G1925" s="387"/>
      <c r="H1925" s="386" t="s">
        <v>854</v>
      </c>
      <c r="I1925" s="386" t="s">
        <v>535</v>
      </c>
      <c r="J1925" s="386">
        <v>12</v>
      </c>
      <c r="K1925" s="386">
        <v>2015</v>
      </c>
      <c r="L1925" s="195">
        <v>3900</v>
      </c>
    </row>
    <row r="1926" spans="1:12" ht="30" x14ac:dyDescent="0.25">
      <c r="A1926" s="386">
        <v>1918</v>
      </c>
      <c r="B1926" s="151">
        <v>3</v>
      </c>
      <c r="C1926" s="151" t="s">
        <v>11189</v>
      </c>
      <c r="D1926" s="386"/>
      <c r="E1926" s="386"/>
      <c r="F1926" s="386"/>
      <c r="G1926" s="387"/>
      <c r="H1926" s="386" t="s">
        <v>854</v>
      </c>
      <c r="I1926" s="386" t="s">
        <v>535</v>
      </c>
      <c r="J1926" s="386">
        <v>12</v>
      </c>
      <c r="K1926" s="386">
        <v>2015</v>
      </c>
      <c r="L1926" s="195">
        <v>4500</v>
      </c>
    </row>
    <row r="1927" spans="1:12" ht="180" x14ac:dyDescent="0.25">
      <c r="A1927" s="386">
        <v>1919</v>
      </c>
      <c r="B1927" s="151">
        <v>3</v>
      </c>
      <c r="C1927" s="151" t="s">
        <v>11190</v>
      </c>
      <c r="D1927" s="386"/>
      <c r="E1927" s="386"/>
      <c r="F1927" s="386"/>
      <c r="G1927" s="387"/>
      <c r="H1927" s="386" t="s">
        <v>854</v>
      </c>
      <c r="I1927" s="386" t="s">
        <v>535</v>
      </c>
      <c r="J1927" s="386">
        <v>12</v>
      </c>
      <c r="K1927" s="386">
        <v>2015</v>
      </c>
      <c r="L1927" s="195">
        <v>3900</v>
      </c>
    </row>
    <row r="1928" spans="1:12" ht="60" x14ac:dyDescent="0.25">
      <c r="A1928" s="386">
        <v>1920</v>
      </c>
      <c r="B1928" s="151">
        <v>3</v>
      </c>
      <c r="C1928" s="151" t="s">
        <v>11191</v>
      </c>
      <c r="D1928" s="386"/>
      <c r="E1928" s="386"/>
      <c r="F1928" s="386"/>
      <c r="G1928" s="387"/>
      <c r="H1928" s="386" t="s">
        <v>854</v>
      </c>
      <c r="I1928" s="386" t="s">
        <v>535</v>
      </c>
      <c r="J1928" s="386">
        <v>12</v>
      </c>
      <c r="K1928" s="386">
        <v>2015</v>
      </c>
      <c r="L1928" s="195">
        <v>3000</v>
      </c>
    </row>
    <row r="1929" spans="1:12" ht="30" x14ac:dyDescent="0.25">
      <c r="A1929" s="386">
        <v>1921</v>
      </c>
      <c r="B1929" s="151">
        <v>3</v>
      </c>
      <c r="C1929" s="151" t="s">
        <v>11192</v>
      </c>
      <c r="D1929" s="386"/>
      <c r="E1929" s="386"/>
      <c r="F1929" s="386"/>
      <c r="G1929" s="387"/>
      <c r="H1929" s="386" t="s">
        <v>854</v>
      </c>
      <c r="I1929" s="386" t="s">
        <v>535</v>
      </c>
      <c r="J1929" s="386">
        <v>12</v>
      </c>
      <c r="K1929" s="386">
        <v>2015</v>
      </c>
      <c r="L1929" s="195">
        <v>3600</v>
      </c>
    </row>
    <row r="1930" spans="1:12" ht="30" x14ac:dyDescent="0.25">
      <c r="A1930" s="386">
        <v>1922</v>
      </c>
      <c r="B1930" s="151">
        <v>2</v>
      </c>
      <c r="C1930" s="151" t="s">
        <v>11193</v>
      </c>
      <c r="D1930" s="386"/>
      <c r="E1930" s="386"/>
      <c r="F1930" s="386"/>
      <c r="G1930" s="387"/>
      <c r="H1930" s="386" t="s">
        <v>854</v>
      </c>
      <c r="I1930" s="386" t="s">
        <v>535</v>
      </c>
      <c r="J1930" s="386">
        <v>12</v>
      </c>
      <c r="K1930" s="386">
        <v>2015</v>
      </c>
      <c r="L1930" s="195">
        <v>7012</v>
      </c>
    </row>
    <row r="1931" spans="1:12" ht="60" x14ac:dyDescent="0.25">
      <c r="A1931" s="386">
        <v>1923</v>
      </c>
      <c r="B1931" s="151">
        <v>2</v>
      </c>
      <c r="C1931" s="151" t="s">
        <v>11194</v>
      </c>
      <c r="D1931" s="386"/>
      <c r="E1931" s="386"/>
      <c r="F1931" s="386"/>
      <c r="G1931" s="387"/>
      <c r="H1931" s="386" t="s">
        <v>854</v>
      </c>
      <c r="I1931" s="386" t="s">
        <v>535</v>
      </c>
      <c r="J1931" s="386">
        <v>12</v>
      </c>
      <c r="K1931" s="386">
        <v>2015</v>
      </c>
      <c r="L1931" s="195">
        <v>4000</v>
      </c>
    </row>
    <row r="1932" spans="1:12" ht="330" x14ac:dyDescent="0.25">
      <c r="A1932" s="386">
        <v>1924</v>
      </c>
      <c r="B1932" s="151">
        <v>1</v>
      </c>
      <c r="C1932" s="151" t="s">
        <v>11195</v>
      </c>
      <c r="D1932" s="386"/>
      <c r="E1932" s="386"/>
      <c r="F1932" s="386"/>
      <c r="G1932" s="387"/>
      <c r="H1932" s="386" t="s">
        <v>854</v>
      </c>
      <c r="I1932" s="386" t="s">
        <v>535</v>
      </c>
      <c r="J1932" s="386">
        <v>12</v>
      </c>
      <c r="K1932" s="386">
        <v>2015</v>
      </c>
      <c r="L1932" s="195">
        <v>7000</v>
      </c>
    </row>
    <row r="1933" spans="1:12" ht="30" x14ac:dyDescent="0.25">
      <c r="A1933" s="386">
        <v>1925</v>
      </c>
      <c r="B1933" s="386"/>
      <c r="C1933" s="386" t="s">
        <v>851</v>
      </c>
      <c r="D1933" s="386"/>
      <c r="E1933" s="386"/>
      <c r="F1933" s="386"/>
      <c r="G1933" s="387"/>
      <c r="H1933" s="386" t="s">
        <v>854</v>
      </c>
      <c r="I1933" s="386" t="s">
        <v>535</v>
      </c>
      <c r="J1933" s="386">
        <v>12</v>
      </c>
      <c r="K1933" s="386">
        <v>2015</v>
      </c>
      <c r="L1933" s="388">
        <f>SUM(L1934:L1965)</f>
        <v>487589.30000000005</v>
      </c>
    </row>
    <row r="1934" spans="1:12" ht="30" x14ac:dyDescent="0.25">
      <c r="A1934" s="386">
        <v>1926</v>
      </c>
      <c r="B1934" s="151">
        <v>12</v>
      </c>
      <c r="C1934" s="151" t="s">
        <v>11159</v>
      </c>
      <c r="D1934" s="386"/>
      <c r="E1934" s="386"/>
      <c r="F1934" s="386"/>
      <c r="G1934" s="387"/>
      <c r="H1934" s="386" t="s">
        <v>854</v>
      </c>
      <c r="I1934" s="386" t="s">
        <v>535</v>
      </c>
      <c r="J1934" s="386">
        <v>12</v>
      </c>
      <c r="K1934" s="386">
        <v>2015</v>
      </c>
      <c r="L1934" s="195">
        <v>15600.000000000004</v>
      </c>
    </row>
    <row r="1935" spans="1:12" ht="30" x14ac:dyDescent="0.25">
      <c r="A1935" s="386">
        <v>1927</v>
      </c>
      <c r="B1935" s="151">
        <v>234</v>
      </c>
      <c r="C1935" s="151" t="s">
        <v>11160</v>
      </c>
      <c r="D1935" s="386"/>
      <c r="E1935" s="386"/>
      <c r="F1935" s="386"/>
      <c r="G1935" s="387"/>
      <c r="H1935" s="386" t="s">
        <v>854</v>
      </c>
      <c r="I1935" s="386" t="s">
        <v>535</v>
      </c>
      <c r="J1935" s="386">
        <v>12</v>
      </c>
      <c r="K1935" s="386">
        <v>2015</v>
      </c>
      <c r="L1935" s="195">
        <v>70200</v>
      </c>
    </row>
    <row r="1936" spans="1:12" ht="30" x14ac:dyDescent="0.25">
      <c r="A1936" s="386">
        <v>1928</v>
      </c>
      <c r="B1936" s="151">
        <v>10</v>
      </c>
      <c r="C1936" s="151" t="s">
        <v>11196</v>
      </c>
      <c r="D1936" s="386"/>
      <c r="E1936" s="386"/>
      <c r="F1936" s="386"/>
      <c r="G1936" s="387"/>
      <c r="H1936" s="386" t="s">
        <v>854</v>
      </c>
      <c r="I1936" s="386" t="s">
        <v>535</v>
      </c>
      <c r="J1936" s="386">
        <v>12</v>
      </c>
      <c r="K1936" s="386">
        <v>2015</v>
      </c>
      <c r="L1936" s="195">
        <v>8000</v>
      </c>
    </row>
    <row r="1937" spans="1:12" ht="30" x14ac:dyDescent="0.25">
      <c r="A1937" s="386">
        <v>1929</v>
      </c>
      <c r="B1937" s="151">
        <v>100</v>
      </c>
      <c r="C1937" s="151" t="s">
        <v>11197</v>
      </c>
      <c r="D1937" s="386"/>
      <c r="E1937" s="386"/>
      <c r="F1937" s="386"/>
      <c r="G1937" s="387"/>
      <c r="H1937" s="386" t="s">
        <v>854</v>
      </c>
      <c r="I1937" s="386" t="s">
        <v>535</v>
      </c>
      <c r="J1937" s="386">
        <v>12</v>
      </c>
      <c r="K1937" s="386">
        <v>2015</v>
      </c>
      <c r="L1937" s="195">
        <v>25000</v>
      </c>
    </row>
    <row r="1938" spans="1:12" ht="30" x14ac:dyDescent="0.25">
      <c r="A1938" s="386">
        <v>1930</v>
      </c>
      <c r="B1938" s="151">
        <v>1</v>
      </c>
      <c r="C1938" s="151" t="s">
        <v>11198</v>
      </c>
      <c r="D1938" s="386"/>
      <c r="E1938" s="386"/>
      <c r="F1938" s="386"/>
      <c r="G1938" s="387"/>
      <c r="H1938" s="386" t="s">
        <v>854</v>
      </c>
      <c r="I1938" s="386" t="s">
        <v>535</v>
      </c>
      <c r="J1938" s="386">
        <v>12</v>
      </c>
      <c r="K1938" s="386">
        <v>2015</v>
      </c>
      <c r="L1938" s="195">
        <v>14000</v>
      </c>
    </row>
    <row r="1939" spans="1:12" ht="30" x14ac:dyDescent="0.25">
      <c r="A1939" s="386">
        <v>1931</v>
      </c>
      <c r="B1939" s="151">
        <v>1</v>
      </c>
      <c r="C1939" s="151" t="s">
        <v>11162</v>
      </c>
      <c r="D1939" s="386"/>
      <c r="E1939" s="386"/>
      <c r="F1939" s="386"/>
      <c r="G1939" s="387"/>
      <c r="H1939" s="386" t="s">
        <v>854</v>
      </c>
      <c r="I1939" s="386" t="s">
        <v>535</v>
      </c>
      <c r="J1939" s="386">
        <v>12</v>
      </c>
      <c r="K1939" s="386">
        <v>2015</v>
      </c>
      <c r="L1939" s="195">
        <v>18000</v>
      </c>
    </row>
    <row r="1940" spans="1:12" ht="45" x14ac:dyDescent="0.25">
      <c r="A1940" s="386">
        <v>1932</v>
      </c>
      <c r="B1940" s="151">
        <v>1</v>
      </c>
      <c r="C1940" s="151" t="s">
        <v>11164</v>
      </c>
      <c r="D1940" s="386"/>
      <c r="E1940" s="386"/>
      <c r="F1940" s="386"/>
      <c r="G1940" s="387"/>
      <c r="H1940" s="386" t="s">
        <v>854</v>
      </c>
      <c r="I1940" s="386" t="s">
        <v>535</v>
      </c>
      <c r="J1940" s="386">
        <v>12</v>
      </c>
      <c r="K1940" s="386">
        <v>2015</v>
      </c>
      <c r="L1940" s="195">
        <v>3000</v>
      </c>
    </row>
    <row r="1941" spans="1:12" ht="90" x14ac:dyDescent="0.25">
      <c r="A1941" s="386">
        <v>1933</v>
      </c>
      <c r="B1941" s="151">
        <v>10</v>
      </c>
      <c r="C1941" s="151" t="s">
        <v>11163</v>
      </c>
      <c r="D1941" s="386"/>
      <c r="E1941" s="386"/>
      <c r="F1941" s="386"/>
      <c r="G1941" s="387"/>
      <c r="H1941" s="386" t="s">
        <v>854</v>
      </c>
      <c r="I1941" s="386" t="s">
        <v>535</v>
      </c>
      <c r="J1941" s="386">
        <v>12</v>
      </c>
      <c r="K1941" s="386">
        <v>2015</v>
      </c>
      <c r="L1941" s="195">
        <v>180023.30000000002</v>
      </c>
    </row>
    <row r="1942" spans="1:12" ht="60" x14ac:dyDescent="0.25">
      <c r="A1942" s="386">
        <v>1934</v>
      </c>
      <c r="B1942" s="151">
        <v>1</v>
      </c>
      <c r="C1942" s="151" t="s">
        <v>11199</v>
      </c>
      <c r="D1942" s="386"/>
      <c r="E1942" s="386"/>
      <c r="F1942" s="386"/>
      <c r="G1942" s="387"/>
      <c r="H1942" s="386" t="s">
        <v>854</v>
      </c>
      <c r="I1942" s="386" t="s">
        <v>535</v>
      </c>
      <c r="J1942" s="386">
        <v>12</v>
      </c>
      <c r="K1942" s="386">
        <v>2015</v>
      </c>
      <c r="L1942" s="195">
        <v>3000</v>
      </c>
    </row>
    <row r="1943" spans="1:12" ht="30" x14ac:dyDescent="0.25">
      <c r="A1943" s="386">
        <v>1935</v>
      </c>
      <c r="B1943" s="151">
        <v>4</v>
      </c>
      <c r="C1943" s="151" t="s">
        <v>11165</v>
      </c>
      <c r="D1943" s="386"/>
      <c r="E1943" s="386"/>
      <c r="F1943" s="386"/>
      <c r="G1943" s="387"/>
      <c r="H1943" s="386" t="s">
        <v>854</v>
      </c>
      <c r="I1943" s="386" t="s">
        <v>535</v>
      </c>
      <c r="J1943" s="386">
        <v>12</v>
      </c>
      <c r="K1943" s="386">
        <v>2015</v>
      </c>
      <c r="L1943" s="195">
        <v>8000</v>
      </c>
    </row>
    <row r="1944" spans="1:12" ht="45" x14ac:dyDescent="0.25">
      <c r="A1944" s="386">
        <v>1936</v>
      </c>
      <c r="B1944" s="151">
        <v>4</v>
      </c>
      <c r="C1944" s="151" t="s">
        <v>11166</v>
      </c>
      <c r="D1944" s="386"/>
      <c r="E1944" s="386"/>
      <c r="F1944" s="386"/>
      <c r="G1944" s="387"/>
      <c r="H1944" s="386" t="s">
        <v>854</v>
      </c>
      <c r="I1944" s="386" t="s">
        <v>535</v>
      </c>
      <c r="J1944" s="386">
        <v>12</v>
      </c>
      <c r="K1944" s="386">
        <v>2015</v>
      </c>
      <c r="L1944" s="195">
        <v>8400</v>
      </c>
    </row>
    <row r="1945" spans="1:12" ht="30" x14ac:dyDescent="0.25">
      <c r="A1945" s="386">
        <v>1937</v>
      </c>
      <c r="B1945" s="151">
        <v>1</v>
      </c>
      <c r="C1945" s="151" t="s">
        <v>11167</v>
      </c>
      <c r="D1945" s="386"/>
      <c r="E1945" s="386"/>
      <c r="F1945" s="386"/>
      <c r="G1945" s="387"/>
      <c r="H1945" s="386" t="s">
        <v>854</v>
      </c>
      <c r="I1945" s="386" t="s">
        <v>535</v>
      </c>
      <c r="J1945" s="386">
        <v>12</v>
      </c>
      <c r="K1945" s="386">
        <v>2015</v>
      </c>
      <c r="L1945" s="195">
        <v>10000</v>
      </c>
    </row>
    <row r="1946" spans="1:12" ht="30" x14ac:dyDescent="0.25">
      <c r="A1946" s="386">
        <v>1938</v>
      </c>
      <c r="B1946" s="151">
        <v>1</v>
      </c>
      <c r="C1946" s="151" t="s">
        <v>11168</v>
      </c>
      <c r="D1946" s="386"/>
      <c r="E1946" s="386"/>
      <c r="F1946" s="386"/>
      <c r="G1946" s="387"/>
      <c r="H1946" s="386" t="s">
        <v>854</v>
      </c>
      <c r="I1946" s="386" t="s">
        <v>535</v>
      </c>
      <c r="J1946" s="386">
        <v>12</v>
      </c>
      <c r="K1946" s="386">
        <v>2015</v>
      </c>
      <c r="L1946" s="195">
        <v>15000</v>
      </c>
    </row>
    <row r="1947" spans="1:12" ht="150" x14ac:dyDescent="0.25">
      <c r="A1947" s="386">
        <v>1939</v>
      </c>
      <c r="B1947" s="151">
        <v>1</v>
      </c>
      <c r="C1947" s="151" t="s">
        <v>11169</v>
      </c>
      <c r="D1947" s="386"/>
      <c r="E1947" s="386"/>
      <c r="F1947" s="386"/>
      <c r="G1947" s="387"/>
      <c r="H1947" s="386" t="s">
        <v>854</v>
      </c>
      <c r="I1947" s="386" t="s">
        <v>535</v>
      </c>
      <c r="J1947" s="386">
        <v>12</v>
      </c>
      <c r="K1947" s="386">
        <v>2015</v>
      </c>
      <c r="L1947" s="195">
        <v>1500</v>
      </c>
    </row>
    <row r="1948" spans="1:12" ht="30" x14ac:dyDescent="0.25">
      <c r="A1948" s="386">
        <v>1940</v>
      </c>
      <c r="B1948" s="151">
        <v>1</v>
      </c>
      <c r="C1948" s="151" t="s">
        <v>11170</v>
      </c>
      <c r="D1948" s="386"/>
      <c r="E1948" s="386"/>
      <c r="F1948" s="386"/>
      <c r="G1948" s="387"/>
      <c r="H1948" s="386" t="s">
        <v>854</v>
      </c>
      <c r="I1948" s="386" t="s">
        <v>535</v>
      </c>
      <c r="J1948" s="386">
        <v>12</v>
      </c>
      <c r="K1948" s="386">
        <v>2015</v>
      </c>
      <c r="L1948" s="195">
        <v>5000</v>
      </c>
    </row>
    <row r="1949" spans="1:12" ht="30" x14ac:dyDescent="0.25">
      <c r="A1949" s="386">
        <v>1941</v>
      </c>
      <c r="B1949" s="151">
        <v>2</v>
      </c>
      <c r="C1949" s="151" t="s">
        <v>11171</v>
      </c>
      <c r="D1949" s="386"/>
      <c r="E1949" s="386"/>
      <c r="F1949" s="386"/>
      <c r="G1949" s="387"/>
      <c r="H1949" s="386" t="s">
        <v>854</v>
      </c>
      <c r="I1949" s="386" t="s">
        <v>535</v>
      </c>
      <c r="J1949" s="386">
        <v>12</v>
      </c>
      <c r="K1949" s="386">
        <v>2015</v>
      </c>
      <c r="L1949" s="195">
        <v>1800</v>
      </c>
    </row>
    <row r="1950" spans="1:12" ht="30" x14ac:dyDescent="0.25">
      <c r="A1950" s="386">
        <v>1942</v>
      </c>
      <c r="B1950" s="151">
        <v>1</v>
      </c>
      <c r="C1950" s="151" t="s">
        <v>11172</v>
      </c>
      <c r="D1950" s="386"/>
      <c r="E1950" s="386"/>
      <c r="F1950" s="386"/>
      <c r="G1950" s="387"/>
      <c r="H1950" s="386" t="s">
        <v>854</v>
      </c>
      <c r="I1950" s="386" t="s">
        <v>535</v>
      </c>
      <c r="J1950" s="386">
        <v>12</v>
      </c>
      <c r="K1950" s="386">
        <v>2015</v>
      </c>
      <c r="L1950" s="195">
        <v>1260</v>
      </c>
    </row>
    <row r="1951" spans="1:12" ht="30" x14ac:dyDescent="0.25">
      <c r="A1951" s="386">
        <v>1943</v>
      </c>
      <c r="B1951" s="151">
        <v>1</v>
      </c>
      <c r="C1951" s="151" t="s">
        <v>11173</v>
      </c>
      <c r="D1951" s="386"/>
      <c r="E1951" s="386"/>
      <c r="F1951" s="386"/>
      <c r="G1951" s="387"/>
      <c r="H1951" s="386" t="s">
        <v>854</v>
      </c>
      <c r="I1951" s="386" t="s">
        <v>535</v>
      </c>
      <c r="J1951" s="386">
        <v>12</v>
      </c>
      <c r="K1951" s="386">
        <v>2015</v>
      </c>
      <c r="L1951" s="195">
        <v>3000</v>
      </c>
    </row>
    <row r="1952" spans="1:12" ht="30" x14ac:dyDescent="0.25">
      <c r="A1952" s="386">
        <v>1944</v>
      </c>
      <c r="B1952" s="151">
        <v>2</v>
      </c>
      <c r="C1952" s="151" t="s">
        <v>11174</v>
      </c>
      <c r="D1952" s="386"/>
      <c r="E1952" s="386"/>
      <c r="F1952" s="386"/>
      <c r="G1952" s="387"/>
      <c r="H1952" s="386" t="s">
        <v>854</v>
      </c>
      <c r="I1952" s="386" t="s">
        <v>535</v>
      </c>
      <c r="J1952" s="386">
        <v>12</v>
      </c>
      <c r="K1952" s="386">
        <v>2015</v>
      </c>
      <c r="L1952" s="195">
        <v>2200</v>
      </c>
    </row>
    <row r="1953" spans="1:12" ht="45" x14ac:dyDescent="0.25">
      <c r="A1953" s="386">
        <v>1945</v>
      </c>
      <c r="B1953" s="151">
        <v>1</v>
      </c>
      <c r="C1953" s="151" t="s">
        <v>11175</v>
      </c>
      <c r="D1953" s="386"/>
      <c r="E1953" s="386"/>
      <c r="F1953" s="386"/>
      <c r="G1953" s="387"/>
      <c r="H1953" s="386" t="s">
        <v>854</v>
      </c>
      <c r="I1953" s="386" t="s">
        <v>535</v>
      </c>
      <c r="J1953" s="386">
        <v>12</v>
      </c>
      <c r="K1953" s="386">
        <v>2015</v>
      </c>
      <c r="L1953" s="195">
        <v>10000</v>
      </c>
    </row>
    <row r="1954" spans="1:12" ht="30" x14ac:dyDescent="0.25">
      <c r="A1954" s="386">
        <v>1946</v>
      </c>
      <c r="B1954" s="151">
        <v>2</v>
      </c>
      <c r="C1954" s="151" t="s">
        <v>11176</v>
      </c>
      <c r="D1954" s="386"/>
      <c r="E1954" s="386"/>
      <c r="F1954" s="386"/>
      <c r="G1954" s="387"/>
      <c r="H1954" s="386" t="s">
        <v>854</v>
      </c>
      <c r="I1954" s="386" t="s">
        <v>535</v>
      </c>
      <c r="J1954" s="386">
        <v>12</v>
      </c>
      <c r="K1954" s="386">
        <v>2015</v>
      </c>
      <c r="L1954" s="195">
        <v>2600</v>
      </c>
    </row>
    <row r="1955" spans="1:12" ht="45" x14ac:dyDescent="0.25">
      <c r="A1955" s="386">
        <v>1947</v>
      </c>
      <c r="B1955" s="151">
        <v>1</v>
      </c>
      <c r="C1955" s="151" t="s">
        <v>11177</v>
      </c>
      <c r="D1955" s="386"/>
      <c r="E1955" s="386"/>
      <c r="F1955" s="386"/>
      <c r="G1955" s="387"/>
      <c r="H1955" s="386" t="s">
        <v>854</v>
      </c>
      <c r="I1955" s="386" t="s">
        <v>535</v>
      </c>
      <c r="J1955" s="386">
        <v>12</v>
      </c>
      <c r="K1955" s="386">
        <v>2015</v>
      </c>
      <c r="L1955" s="195">
        <v>6400</v>
      </c>
    </row>
    <row r="1956" spans="1:12" ht="135" x14ac:dyDescent="0.25">
      <c r="A1956" s="386">
        <v>1948</v>
      </c>
      <c r="B1956" s="151">
        <v>5</v>
      </c>
      <c r="C1956" s="151" t="s">
        <v>11178</v>
      </c>
      <c r="D1956" s="386"/>
      <c r="E1956" s="386"/>
      <c r="F1956" s="386"/>
      <c r="G1956" s="387"/>
      <c r="H1956" s="386" t="s">
        <v>854</v>
      </c>
      <c r="I1956" s="386" t="s">
        <v>535</v>
      </c>
      <c r="J1956" s="386">
        <v>12</v>
      </c>
      <c r="K1956" s="386">
        <v>2015</v>
      </c>
      <c r="L1956" s="195">
        <v>25000</v>
      </c>
    </row>
    <row r="1957" spans="1:12" ht="30" x14ac:dyDescent="0.25">
      <c r="A1957" s="386">
        <v>1949</v>
      </c>
      <c r="B1957" s="151">
        <v>1</v>
      </c>
      <c r="C1957" s="151" t="s">
        <v>11179</v>
      </c>
      <c r="D1957" s="386"/>
      <c r="E1957" s="386"/>
      <c r="F1957" s="386"/>
      <c r="G1957" s="387"/>
      <c r="H1957" s="386" t="s">
        <v>854</v>
      </c>
      <c r="I1957" s="386" t="s">
        <v>535</v>
      </c>
      <c r="J1957" s="386">
        <v>12</v>
      </c>
      <c r="K1957" s="386">
        <v>2015</v>
      </c>
      <c r="L1957" s="195">
        <v>11500</v>
      </c>
    </row>
    <row r="1958" spans="1:12" ht="45" x14ac:dyDescent="0.25">
      <c r="A1958" s="386">
        <v>1950</v>
      </c>
      <c r="B1958" s="151">
        <v>3</v>
      </c>
      <c r="C1958" s="151" t="s">
        <v>11188</v>
      </c>
      <c r="D1958" s="386"/>
      <c r="E1958" s="386"/>
      <c r="F1958" s="386"/>
      <c r="G1958" s="387"/>
      <c r="H1958" s="386" t="s">
        <v>854</v>
      </c>
      <c r="I1958" s="386" t="s">
        <v>535</v>
      </c>
      <c r="J1958" s="386">
        <v>12</v>
      </c>
      <c r="K1958" s="386">
        <v>2015</v>
      </c>
      <c r="L1958" s="195">
        <v>3900</v>
      </c>
    </row>
    <row r="1959" spans="1:12" ht="30" x14ac:dyDescent="0.25">
      <c r="A1959" s="386">
        <v>1951</v>
      </c>
      <c r="B1959" s="151">
        <v>3</v>
      </c>
      <c r="C1959" s="151" t="s">
        <v>11189</v>
      </c>
      <c r="D1959" s="386"/>
      <c r="E1959" s="386"/>
      <c r="F1959" s="386"/>
      <c r="G1959" s="387"/>
      <c r="H1959" s="386" t="s">
        <v>854</v>
      </c>
      <c r="I1959" s="386" t="s">
        <v>535</v>
      </c>
      <c r="J1959" s="386">
        <v>12</v>
      </c>
      <c r="K1959" s="386">
        <v>2015</v>
      </c>
      <c r="L1959" s="195">
        <v>4500</v>
      </c>
    </row>
    <row r="1960" spans="1:12" ht="180" x14ac:dyDescent="0.25">
      <c r="A1960" s="386">
        <v>1952</v>
      </c>
      <c r="B1960" s="151">
        <v>2</v>
      </c>
      <c r="C1960" s="151" t="s">
        <v>11190</v>
      </c>
      <c r="D1960" s="386"/>
      <c r="E1960" s="386"/>
      <c r="F1960" s="386"/>
      <c r="G1960" s="387"/>
      <c r="H1960" s="386" t="s">
        <v>854</v>
      </c>
      <c r="I1960" s="386" t="s">
        <v>535</v>
      </c>
      <c r="J1960" s="386">
        <v>12</v>
      </c>
      <c r="K1960" s="386">
        <v>2015</v>
      </c>
      <c r="L1960" s="195">
        <v>2600</v>
      </c>
    </row>
    <row r="1961" spans="1:12" ht="60" x14ac:dyDescent="0.25">
      <c r="A1961" s="386">
        <v>1953</v>
      </c>
      <c r="B1961" s="151">
        <v>3</v>
      </c>
      <c r="C1961" s="151" t="s">
        <v>11191</v>
      </c>
      <c r="D1961" s="386"/>
      <c r="E1961" s="386"/>
      <c r="F1961" s="386"/>
      <c r="G1961" s="387"/>
      <c r="H1961" s="386" t="s">
        <v>854</v>
      </c>
      <c r="I1961" s="386" t="s">
        <v>535</v>
      </c>
      <c r="J1961" s="386">
        <v>12</v>
      </c>
      <c r="K1961" s="386">
        <v>2015</v>
      </c>
      <c r="L1961" s="195">
        <v>3000</v>
      </c>
    </row>
    <row r="1962" spans="1:12" ht="30" x14ac:dyDescent="0.25">
      <c r="A1962" s="386">
        <v>1954</v>
      </c>
      <c r="B1962" s="151">
        <v>3</v>
      </c>
      <c r="C1962" s="151" t="s">
        <v>11192</v>
      </c>
      <c r="D1962" s="386"/>
      <c r="E1962" s="386"/>
      <c r="F1962" s="386"/>
      <c r="G1962" s="387"/>
      <c r="H1962" s="386" t="s">
        <v>854</v>
      </c>
      <c r="I1962" s="386" t="s">
        <v>535</v>
      </c>
      <c r="J1962" s="386">
        <v>12</v>
      </c>
      <c r="K1962" s="386">
        <v>2015</v>
      </c>
      <c r="L1962" s="195">
        <v>3600</v>
      </c>
    </row>
    <row r="1963" spans="1:12" ht="30" x14ac:dyDescent="0.25">
      <c r="A1963" s="386">
        <v>1955</v>
      </c>
      <c r="B1963" s="151">
        <v>1</v>
      </c>
      <c r="C1963" s="151" t="s">
        <v>11193</v>
      </c>
      <c r="D1963" s="386"/>
      <c r="E1963" s="386"/>
      <c r="F1963" s="386"/>
      <c r="G1963" s="387"/>
      <c r="H1963" s="386" t="s">
        <v>854</v>
      </c>
      <c r="I1963" s="386" t="s">
        <v>535</v>
      </c>
      <c r="J1963" s="386">
        <v>12</v>
      </c>
      <c r="K1963" s="386">
        <v>2015</v>
      </c>
      <c r="L1963" s="195">
        <v>3506</v>
      </c>
    </row>
    <row r="1964" spans="1:12" ht="60" x14ac:dyDescent="0.25">
      <c r="A1964" s="386">
        <v>1956</v>
      </c>
      <c r="B1964" s="151">
        <v>2</v>
      </c>
      <c r="C1964" s="151" t="s">
        <v>11194</v>
      </c>
      <c r="D1964" s="386"/>
      <c r="E1964" s="386"/>
      <c r="F1964" s="386"/>
      <c r="G1964" s="387"/>
      <c r="H1964" s="386" t="s">
        <v>854</v>
      </c>
      <c r="I1964" s="386" t="s">
        <v>535</v>
      </c>
      <c r="J1964" s="386">
        <v>12</v>
      </c>
      <c r="K1964" s="386">
        <v>2015</v>
      </c>
      <c r="L1964" s="195">
        <v>4000</v>
      </c>
    </row>
    <row r="1965" spans="1:12" ht="255" x14ac:dyDescent="0.25">
      <c r="A1965" s="386">
        <v>1957</v>
      </c>
      <c r="B1965" s="151">
        <v>2</v>
      </c>
      <c r="C1965" s="151" t="s">
        <v>11200</v>
      </c>
      <c r="D1965" s="386"/>
      <c r="E1965" s="386"/>
      <c r="F1965" s="386"/>
      <c r="G1965" s="387"/>
      <c r="H1965" s="386" t="s">
        <v>854</v>
      </c>
      <c r="I1965" s="386" t="s">
        <v>535</v>
      </c>
      <c r="J1965" s="386">
        <v>12</v>
      </c>
      <c r="K1965" s="386">
        <v>2015</v>
      </c>
      <c r="L1965" s="195">
        <v>14000</v>
      </c>
    </row>
    <row r="1966" spans="1:12" ht="30" x14ac:dyDescent="0.25">
      <c r="A1966" s="386">
        <v>1958</v>
      </c>
      <c r="B1966" s="151">
        <v>10</v>
      </c>
      <c r="C1966" s="151" t="s">
        <v>11159</v>
      </c>
      <c r="D1966" s="386"/>
      <c r="E1966" s="386"/>
      <c r="F1966" s="386"/>
      <c r="G1966" s="387"/>
      <c r="H1966" s="386" t="s">
        <v>857</v>
      </c>
      <c r="I1966" s="386" t="s">
        <v>535</v>
      </c>
      <c r="J1966" s="386">
        <v>12</v>
      </c>
      <c r="K1966" s="386">
        <v>2015</v>
      </c>
      <c r="L1966" s="195">
        <v>13000.000000000002</v>
      </c>
    </row>
    <row r="1967" spans="1:12" ht="30" x14ac:dyDescent="0.25">
      <c r="A1967" s="386">
        <v>1959</v>
      </c>
      <c r="B1967" s="151">
        <v>200</v>
      </c>
      <c r="C1967" s="151" t="s">
        <v>11160</v>
      </c>
      <c r="D1967" s="386"/>
      <c r="E1967" s="386"/>
      <c r="F1967" s="386"/>
      <c r="G1967" s="387"/>
      <c r="H1967" s="386" t="s">
        <v>857</v>
      </c>
      <c r="I1967" s="386" t="s">
        <v>535</v>
      </c>
      <c r="J1967" s="386">
        <v>12</v>
      </c>
      <c r="K1967" s="386">
        <v>2015</v>
      </c>
      <c r="L1967" s="195">
        <v>60000</v>
      </c>
    </row>
    <row r="1968" spans="1:12" ht="135" x14ac:dyDescent="0.25">
      <c r="A1968" s="386">
        <v>1960</v>
      </c>
      <c r="B1968" s="151">
        <v>1</v>
      </c>
      <c r="C1968" s="151" t="s">
        <v>11201</v>
      </c>
      <c r="D1968" s="386"/>
      <c r="E1968" s="386"/>
      <c r="F1968" s="386"/>
      <c r="G1968" s="387"/>
      <c r="H1968" s="386" t="s">
        <v>857</v>
      </c>
      <c r="I1968" s="386" t="s">
        <v>535</v>
      </c>
      <c r="J1968" s="386">
        <v>12</v>
      </c>
      <c r="K1968" s="386">
        <v>2015</v>
      </c>
      <c r="L1968" s="195">
        <v>13000</v>
      </c>
    </row>
    <row r="1969" spans="1:12" ht="30" x14ac:dyDescent="0.25">
      <c r="A1969" s="386">
        <v>1961</v>
      </c>
      <c r="B1969" s="151">
        <v>10</v>
      </c>
      <c r="C1969" s="151" t="s">
        <v>11196</v>
      </c>
      <c r="D1969" s="386"/>
      <c r="E1969" s="386"/>
      <c r="F1969" s="386"/>
      <c r="G1969" s="387"/>
      <c r="H1969" s="386" t="s">
        <v>857</v>
      </c>
      <c r="I1969" s="386" t="s">
        <v>535</v>
      </c>
      <c r="J1969" s="386">
        <v>12</v>
      </c>
      <c r="K1969" s="386">
        <v>2015</v>
      </c>
      <c r="L1969" s="195">
        <v>8000</v>
      </c>
    </row>
    <row r="1970" spans="1:12" ht="30" x14ac:dyDescent="0.25">
      <c r="A1970" s="386">
        <v>1962</v>
      </c>
      <c r="B1970" s="151">
        <v>100</v>
      </c>
      <c r="C1970" s="151" t="s">
        <v>11197</v>
      </c>
      <c r="D1970" s="386"/>
      <c r="E1970" s="386"/>
      <c r="F1970" s="386"/>
      <c r="G1970" s="387"/>
      <c r="H1970" s="386" t="s">
        <v>857</v>
      </c>
      <c r="I1970" s="386" t="s">
        <v>535</v>
      </c>
      <c r="J1970" s="386">
        <v>12</v>
      </c>
      <c r="K1970" s="386">
        <v>2015</v>
      </c>
      <c r="L1970" s="195">
        <v>25000</v>
      </c>
    </row>
    <row r="1971" spans="1:12" ht="30" x14ac:dyDescent="0.25">
      <c r="A1971" s="386">
        <v>1963</v>
      </c>
      <c r="B1971" s="151">
        <v>1</v>
      </c>
      <c r="C1971" s="151" t="s">
        <v>11198</v>
      </c>
      <c r="D1971" s="386"/>
      <c r="E1971" s="386"/>
      <c r="F1971" s="386"/>
      <c r="G1971" s="387"/>
      <c r="H1971" s="386" t="s">
        <v>857</v>
      </c>
      <c r="I1971" s="386" t="s">
        <v>535</v>
      </c>
      <c r="J1971" s="386">
        <v>12</v>
      </c>
      <c r="K1971" s="386">
        <v>2015</v>
      </c>
      <c r="L1971" s="195">
        <v>13000.000000000002</v>
      </c>
    </row>
    <row r="1972" spans="1:12" ht="30" x14ac:dyDescent="0.25">
      <c r="A1972" s="386">
        <v>1964</v>
      </c>
      <c r="B1972" s="151">
        <v>1</v>
      </c>
      <c r="C1972" s="151" t="s">
        <v>11162</v>
      </c>
      <c r="D1972" s="386"/>
      <c r="E1972" s="386"/>
      <c r="F1972" s="386"/>
      <c r="G1972" s="387"/>
      <c r="H1972" s="386" t="s">
        <v>857</v>
      </c>
      <c r="I1972" s="386" t="s">
        <v>535</v>
      </c>
      <c r="J1972" s="386">
        <v>12</v>
      </c>
      <c r="K1972" s="386">
        <v>2015</v>
      </c>
      <c r="L1972" s="195">
        <v>6500.0000000000009</v>
      </c>
    </row>
    <row r="1973" spans="1:12" ht="45" x14ac:dyDescent="0.25">
      <c r="A1973" s="386">
        <v>1965</v>
      </c>
      <c r="B1973" s="151">
        <v>1</v>
      </c>
      <c r="C1973" s="151" t="s">
        <v>11164</v>
      </c>
      <c r="D1973" s="386"/>
      <c r="E1973" s="386"/>
      <c r="F1973" s="386"/>
      <c r="G1973" s="387"/>
      <c r="H1973" s="386" t="s">
        <v>857</v>
      </c>
      <c r="I1973" s="386" t="s">
        <v>535</v>
      </c>
      <c r="J1973" s="386">
        <v>12</v>
      </c>
      <c r="K1973" s="386">
        <v>2015</v>
      </c>
      <c r="L1973" s="195">
        <v>2000</v>
      </c>
    </row>
    <row r="1974" spans="1:12" ht="60" x14ac:dyDescent="0.25">
      <c r="A1974" s="386">
        <v>1966</v>
      </c>
      <c r="B1974" s="151">
        <v>1</v>
      </c>
      <c r="C1974" s="151" t="s">
        <v>11202</v>
      </c>
      <c r="D1974" s="386"/>
      <c r="E1974" s="386"/>
      <c r="F1974" s="386"/>
      <c r="G1974" s="387"/>
      <c r="H1974" s="386" t="s">
        <v>857</v>
      </c>
      <c r="I1974" s="386" t="s">
        <v>535</v>
      </c>
      <c r="J1974" s="386">
        <v>12</v>
      </c>
      <c r="K1974" s="386">
        <v>2015</v>
      </c>
      <c r="L1974" s="195">
        <v>3000</v>
      </c>
    </row>
    <row r="1975" spans="1:12" ht="30" x14ac:dyDescent="0.25">
      <c r="A1975" s="386">
        <v>1967</v>
      </c>
      <c r="B1975" s="151">
        <v>4</v>
      </c>
      <c r="C1975" s="151" t="s">
        <v>11165</v>
      </c>
      <c r="D1975" s="386"/>
      <c r="E1975" s="386"/>
      <c r="F1975" s="386"/>
      <c r="G1975" s="387"/>
      <c r="H1975" s="386" t="s">
        <v>857</v>
      </c>
      <c r="I1975" s="386" t="s">
        <v>535</v>
      </c>
      <c r="J1975" s="386">
        <v>12</v>
      </c>
      <c r="K1975" s="386">
        <v>2015</v>
      </c>
      <c r="L1975" s="195">
        <v>8000</v>
      </c>
    </row>
    <row r="1976" spans="1:12" ht="45" x14ac:dyDescent="0.25">
      <c r="A1976" s="386">
        <v>1968</v>
      </c>
      <c r="B1976" s="151">
        <v>4</v>
      </c>
      <c r="C1976" s="151" t="s">
        <v>11166</v>
      </c>
      <c r="D1976" s="386"/>
      <c r="E1976" s="386"/>
      <c r="F1976" s="386"/>
      <c r="G1976" s="387"/>
      <c r="H1976" s="386" t="s">
        <v>857</v>
      </c>
      <c r="I1976" s="386" t="s">
        <v>535</v>
      </c>
      <c r="J1976" s="386">
        <v>12</v>
      </c>
      <c r="K1976" s="386">
        <v>2015</v>
      </c>
      <c r="L1976" s="195">
        <v>8400</v>
      </c>
    </row>
    <row r="1977" spans="1:12" ht="30" x14ac:dyDescent="0.25">
      <c r="A1977" s="386">
        <v>1969</v>
      </c>
      <c r="B1977" s="151">
        <v>1</v>
      </c>
      <c r="C1977" s="151" t="s">
        <v>11167</v>
      </c>
      <c r="D1977" s="386"/>
      <c r="E1977" s="386"/>
      <c r="F1977" s="386"/>
      <c r="G1977" s="387"/>
      <c r="H1977" s="386" t="s">
        <v>857</v>
      </c>
      <c r="I1977" s="386" t="s">
        <v>535</v>
      </c>
      <c r="J1977" s="386">
        <v>12</v>
      </c>
      <c r="K1977" s="386">
        <v>2015</v>
      </c>
      <c r="L1977" s="195">
        <v>10000</v>
      </c>
    </row>
    <row r="1978" spans="1:12" ht="30" x14ac:dyDescent="0.25">
      <c r="A1978" s="386">
        <v>1970</v>
      </c>
      <c r="B1978" s="151">
        <v>1</v>
      </c>
      <c r="C1978" s="151" t="s">
        <v>11168</v>
      </c>
      <c r="D1978" s="386"/>
      <c r="E1978" s="386"/>
      <c r="F1978" s="386"/>
      <c r="G1978" s="387"/>
      <c r="H1978" s="386" t="s">
        <v>857</v>
      </c>
      <c r="I1978" s="386" t="s">
        <v>535</v>
      </c>
      <c r="J1978" s="386">
        <v>12</v>
      </c>
      <c r="K1978" s="386">
        <v>2015</v>
      </c>
      <c r="L1978" s="195">
        <v>15000</v>
      </c>
    </row>
    <row r="1979" spans="1:12" ht="150" x14ac:dyDescent="0.25">
      <c r="A1979" s="386">
        <v>1971</v>
      </c>
      <c r="B1979" s="151">
        <v>1</v>
      </c>
      <c r="C1979" s="151" t="s">
        <v>11169</v>
      </c>
      <c r="D1979" s="386"/>
      <c r="E1979" s="386"/>
      <c r="F1979" s="386"/>
      <c r="G1979" s="387"/>
      <c r="H1979" s="386" t="s">
        <v>857</v>
      </c>
      <c r="I1979" s="386" t="s">
        <v>535</v>
      </c>
      <c r="J1979" s="386">
        <v>12</v>
      </c>
      <c r="K1979" s="386">
        <v>2015</v>
      </c>
      <c r="L1979" s="195">
        <v>1500</v>
      </c>
    </row>
    <row r="1980" spans="1:12" ht="30" x14ac:dyDescent="0.25">
      <c r="A1980" s="386">
        <v>1972</v>
      </c>
      <c r="B1980" s="151">
        <v>2</v>
      </c>
      <c r="C1980" s="151" t="s">
        <v>11170</v>
      </c>
      <c r="D1980" s="386"/>
      <c r="E1980" s="386"/>
      <c r="F1980" s="386"/>
      <c r="G1980" s="387"/>
      <c r="H1980" s="386" t="s">
        <v>857</v>
      </c>
      <c r="I1980" s="386" t="s">
        <v>535</v>
      </c>
      <c r="J1980" s="386">
        <v>12</v>
      </c>
      <c r="K1980" s="386">
        <v>2015</v>
      </c>
      <c r="L1980" s="195">
        <v>10000</v>
      </c>
    </row>
    <row r="1981" spans="1:12" ht="30" x14ac:dyDescent="0.25">
      <c r="A1981" s="386">
        <v>1973</v>
      </c>
      <c r="B1981" s="151">
        <v>2</v>
      </c>
      <c r="C1981" s="151" t="s">
        <v>11171</v>
      </c>
      <c r="D1981" s="386"/>
      <c r="E1981" s="386"/>
      <c r="F1981" s="386"/>
      <c r="G1981" s="387"/>
      <c r="H1981" s="386" t="s">
        <v>857</v>
      </c>
      <c r="I1981" s="386" t="s">
        <v>535</v>
      </c>
      <c r="J1981" s="386">
        <v>12</v>
      </c>
      <c r="K1981" s="386">
        <v>2015</v>
      </c>
      <c r="L1981" s="195">
        <v>1800</v>
      </c>
    </row>
    <row r="1982" spans="1:12" ht="30" x14ac:dyDescent="0.25">
      <c r="A1982" s="386">
        <v>1974</v>
      </c>
      <c r="B1982" s="151">
        <v>1</v>
      </c>
      <c r="C1982" s="151" t="s">
        <v>11172</v>
      </c>
      <c r="D1982" s="386"/>
      <c r="E1982" s="386"/>
      <c r="F1982" s="386"/>
      <c r="G1982" s="387"/>
      <c r="H1982" s="386" t="s">
        <v>857</v>
      </c>
      <c r="I1982" s="386" t="s">
        <v>535</v>
      </c>
      <c r="J1982" s="386">
        <v>12</v>
      </c>
      <c r="K1982" s="386">
        <v>2015</v>
      </c>
      <c r="L1982" s="195">
        <v>1260</v>
      </c>
    </row>
    <row r="1983" spans="1:12" ht="30" x14ac:dyDescent="0.25">
      <c r="A1983" s="386">
        <v>1975</v>
      </c>
      <c r="B1983" s="151">
        <v>1</v>
      </c>
      <c r="C1983" s="151" t="s">
        <v>11173</v>
      </c>
      <c r="D1983" s="386"/>
      <c r="E1983" s="386"/>
      <c r="F1983" s="386"/>
      <c r="G1983" s="387"/>
      <c r="H1983" s="386" t="s">
        <v>857</v>
      </c>
      <c r="I1983" s="386" t="s">
        <v>535</v>
      </c>
      <c r="J1983" s="386">
        <v>12</v>
      </c>
      <c r="K1983" s="386">
        <v>2015</v>
      </c>
      <c r="L1983" s="195">
        <v>3000</v>
      </c>
    </row>
    <row r="1984" spans="1:12" ht="30" x14ac:dyDescent="0.25">
      <c r="A1984" s="386">
        <v>1976</v>
      </c>
      <c r="B1984" s="151">
        <v>2</v>
      </c>
      <c r="C1984" s="151" t="s">
        <v>11174</v>
      </c>
      <c r="D1984" s="386"/>
      <c r="E1984" s="386"/>
      <c r="F1984" s="386"/>
      <c r="G1984" s="387"/>
      <c r="H1984" s="386" t="s">
        <v>857</v>
      </c>
      <c r="I1984" s="386" t="s">
        <v>535</v>
      </c>
      <c r="J1984" s="386">
        <v>12</v>
      </c>
      <c r="K1984" s="386">
        <v>2015</v>
      </c>
      <c r="L1984" s="195">
        <v>2200</v>
      </c>
    </row>
    <row r="1985" spans="1:12" ht="45" x14ac:dyDescent="0.25">
      <c r="A1985" s="386">
        <v>1977</v>
      </c>
      <c r="B1985" s="151">
        <v>1</v>
      </c>
      <c r="C1985" s="151" t="s">
        <v>11175</v>
      </c>
      <c r="D1985" s="386"/>
      <c r="E1985" s="386"/>
      <c r="F1985" s="386"/>
      <c r="G1985" s="387"/>
      <c r="H1985" s="386" t="s">
        <v>857</v>
      </c>
      <c r="I1985" s="386" t="s">
        <v>535</v>
      </c>
      <c r="J1985" s="386">
        <v>12</v>
      </c>
      <c r="K1985" s="386">
        <v>2015</v>
      </c>
      <c r="L1985" s="195">
        <v>10000</v>
      </c>
    </row>
    <row r="1986" spans="1:12" ht="30" x14ac:dyDescent="0.25">
      <c r="A1986" s="386">
        <v>1978</v>
      </c>
      <c r="B1986" s="151">
        <v>3</v>
      </c>
      <c r="C1986" s="151" t="s">
        <v>11176</v>
      </c>
      <c r="D1986" s="386"/>
      <c r="E1986" s="386"/>
      <c r="F1986" s="386"/>
      <c r="G1986" s="387"/>
      <c r="H1986" s="386" t="s">
        <v>857</v>
      </c>
      <c r="I1986" s="386" t="s">
        <v>535</v>
      </c>
      <c r="J1986" s="386">
        <v>12</v>
      </c>
      <c r="K1986" s="386">
        <v>2015</v>
      </c>
      <c r="L1986" s="195">
        <v>3900</v>
      </c>
    </row>
    <row r="1987" spans="1:12" ht="45" x14ac:dyDescent="0.25">
      <c r="A1987" s="386">
        <v>1979</v>
      </c>
      <c r="B1987" s="151">
        <v>1</v>
      </c>
      <c r="C1987" s="151" t="s">
        <v>11177</v>
      </c>
      <c r="D1987" s="386"/>
      <c r="E1987" s="386"/>
      <c r="F1987" s="386"/>
      <c r="G1987" s="387"/>
      <c r="H1987" s="386" t="s">
        <v>857</v>
      </c>
      <c r="I1987" s="386" t="s">
        <v>535</v>
      </c>
      <c r="J1987" s="386">
        <v>12</v>
      </c>
      <c r="K1987" s="386">
        <v>2015</v>
      </c>
      <c r="L1987" s="195">
        <v>6400</v>
      </c>
    </row>
    <row r="1988" spans="1:12" ht="135" x14ac:dyDescent="0.25">
      <c r="A1988" s="386">
        <v>1980</v>
      </c>
      <c r="B1988" s="151">
        <v>10</v>
      </c>
      <c r="C1988" s="151" t="s">
        <v>11178</v>
      </c>
      <c r="D1988" s="386"/>
      <c r="E1988" s="386"/>
      <c r="F1988" s="386"/>
      <c r="G1988" s="387"/>
      <c r="H1988" s="386" t="s">
        <v>857</v>
      </c>
      <c r="I1988" s="386" t="s">
        <v>535</v>
      </c>
      <c r="J1988" s="386">
        <v>12</v>
      </c>
      <c r="K1988" s="386">
        <v>2015</v>
      </c>
      <c r="L1988" s="195">
        <v>50000</v>
      </c>
    </row>
    <row r="1989" spans="1:12" ht="30" x14ac:dyDescent="0.25">
      <c r="A1989" s="386">
        <v>1981</v>
      </c>
      <c r="B1989" s="151">
        <v>2</v>
      </c>
      <c r="C1989" s="151" t="s">
        <v>11179</v>
      </c>
      <c r="D1989" s="386"/>
      <c r="E1989" s="386"/>
      <c r="F1989" s="386"/>
      <c r="G1989" s="387"/>
      <c r="H1989" s="386" t="s">
        <v>857</v>
      </c>
      <c r="I1989" s="386" t="s">
        <v>535</v>
      </c>
      <c r="J1989" s="386">
        <v>12</v>
      </c>
      <c r="K1989" s="386">
        <v>2015</v>
      </c>
      <c r="L1989" s="195">
        <v>23000</v>
      </c>
    </row>
    <row r="1990" spans="1:12" ht="30" x14ac:dyDescent="0.25">
      <c r="A1990" s="386">
        <v>1982</v>
      </c>
      <c r="B1990" s="151">
        <v>5</v>
      </c>
      <c r="C1990" s="151" t="s">
        <v>11180</v>
      </c>
      <c r="D1990" s="386"/>
      <c r="E1990" s="386"/>
      <c r="F1990" s="386"/>
      <c r="G1990" s="387"/>
      <c r="H1990" s="386" t="s">
        <v>857</v>
      </c>
      <c r="I1990" s="386" t="s">
        <v>535</v>
      </c>
      <c r="J1990" s="386">
        <v>12</v>
      </c>
      <c r="K1990" s="386">
        <v>2015</v>
      </c>
      <c r="L1990" s="195">
        <v>15000</v>
      </c>
    </row>
    <row r="1991" spans="1:12" ht="30" x14ac:dyDescent="0.25">
      <c r="A1991" s="386">
        <v>1983</v>
      </c>
      <c r="B1991" s="151">
        <v>5</v>
      </c>
      <c r="C1991" s="151" t="s">
        <v>11181</v>
      </c>
      <c r="D1991" s="386"/>
      <c r="E1991" s="386"/>
      <c r="F1991" s="386"/>
      <c r="G1991" s="387"/>
      <c r="H1991" s="386" t="s">
        <v>857</v>
      </c>
      <c r="I1991" s="386" t="s">
        <v>535</v>
      </c>
      <c r="J1991" s="386">
        <v>12</v>
      </c>
      <c r="K1991" s="386">
        <v>2015</v>
      </c>
      <c r="L1991" s="195">
        <v>17500</v>
      </c>
    </row>
    <row r="1992" spans="1:12" ht="30" x14ac:dyDescent="0.25">
      <c r="A1992" s="386">
        <v>1984</v>
      </c>
      <c r="B1992" s="151">
        <v>16</v>
      </c>
      <c r="C1992" s="151" t="s">
        <v>11182</v>
      </c>
      <c r="D1992" s="386"/>
      <c r="E1992" s="386"/>
      <c r="F1992" s="386"/>
      <c r="G1992" s="387"/>
      <c r="H1992" s="386" t="s">
        <v>857</v>
      </c>
      <c r="I1992" s="386" t="s">
        <v>535</v>
      </c>
      <c r="J1992" s="386">
        <v>12</v>
      </c>
      <c r="K1992" s="386">
        <v>2015</v>
      </c>
      <c r="L1992" s="195">
        <v>20320</v>
      </c>
    </row>
    <row r="1993" spans="1:12" ht="180" x14ac:dyDescent="0.25">
      <c r="A1993" s="386">
        <v>1985</v>
      </c>
      <c r="B1993" s="151">
        <v>1</v>
      </c>
      <c r="C1993" s="151" t="s">
        <v>11183</v>
      </c>
      <c r="D1993" s="386"/>
      <c r="E1993" s="386"/>
      <c r="F1993" s="386"/>
      <c r="G1993" s="387"/>
      <c r="H1993" s="386" t="s">
        <v>857</v>
      </c>
      <c r="I1993" s="386" t="s">
        <v>535</v>
      </c>
      <c r="J1993" s="386">
        <v>12</v>
      </c>
      <c r="K1993" s="386">
        <v>2015</v>
      </c>
      <c r="L1993" s="195">
        <v>30000</v>
      </c>
    </row>
    <row r="1994" spans="1:12" ht="30" x14ac:dyDescent="0.25">
      <c r="A1994" s="386">
        <v>1986</v>
      </c>
      <c r="B1994" s="151">
        <v>1</v>
      </c>
      <c r="C1994" s="151" t="s">
        <v>11184</v>
      </c>
      <c r="D1994" s="386"/>
      <c r="E1994" s="386"/>
      <c r="F1994" s="386"/>
      <c r="G1994" s="387"/>
      <c r="H1994" s="386" t="s">
        <v>857</v>
      </c>
      <c r="I1994" s="386" t="s">
        <v>535</v>
      </c>
      <c r="J1994" s="386">
        <v>12</v>
      </c>
      <c r="K1994" s="386">
        <v>2015</v>
      </c>
      <c r="L1994" s="195">
        <v>15000</v>
      </c>
    </row>
    <row r="1995" spans="1:12" ht="30" x14ac:dyDescent="0.25">
      <c r="A1995" s="386">
        <v>1987</v>
      </c>
      <c r="B1995" s="151">
        <v>1</v>
      </c>
      <c r="C1995" s="151" t="s">
        <v>11185</v>
      </c>
      <c r="D1995" s="386"/>
      <c r="E1995" s="386"/>
      <c r="F1995" s="386"/>
      <c r="G1995" s="387"/>
      <c r="H1995" s="386" t="s">
        <v>857</v>
      </c>
      <c r="I1995" s="386" t="s">
        <v>535</v>
      </c>
      <c r="J1995" s="386">
        <v>12</v>
      </c>
      <c r="K1995" s="386">
        <v>2015</v>
      </c>
      <c r="L1995" s="195">
        <v>10000</v>
      </c>
    </row>
    <row r="1996" spans="1:12" ht="30" x14ac:dyDescent="0.25">
      <c r="A1996" s="386">
        <v>1988</v>
      </c>
      <c r="B1996" s="151">
        <v>2</v>
      </c>
      <c r="C1996" s="151" t="s">
        <v>11186</v>
      </c>
      <c r="D1996" s="386"/>
      <c r="E1996" s="386"/>
      <c r="F1996" s="386"/>
      <c r="G1996" s="387"/>
      <c r="H1996" s="386" t="s">
        <v>857</v>
      </c>
      <c r="I1996" s="386" t="s">
        <v>535</v>
      </c>
      <c r="J1996" s="386">
        <v>12</v>
      </c>
      <c r="K1996" s="386">
        <v>2015</v>
      </c>
      <c r="L1996" s="195">
        <v>7000</v>
      </c>
    </row>
    <row r="1997" spans="1:12" ht="120" x14ac:dyDescent="0.25">
      <c r="A1997" s="386">
        <v>1989</v>
      </c>
      <c r="B1997" s="151">
        <v>1</v>
      </c>
      <c r="C1997" s="151" t="s">
        <v>11187</v>
      </c>
      <c r="D1997" s="386"/>
      <c r="E1997" s="386"/>
      <c r="F1997" s="386"/>
      <c r="G1997" s="387"/>
      <c r="H1997" s="386" t="s">
        <v>857</v>
      </c>
      <c r="I1997" s="386" t="s">
        <v>535</v>
      </c>
      <c r="J1997" s="386">
        <v>12</v>
      </c>
      <c r="K1997" s="386">
        <v>2015</v>
      </c>
      <c r="L1997" s="195">
        <v>10033.002000000002</v>
      </c>
    </row>
    <row r="1998" spans="1:12" ht="45" x14ac:dyDescent="0.25">
      <c r="A1998" s="386">
        <v>1990</v>
      </c>
      <c r="B1998" s="151">
        <v>3</v>
      </c>
      <c r="C1998" s="151" t="s">
        <v>11188</v>
      </c>
      <c r="D1998" s="386"/>
      <c r="E1998" s="386"/>
      <c r="F1998" s="386"/>
      <c r="G1998" s="387"/>
      <c r="H1998" s="386" t="s">
        <v>857</v>
      </c>
      <c r="I1998" s="386" t="s">
        <v>535</v>
      </c>
      <c r="J1998" s="386">
        <v>12</v>
      </c>
      <c r="K1998" s="386">
        <v>2015</v>
      </c>
      <c r="L1998" s="195">
        <v>3900</v>
      </c>
    </row>
    <row r="1999" spans="1:12" ht="30" x14ac:dyDescent="0.25">
      <c r="A1999" s="386">
        <v>1991</v>
      </c>
      <c r="B1999" s="151">
        <v>4</v>
      </c>
      <c r="C1999" s="151" t="s">
        <v>11189</v>
      </c>
      <c r="D1999" s="386"/>
      <c r="E1999" s="386"/>
      <c r="F1999" s="386"/>
      <c r="G1999" s="387"/>
      <c r="H1999" s="386" t="s">
        <v>857</v>
      </c>
      <c r="I1999" s="386" t="s">
        <v>535</v>
      </c>
      <c r="J1999" s="386">
        <v>12</v>
      </c>
      <c r="K1999" s="386">
        <v>2015</v>
      </c>
      <c r="L1999" s="195">
        <v>6000</v>
      </c>
    </row>
    <row r="2000" spans="1:12" ht="180" x14ac:dyDescent="0.25">
      <c r="A2000" s="386">
        <v>1992</v>
      </c>
      <c r="B2000" s="151">
        <v>3</v>
      </c>
      <c r="C2000" s="151" t="s">
        <v>11190</v>
      </c>
      <c r="D2000" s="386"/>
      <c r="E2000" s="386"/>
      <c r="F2000" s="386"/>
      <c r="G2000" s="387"/>
      <c r="H2000" s="386" t="s">
        <v>857</v>
      </c>
      <c r="I2000" s="386" t="s">
        <v>535</v>
      </c>
      <c r="J2000" s="386">
        <v>12</v>
      </c>
      <c r="K2000" s="386">
        <v>2015</v>
      </c>
      <c r="L2000" s="195">
        <v>3900</v>
      </c>
    </row>
    <row r="2001" spans="1:12" ht="60" x14ac:dyDescent="0.25">
      <c r="A2001" s="386">
        <v>1993</v>
      </c>
      <c r="B2001" s="151">
        <v>3</v>
      </c>
      <c r="C2001" s="151" t="s">
        <v>11191</v>
      </c>
      <c r="D2001" s="386"/>
      <c r="E2001" s="386"/>
      <c r="F2001" s="386"/>
      <c r="G2001" s="387"/>
      <c r="H2001" s="386" t="s">
        <v>857</v>
      </c>
      <c r="I2001" s="386" t="s">
        <v>535</v>
      </c>
      <c r="J2001" s="386">
        <v>12</v>
      </c>
      <c r="K2001" s="386">
        <v>2015</v>
      </c>
      <c r="L2001" s="195">
        <v>3000</v>
      </c>
    </row>
    <row r="2002" spans="1:12" ht="30" x14ac:dyDescent="0.25">
      <c r="A2002" s="386">
        <v>1994</v>
      </c>
      <c r="B2002" s="151">
        <v>3</v>
      </c>
      <c r="C2002" s="151" t="s">
        <v>11192</v>
      </c>
      <c r="D2002" s="386"/>
      <c r="E2002" s="386"/>
      <c r="F2002" s="386"/>
      <c r="G2002" s="387"/>
      <c r="H2002" s="386" t="s">
        <v>857</v>
      </c>
      <c r="I2002" s="386" t="s">
        <v>535</v>
      </c>
      <c r="J2002" s="386">
        <v>12</v>
      </c>
      <c r="K2002" s="386">
        <v>2015</v>
      </c>
      <c r="L2002" s="195">
        <v>3600</v>
      </c>
    </row>
    <row r="2003" spans="1:12" ht="30" x14ac:dyDescent="0.25">
      <c r="A2003" s="386">
        <v>1995</v>
      </c>
      <c r="B2003" s="151">
        <v>1</v>
      </c>
      <c r="C2003" s="151" t="s">
        <v>11193</v>
      </c>
      <c r="D2003" s="386"/>
      <c r="E2003" s="386"/>
      <c r="F2003" s="386"/>
      <c r="G2003" s="387"/>
      <c r="H2003" s="386" t="s">
        <v>857</v>
      </c>
      <c r="I2003" s="386" t="s">
        <v>535</v>
      </c>
      <c r="J2003" s="386">
        <v>12</v>
      </c>
      <c r="K2003" s="386">
        <v>2015</v>
      </c>
      <c r="L2003" s="195">
        <v>3506</v>
      </c>
    </row>
    <row r="2004" spans="1:12" ht="60" x14ac:dyDescent="0.25">
      <c r="A2004" s="386">
        <v>1996</v>
      </c>
      <c r="B2004" s="151">
        <v>2</v>
      </c>
      <c r="C2004" s="151" t="s">
        <v>11194</v>
      </c>
      <c r="D2004" s="386"/>
      <c r="E2004" s="386"/>
      <c r="F2004" s="386"/>
      <c r="G2004" s="387"/>
      <c r="H2004" s="386" t="s">
        <v>857</v>
      </c>
      <c r="I2004" s="386" t="s">
        <v>535</v>
      </c>
      <c r="J2004" s="386">
        <v>12</v>
      </c>
      <c r="K2004" s="386">
        <v>2015</v>
      </c>
      <c r="L2004" s="195">
        <v>4000</v>
      </c>
    </row>
    <row r="2005" spans="1:12" ht="330" x14ac:dyDescent="0.25">
      <c r="A2005" s="386">
        <v>1997</v>
      </c>
      <c r="B2005" s="151">
        <v>2</v>
      </c>
      <c r="C2005" s="151" t="s">
        <v>11195</v>
      </c>
      <c r="D2005" s="386"/>
      <c r="E2005" s="386"/>
      <c r="F2005" s="386"/>
      <c r="G2005" s="387"/>
      <c r="H2005" s="386" t="s">
        <v>857</v>
      </c>
      <c r="I2005" s="386" t="s">
        <v>535</v>
      </c>
      <c r="J2005" s="386">
        <v>12</v>
      </c>
      <c r="K2005" s="386">
        <v>2015</v>
      </c>
      <c r="L2005" s="195">
        <v>14000</v>
      </c>
    </row>
    <row r="2006" spans="1:12" ht="30" x14ac:dyDescent="0.25">
      <c r="A2006" s="386">
        <v>1998</v>
      </c>
      <c r="B2006" s="151">
        <v>1</v>
      </c>
      <c r="C2006" s="151" t="s">
        <v>11203</v>
      </c>
      <c r="D2006" s="386"/>
      <c r="E2006" s="386"/>
      <c r="F2006" s="386"/>
      <c r="G2006" s="387"/>
      <c r="H2006" s="386" t="s">
        <v>857</v>
      </c>
      <c r="I2006" s="386" t="s">
        <v>535</v>
      </c>
      <c r="J2006" s="386">
        <v>12</v>
      </c>
      <c r="K2006" s="386">
        <v>2015</v>
      </c>
      <c r="L2006" s="195">
        <v>5000</v>
      </c>
    </row>
    <row r="2007" spans="1:12" ht="30" x14ac:dyDescent="0.25">
      <c r="A2007" s="386">
        <v>1999</v>
      </c>
      <c r="B2007" s="151">
        <v>9</v>
      </c>
      <c r="C2007" s="151" t="s">
        <v>11204</v>
      </c>
      <c r="D2007" s="386"/>
      <c r="E2007" s="386"/>
      <c r="F2007" s="386"/>
      <c r="G2007" s="387"/>
      <c r="H2007" s="386" t="s">
        <v>857</v>
      </c>
      <c r="I2007" s="386" t="s">
        <v>535</v>
      </c>
      <c r="J2007" s="386">
        <v>12</v>
      </c>
      <c r="K2007" s="386">
        <v>2015</v>
      </c>
      <c r="L2007" s="195">
        <v>6300</v>
      </c>
    </row>
    <row r="2008" spans="1:12" ht="30" x14ac:dyDescent="0.25">
      <c r="A2008" s="386">
        <v>2000</v>
      </c>
      <c r="B2008" s="151">
        <v>1</v>
      </c>
      <c r="C2008" s="151" t="s">
        <v>11205</v>
      </c>
      <c r="D2008" s="386"/>
      <c r="E2008" s="386"/>
      <c r="F2008" s="386"/>
      <c r="G2008" s="387"/>
      <c r="H2008" s="386" t="s">
        <v>857</v>
      </c>
      <c r="I2008" s="386" t="s">
        <v>535</v>
      </c>
      <c r="J2008" s="386">
        <v>12</v>
      </c>
      <c r="K2008" s="386">
        <v>2015</v>
      </c>
      <c r="L2008" s="195">
        <v>6148</v>
      </c>
    </row>
    <row r="2009" spans="1:12" ht="30" x14ac:dyDescent="0.25">
      <c r="A2009" s="386">
        <v>2001</v>
      </c>
      <c r="B2009" s="151">
        <v>3</v>
      </c>
      <c r="C2009" s="151" t="s">
        <v>11206</v>
      </c>
      <c r="D2009" s="386"/>
      <c r="E2009" s="386"/>
      <c r="F2009" s="386"/>
      <c r="G2009" s="387"/>
      <c r="H2009" s="386" t="s">
        <v>857</v>
      </c>
      <c r="I2009" s="386" t="s">
        <v>535</v>
      </c>
      <c r="J2009" s="386">
        <v>12</v>
      </c>
      <c r="K2009" s="386">
        <v>2015</v>
      </c>
      <c r="L2009" s="195">
        <v>54636</v>
      </c>
    </row>
    <row r="2010" spans="1:12" ht="30" x14ac:dyDescent="0.25">
      <c r="A2010" s="386">
        <v>2002</v>
      </c>
      <c r="B2010" s="151">
        <v>10</v>
      </c>
      <c r="C2010" s="151" t="s">
        <v>11159</v>
      </c>
      <c r="D2010" s="386"/>
      <c r="E2010" s="386"/>
      <c r="F2010" s="386"/>
      <c r="G2010" s="387"/>
      <c r="H2010" s="386" t="s">
        <v>11207</v>
      </c>
      <c r="I2010" s="386" t="s">
        <v>535</v>
      </c>
      <c r="J2010" s="386">
        <v>12</v>
      </c>
      <c r="K2010" s="386">
        <v>2015</v>
      </c>
      <c r="L2010" s="195">
        <v>13000.000000000002</v>
      </c>
    </row>
    <row r="2011" spans="1:12" ht="30" x14ac:dyDescent="0.25">
      <c r="A2011" s="386">
        <v>2003</v>
      </c>
      <c r="B2011" s="151">
        <v>200</v>
      </c>
      <c r="C2011" s="151" t="s">
        <v>11160</v>
      </c>
      <c r="D2011" s="386"/>
      <c r="E2011" s="386"/>
      <c r="F2011" s="386"/>
      <c r="G2011" s="387"/>
      <c r="H2011" s="386" t="s">
        <v>11207</v>
      </c>
      <c r="I2011" s="386" t="s">
        <v>535</v>
      </c>
      <c r="J2011" s="386">
        <v>12</v>
      </c>
      <c r="K2011" s="386">
        <v>2015</v>
      </c>
      <c r="L2011" s="195">
        <v>60000</v>
      </c>
    </row>
    <row r="2012" spans="1:12" ht="135" x14ac:dyDescent="0.25">
      <c r="A2012" s="386">
        <v>2004</v>
      </c>
      <c r="B2012" s="151">
        <v>1</v>
      </c>
      <c r="C2012" s="151" t="s">
        <v>11201</v>
      </c>
      <c r="D2012" s="386"/>
      <c r="E2012" s="386"/>
      <c r="F2012" s="386"/>
      <c r="G2012" s="387"/>
      <c r="H2012" s="386" t="s">
        <v>11207</v>
      </c>
      <c r="I2012" s="386" t="s">
        <v>535</v>
      </c>
      <c r="J2012" s="386">
        <v>12</v>
      </c>
      <c r="K2012" s="386">
        <v>2015</v>
      </c>
      <c r="L2012" s="195">
        <v>13000</v>
      </c>
    </row>
    <row r="2013" spans="1:12" x14ac:dyDescent="0.25">
      <c r="A2013" s="386">
        <v>2005</v>
      </c>
      <c r="B2013" s="151">
        <v>10</v>
      </c>
      <c r="C2013" s="151" t="s">
        <v>11196</v>
      </c>
      <c r="D2013" s="386"/>
      <c r="E2013" s="386"/>
      <c r="F2013" s="386"/>
      <c r="G2013" s="387"/>
      <c r="H2013" s="386" t="s">
        <v>11207</v>
      </c>
      <c r="I2013" s="386" t="s">
        <v>535</v>
      </c>
      <c r="J2013" s="386">
        <v>12</v>
      </c>
      <c r="K2013" s="386">
        <v>2015</v>
      </c>
      <c r="L2013" s="195">
        <v>8000</v>
      </c>
    </row>
    <row r="2014" spans="1:12" ht="30" x14ac:dyDescent="0.25">
      <c r="A2014" s="386">
        <v>2006</v>
      </c>
      <c r="B2014" s="151">
        <v>100</v>
      </c>
      <c r="C2014" s="151" t="s">
        <v>11197</v>
      </c>
      <c r="D2014" s="386"/>
      <c r="E2014" s="386"/>
      <c r="F2014" s="386"/>
      <c r="G2014" s="387"/>
      <c r="H2014" s="386" t="s">
        <v>11207</v>
      </c>
      <c r="I2014" s="386" t="s">
        <v>535</v>
      </c>
      <c r="J2014" s="386">
        <v>12</v>
      </c>
      <c r="K2014" s="386">
        <v>2015</v>
      </c>
      <c r="L2014" s="195">
        <v>25000</v>
      </c>
    </row>
    <row r="2015" spans="1:12" ht="30" x14ac:dyDescent="0.25">
      <c r="A2015" s="386">
        <v>2007</v>
      </c>
      <c r="B2015" s="151">
        <v>100</v>
      </c>
      <c r="C2015" s="151" t="s">
        <v>11208</v>
      </c>
      <c r="D2015" s="386"/>
      <c r="E2015" s="386"/>
      <c r="F2015" s="386"/>
      <c r="G2015" s="387"/>
      <c r="H2015" s="386" t="s">
        <v>11207</v>
      </c>
      <c r="I2015" s="386" t="s">
        <v>535</v>
      </c>
      <c r="J2015" s="386">
        <v>12</v>
      </c>
      <c r="K2015" s="386">
        <v>2015</v>
      </c>
      <c r="L2015" s="195">
        <v>40000</v>
      </c>
    </row>
    <row r="2016" spans="1:12" ht="30" x14ac:dyDescent="0.25">
      <c r="A2016" s="386">
        <v>2008</v>
      </c>
      <c r="B2016" s="151">
        <v>1</v>
      </c>
      <c r="C2016" s="151" t="s">
        <v>11161</v>
      </c>
      <c r="D2016" s="386"/>
      <c r="E2016" s="386"/>
      <c r="F2016" s="386"/>
      <c r="G2016" s="387"/>
      <c r="H2016" s="386" t="s">
        <v>11207</v>
      </c>
      <c r="I2016" s="386" t="s">
        <v>535</v>
      </c>
      <c r="J2016" s="386">
        <v>12</v>
      </c>
      <c r="K2016" s="386">
        <v>2015</v>
      </c>
      <c r="L2016" s="195">
        <v>13000.000000000002</v>
      </c>
    </row>
    <row r="2017" spans="1:12" ht="45" x14ac:dyDescent="0.25">
      <c r="A2017" s="386">
        <v>2009</v>
      </c>
      <c r="B2017" s="151">
        <v>1</v>
      </c>
      <c r="C2017" s="151" t="s">
        <v>11164</v>
      </c>
      <c r="D2017" s="386"/>
      <c r="E2017" s="386"/>
      <c r="F2017" s="386"/>
      <c r="G2017" s="387"/>
      <c r="H2017" s="386" t="s">
        <v>11207</v>
      </c>
      <c r="I2017" s="386" t="s">
        <v>535</v>
      </c>
      <c r="J2017" s="386">
        <v>12</v>
      </c>
      <c r="K2017" s="386">
        <v>2015</v>
      </c>
      <c r="L2017" s="195">
        <v>2000</v>
      </c>
    </row>
    <row r="2018" spans="1:12" ht="60" x14ac:dyDescent="0.25">
      <c r="A2018" s="386">
        <v>2010</v>
      </c>
      <c r="B2018" s="151">
        <v>1</v>
      </c>
      <c r="C2018" s="151" t="s">
        <v>11202</v>
      </c>
      <c r="D2018" s="386"/>
      <c r="E2018" s="386"/>
      <c r="F2018" s="386"/>
      <c r="G2018" s="387"/>
      <c r="H2018" s="386" t="s">
        <v>11207</v>
      </c>
      <c r="I2018" s="386" t="s">
        <v>535</v>
      </c>
      <c r="J2018" s="386">
        <v>12</v>
      </c>
      <c r="K2018" s="386">
        <v>2015</v>
      </c>
      <c r="L2018" s="195">
        <v>3000</v>
      </c>
    </row>
    <row r="2019" spans="1:12" ht="30" x14ac:dyDescent="0.25">
      <c r="A2019" s="386">
        <v>2011</v>
      </c>
      <c r="B2019" s="151">
        <v>4</v>
      </c>
      <c r="C2019" s="151" t="s">
        <v>11165</v>
      </c>
      <c r="D2019" s="386"/>
      <c r="E2019" s="386"/>
      <c r="F2019" s="386"/>
      <c r="G2019" s="387"/>
      <c r="H2019" s="386" t="s">
        <v>11207</v>
      </c>
      <c r="I2019" s="386" t="s">
        <v>535</v>
      </c>
      <c r="J2019" s="386">
        <v>12</v>
      </c>
      <c r="K2019" s="386">
        <v>2015</v>
      </c>
      <c r="L2019" s="195">
        <v>8000</v>
      </c>
    </row>
    <row r="2020" spans="1:12" ht="45" x14ac:dyDescent="0.25">
      <c r="A2020" s="386">
        <v>2012</v>
      </c>
      <c r="B2020" s="151">
        <v>4</v>
      </c>
      <c r="C2020" s="151" t="s">
        <v>11166</v>
      </c>
      <c r="D2020" s="386"/>
      <c r="E2020" s="386"/>
      <c r="F2020" s="386"/>
      <c r="G2020" s="387"/>
      <c r="H2020" s="386" t="s">
        <v>11207</v>
      </c>
      <c r="I2020" s="386" t="s">
        <v>535</v>
      </c>
      <c r="J2020" s="386">
        <v>12</v>
      </c>
      <c r="K2020" s="386">
        <v>2015</v>
      </c>
      <c r="L2020" s="195">
        <v>8400</v>
      </c>
    </row>
    <row r="2021" spans="1:12" ht="30" x14ac:dyDescent="0.25">
      <c r="A2021" s="386">
        <v>2013</v>
      </c>
      <c r="B2021" s="151">
        <v>2</v>
      </c>
      <c r="C2021" s="151" t="s">
        <v>11167</v>
      </c>
      <c r="D2021" s="386"/>
      <c r="E2021" s="386"/>
      <c r="F2021" s="386"/>
      <c r="G2021" s="387"/>
      <c r="H2021" s="386" t="s">
        <v>11207</v>
      </c>
      <c r="I2021" s="386" t="s">
        <v>535</v>
      </c>
      <c r="J2021" s="386">
        <v>12</v>
      </c>
      <c r="K2021" s="386">
        <v>2015</v>
      </c>
      <c r="L2021" s="195">
        <v>20000</v>
      </c>
    </row>
    <row r="2022" spans="1:12" ht="30" x14ac:dyDescent="0.25">
      <c r="A2022" s="386">
        <v>2014</v>
      </c>
      <c r="B2022" s="151">
        <v>1</v>
      </c>
      <c r="C2022" s="151" t="s">
        <v>11168</v>
      </c>
      <c r="D2022" s="386"/>
      <c r="E2022" s="386"/>
      <c r="F2022" s="386"/>
      <c r="G2022" s="387"/>
      <c r="H2022" s="386" t="s">
        <v>11207</v>
      </c>
      <c r="I2022" s="386" t="s">
        <v>535</v>
      </c>
      <c r="J2022" s="386">
        <v>12</v>
      </c>
      <c r="K2022" s="386">
        <v>2015</v>
      </c>
      <c r="L2022" s="195">
        <v>15000</v>
      </c>
    </row>
    <row r="2023" spans="1:12" ht="150" x14ac:dyDescent="0.25">
      <c r="A2023" s="386">
        <v>2015</v>
      </c>
      <c r="B2023" s="151">
        <v>1</v>
      </c>
      <c r="C2023" s="151" t="s">
        <v>11169</v>
      </c>
      <c r="D2023" s="386"/>
      <c r="E2023" s="386"/>
      <c r="F2023" s="386"/>
      <c r="G2023" s="387"/>
      <c r="H2023" s="386" t="s">
        <v>11207</v>
      </c>
      <c r="I2023" s="386" t="s">
        <v>535</v>
      </c>
      <c r="J2023" s="386">
        <v>12</v>
      </c>
      <c r="K2023" s="386">
        <v>2015</v>
      </c>
      <c r="L2023" s="195">
        <v>1500</v>
      </c>
    </row>
    <row r="2024" spans="1:12" ht="30" x14ac:dyDescent="0.25">
      <c r="A2024" s="386">
        <v>2016</v>
      </c>
      <c r="B2024" s="151">
        <v>3</v>
      </c>
      <c r="C2024" s="151" t="s">
        <v>11170</v>
      </c>
      <c r="D2024" s="386"/>
      <c r="E2024" s="386"/>
      <c r="F2024" s="386"/>
      <c r="G2024" s="387"/>
      <c r="H2024" s="386" t="s">
        <v>11207</v>
      </c>
      <c r="I2024" s="386" t="s">
        <v>535</v>
      </c>
      <c r="J2024" s="386">
        <v>12</v>
      </c>
      <c r="K2024" s="386">
        <v>2015</v>
      </c>
      <c r="L2024" s="195">
        <v>15000</v>
      </c>
    </row>
    <row r="2025" spans="1:12" x14ac:dyDescent="0.25">
      <c r="A2025" s="386">
        <v>2017</v>
      </c>
      <c r="B2025" s="151">
        <v>2</v>
      </c>
      <c r="C2025" s="151" t="s">
        <v>11171</v>
      </c>
      <c r="D2025" s="386"/>
      <c r="E2025" s="386"/>
      <c r="F2025" s="386"/>
      <c r="G2025" s="387"/>
      <c r="H2025" s="386" t="s">
        <v>11207</v>
      </c>
      <c r="I2025" s="386" t="s">
        <v>535</v>
      </c>
      <c r="J2025" s="386">
        <v>12</v>
      </c>
      <c r="K2025" s="386">
        <v>2015</v>
      </c>
      <c r="L2025" s="195">
        <v>1800</v>
      </c>
    </row>
    <row r="2026" spans="1:12" ht="30" x14ac:dyDescent="0.25">
      <c r="A2026" s="386">
        <v>2018</v>
      </c>
      <c r="B2026" s="151">
        <v>1</v>
      </c>
      <c r="C2026" s="151" t="s">
        <v>11172</v>
      </c>
      <c r="D2026" s="386"/>
      <c r="E2026" s="386"/>
      <c r="F2026" s="386"/>
      <c r="G2026" s="387"/>
      <c r="H2026" s="386" t="s">
        <v>11207</v>
      </c>
      <c r="I2026" s="386" t="s">
        <v>535</v>
      </c>
      <c r="J2026" s="386">
        <v>12</v>
      </c>
      <c r="K2026" s="386">
        <v>2015</v>
      </c>
      <c r="L2026" s="195">
        <v>1260</v>
      </c>
    </row>
    <row r="2027" spans="1:12" x14ac:dyDescent="0.25">
      <c r="A2027" s="386">
        <v>2019</v>
      </c>
      <c r="B2027" s="151">
        <v>1</v>
      </c>
      <c r="C2027" s="151" t="s">
        <v>11173</v>
      </c>
      <c r="D2027" s="386"/>
      <c r="E2027" s="386"/>
      <c r="F2027" s="386"/>
      <c r="G2027" s="387"/>
      <c r="H2027" s="386" t="s">
        <v>11207</v>
      </c>
      <c r="I2027" s="386" t="s">
        <v>535</v>
      </c>
      <c r="J2027" s="386">
        <v>12</v>
      </c>
      <c r="K2027" s="386">
        <v>2015</v>
      </c>
      <c r="L2027" s="195">
        <v>3000</v>
      </c>
    </row>
    <row r="2028" spans="1:12" x14ac:dyDescent="0.25">
      <c r="A2028" s="386">
        <v>2020</v>
      </c>
      <c r="B2028" s="151">
        <v>2</v>
      </c>
      <c r="C2028" s="151" t="s">
        <v>11174</v>
      </c>
      <c r="D2028" s="386"/>
      <c r="E2028" s="386"/>
      <c r="F2028" s="386"/>
      <c r="G2028" s="387"/>
      <c r="H2028" s="386" t="s">
        <v>11207</v>
      </c>
      <c r="I2028" s="386" t="s">
        <v>535</v>
      </c>
      <c r="J2028" s="386">
        <v>12</v>
      </c>
      <c r="K2028" s="386">
        <v>2015</v>
      </c>
      <c r="L2028" s="195">
        <v>2200</v>
      </c>
    </row>
    <row r="2029" spans="1:12" ht="45" x14ac:dyDescent="0.25">
      <c r="A2029" s="386">
        <v>2021</v>
      </c>
      <c r="B2029" s="151">
        <v>1</v>
      </c>
      <c r="C2029" s="151" t="s">
        <v>11175</v>
      </c>
      <c r="D2029" s="386"/>
      <c r="E2029" s="386"/>
      <c r="F2029" s="386"/>
      <c r="G2029" s="387"/>
      <c r="H2029" s="386" t="s">
        <v>11207</v>
      </c>
      <c r="I2029" s="386" t="s">
        <v>535</v>
      </c>
      <c r="J2029" s="386">
        <v>12</v>
      </c>
      <c r="K2029" s="386">
        <v>2015</v>
      </c>
      <c r="L2029" s="195">
        <v>10000</v>
      </c>
    </row>
    <row r="2030" spans="1:12" ht="30" x14ac:dyDescent="0.25">
      <c r="A2030" s="386">
        <v>2022</v>
      </c>
      <c r="B2030" s="151">
        <v>3</v>
      </c>
      <c r="C2030" s="151" t="s">
        <v>11176</v>
      </c>
      <c r="D2030" s="386"/>
      <c r="E2030" s="386"/>
      <c r="F2030" s="386"/>
      <c r="G2030" s="387"/>
      <c r="H2030" s="386" t="s">
        <v>11207</v>
      </c>
      <c r="I2030" s="386" t="s">
        <v>535</v>
      </c>
      <c r="J2030" s="386">
        <v>12</v>
      </c>
      <c r="K2030" s="386">
        <v>2015</v>
      </c>
      <c r="L2030" s="195">
        <v>3900</v>
      </c>
    </row>
    <row r="2031" spans="1:12" ht="45" x14ac:dyDescent="0.25">
      <c r="A2031" s="386">
        <v>2023</v>
      </c>
      <c r="B2031" s="151">
        <v>1</v>
      </c>
      <c r="C2031" s="151" t="s">
        <v>11209</v>
      </c>
      <c r="D2031" s="386"/>
      <c r="E2031" s="386"/>
      <c r="F2031" s="386"/>
      <c r="G2031" s="387"/>
      <c r="H2031" s="386" t="s">
        <v>11207</v>
      </c>
      <c r="I2031" s="386" t="s">
        <v>535</v>
      </c>
      <c r="J2031" s="386">
        <v>12</v>
      </c>
      <c r="K2031" s="386">
        <v>2015</v>
      </c>
      <c r="L2031" s="195">
        <v>15000</v>
      </c>
    </row>
    <row r="2032" spans="1:12" ht="45" x14ac:dyDescent="0.25">
      <c r="A2032" s="386">
        <v>2024</v>
      </c>
      <c r="B2032" s="151">
        <v>1</v>
      </c>
      <c r="C2032" s="151" t="s">
        <v>11177</v>
      </c>
      <c r="D2032" s="386"/>
      <c r="E2032" s="386"/>
      <c r="F2032" s="386"/>
      <c r="G2032" s="387"/>
      <c r="H2032" s="386" t="s">
        <v>11207</v>
      </c>
      <c r="I2032" s="386" t="s">
        <v>535</v>
      </c>
      <c r="J2032" s="386">
        <v>12</v>
      </c>
      <c r="K2032" s="386">
        <v>2015</v>
      </c>
      <c r="L2032" s="195">
        <v>6400</v>
      </c>
    </row>
    <row r="2033" spans="1:12" ht="135" x14ac:dyDescent="0.25">
      <c r="A2033" s="386">
        <v>2025</v>
      </c>
      <c r="B2033" s="151">
        <v>10</v>
      </c>
      <c r="C2033" s="151" t="s">
        <v>11178</v>
      </c>
      <c r="D2033" s="386"/>
      <c r="E2033" s="386"/>
      <c r="F2033" s="386"/>
      <c r="G2033" s="387"/>
      <c r="H2033" s="386" t="s">
        <v>11207</v>
      </c>
      <c r="I2033" s="386" t="s">
        <v>535</v>
      </c>
      <c r="J2033" s="386">
        <v>12</v>
      </c>
      <c r="K2033" s="386">
        <v>2015</v>
      </c>
      <c r="L2033" s="195">
        <v>50000</v>
      </c>
    </row>
    <row r="2034" spans="1:12" x14ac:dyDescent="0.25">
      <c r="A2034" s="386">
        <v>2026</v>
      </c>
      <c r="B2034" s="151">
        <v>2</v>
      </c>
      <c r="C2034" s="151" t="s">
        <v>11179</v>
      </c>
      <c r="D2034" s="386"/>
      <c r="E2034" s="386"/>
      <c r="F2034" s="386"/>
      <c r="G2034" s="387"/>
      <c r="H2034" s="386" t="s">
        <v>11207</v>
      </c>
      <c r="I2034" s="386" t="s">
        <v>535</v>
      </c>
      <c r="J2034" s="386">
        <v>12</v>
      </c>
      <c r="K2034" s="386">
        <v>2015</v>
      </c>
      <c r="L2034" s="195">
        <v>23000</v>
      </c>
    </row>
    <row r="2035" spans="1:12" ht="30" x14ac:dyDescent="0.25">
      <c r="A2035" s="386">
        <v>2027</v>
      </c>
      <c r="B2035" s="151">
        <v>5</v>
      </c>
      <c r="C2035" s="151" t="s">
        <v>11180</v>
      </c>
      <c r="D2035" s="386"/>
      <c r="E2035" s="386"/>
      <c r="F2035" s="386"/>
      <c r="G2035" s="387"/>
      <c r="H2035" s="386" t="s">
        <v>11207</v>
      </c>
      <c r="I2035" s="386" t="s">
        <v>535</v>
      </c>
      <c r="J2035" s="386">
        <v>12</v>
      </c>
      <c r="K2035" s="386">
        <v>2015</v>
      </c>
      <c r="L2035" s="195">
        <v>15000</v>
      </c>
    </row>
    <row r="2036" spans="1:12" ht="30" x14ac:dyDescent="0.25">
      <c r="A2036" s="386">
        <v>2028</v>
      </c>
      <c r="B2036" s="151">
        <v>5</v>
      </c>
      <c r="C2036" s="151" t="s">
        <v>11181</v>
      </c>
      <c r="D2036" s="386"/>
      <c r="E2036" s="386"/>
      <c r="F2036" s="386"/>
      <c r="G2036" s="387"/>
      <c r="H2036" s="386" t="s">
        <v>11207</v>
      </c>
      <c r="I2036" s="386" t="s">
        <v>535</v>
      </c>
      <c r="J2036" s="386">
        <v>12</v>
      </c>
      <c r="K2036" s="386">
        <v>2015</v>
      </c>
      <c r="L2036" s="195">
        <v>17500</v>
      </c>
    </row>
    <row r="2037" spans="1:12" ht="30" x14ac:dyDescent="0.25">
      <c r="A2037" s="386">
        <v>2029</v>
      </c>
      <c r="B2037" s="151">
        <v>16</v>
      </c>
      <c r="C2037" s="151" t="s">
        <v>11182</v>
      </c>
      <c r="D2037" s="386"/>
      <c r="E2037" s="386"/>
      <c r="F2037" s="386"/>
      <c r="G2037" s="387"/>
      <c r="H2037" s="386" t="s">
        <v>11207</v>
      </c>
      <c r="I2037" s="386" t="s">
        <v>535</v>
      </c>
      <c r="J2037" s="386">
        <v>12</v>
      </c>
      <c r="K2037" s="386">
        <v>2015</v>
      </c>
      <c r="L2037" s="195">
        <v>20320</v>
      </c>
    </row>
    <row r="2038" spans="1:12" ht="180" x14ac:dyDescent="0.25">
      <c r="A2038" s="386">
        <v>2030</v>
      </c>
      <c r="B2038" s="151">
        <v>1</v>
      </c>
      <c r="C2038" s="151" t="s">
        <v>11183</v>
      </c>
      <c r="D2038" s="386"/>
      <c r="E2038" s="386"/>
      <c r="F2038" s="386"/>
      <c r="G2038" s="387"/>
      <c r="H2038" s="386" t="s">
        <v>11207</v>
      </c>
      <c r="I2038" s="386" t="s">
        <v>535</v>
      </c>
      <c r="J2038" s="386">
        <v>12</v>
      </c>
      <c r="K2038" s="386">
        <v>2015</v>
      </c>
      <c r="L2038" s="195">
        <v>30000</v>
      </c>
    </row>
    <row r="2039" spans="1:12" ht="30" x14ac:dyDescent="0.25">
      <c r="A2039" s="386">
        <v>2031</v>
      </c>
      <c r="B2039" s="151">
        <v>1</v>
      </c>
      <c r="C2039" s="151" t="s">
        <v>11184</v>
      </c>
      <c r="D2039" s="386"/>
      <c r="E2039" s="386"/>
      <c r="F2039" s="386"/>
      <c r="G2039" s="387"/>
      <c r="H2039" s="386" t="s">
        <v>11207</v>
      </c>
      <c r="I2039" s="386" t="s">
        <v>535</v>
      </c>
      <c r="J2039" s="386">
        <v>12</v>
      </c>
      <c r="K2039" s="386">
        <v>2015</v>
      </c>
      <c r="L2039" s="195">
        <v>15000</v>
      </c>
    </row>
    <row r="2040" spans="1:12" ht="30" x14ac:dyDescent="0.25">
      <c r="A2040" s="386">
        <v>2032</v>
      </c>
      <c r="B2040" s="151">
        <v>1</v>
      </c>
      <c r="C2040" s="151" t="s">
        <v>11185</v>
      </c>
      <c r="D2040" s="386"/>
      <c r="E2040" s="386"/>
      <c r="F2040" s="386"/>
      <c r="G2040" s="387"/>
      <c r="H2040" s="386" t="s">
        <v>11207</v>
      </c>
      <c r="I2040" s="386" t="s">
        <v>535</v>
      </c>
      <c r="J2040" s="386">
        <v>12</v>
      </c>
      <c r="K2040" s="386">
        <v>2015</v>
      </c>
      <c r="L2040" s="195">
        <v>10000</v>
      </c>
    </row>
    <row r="2041" spans="1:12" ht="30" x14ac:dyDescent="0.25">
      <c r="A2041" s="386">
        <v>2033</v>
      </c>
      <c r="B2041" s="151">
        <v>2</v>
      </c>
      <c r="C2041" s="151" t="s">
        <v>11186</v>
      </c>
      <c r="D2041" s="386"/>
      <c r="E2041" s="386"/>
      <c r="F2041" s="386"/>
      <c r="G2041" s="387"/>
      <c r="H2041" s="386" t="s">
        <v>11207</v>
      </c>
      <c r="I2041" s="386" t="s">
        <v>535</v>
      </c>
      <c r="J2041" s="386">
        <v>12</v>
      </c>
      <c r="K2041" s="386">
        <v>2015</v>
      </c>
      <c r="L2041" s="195">
        <v>7000</v>
      </c>
    </row>
    <row r="2042" spans="1:12" ht="120" x14ac:dyDescent="0.25">
      <c r="A2042" s="386">
        <v>2034</v>
      </c>
      <c r="B2042" s="151">
        <v>1</v>
      </c>
      <c r="C2042" s="151" t="s">
        <v>11187</v>
      </c>
      <c r="D2042" s="386"/>
      <c r="E2042" s="386"/>
      <c r="F2042" s="386"/>
      <c r="G2042" s="387"/>
      <c r="H2042" s="386" t="s">
        <v>11207</v>
      </c>
      <c r="I2042" s="386" t="s">
        <v>535</v>
      </c>
      <c r="J2042" s="386">
        <v>12</v>
      </c>
      <c r="K2042" s="386">
        <v>2015</v>
      </c>
      <c r="L2042" s="195">
        <v>10033.002000000002</v>
      </c>
    </row>
    <row r="2043" spans="1:12" ht="45" x14ac:dyDescent="0.25">
      <c r="A2043" s="386">
        <v>2035</v>
      </c>
      <c r="B2043" s="151">
        <v>2</v>
      </c>
      <c r="C2043" s="151" t="s">
        <v>11188</v>
      </c>
      <c r="D2043" s="386"/>
      <c r="E2043" s="386"/>
      <c r="F2043" s="386"/>
      <c r="G2043" s="387"/>
      <c r="H2043" s="386" t="s">
        <v>11207</v>
      </c>
      <c r="I2043" s="386" t="s">
        <v>535</v>
      </c>
      <c r="J2043" s="386">
        <v>12</v>
      </c>
      <c r="K2043" s="386">
        <v>2015</v>
      </c>
      <c r="L2043" s="195">
        <v>2600</v>
      </c>
    </row>
    <row r="2044" spans="1:12" ht="30" x14ac:dyDescent="0.25">
      <c r="A2044" s="386">
        <v>2036</v>
      </c>
      <c r="B2044" s="151">
        <v>3</v>
      </c>
      <c r="C2044" s="151" t="s">
        <v>11189</v>
      </c>
      <c r="D2044" s="386"/>
      <c r="E2044" s="386"/>
      <c r="F2044" s="386"/>
      <c r="G2044" s="387"/>
      <c r="H2044" s="386" t="s">
        <v>11207</v>
      </c>
      <c r="I2044" s="386" t="s">
        <v>535</v>
      </c>
      <c r="J2044" s="386">
        <v>12</v>
      </c>
      <c r="K2044" s="386">
        <v>2015</v>
      </c>
      <c r="L2044" s="195">
        <v>4500</v>
      </c>
    </row>
    <row r="2045" spans="1:12" ht="180" x14ac:dyDescent="0.25">
      <c r="A2045" s="386">
        <v>2037</v>
      </c>
      <c r="B2045" s="151">
        <v>1</v>
      </c>
      <c r="C2045" s="151" t="s">
        <v>11190</v>
      </c>
      <c r="D2045" s="386"/>
      <c r="E2045" s="386"/>
      <c r="F2045" s="386"/>
      <c r="G2045" s="387"/>
      <c r="H2045" s="386" t="s">
        <v>11207</v>
      </c>
      <c r="I2045" s="386" t="s">
        <v>535</v>
      </c>
      <c r="J2045" s="386">
        <v>12</v>
      </c>
      <c r="K2045" s="386">
        <v>2015</v>
      </c>
      <c r="L2045" s="195">
        <v>1300</v>
      </c>
    </row>
    <row r="2046" spans="1:12" ht="60" x14ac:dyDescent="0.25">
      <c r="A2046" s="386">
        <v>2038</v>
      </c>
      <c r="B2046" s="151">
        <v>2</v>
      </c>
      <c r="C2046" s="151" t="s">
        <v>11191</v>
      </c>
      <c r="D2046" s="386"/>
      <c r="E2046" s="386"/>
      <c r="F2046" s="386"/>
      <c r="G2046" s="387"/>
      <c r="H2046" s="386" t="s">
        <v>11207</v>
      </c>
      <c r="I2046" s="386" t="s">
        <v>535</v>
      </c>
      <c r="J2046" s="386">
        <v>12</v>
      </c>
      <c r="K2046" s="386">
        <v>2015</v>
      </c>
      <c r="L2046" s="195">
        <v>2000</v>
      </c>
    </row>
    <row r="2047" spans="1:12" ht="30" x14ac:dyDescent="0.25">
      <c r="A2047" s="386">
        <v>2039</v>
      </c>
      <c r="B2047" s="151">
        <v>3</v>
      </c>
      <c r="C2047" s="151" t="s">
        <v>11192</v>
      </c>
      <c r="D2047" s="386"/>
      <c r="E2047" s="386"/>
      <c r="F2047" s="386"/>
      <c r="G2047" s="387"/>
      <c r="H2047" s="386" t="s">
        <v>11207</v>
      </c>
      <c r="I2047" s="386" t="s">
        <v>535</v>
      </c>
      <c r="J2047" s="386">
        <v>12</v>
      </c>
      <c r="K2047" s="386">
        <v>2015</v>
      </c>
      <c r="L2047" s="195">
        <v>3600</v>
      </c>
    </row>
    <row r="2048" spans="1:12" ht="60" x14ac:dyDescent="0.25">
      <c r="A2048" s="386">
        <v>2040</v>
      </c>
      <c r="B2048" s="151">
        <v>1</v>
      </c>
      <c r="C2048" s="151" t="s">
        <v>11194</v>
      </c>
      <c r="D2048" s="386"/>
      <c r="E2048" s="386"/>
      <c r="F2048" s="386"/>
      <c r="G2048" s="387"/>
      <c r="H2048" s="386" t="s">
        <v>11207</v>
      </c>
      <c r="I2048" s="386" t="s">
        <v>535</v>
      </c>
      <c r="J2048" s="386">
        <v>12</v>
      </c>
      <c r="K2048" s="386">
        <v>2015</v>
      </c>
      <c r="L2048" s="195">
        <v>2000</v>
      </c>
    </row>
    <row r="2049" spans="1:12" x14ac:dyDescent="0.25">
      <c r="A2049" s="386">
        <v>2041</v>
      </c>
      <c r="B2049" s="151">
        <v>3</v>
      </c>
      <c r="C2049" s="151" t="s">
        <v>11203</v>
      </c>
      <c r="D2049" s="386"/>
      <c r="E2049" s="386"/>
      <c r="F2049" s="386"/>
      <c r="G2049" s="387"/>
      <c r="H2049" s="386" t="s">
        <v>11207</v>
      </c>
      <c r="I2049" s="386" t="s">
        <v>535</v>
      </c>
      <c r="J2049" s="386">
        <v>12</v>
      </c>
      <c r="K2049" s="386">
        <v>2015</v>
      </c>
      <c r="L2049" s="195">
        <v>15000</v>
      </c>
    </row>
    <row r="2050" spans="1:12" x14ac:dyDescent="0.25">
      <c r="A2050" s="386">
        <v>2042</v>
      </c>
      <c r="B2050" s="151">
        <v>1</v>
      </c>
      <c r="C2050" s="151" t="s">
        <v>11205</v>
      </c>
      <c r="D2050" s="386"/>
      <c r="E2050" s="386"/>
      <c r="F2050" s="386"/>
      <c r="G2050" s="387"/>
      <c r="H2050" s="386" t="s">
        <v>11207</v>
      </c>
      <c r="I2050" s="386" t="s">
        <v>535</v>
      </c>
      <c r="J2050" s="386">
        <v>12</v>
      </c>
      <c r="K2050" s="386">
        <v>2015</v>
      </c>
      <c r="L2050" s="195">
        <v>6148</v>
      </c>
    </row>
    <row r="2051" spans="1:12" x14ac:dyDescent="0.25">
      <c r="A2051" s="386">
        <v>2043</v>
      </c>
      <c r="B2051" s="151">
        <v>3</v>
      </c>
      <c r="C2051" s="151" t="s">
        <v>11206</v>
      </c>
      <c r="D2051" s="386"/>
      <c r="E2051" s="386"/>
      <c r="F2051" s="386"/>
      <c r="G2051" s="387"/>
      <c r="H2051" s="386" t="s">
        <v>11207</v>
      </c>
      <c r="I2051" s="386" t="s">
        <v>535</v>
      </c>
      <c r="J2051" s="386">
        <v>12</v>
      </c>
      <c r="K2051" s="386">
        <v>2015</v>
      </c>
      <c r="L2051" s="195">
        <v>54636</v>
      </c>
    </row>
    <row r="2052" spans="1:12" ht="30" x14ac:dyDescent="0.25">
      <c r="A2052" s="386">
        <v>2044</v>
      </c>
      <c r="B2052" s="151">
        <v>11</v>
      </c>
      <c r="C2052" s="151" t="s">
        <v>11159</v>
      </c>
      <c r="D2052" s="386"/>
      <c r="E2052" s="386"/>
      <c r="F2052" s="386"/>
      <c r="G2052" s="387"/>
      <c r="H2052" s="386" t="s">
        <v>11210</v>
      </c>
      <c r="I2052" s="386" t="s">
        <v>535</v>
      </c>
      <c r="J2052" s="386">
        <v>12</v>
      </c>
      <c r="K2052" s="386">
        <v>2015</v>
      </c>
      <c r="L2052" s="195">
        <v>14300.000000000002</v>
      </c>
    </row>
    <row r="2053" spans="1:12" ht="30" x14ac:dyDescent="0.25">
      <c r="A2053" s="386">
        <v>2045</v>
      </c>
      <c r="B2053" s="151">
        <v>300</v>
      </c>
      <c r="C2053" s="151" t="s">
        <v>11160</v>
      </c>
      <c r="D2053" s="386"/>
      <c r="E2053" s="386"/>
      <c r="F2053" s="386"/>
      <c r="G2053" s="387"/>
      <c r="H2053" s="386" t="s">
        <v>11210</v>
      </c>
      <c r="I2053" s="386" t="s">
        <v>535</v>
      </c>
      <c r="J2053" s="386">
        <v>12</v>
      </c>
      <c r="K2053" s="386">
        <v>2015</v>
      </c>
      <c r="L2053" s="195">
        <v>90000</v>
      </c>
    </row>
    <row r="2054" spans="1:12" ht="135" x14ac:dyDescent="0.25">
      <c r="A2054" s="386">
        <v>2046</v>
      </c>
      <c r="B2054" s="151">
        <v>1</v>
      </c>
      <c r="C2054" s="151" t="s">
        <v>11201</v>
      </c>
      <c r="D2054" s="386"/>
      <c r="E2054" s="386"/>
      <c r="F2054" s="386"/>
      <c r="G2054" s="387"/>
      <c r="H2054" s="386" t="s">
        <v>11210</v>
      </c>
      <c r="I2054" s="386" t="s">
        <v>535</v>
      </c>
      <c r="J2054" s="386">
        <v>12</v>
      </c>
      <c r="K2054" s="386">
        <v>2015</v>
      </c>
      <c r="L2054" s="195">
        <v>13000</v>
      </c>
    </row>
    <row r="2055" spans="1:12" x14ac:dyDescent="0.25">
      <c r="A2055" s="386">
        <v>2047</v>
      </c>
      <c r="B2055" s="151">
        <v>10</v>
      </c>
      <c r="C2055" s="151" t="s">
        <v>11196</v>
      </c>
      <c r="D2055" s="386"/>
      <c r="E2055" s="386"/>
      <c r="F2055" s="386"/>
      <c r="G2055" s="387"/>
      <c r="H2055" s="386" t="s">
        <v>11210</v>
      </c>
      <c r="I2055" s="386" t="s">
        <v>535</v>
      </c>
      <c r="J2055" s="386">
        <v>12</v>
      </c>
      <c r="K2055" s="386">
        <v>2015</v>
      </c>
      <c r="L2055" s="195">
        <v>8000</v>
      </c>
    </row>
    <row r="2056" spans="1:12" ht="30" x14ac:dyDescent="0.25">
      <c r="A2056" s="386">
        <v>2048</v>
      </c>
      <c r="B2056" s="151">
        <v>100</v>
      </c>
      <c r="C2056" s="151" t="s">
        <v>11197</v>
      </c>
      <c r="D2056" s="386"/>
      <c r="E2056" s="386"/>
      <c r="F2056" s="386"/>
      <c r="G2056" s="387"/>
      <c r="H2056" s="386" t="s">
        <v>11210</v>
      </c>
      <c r="I2056" s="386" t="s">
        <v>535</v>
      </c>
      <c r="J2056" s="386">
        <v>12</v>
      </c>
      <c r="K2056" s="386">
        <v>2015</v>
      </c>
      <c r="L2056" s="195">
        <v>25000</v>
      </c>
    </row>
    <row r="2057" spans="1:12" ht="30" x14ac:dyDescent="0.25">
      <c r="A2057" s="386">
        <v>2049</v>
      </c>
      <c r="B2057" s="151">
        <v>100</v>
      </c>
      <c r="C2057" s="151" t="s">
        <v>11208</v>
      </c>
      <c r="D2057" s="386"/>
      <c r="E2057" s="386"/>
      <c r="F2057" s="386"/>
      <c r="G2057" s="387"/>
      <c r="H2057" s="386" t="s">
        <v>11210</v>
      </c>
      <c r="I2057" s="386" t="s">
        <v>535</v>
      </c>
      <c r="J2057" s="386">
        <v>12</v>
      </c>
      <c r="K2057" s="386">
        <v>2015</v>
      </c>
      <c r="L2057" s="195">
        <v>40000</v>
      </c>
    </row>
    <row r="2058" spans="1:12" ht="30" x14ac:dyDescent="0.25">
      <c r="A2058" s="386">
        <v>2050</v>
      </c>
      <c r="B2058" s="151">
        <v>1</v>
      </c>
      <c r="C2058" s="151" t="s">
        <v>11198</v>
      </c>
      <c r="D2058" s="386"/>
      <c r="E2058" s="386"/>
      <c r="F2058" s="386"/>
      <c r="G2058" s="387"/>
      <c r="H2058" s="386" t="s">
        <v>11210</v>
      </c>
      <c r="I2058" s="386" t="s">
        <v>535</v>
      </c>
      <c r="J2058" s="386">
        <v>12</v>
      </c>
      <c r="K2058" s="386">
        <v>2015</v>
      </c>
      <c r="L2058" s="195">
        <v>13000.000000000002</v>
      </c>
    </row>
    <row r="2059" spans="1:12" x14ac:dyDescent="0.25">
      <c r="A2059" s="386">
        <v>2051</v>
      </c>
      <c r="B2059" s="151">
        <v>1</v>
      </c>
      <c r="C2059" s="151" t="s">
        <v>11162</v>
      </c>
      <c r="D2059" s="386"/>
      <c r="E2059" s="386"/>
      <c r="F2059" s="386"/>
      <c r="G2059" s="387"/>
      <c r="H2059" s="386" t="s">
        <v>11210</v>
      </c>
      <c r="I2059" s="386" t="s">
        <v>535</v>
      </c>
      <c r="J2059" s="386">
        <v>12</v>
      </c>
      <c r="K2059" s="386">
        <v>2015</v>
      </c>
      <c r="L2059" s="195">
        <v>6500.0000000000009</v>
      </c>
    </row>
    <row r="2060" spans="1:12" ht="45" x14ac:dyDescent="0.25">
      <c r="A2060" s="386">
        <v>2052</v>
      </c>
      <c r="B2060" s="151">
        <v>1</v>
      </c>
      <c r="C2060" s="151" t="s">
        <v>11164</v>
      </c>
      <c r="D2060" s="386"/>
      <c r="E2060" s="386"/>
      <c r="F2060" s="386"/>
      <c r="G2060" s="387"/>
      <c r="H2060" s="386" t="s">
        <v>11210</v>
      </c>
      <c r="I2060" s="386" t="s">
        <v>535</v>
      </c>
      <c r="J2060" s="386">
        <v>12</v>
      </c>
      <c r="K2060" s="386">
        <v>2015</v>
      </c>
      <c r="L2060" s="195">
        <v>2000</v>
      </c>
    </row>
    <row r="2061" spans="1:12" ht="90" x14ac:dyDescent="0.25">
      <c r="A2061" s="386">
        <v>2053</v>
      </c>
      <c r="B2061" s="151">
        <v>5</v>
      </c>
      <c r="C2061" s="151" t="s">
        <v>11163</v>
      </c>
      <c r="D2061" s="386"/>
      <c r="E2061" s="386"/>
      <c r="F2061" s="386"/>
      <c r="G2061" s="387"/>
      <c r="H2061" s="386" t="s">
        <v>11210</v>
      </c>
      <c r="I2061" s="386" t="s">
        <v>535</v>
      </c>
      <c r="J2061" s="386">
        <v>12</v>
      </c>
      <c r="K2061" s="386">
        <v>2015</v>
      </c>
      <c r="L2061" s="195">
        <v>90000</v>
      </c>
    </row>
    <row r="2062" spans="1:12" ht="60" x14ac:dyDescent="0.25">
      <c r="A2062" s="386">
        <v>2054</v>
      </c>
      <c r="B2062" s="151">
        <v>1</v>
      </c>
      <c r="C2062" s="151" t="s">
        <v>11202</v>
      </c>
      <c r="D2062" s="386"/>
      <c r="E2062" s="386"/>
      <c r="F2062" s="386"/>
      <c r="G2062" s="387"/>
      <c r="H2062" s="386" t="s">
        <v>11210</v>
      </c>
      <c r="I2062" s="386" t="s">
        <v>535</v>
      </c>
      <c r="J2062" s="386">
        <v>12</v>
      </c>
      <c r="K2062" s="386">
        <v>2015</v>
      </c>
      <c r="L2062" s="195">
        <v>3000</v>
      </c>
    </row>
    <row r="2063" spans="1:12" ht="30" x14ac:dyDescent="0.25">
      <c r="A2063" s="386">
        <v>2055</v>
      </c>
      <c r="B2063" s="151">
        <v>4</v>
      </c>
      <c r="C2063" s="151" t="s">
        <v>11165</v>
      </c>
      <c r="D2063" s="386"/>
      <c r="E2063" s="386"/>
      <c r="F2063" s="386"/>
      <c r="G2063" s="387"/>
      <c r="H2063" s="386" t="s">
        <v>11210</v>
      </c>
      <c r="I2063" s="386" t="s">
        <v>535</v>
      </c>
      <c r="J2063" s="386">
        <v>12</v>
      </c>
      <c r="K2063" s="386">
        <v>2015</v>
      </c>
      <c r="L2063" s="195">
        <v>8000</v>
      </c>
    </row>
    <row r="2064" spans="1:12" ht="45" x14ac:dyDescent="0.25">
      <c r="A2064" s="386">
        <v>2056</v>
      </c>
      <c r="B2064" s="151">
        <v>4</v>
      </c>
      <c r="C2064" s="151" t="s">
        <v>11166</v>
      </c>
      <c r="D2064" s="386"/>
      <c r="E2064" s="386"/>
      <c r="F2064" s="386"/>
      <c r="G2064" s="387"/>
      <c r="H2064" s="386" t="s">
        <v>11210</v>
      </c>
      <c r="I2064" s="386" t="s">
        <v>535</v>
      </c>
      <c r="J2064" s="386">
        <v>12</v>
      </c>
      <c r="K2064" s="386">
        <v>2015</v>
      </c>
      <c r="L2064" s="195">
        <v>8400</v>
      </c>
    </row>
    <row r="2065" spans="1:12" ht="30" x14ac:dyDescent="0.25">
      <c r="A2065" s="386">
        <v>2057</v>
      </c>
      <c r="B2065" s="151">
        <v>1</v>
      </c>
      <c r="C2065" s="151" t="s">
        <v>11167</v>
      </c>
      <c r="D2065" s="386"/>
      <c r="E2065" s="386"/>
      <c r="F2065" s="386"/>
      <c r="G2065" s="387"/>
      <c r="H2065" s="386" t="s">
        <v>11210</v>
      </c>
      <c r="I2065" s="386" t="s">
        <v>535</v>
      </c>
      <c r="J2065" s="386">
        <v>12</v>
      </c>
      <c r="K2065" s="386">
        <v>2015</v>
      </c>
      <c r="L2065" s="195">
        <v>10000</v>
      </c>
    </row>
    <row r="2066" spans="1:12" ht="30" x14ac:dyDescent="0.25">
      <c r="A2066" s="386">
        <v>2058</v>
      </c>
      <c r="B2066" s="151">
        <v>1</v>
      </c>
      <c r="C2066" s="151" t="s">
        <v>11168</v>
      </c>
      <c r="D2066" s="386"/>
      <c r="E2066" s="386"/>
      <c r="F2066" s="386"/>
      <c r="G2066" s="387"/>
      <c r="H2066" s="386" t="s">
        <v>11210</v>
      </c>
      <c r="I2066" s="386" t="s">
        <v>535</v>
      </c>
      <c r="J2066" s="386">
        <v>12</v>
      </c>
      <c r="K2066" s="386">
        <v>2015</v>
      </c>
      <c r="L2066" s="195">
        <v>15000</v>
      </c>
    </row>
    <row r="2067" spans="1:12" ht="150" x14ac:dyDescent="0.25">
      <c r="A2067" s="386">
        <v>2059</v>
      </c>
      <c r="B2067" s="151">
        <v>1</v>
      </c>
      <c r="C2067" s="151" t="s">
        <v>11169</v>
      </c>
      <c r="D2067" s="386"/>
      <c r="E2067" s="386"/>
      <c r="F2067" s="386"/>
      <c r="G2067" s="387"/>
      <c r="H2067" s="386" t="s">
        <v>11210</v>
      </c>
      <c r="I2067" s="386" t="s">
        <v>535</v>
      </c>
      <c r="J2067" s="386">
        <v>12</v>
      </c>
      <c r="K2067" s="386">
        <v>2015</v>
      </c>
      <c r="L2067" s="195">
        <v>1500</v>
      </c>
    </row>
    <row r="2068" spans="1:12" ht="30" x14ac:dyDescent="0.25">
      <c r="A2068" s="386">
        <v>2060</v>
      </c>
      <c r="B2068" s="151">
        <v>1</v>
      </c>
      <c r="C2068" s="151" t="s">
        <v>11170</v>
      </c>
      <c r="D2068" s="386"/>
      <c r="E2068" s="386"/>
      <c r="F2068" s="386"/>
      <c r="G2068" s="387"/>
      <c r="H2068" s="386" t="s">
        <v>11210</v>
      </c>
      <c r="I2068" s="386" t="s">
        <v>535</v>
      </c>
      <c r="J2068" s="386">
        <v>12</v>
      </c>
      <c r="K2068" s="386">
        <v>2015</v>
      </c>
      <c r="L2068" s="195">
        <v>5000</v>
      </c>
    </row>
    <row r="2069" spans="1:12" x14ac:dyDescent="0.25">
      <c r="A2069" s="386">
        <v>2061</v>
      </c>
      <c r="B2069" s="151">
        <v>2</v>
      </c>
      <c r="C2069" s="151" t="s">
        <v>11171</v>
      </c>
      <c r="D2069" s="386"/>
      <c r="E2069" s="386"/>
      <c r="F2069" s="386"/>
      <c r="G2069" s="387"/>
      <c r="H2069" s="386" t="s">
        <v>11210</v>
      </c>
      <c r="I2069" s="386" t="s">
        <v>535</v>
      </c>
      <c r="J2069" s="386">
        <v>12</v>
      </c>
      <c r="K2069" s="386">
        <v>2015</v>
      </c>
      <c r="L2069" s="195">
        <v>1800</v>
      </c>
    </row>
    <row r="2070" spans="1:12" ht="30" x14ac:dyDescent="0.25">
      <c r="A2070" s="386">
        <v>2062</v>
      </c>
      <c r="B2070" s="151">
        <v>1</v>
      </c>
      <c r="C2070" s="151" t="s">
        <v>11172</v>
      </c>
      <c r="D2070" s="386"/>
      <c r="E2070" s="386"/>
      <c r="F2070" s="386"/>
      <c r="G2070" s="387"/>
      <c r="H2070" s="386" t="s">
        <v>11210</v>
      </c>
      <c r="I2070" s="386" t="s">
        <v>535</v>
      </c>
      <c r="J2070" s="386">
        <v>12</v>
      </c>
      <c r="K2070" s="386">
        <v>2015</v>
      </c>
      <c r="L2070" s="195">
        <v>1260</v>
      </c>
    </row>
    <row r="2071" spans="1:12" x14ac:dyDescent="0.25">
      <c r="A2071" s="386">
        <v>2063</v>
      </c>
      <c r="B2071" s="151">
        <v>1</v>
      </c>
      <c r="C2071" s="151" t="s">
        <v>11173</v>
      </c>
      <c r="D2071" s="386"/>
      <c r="E2071" s="386"/>
      <c r="F2071" s="386"/>
      <c r="G2071" s="387"/>
      <c r="H2071" s="386" t="s">
        <v>11210</v>
      </c>
      <c r="I2071" s="386" t="s">
        <v>535</v>
      </c>
      <c r="J2071" s="386">
        <v>12</v>
      </c>
      <c r="K2071" s="386">
        <v>2015</v>
      </c>
      <c r="L2071" s="195">
        <v>3000</v>
      </c>
    </row>
    <row r="2072" spans="1:12" x14ac:dyDescent="0.25">
      <c r="A2072" s="386">
        <v>2064</v>
      </c>
      <c r="B2072" s="151">
        <v>2</v>
      </c>
      <c r="C2072" s="151" t="s">
        <v>11174</v>
      </c>
      <c r="D2072" s="386"/>
      <c r="E2072" s="386"/>
      <c r="F2072" s="386"/>
      <c r="G2072" s="387"/>
      <c r="H2072" s="386" t="s">
        <v>11210</v>
      </c>
      <c r="I2072" s="386" t="s">
        <v>535</v>
      </c>
      <c r="J2072" s="386">
        <v>12</v>
      </c>
      <c r="K2072" s="386">
        <v>2015</v>
      </c>
      <c r="L2072" s="195">
        <v>2200</v>
      </c>
    </row>
    <row r="2073" spans="1:12" ht="45" x14ac:dyDescent="0.25">
      <c r="A2073" s="386">
        <v>2065</v>
      </c>
      <c r="B2073" s="151">
        <v>1</v>
      </c>
      <c r="C2073" s="151" t="s">
        <v>11175</v>
      </c>
      <c r="D2073" s="386"/>
      <c r="E2073" s="386"/>
      <c r="F2073" s="386"/>
      <c r="G2073" s="387"/>
      <c r="H2073" s="386" t="s">
        <v>11210</v>
      </c>
      <c r="I2073" s="386" t="s">
        <v>535</v>
      </c>
      <c r="J2073" s="386">
        <v>12</v>
      </c>
      <c r="K2073" s="386">
        <v>2015</v>
      </c>
      <c r="L2073" s="195">
        <v>10000</v>
      </c>
    </row>
    <row r="2074" spans="1:12" ht="30" x14ac:dyDescent="0.25">
      <c r="A2074" s="386">
        <v>2066</v>
      </c>
      <c r="B2074" s="151">
        <v>2</v>
      </c>
      <c r="C2074" s="151" t="s">
        <v>11176</v>
      </c>
      <c r="D2074" s="386"/>
      <c r="E2074" s="386"/>
      <c r="F2074" s="386"/>
      <c r="G2074" s="387"/>
      <c r="H2074" s="386" t="s">
        <v>11210</v>
      </c>
      <c r="I2074" s="386" t="s">
        <v>535</v>
      </c>
      <c r="J2074" s="386">
        <v>12</v>
      </c>
      <c r="K2074" s="386">
        <v>2015</v>
      </c>
      <c r="L2074" s="195">
        <v>3900</v>
      </c>
    </row>
    <row r="2075" spans="1:12" ht="45" x14ac:dyDescent="0.25">
      <c r="A2075" s="386">
        <v>2067</v>
      </c>
      <c r="B2075" s="151">
        <v>1</v>
      </c>
      <c r="C2075" s="151" t="s">
        <v>11209</v>
      </c>
      <c r="D2075" s="386"/>
      <c r="E2075" s="386"/>
      <c r="F2075" s="386"/>
      <c r="G2075" s="387"/>
      <c r="H2075" s="386" t="s">
        <v>11210</v>
      </c>
      <c r="I2075" s="386" t="s">
        <v>535</v>
      </c>
      <c r="J2075" s="386">
        <v>12</v>
      </c>
      <c r="K2075" s="386">
        <v>2015</v>
      </c>
      <c r="L2075" s="195">
        <v>15000</v>
      </c>
    </row>
    <row r="2076" spans="1:12" ht="45" x14ac:dyDescent="0.25">
      <c r="A2076" s="386">
        <v>2068</v>
      </c>
      <c r="B2076" s="151">
        <v>1</v>
      </c>
      <c r="C2076" s="151" t="s">
        <v>11177</v>
      </c>
      <c r="D2076" s="386"/>
      <c r="E2076" s="386"/>
      <c r="F2076" s="386"/>
      <c r="G2076" s="387"/>
      <c r="H2076" s="386" t="s">
        <v>11210</v>
      </c>
      <c r="I2076" s="386" t="s">
        <v>535</v>
      </c>
      <c r="J2076" s="386">
        <v>12</v>
      </c>
      <c r="K2076" s="386">
        <v>2015</v>
      </c>
      <c r="L2076" s="195">
        <v>6400</v>
      </c>
    </row>
    <row r="2077" spans="1:12" ht="135" x14ac:dyDescent="0.25">
      <c r="A2077" s="386">
        <v>2069</v>
      </c>
      <c r="B2077" s="151">
        <v>10</v>
      </c>
      <c r="C2077" s="151" t="s">
        <v>11178</v>
      </c>
      <c r="D2077" s="386"/>
      <c r="E2077" s="386"/>
      <c r="F2077" s="386"/>
      <c r="G2077" s="387"/>
      <c r="H2077" s="386" t="s">
        <v>11210</v>
      </c>
      <c r="I2077" s="386" t="s">
        <v>535</v>
      </c>
      <c r="J2077" s="386">
        <v>12</v>
      </c>
      <c r="K2077" s="386">
        <v>2015</v>
      </c>
      <c r="L2077" s="195">
        <v>50000</v>
      </c>
    </row>
    <row r="2078" spans="1:12" x14ac:dyDescent="0.25">
      <c r="A2078" s="386">
        <v>2070</v>
      </c>
      <c r="B2078" s="151">
        <v>2</v>
      </c>
      <c r="C2078" s="151" t="s">
        <v>11179</v>
      </c>
      <c r="D2078" s="386"/>
      <c r="E2078" s="386"/>
      <c r="F2078" s="386"/>
      <c r="G2078" s="387"/>
      <c r="H2078" s="386" t="s">
        <v>11210</v>
      </c>
      <c r="I2078" s="386" t="s">
        <v>535</v>
      </c>
      <c r="J2078" s="386">
        <v>12</v>
      </c>
      <c r="K2078" s="386">
        <v>2015</v>
      </c>
      <c r="L2078" s="195">
        <v>23000</v>
      </c>
    </row>
    <row r="2079" spans="1:12" ht="30" x14ac:dyDescent="0.25">
      <c r="A2079" s="386">
        <v>2071</v>
      </c>
      <c r="B2079" s="151">
        <v>5</v>
      </c>
      <c r="C2079" s="151" t="s">
        <v>11180</v>
      </c>
      <c r="D2079" s="386"/>
      <c r="E2079" s="386"/>
      <c r="F2079" s="386"/>
      <c r="G2079" s="387"/>
      <c r="H2079" s="386" t="s">
        <v>11210</v>
      </c>
      <c r="I2079" s="386" t="s">
        <v>535</v>
      </c>
      <c r="J2079" s="386">
        <v>12</v>
      </c>
      <c r="K2079" s="386">
        <v>2015</v>
      </c>
      <c r="L2079" s="195">
        <v>15000</v>
      </c>
    </row>
    <row r="2080" spans="1:12" ht="30" x14ac:dyDescent="0.25">
      <c r="A2080" s="386">
        <v>2072</v>
      </c>
      <c r="B2080" s="151">
        <v>5</v>
      </c>
      <c r="C2080" s="151" t="s">
        <v>11181</v>
      </c>
      <c r="D2080" s="386"/>
      <c r="E2080" s="386"/>
      <c r="F2080" s="386"/>
      <c r="G2080" s="387"/>
      <c r="H2080" s="386" t="s">
        <v>11210</v>
      </c>
      <c r="I2080" s="386" t="s">
        <v>535</v>
      </c>
      <c r="J2080" s="386">
        <v>12</v>
      </c>
      <c r="K2080" s="386">
        <v>2015</v>
      </c>
      <c r="L2080" s="195">
        <v>17500</v>
      </c>
    </row>
    <row r="2081" spans="1:12" ht="30" x14ac:dyDescent="0.25">
      <c r="A2081" s="386">
        <v>2073</v>
      </c>
      <c r="B2081" s="151">
        <v>17</v>
      </c>
      <c r="C2081" s="151" t="s">
        <v>11182</v>
      </c>
      <c r="D2081" s="386"/>
      <c r="E2081" s="386"/>
      <c r="F2081" s="386"/>
      <c r="G2081" s="387"/>
      <c r="H2081" s="386" t="s">
        <v>11210</v>
      </c>
      <c r="I2081" s="386" t="s">
        <v>535</v>
      </c>
      <c r="J2081" s="386">
        <v>12</v>
      </c>
      <c r="K2081" s="386">
        <v>2015</v>
      </c>
      <c r="L2081" s="195">
        <v>21590</v>
      </c>
    </row>
    <row r="2082" spans="1:12" ht="180" x14ac:dyDescent="0.25">
      <c r="A2082" s="386">
        <v>2074</v>
      </c>
      <c r="B2082" s="151">
        <v>1</v>
      </c>
      <c r="C2082" s="151" t="s">
        <v>11183</v>
      </c>
      <c r="D2082" s="386"/>
      <c r="E2082" s="386"/>
      <c r="F2082" s="386"/>
      <c r="G2082" s="387"/>
      <c r="H2082" s="386" t="s">
        <v>11210</v>
      </c>
      <c r="I2082" s="386" t="s">
        <v>535</v>
      </c>
      <c r="J2082" s="386">
        <v>12</v>
      </c>
      <c r="K2082" s="386">
        <v>2015</v>
      </c>
      <c r="L2082" s="195">
        <v>30161</v>
      </c>
    </row>
    <row r="2083" spans="1:12" ht="30" x14ac:dyDescent="0.25">
      <c r="A2083" s="386">
        <v>2075</v>
      </c>
      <c r="B2083" s="151">
        <v>1</v>
      </c>
      <c r="C2083" s="151" t="s">
        <v>11184</v>
      </c>
      <c r="D2083" s="386"/>
      <c r="E2083" s="386"/>
      <c r="F2083" s="386"/>
      <c r="G2083" s="387"/>
      <c r="H2083" s="386" t="s">
        <v>11210</v>
      </c>
      <c r="I2083" s="386" t="s">
        <v>535</v>
      </c>
      <c r="J2083" s="386">
        <v>12</v>
      </c>
      <c r="K2083" s="386">
        <v>2015</v>
      </c>
      <c r="L2083" s="195">
        <v>15000</v>
      </c>
    </row>
    <row r="2084" spans="1:12" ht="30" x14ac:dyDescent="0.25">
      <c r="A2084" s="386">
        <v>2076</v>
      </c>
      <c r="B2084" s="151">
        <v>1</v>
      </c>
      <c r="C2084" s="151" t="s">
        <v>11185</v>
      </c>
      <c r="D2084" s="386"/>
      <c r="E2084" s="386"/>
      <c r="F2084" s="386"/>
      <c r="G2084" s="387"/>
      <c r="H2084" s="386" t="s">
        <v>11210</v>
      </c>
      <c r="I2084" s="386" t="s">
        <v>535</v>
      </c>
      <c r="J2084" s="386">
        <v>12</v>
      </c>
      <c r="K2084" s="386">
        <v>2015</v>
      </c>
      <c r="L2084" s="195">
        <v>10000</v>
      </c>
    </row>
    <row r="2085" spans="1:12" ht="30" x14ac:dyDescent="0.25">
      <c r="A2085" s="386">
        <v>2077</v>
      </c>
      <c r="B2085" s="151">
        <v>2</v>
      </c>
      <c r="C2085" s="151" t="s">
        <v>11186</v>
      </c>
      <c r="D2085" s="386"/>
      <c r="E2085" s="386"/>
      <c r="F2085" s="386"/>
      <c r="G2085" s="387"/>
      <c r="H2085" s="386" t="s">
        <v>11210</v>
      </c>
      <c r="I2085" s="386" t="s">
        <v>535</v>
      </c>
      <c r="J2085" s="386">
        <v>12</v>
      </c>
      <c r="K2085" s="386">
        <v>2015</v>
      </c>
      <c r="L2085" s="195">
        <v>7000</v>
      </c>
    </row>
    <row r="2086" spans="1:12" ht="120" x14ac:dyDescent="0.25">
      <c r="A2086" s="386">
        <v>2078</v>
      </c>
      <c r="B2086" s="151">
        <v>1</v>
      </c>
      <c r="C2086" s="151" t="s">
        <v>11187</v>
      </c>
      <c r="D2086" s="386"/>
      <c r="E2086" s="386"/>
      <c r="F2086" s="386"/>
      <c r="G2086" s="387"/>
      <c r="H2086" s="386" t="s">
        <v>11210</v>
      </c>
      <c r="I2086" s="386" t="s">
        <v>535</v>
      </c>
      <c r="J2086" s="386">
        <v>12</v>
      </c>
      <c r="K2086" s="386">
        <v>2015</v>
      </c>
      <c r="L2086" s="195">
        <v>10033.002000000002</v>
      </c>
    </row>
    <row r="2087" spans="1:12" ht="45" x14ac:dyDescent="0.25">
      <c r="A2087" s="386">
        <v>2079</v>
      </c>
      <c r="B2087" s="151">
        <v>3</v>
      </c>
      <c r="C2087" s="151" t="s">
        <v>11188</v>
      </c>
      <c r="D2087" s="386"/>
      <c r="E2087" s="386"/>
      <c r="F2087" s="386"/>
      <c r="G2087" s="387"/>
      <c r="H2087" s="386" t="s">
        <v>11210</v>
      </c>
      <c r="I2087" s="386" t="s">
        <v>535</v>
      </c>
      <c r="J2087" s="386">
        <v>12</v>
      </c>
      <c r="K2087" s="386">
        <v>2015</v>
      </c>
      <c r="L2087" s="195">
        <v>3900</v>
      </c>
    </row>
    <row r="2088" spans="1:12" ht="30" x14ac:dyDescent="0.25">
      <c r="A2088" s="386">
        <v>2080</v>
      </c>
      <c r="B2088" s="151">
        <v>3</v>
      </c>
      <c r="C2088" s="151" t="s">
        <v>11189</v>
      </c>
      <c r="D2088" s="386"/>
      <c r="E2088" s="386"/>
      <c r="F2088" s="386"/>
      <c r="G2088" s="387"/>
      <c r="H2088" s="386" t="s">
        <v>11210</v>
      </c>
      <c r="I2088" s="386" t="s">
        <v>535</v>
      </c>
      <c r="J2088" s="386">
        <v>12</v>
      </c>
      <c r="K2088" s="386">
        <v>2015</v>
      </c>
      <c r="L2088" s="195">
        <v>4500</v>
      </c>
    </row>
    <row r="2089" spans="1:12" ht="180" x14ac:dyDescent="0.25">
      <c r="A2089" s="386">
        <v>2081</v>
      </c>
      <c r="B2089" s="151">
        <v>2</v>
      </c>
      <c r="C2089" s="151" t="s">
        <v>11190</v>
      </c>
      <c r="D2089" s="386"/>
      <c r="E2089" s="386"/>
      <c r="F2089" s="386"/>
      <c r="G2089" s="387"/>
      <c r="H2089" s="386" t="s">
        <v>11210</v>
      </c>
      <c r="I2089" s="386" t="s">
        <v>535</v>
      </c>
      <c r="J2089" s="386">
        <v>12</v>
      </c>
      <c r="K2089" s="386">
        <v>2015</v>
      </c>
      <c r="L2089" s="195">
        <v>2600</v>
      </c>
    </row>
    <row r="2090" spans="1:12" ht="60" x14ac:dyDescent="0.25">
      <c r="A2090" s="386">
        <v>2082</v>
      </c>
      <c r="B2090" s="151">
        <v>3</v>
      </c>
      <c r="C2090" s="151" t="s">
        <v>11191</v>
      </c>
      <c r="D2090" s="386"/>
      <c r="E2090" s="386"/>
      <c r="F2090" s="386"/>
      <c r="G2090" s="387"/>
      <c r="H2090" s="386" t="s">
        <v>11210</v>
      </c>
      <c r="I2090" s="386" t="s">
        <v>535</v>
      </c>
      <c r="J2090" s="386">
        <v>12</v>
      </c>
      <c r="K2090" s="386">
        <v>2015</v>
      </c>
      <c r="L2090" s="195">
        <v>3000</v>
      </c>
    </row>
    <row r="2091" spans="1:12" ht="30" x14ac:dyDescent="0.25">
      <c r="A2091" s="386">
        <v>2083</v>
      </c>
      <c r="B2091" s="151">
        <v>3</v>
      </c>
      <c r="C2091" s="151" t="s">
        <v>11192</v>
      </c>
      <c r="D2091" s="386"/>
      <c r="E2091" s="386"/>
      <c r="F2091" s="386"/>
      <c r="G2091" s="387"/>
      <c r="H2091" s="386" t="s">
        <v>11210</v>
      </c>
      <c r="I2091" s="386" t="s">
        <v>535</v>
      </c>
      <c r="J2091" s="386">
        <v>12</v>
      </c>
      <c r="K2091" s="386">
        <v>2015</v>
      </c>
      <c r="L2091" s="195">
        <v>3600</v>
      </c>
    </row>
    <row r="2092" spans="1:12" ht="30" x14ac:dyDescent="0.25">
      <c r="A2092" s="386">
        <v>2084</v>
      </c>
      <c r="B2092" s="151">
        <v>1</v>
      </c>
      <c r="C2092" s="151" t="s">
        <v>11193</v>
      </c>
      <c r="D2092" s="386"/>
      <c r="E2092" s="386"/>
      <c r="F2092" s="386"/>
      <c r="G2092" s="387"/>
      <c r="H2092" s="386" t="s">
        <v>11210</v>
      </c>
      <c r="I2092" s="386" t="s">
        <v>535</v>
      </c>
      <c r="J2092" s="386">
        <v>12</v>
      </c>
      <c r="K2092" s="386">
        <v>2015</v>
      </c>
      <c r="L2092" s="195">
        <v>3506</v>
      </c>
    </row>
    <row r="2093" spans="1:12" ht="60" x14ac:dyDescent="0.25">
      <c r="A2093" s="386">
        <v>2085</v>
      </c>
      <c r="B2093" s="151">
        <v>2</v>
      </c>
      <c r="C2093" s="151" t="s">
        <v>11194</v>
      </c>
      <c r="D2093" s="386"/>
      <c r="E2093" s="386"/>
      <c r="F2093" s="386"/>
      <c r="G2093" s="387"/>
      <c r="H2093" s="386" t="s">
        <v>11210</v>
      </c>
      <c r="I2093" s="386" t="s">
        <v>535</v>
      </c>
      <c r="J2093" s="386">
        <v>12</v>
      </c>
      <c r="K2093" s="386">
        <v>2015</v>
      </c>
      <c r="L2093" s="195">
        <v>4000</v>
      </c>
    </row>
    <row r="2094" spans="1:12" ht="330" x14ac:dyDescent="0.25">
      <c r="A2094" s="386">
        <v>2086</v>
      </c>
      <c r="B2094" s="151">
        <v>2</v>
      </c>
      <c r="C2094" s="151" t="s">
        <v>11195</v>
      </c>
      <c r="D2094" s="386"/>
      <c r="E2094" s="386"/>
      <c r="F2094" s="386"/>
      <c r="G2094" s="387"/>
      <c r="H2094" s="386" t="s">
        <v>11210</v>
      </c>
      <c r="I2094" s="386" t="s">
        <v>535</v>
      </c>
      <c r="J2094" s="386">
        <v>12</v>
      </c>
      <c r="K2094" s="386">
        <v>2015</v>
      </c>
      <c r="L2094" s="195">
        <v>14000</v>
      </c>
    </row>
    <row r="2095" spans="1:12" x14ac:dyDescent="0.25">
      <c r="A2095" s="386">
        <v>2087</v>
      </c>
      <c r="B2095" s="386" t="s">
        <v>11211</v>
      </c>
      <c r="C2095" s="386" t="s">
        <v>11212</v>
      </c>
      <c r="D2095" s="386"/>
      <c r="E2095" s="386"/>
      <c r="F2095" s="386"/>
      <c r="G2095" s="387"/>
      <c r="H2095" s="386" t="s">
        <v>299</v>
      </c>
      <c r="I2095" s="386" t="s">
        <v>535</v>
      </c>
      <c r="J2095" s="386">
        <v>12</v>
      </c>
      <c r="K2095" s="386">
        <v>2015</v>
      </c>
      <c r="L2095" s="388">
        <v>487.2</v>
      </c>
    </row>
    <row r="2096" spans="1:12" x14ac:dyDescent="0.25">
      <c r="A2096" s="386">
        <v>2088</v>
      </c>
      <c r="B2096" s="386" t="s">
        <v>11213</v>
      </c>
      <c r="C2096" s="96" t="s">
        <v>11214</v>
      </c>
      <c r="D2096" s="386"/>
      <c r="E2096" s="386"/>
      <c r="F2096" s="386"/>
      <c r="G2096" s="387"/>
      <c r="H2096" s="386" t="s">
        <v>299</v>
      </c>
      <c r="I2096" s="386" t="s">
        <v>535</v>
      </c>
      <c r="J2096" s="386">
        <v>12</v>
      </c>
      <c r="K2096" s="386">
        <v>2015</v>
      </c>
      <c r="L2096" s="388">
        <v>719.2</v>
      </c>
    </row>
    <row r="2097" spans="1:12" x14ac:dyDescent="0.25">
      <c r="A2097" s="386">
        <v>2089</v>
      </c>
      <c r="B2097" s="386" t="s">
        <v>11215</v>
      </c>
      <c r="C2097" s="386" t="s">
        <v>11216</v>
      </c>
      <c r="D2097" s="386"/>
      <c r="E2097" s="386"/>
      <c r="F2097" s="386"/>
      <c r="G2097" s="387"/>
      <c r="H2097" s="386" t="s">
        <v>1088</v>
      </c>
      <c r="I2097" s="386" t="s">
        <v>92</v>
      </c>
      <c r="J2097" s="386">
        <v>1</v>
      </c>
      <c r="K2097" s="386">
        <v>2021</v>
      </c>
      <c r="L2097" s="388">
        <v>2550.7399999999998</v>
      </c>
    </row>
    <row r="2098" spans="1:12" x14ac:dyDescent="0.25">
      <c r="A2098" s="386">
        <v>2090</v>
      </c>
      <c r="B2098" s="96" t="s">
        <v>11217</v>
      </c>
      <c r="C2098" s="386" t="s">
        <v>11218</v>
      </c>
      <c r="D2098" s="386"/>
      <c r="E2098" s="386"/>
      <c r="F2098" s="386"/>
      <c r="G2098" s="387"/>
      <c r="H2098" s="386" t="s">
        <v>2011</v>
      </c>
      <c r="I2098" s="96" t="s">
        <v>92</v>
      </c>
      <c r="J2098" s="96">
        <v>1</v>
      </c>
      <c r="K2098" s="96">
        <v>2021</v>
      </c>
      <c r="L2098" s="388">
        <v>382.63</v>
      </c>
    </row>
    <row r="2099" spans="1:12" x14ac:dyDescent="0.25">
      <c r="A2099" s="386">
        <v>2091</v>
      </c>
      <c r="B2099" s="96" t="s">
        <v>11219</v>
      </c>
      <c r="C2099" s="96" t="s">
        <v>11220</v>
      </c>
      <c r="D2099" s="386"/>
      <c r="E2099" s="386"/>
      <c r="F2099" s="386"/>
      <c r="G2099" s="387"/>
      <c r="H2099" s="386" t="s">
        <v>2416</v>
      </c>
      <c r="I2099" s="96" t="s">
        <v>92</v>
      </c>
      <c r="J2099" s="96">
        <v>1</v>
      </c>
      <c r="K2099" s="96">
        <v>2021</v>
      </c>
      <c r="L2099" s="388">
        <v>1969.68</v>
      </c>
    </row>
    <row r="2100" spans="1:12" ht="30" x14ac:dyDescent="0.25">
      <c r="A2100" s="386">
        <v>2092</v>
      </c>
      <c r="B2100" s="96" t="s">
        <v>11221</v>
      </c>
      <c r="C2100" s="96" t="s">
        <v>11222</v>
      </c>
      <c r="D2100" s="386"/>
      <c r="E2100" s="386"/>
      <c r="F2100" s="386"/>
      <c r="G2100" s="387"/>
      <c r="H2100" s="386" t="s">
        <v>2416</v>
      </c>
      <c r="I2100" s="96" t="s">
        <v>92</v>
      </c>
      <c r="J2100" s="96">
        <v>1</v>
      </c>
      <c r="K2100" s="96">
        <v>2021</v>
      </c>
      <c r="L2100" s="388">
        <v>4791.1899999999996</v>
      </c>
    </row>
    <row r="2101" spans="1:12" x14ac:dyDescent="0.25">
      <c r="A2101" s="386">
        <v>2093</v>
      </c>
      <c r="B2101" s="96" t="s">
        <v>11223</v>
      </c>
      <c r="C2101" s="96" t="s">
        <v>9151</v>
      </c>
      <c r="D2101" s="386"/>
      <c r="E2101" s="386"/>
      <c r="F2101" s="386"/>
      <c r="G2101" s="387"/>
      <c r="H2101" s="386" t="s">
        <v>2834</v>
      </c>
      <c r="I2101" s="96" t="s">
        <v>92</v>
      </c>
      <c r="J2101" s="96">
        <v>1</v>
      </c>
      <c r="K2101" s="96">
        <v>2021</v>
      </c>
      <c r="L2101" s="388">
        <v>2799</v>
      </c>
    </row>
    <row r="2102" spans="1:12" x14ac:dyDescent="0.25">
      <c r="A2102" s="386">
        <v>2094</v>
      </c>
      <c r="B2102" s="96" t="s">
        <v>11224</v>
      </c>
      <c r="C2102" s="96" t="s">
        <v>11225</v>
      </c>
      <c r="D2102" s="386"/>
      <c r="E2102" s="386"/>
      <c r="F2102" s="386"/>
      <c r="G2102" s="387"/>
      <c r="H2102" s="386" t="s">
        <v>2416</v>
      </c>
      <c r="I2102" s="96" t="s">
        <v>92</v>
      </c>
      <c r="J2102" s="96">
        <v>1</v>
      </c>
      <c r="K2102" s="96">
        <v>2021</v>
      </c>
      <c r="L2102" s="388">
        <v>899.02</v>
      </c>
    </row>
    <row r="2103" spans="1:12" x14ac:dyDescent="0.25">
      <c r="A2103" s="386">
        <v>2095</v>
      </c>
      <c r="B2103" s="386" t="s">
        <v>11226</v>
      </c>
      <c r="C2103" s="96" t="s">
        <v>10950</v>
      </c>
      <c r="D2103" s="386"/>
      <c r="E2103" s="386"/>
      <c r="F2103" s="386"/>
      <c r="G2103" s="387"/>
      <c r="H2103" s="386" t="s">
        <v>2699</v>
      </c>
      <c r="I2103" s="96" t="s">
        <v>92</v>
      </c>
      <c r="J2103" s="96">
        <v>1</v>
      </c>
      <c r="K2103" s="96">
        <v>2021</v>
      </c>
      <c r="L2103" s="388">
        <v>2799.02</v>
      </c>
    </row>
    <row r="2104" spans="1:12" x14ac:dyDescent="0.25">
      <c r="A2104" s="386">
        <v>2096</v>
      </c>
      <c r="B2104" s="96" t="s">
        <v>11227</v>
      </c>
      <c r="C2104" s="96" t="s">
        <v>11228</v>
      </c>
      <c r="D2104" s="386"/>
      <c r="E2104" s="386"/>
      <c r="F2104" s="386"/>
      <c r="G2104" s="387"/>
      <c r="H2104" s="386" t="s">
        <v>1443</v>
      </c>
      <c r="I2104" s="96" t="s">
        <v>92</v>
      </c>
      <c r="J2104" s="96">
        <v>2</v>
      </c>
      <c r="K2104" s="96">
        <v>2021</v>
      </c>
      <c r="L2104" s="388">
        <v>1740</v>
      </c>
    </row>
    <row r="2105" spans="1:12" x14ac:dyDescent="0.25">
      <c r="A2105" s="386">
        <v>2097</v>
      </c>
      <c r="B2105" s="96" t="s">
        <v>11229</v>
      </c>
      <c r="C2105" s="96" t="s">
        <v>11230</v>
      </c>
      <c r="D2105" s="386"/>
      <c r="E2105" s="386"/>
      <c r="F2105" s="386"/>
      <c r="G2105" s="387"/>
      <c r="H2105" s="386" t="s">
        <v>2834</v>
      </c>
      <c r="I2105" s="96" t="s">
        <v>92</v>
      </c>
      <c r="J2105" s="96">
        <v>2</v>
      </c>
      <c r="K2105" s="96">
        <v>2021</v>
      </c>
      <c r="L2105" s="388">
        <v>2999</v>
      </c>
    </row>
    <row r="2106" spans="1:12" x14ac:dyDescent="0.25">
      <c r="A2106" s="386">
        <v>2098</v>
      </c>
      <c r="B2106" s="386" t="s">
        <v>11231</v>
      </c>
      <c r="C2106" s="96" t="s">
        <v>11232</v>
      </c>
      <c r="D2106" s="386"/>
      <c r="E2106" s="386"/>
      <c r="F2106" s="386"/>
      <c r="G2106" s="387"/>
      <c r="H2106" s="386" t="s">
        <v>2699</v>
      </c>
      <c r="I2106" s="96" t="s">
        <v>92</v>
      </c>
      <c r="J2106" s="96">
        <v>2</v>
      </c>
      <c r="K2106" s="96">
        <v>2021</v>
      </c>
      <c r="L2106" s="388">
        <v>2299</v>
      </c>
    </row>
    <row r="2107" spans="1:12" x14ac:dyDescent="0.25">
      <c r="A2107" s="386">
        <v>2099</v>
      </c>
      <c r="B2107" s="96" t="s">
        <v>11233</v>
      </c>
      <c r="C2107" s="96" t="s">
        <v>11234</v>
      </c>
      <c r="D2107" s="386"/>
      <c r="E2107" s="386"/>
      <c r="F2107" s="386"/>
      <c r="G2107" s="387"/>
      <c r="H2107" s="386" t="s">
        <v>183</v>
      </c>
      <c r="I2107" s="96" t="s">
        <v>92</v>
      </c>
      <c r="J2107" s="96">
        <v>2</v>
      </c>
      <c r="K2107" s="96">
        <v>2021</v>
      </c>
      <c r="L2107" s="388">
        <v>406</v>
      </c>
    </row>
    <row r="2108" spans="1:12" ht="30" x14ac:dyDescent="0.25">
      <c r="A2108" s="386">
        <v>2100</v>
      </c>
      <c r="B2108" s="96" t="s">
        <v>11235</v>
      </c>
      <c r="C2108" s="96" t="s">
        <v>11236</v>
      </c>
      <c r="D2108" s="386"/>
      <c r="E2108" s="386"/>
      <c r="F2108" s="386"/>
      <c r="G2108" s="387"/>
      <c r="H2108" s="386" t="s">
        <v>183</v>
      </c>
      <c r="I2108" s="96" t="s">
        <v>92</v>
      </c>
      <c r="J2108" s="96">
        <v>2</v>
      </c>
      <c r="K2108" s="96">
        <v>2021</v>
      </c>
      <c r="L2108" s="388">
        <v>3422</v>
      </c>
    </row>
    <row r="2109" spans="1:12" x14ac:dyDescent="0.25">
      <c r="A2109" s="386">
        <v>2101</v>
      </c>
      <c r="B2109" s="96" t="s">
        <v>11237</v>
      </c>
      <c r="C2109" s="96" t="s">
        <v>10950</v>
      </c>
      <c r="D2109" s="386"/>
      <c r="E2109" s="386"/>
      <c r="F2109" s="386"/>
      <c r="G2109" s="387"/>
      <c r="H2109" s="386" t="s">
        <v>2834</v>
      </c>
      <c r="I2109" s="96" t="s">
        <v>92</v>
      </c>
      <c r="J2109" s="96">
        <v>2</v>
      </c>
      <c r="K2109" s="96">
        <v>2021</v>
      </c>
      <c r="L2109" s="388">
        <v>2799.02</v>
      </c>
    </row>
    <row r="2110" spans="1:12" ht="30" x14ac:dyDescent="0.25">
      <c r="A2110" s="386">
        <v>2102</v>
      </c>
      <c r="B2110" s="96" t="s">
        <v>11238</v>
      </c>
      <c r="C2110" s="96" t="s">
        <v>11239</v>
      </c>
      <c r="D2110" s="386"/>
      <c r="E2110" s="386"/>
      <c r="F2110" s="386"/>
      <c r="G2110" s="387"/>
      <c r="H2110" s="386" t="s">
        <v>381</v>
      </c>
      <c r="I2110" s="96" t="s">
        <v>92</v>
      </c>
      <c r="J2110" s="96">
        <v>2</v>
      </c>
      <c r="K2110" s="96">
        <v>2021</v>
      </c>
      <c r="L2110" s="388">
        <v>5452</v>
      </c>
    </row>
    <row r="2111" spans="1:12" x14ac:dyDescent="0.25">
      <c r="A2111" s="386">
        <v>2103</v>
      </c>
      <c r="B2111" s="96" t="s">
        <v>11240</v>
      </c>
      <c r="C2111" s="96" t="s">
        <v>11241</v>
      </c>
      <c r="D2111" s="386"/>
      <c r="E2111" s="386"/>
      <c r="F2111" s="386"/>
      <c r="G2111" s="387"/>
      <c r="H2111" s="386" t="s">
        <v>2834</v>
      </c>
      <c r="I2111" s="96" t="s">
        <v>92</v>
      </c>
      <c r="J2111" s="96">
        <v>2</v>
      </c>
      <c r="K2111" s="96">
        <v>2021</v>
      </c>
      <c r="L2111" s="388">
        <v>5386.3</v>
      </c>
    </row>
    <row r="2112" spans="1:12" x14ac:dyDescent="0.25">
      <c r="A2112" s="386">
        <v>2104</v>
      </c>
      <c r="B2112" s="96" t="s">
        <v>11242</v>
      </c>
      <c r="C2112" s="96" t="s">
        <v>11243</v>
      </c>
      <c r="D2112" s="386"/>
      <c r="E2112" s="386"/>
      <c r="F2112" s="386"/>
      <c r="G2112" s="387"/>
      <c r="H2112" s="386" t="s">
        <v>2834</v>
      </c>
      <c r="I2112" s="96" t="s">
        <v>92</v>
      </c>
      <c r="J2112" s="96">
        <v>3</v>
      </c>
      <c r="K2112" s="96">
        <v>2021</v>
      </c>
      <c r="L2112" s="388">
        <v>1299.2</v>
      </c>
    </row>
    <row r="2113" spans="1:12" x14ac:dyDescent="0.25">
      <c r="A2113" s="386">
        <v>2105</v>
      </c>
      <c r="B2113" s="96" t="s">
        <v>11244</v>
      </c>
      <c r="C2113" s="96" t="s">
        <v>11245</v>
      </c>
      <c r="D2113" s="386"/>
      <c r="E2113" s="386"/>
      <c r="F2113" s="386"/>
      <c r="G2113" s="387"/>
      <c r="H2113" s="386" t="s">
        <v>891</v>
      </c>
      <c r="I2113" s="96" t="s">
        <v>92</v>
      </c>
      <c r="J2113" s="96">
        <v>3</v>
      </c>
      <c r="K2113" s="96">
        <v>2021</v>
      </c>
      <c r="L2113" s="388">
        <v>2085.6799999999998</v>
      </c>
    </row>
    <row r="2114" spans="1:12" x14ac:dyDescent="0.25">
      <c r="A2114" s="386">
        <v>2106</v>
      </c>
      <c r="B2114" s="96" t="s">
        <v>11246</v>
      </c>
      <c r="C2114" s="96" t="s">
        <v>11247</v>
      </c>
      <c r="D2114" s="386"/>
      <c r="E2114" s="386"/>
      <c r="F2114" s="386"/>
      <c r="G2114" s="387"/>
      <c r="H2114" s="386" t="s">
        <v>8426</v>
      </c>
      <c r="I2114" s="96" t="s">
        <v>92</v>
      </c>
      <c r="J2114" s="96">
        <v>3</v>
      </c>
      <c r="K2114" s="96">
        <v>2021</v>
      </c>
      <c r="L2114" s="388">
        <v>2726</v>
      </c>
    </row>
    <row r="2115" spans="1:12" x14ac:dyDescent="0.25">
      <c r="A2115" s="386">
        <v>2107</v>
      </c>
      <c r="B2115" s="96" t="s">
        <v>11248</v>
      </c>
      <c r="C2115" s="96" t="s">
        <v>11249</v>
      </c>
      <c r="D2115" s="386"/>
      <c r="E2115" s="386"/>
      <c r="F2115" s="386"/>
      <c r="G2115" s="387"/>
      <c r="H2115" s="386" t="s">
        <v>1313</v>
      </c>
      <c r="I2115" s="96" t="s">
        <v>92</v>
      </c>
      <c r="J2115" s="96">
        <v>3</v>
      </c>
      <c r="K2115" s="96">
        <v>2021</v>
      </c>
      <c r="L2115" s="388">
        <v>1799</v>
      </c>
    </row>
    <row r="2116" spans="1:12" x14ac:dyDescent="0.25">
      <c r="A2116" s="386">
        <v>2108</v>
      </c>
      <c r="B2116" s="96" t="s">
        <v>11250</v>
      </c>
      <c r="C2116" s="96" t="s">
        <v>11249</v>
      </c>
      <c r="D2116" s="386"/>
      <c r="E2116" s="386"/>
      <c r="F2116" s="386"/>
      <c r="G2116" s="387"/>
      <c r="H2116" s="386" t="s">
        <v>1313</v>
      </c>
      <c r="I2116" s="96" t="s">
        <v>92</v>
      </c>
      <c r="J2116" s="96">
        <v>3</v>
      </c>
      <c r="K2116" s="96">
        <v>2021</v>
      </c>
      <c r="L2116" s="388">
        <v>1799</v>
      </c>
    </row>
    <row r="2117" spans="1:12" x14ac:dyDescent="0.25">
      <c r="A2117" s="386">
        <v>2109</v>
      </c>
      <c r="B2117" s="96" t="s">
        <v>11251</v>
      </c>
      <c r="C2117" s="96" t="s">
        <v>11249</v>
      </c>
      <c r="D2117" s="386"/>
      <c r="E2117" s="386"/>
      <c r="F2117" s="386"/>
      <c r="G2117" s="387"/>
      <c r="H2117" s="386" t="s">
        <v>1313</v>
      </c>
      <c r="I2117" s="96" t="s">
        <v>92</v>
      </c>
      <c r="J2117" s="96">
        <v>3</v>
      </c>
      <c r="K2117" s="96">
        <v>2021</v>
      </c>
      <c r="L2117" s="388">
        <v>1799</v>
      </c>
    </row>
    <row r="2118" spans="1:12" x14ac:dyDescent="0.25">
      <c r="A2118" s="386">
        <v>2110</v>
      </c>
      <c r="B2118" s="96" t="s">
        <v>11252</v>
      </c>
      <c r="C2118" s="96" t="s">
        <v>11249</v>
      </c>
      <c r="D2118" s="386"/>
      <c r="E2118" s="386"/>
      <c r="F2118" s="386"/>
      <c r="G2118" s="387"/>
      <c r="H2118" s="386" t="s">
        <v>1313</v>
      </c>
      <c r="I2118" s="96" t="s">
        <v>92</v>
      </c>
      <c r="J2118" s="96">
        <v>3</v>
      </c>
      <c r="K2118" s="96">
        <v>2021</v>
      </c>
      <c r="L2118" s="388">
        <v>1799</v>
      </c>
    </row>
    <row r="2119" spans="1:12" x14ac:dyDescent="0.25">
      <c r="A2119" s="386">
        <v>2111</v>
      </c>
      <c r="B2119" s="96" t="s">
        <v>11253</v>
      </c>
      <c r="C2119" s="96" t="s">
        <v>11249</v>
      </c>
      <c r="D2119" s="386"/>
      <c r="E2119" s="386"/>
      <c r="F2119" s="386"/>
      <c r="G2119" s="387"/>
      <c r="H2119" s="386" t="s">
        <v>1313</v>
      </c>
      <c r="I2119" s="96" t="s">
        <v>92</v>
      </c>
      <c r="J2119" s="96">
        <v>3</v>
      </c>
      <c r="K2119" s="96">
        <v>2021</v>
      </c>
      <c r="L2119" s="388">
        <v>1799</v>
      </c>
    </row>
    <row r="2120" spans="1:12" x14ac:dyDescent="0.25">
      <c r="A2120" s="386">
        <v>2112</v>
      </c>
      <c r="B2120" s="96" t="s">
        <v>11254</v>
      </c>
      <c r="C2120" s="96" t="s">
        <v>11255</v>
      </c>
      <c r="D2120" s="386"/>
      <c r="E2120" s="386"/>
      <c r="F2120" s="386"/>
      <c r="G2120" s="387"/>
      <c r="H2120" s="386" t="s">
        <v>381</v>
      </c>
      <c r="I2120" s="96" t="s">
        <v>92</v>
      </c>
      <c r="J2120" s="96">
        <v>3</v>
      </c>
      <c r="K2120" s="96">
        <v>2021</v>
      </c>
      <c r="L2120" s="388">
        <v>1149</v>
      </c>
    </row>
    <row r="2121" spans="1:12" x14ac:dyDescent="0.25">
      <c r="A2121" s="386">
        <v>2113</v>
      </c>
      <c r="B2121" s="96" t="s">
        <v>11256</v>
      </c>
      <c r="C2121" s="96" t="s">
        <v>11255</v>
      </c>
      <c r="D2121" s="386"/>
      <c r="E2121" s="386"/>
      <c r="F2121" s="386"/>
      <c r="G2121" s="387"/>
      <c r="H2121" s="386" t="s">
        <v>381</v>
      </c>
      <c r="I2121" s="96" t="s">
        <v>92</v>
      </c>
      <c r="J2121" s="96">
        <v>3</v>
      </c>
      <c r="K2121" s="96">
        <v>2021</v>
      </c>
      <c r="L2121" s="388">
        <v>1149</v>
      </c>
    </row>
    <row r="2122" spans="1:12" x14ac:dyDescent="0.25">
      <c r="A2122" s="386">
        <v>2114</v>
      </c>
      <c r="B2122" s="96" t="s">
        <v>11257</v>
      </c>
      <c r="C2122" s="96" t="s">
        <v>11232</v>
      </c>
      <c r="D2122" s="386"/>
      <c r="E2122" s="386"/>
      <c r="F2122" s="386"/>
      <c r="G2122" s="387"/>
      <c r="H2122" s="386" t="s">
        <v>2431</v>
      </c>
      <c r="I2122" s="96" t="s">
        <v>92</v>
      </c>
      <c r="J2122" s="96">
        <v>3</v>
      </c>
      <c r="K2122" s="96">
        <v>2021</v>
      </c>
      <c r="L2122" s="388">
        <v>2499</v>
      </c>
    </row>
    <row r="2123" spans="1:12" x14ac:dyDescent="0.25">
      <c r="A2123" s="386">
        <v>2115</v>
      </c>
      <c r="B2123" s="96" t="s">
        <v>11258</v>
      </c>
      <c r="C2123" s="96" t="s">
        <v>11232</v>
      </c>
      <c r="D2123" s="386"/>
      <c r="E2123" s="386"/>
      <c r="F2123" s="386"/>
      <c r="G2123" s="387"/>
      <c r="H2123" s="386" t="s">
        <v>2431</v>
      </c>
      <c r="I2123" s="96" t="s">
        <v>92</v>
      </c>
      <c r="J2123" s="96">
        <v>3</v>
      </c>
      <c r="K2123" s="96">
        <v>2021</v>
      </c>
      <c r="L2123" s="388">
        <v>2499</v>
      </c>
    </row>
    <row r="2124" spans="1:12" x14ac:dyDescent="0.25">
      <c r="A2124" s="386">
        <v>2116</v>
      </c>
      <c r="B2124" s="96" t="s">
        <v>11259</v>
      </c>
      <c r="C2124" s="96" t="s">
        <v>11232</v>
      </c>
      <c r="D2124" s="386"/>
      <c r="E2124" s="386"/>
      <c r="F2124" s="386"/>
      <c r="G2124" s="387"/>
      <c r="H2124" s="386" t="s">
        <v>2431</v>
      </c>
      <c r="I2124" s="96" t="s">
        <v>92</v>
      </c>
      <c r="J2124" s="96">
        <v>3</v>
      </c>
      <c r="K2124" s="96">
        <v>2021</v>
      </c>
      <c r="L2124" s="388">
        <v>2499</v>
      </c>
    </row>
    <row r="2125" spans="1:12" x14ac:dyDescent="0.25">
      <c r="A2125" s="386">
        <v>2117</v>
      </c>
      <c r="B2125" s="96" t="s">
        <v>11260</v>
      </c>
      <c r="C2125" s="96" t="s">
        <v>11232</v>
      </c>
      <c r="D2125" s="386"/>
      <c r="E2125" s="386"/>
      <c r="F2125" s="386"/>
      <c r="G2125" s="387"/>
      <c r="H2125" s="386" t="s">
        <v>2431</v>
      </c>
      <c r="I2125" s="96" t="s">
        <v>92</v>
      </c>
      <c r="J2125" s="96">
        <v>3</v>
      </c>
      <c r="K2125" s="96">
        <v>2021</v>
      </c>
      <c r="L2125" s="388">
        <v>2499</v>
      </c>
    </row>
    <row r="2126" spans="1:12" ht="30" x14ac:dyDescent="0.25">
      <c r="A2126" s="386">
        <v>2118</v>
      </c>
      <c r="B2126" s="96" t="s">
        <v>11261</v>
      </c>
      <c r="C2126" s="96" t="s">
        <v>11262</v>
      </c>
      <c r="D2126" s="386"/>
      <c r="E2126" s="386"/>
      <c r="F2126" s="386"/>
      <c r="G2126" s="387"/>
      <c r="H2126" s="386" t="s">
        <v>309</v>
      </c>
      <c r="I2126" s="96" t="s">
        <v>92</v>
      </c>
      <c r="J2126" s="96">
        <v>3</v>
      </c>
      <c r="K2126" s="96">
        <v>2021</v>
      </c>
      <c r="L2126" s="388">
        <v>1856</v>
      </c>
    </row>
    <row r="2127" spans="1:12" ht="30" x14ac:dyDescent="0.25">
      <c r="A2127" s="386">
        <v>2119</v>
      </c>
      <c r="B2127" s="96" t="s">
        <v>11263</v>
      </c>
      <c r="C2127" s="96" t="s">
        <v>11264</v>
      </c>
      <c r="D2127" s="386"/>
      <c r="E2127" s="386"/>
      <c r="F2127" s="386"/>
      <c r="G2127" s="387"/>
      <c r="H2127" s="386" t="s">
        <v>277</v>
      </c>
      <c r="I2127" s="96" t="s">
        <v>92</v>
      </c>
      <c r="J2127" s="96">
        <v>3</v>
      </c>
      <c r="K2127" s="96">
        <v>2021</v>
      </c>
      <c r="L2127" s="388">
        <v>1856</v>
      </c>
    </row>
    <row r="2128" spans="1:12" x14ac:dyDescent="0.25">
      <c r="A2128" s="386">
        <v>2120</v>
      </c>
      <c r="B2128" s="96" t="s">
        <v>11265</v>
      </c>
      <c r="C2128" s="96" t="s">
        <v>11266</v>
      </c>
      <c r="D2128" s="386"/>
      <c r="E2128" s="386"/>
      <c r="F2128" s="386"/>
      <c r="G2128" s="387"/>
      <c r="H2128" s="386" t="s">
        <v>381</v>
      </c>
      <c r="I2128" s="96" t="s">
        <v>92</v>
      </c>
      <c r="J2128" s="96">
        <v>3</v>
      </c>
      <c r="K2128" s="96">
        <v>2021</v>
      </c>
      <c r="L2128" s="388">
        <v>6368.05</v>
      </c>
    </row>
    <row r="2129" spans="1:12" x14ac:dyDescent="0.25">
      <c r="A2129" s="386">
        <v>2121</v>
      </c>
      <c r="B2129" s="386" t="s">
        <v>11267</v>
      </c>
      <c r="C2129" s="96" t="s">
        <v>10950</v>
      </c>
      <c r="D2129" s="386"/>
      <c r="E2129" s="386"/>
      <c r="F2129" s="386"/>
      <c r="G2129" s="387"/>
      <c r="H2129" s="386" t="s">
        <v>11268</v>
      </c>
      <c r="I2129" s="96" t="s">
        <v>92</v>
      </c>
      <c r="J2129" s="96">
        <v>3</v>
      </c>
      <c r="K2129" s="96">
        <v>2021</v>
      </c>
      <c r="L2129" s="388">
        <v>5220</v>
      </c>
    </row>
    <row r="2130" spans="1:12" x14ac:dyDescent="0.25">
      <c r="A2130" s="386">
        <v>2122</v>
      </c>
      <c r="B2130" s="386" t="s">
        <v>11269</v>
      </c>
      <c r="C2130" s="96" t="s">
        <v>10950</v>
      </c>
      <c r="D2130" s="386"/>
      <c r="E2130" s="386"/>
      <c r="F2130" s="386"/>
      <c r="G2130" s="387"/>
      <c r="H2130" s="386" t="s">
        <v>11268</v>
      </c>
      <c r="I2130" s="96" t="s">
        <v>92</v>
      </c>
      <c r="J2130" s="96">
        <v>3</v>
      </c>
      <c r="K2130" s="96">
        <v>2021</v>
      </c>
      <c r="L2130" s="388">
        <v>5220</v>
      </c>
    </row>
    <row r="2131" spans="1:12" x14ac:dyDescent="0.25">
      <c r="A2131" s="386">
        <v>2123</v>
      </c>
      <c r="B2131" s="386" t="s">
        <v>11270</v>
      </c>
      <c r="C2131" s="96" t="s">
        <v>11271</v>
      </c>
      <c r="D2131" s="386"/>
      <c r="E2131" s="386"/>
      <c r="F2131" s="386"/>
      <c r="G2131" s="387"/>
      <c r="H2131" s="386" t="s">
        <v>11268</v>
      </c>
      <c r="I2131" s="96" t="s">
        <v>92</v>
      </c>
      <c r="J2131" s="96">
        <v>3</v>
      </c>
      <c r="K2131" s="96">
        <v>2021</v>
      </c>
      <c r="L2131" s="388">
        <v>580</v>
      </c>
    </row>
    <row r="2132" spans="1:12" x14ac:dyDescent="0.25">
      <c r="A2132" s="386">
        <v>2124</v>
      </c>
      <c r="B2132" s="386" t="s">
        <v>11272</v>
      </c>
      <c r="C2132" s="96" t="s">
        <v>11271</v>
      </c>
      <c r="D2132" s="386"/>
      <c r="E2132" s="386"/>
      <c r="F2132" s="386"/>
      <c r="G2132" s="387"/>
      <c r="H2132" s="386" t="s">
        <v>11268</v>
      </c>
      <c r="I2132" s="96" t="s">
        <v>92</v>
      </c>
      <c r="J2132" s="96">
        <v>3</v>
      </c>
      <c r="K2132" s="96">
        <v>2021</v>
      </c>
      <c r="L2132" s="388">
        <v>580</v>
      </c>
    </row>
    <row r="2133" spans="1:12" x14ac:dyDescent="0.25">
      <c r="A2133" s="386">
        <v>2125</v>
      </c>
      <c r="B2133" s="386" t="s">
        <v>11273</v>
      </c>
      <c r="C2133" s="96" t="s">
        <v>10909</v>
      </c>
      <c r="D2133" s="386"/>
      <c r="E2133" s="386"/>
      <c r="F2133" s="386"/>
      <c r="G2133" s="387"/>
      <c r="H2133" s="386" t="s">
        <v>381</v>
      </c>
      <c r="I2133" s="96" t="s">
        <v>92</v>
      </c>
      <c r="J2133" s="96">
        <v>3</v>
      </c>
      <c r="K2133" s="96">
        <v>2021</v>
      </c>
      <c r="L2133" s="388">
        <v>1078.8</v>
      </c>
    </row>
    <row r="2134" spans="1:12" x14ac:dyDescent="0.25">
      <c r="A2134" s="386">
        <v>2126</v>
      </c>
      <c r="B2134" s="96" t="s">
        <v>11246</v>
      </c>
      <c r="C2134" s="96" t="s">
        <v>9151</v>
      </c>
      <c r="D2134" s="386"/>
      <c r="E2134" s="386"/>
      <c r="F2134" s="386"/>
      <c r="G2134" s="387"/>
      <c r="H2134" s="96" t="s">
        <v>8426</v>
      </c>
      <c r="I2134" s="96" t="s">
        <v>92</v>
      </c>
      <c r="J2134" s="96">
        <v>4</v>
      </c>
      <c r="K2134" s="96">
        <v>2021</v>
      </c>
      <c r="L2134" s="388">
        <v>2799.02</v>
      </c>
    </row>
    <row r="2135" spans="1:12" ht="30" x14ac:dyDescent="0.25">
      <c r="A2135" s="386">
        <v>2127</v>
      </c>
      <c r="B2135" s="96" t="s">
        <v>11274</v>
      </c>
      <c r="C2135" s="96" t="s">
        <v>11275</v>
      </c>
      <c r="D2135" s="386"/>
      <c r="E2135" s="386"/>
      <c r="F2135" s="386"/>
      <c r="G2135" s="387"/>
      <c r="H2135" s="96" t="s">
        <v>277</v>
      </c>
      <c r="I2135" s="96" t="s">
        <v>92</v>
      </c>
      <c r="J2135" s="96">
        <v>4</v>
      </c>
      <c r="K2135" s="96">
        <v>2021</v>
      </c>
      <c r="L2135" s="388">
        <v>4350</v>
      </c>
    </row>
    <row r="2136" spans="1:12" x14ac:dyDescent="0.25">
      <c r="A2136" s="386">
        <v>2128</v>
      </c>
      <c r="B2136" s="96" t="s">
        <v>11276</v>
      </c>
      <c r="C2136" s="96" t="s">
        <v>9151</v>
      </c>
      <c r="D2136" s="386"/>
      <c r="E2136" s="386"/>
      <c r="F2136" s="386"/>
      <c r="G2136" s="387"/>
      <c r="H2136" s="96" t="s">
        <v>11277</v>
      </c>
      <c r="I2136" s="96" t="s">
        <v>92</v>
      </c>
      <c r="J2136" s="96">
        <v>4</v>
      </c>
      <c r="K2136" s="96">
        <v>2021</v>
      </c>
      <c r="L2136" s="388">
        <v>2799</v>
      </c>
    </row>
    <row r="2137" spans="1:12" x14ac:dyDescent="0.25">
      <c r="A2137" s="386">
        <v>2129</v>
      </c>
      <c r="B2137" s="96" t="s">
        <v>11278</v>
      </c>
      <c r="C2137" s="96" t="s">
        <v>9151</v>
      </c>
      <c r="D2137" s="386"/>
      <c r="E2137" s="386"/>
      <c r="F2137" s="386"/>
      <c r="G2137" s="387"/>
      <c r="H2137" s="96" t="s">
        <v>91</v>
      </c>
      <c r="I2137" s="96" t="s">
        <v>92</v>
      </c>
      <c r="J2137" s="96">
        <v>4</v>
      </c>
      <c r="K2137" s="96">
        <v>2021</v>
      </c>
      <c r="L2137" s="388">
        <v>2799</v>
      </c>
    </row>
    <row r="2138" spans="1:12" x14ac:dyDescent="0.25">
      <c r="A2138" s="386">
        <v>2130</v>
      </c>
      <c r="B2138" s="96" t="s">
        <v>11279</v>
      </c>
      <c r="C2138" s="96" t="s">
        <v>9151</v>
      </c>
      <c r="D2138" s="386"/>
      <c r="E2138" s="386"/>
      <c r="F2138" s="386"/>
      <c r="G2138" s="387"/>
      <c r="H2138" s="96" t="s">
        <v>91</v>
      </c>
      <c r="I2138" s="96" t="s">
        <v>92</v>
      </c>
      <c r="J2138" s="96">
        <v>4</v>
      </c>
      <c r="K2138" s="96">
        <v>2021</v>
      </c>
      <c r="L2138" s="388">
        <v>2799</v>
      </c>
    </row>
    <row r="2139" spans="1:12" x14ac:dyDescent="0.25">
      <c r="A2139" s="386">
        <v>2131</v>
      </c>
      <c r="B2139" s="96" t="s">
        <v>11280</v>
      </c>
      <c r="C2139" s="96" t="s">
        <v>9151</v>
      </c>
      <c r="D2139" s="386"/>
      <c r="E2139" s="386"/>
      <c r="F2139" s="386"/>
      <c r="G2139" s="387"/>
      <c r="H2139" s="96" t="s">
        <v>91</v>
      </c>
      <c r="I2139" s="96" t="s">
        <v>92</v>
      </c>
      <c r="J2139" s="96">
        <v>4</v>
      </c>
      <c r="K2139" s="96">
        <v>2021</v>
      </c>
      <c r="L2139" s="388">
        <v>2799</v>
      </c>
    </row>
    <row r="2140" spans="1:12" x14ac:dyDescent="0.25">
      <c r="A2140" s="386">
        <v>2132</v>
      </c>
      <c r="B2140" s="96" t="s">
        <v>11281</v>
      </c>
      <c r="C2140" s="96" t="s">
        <v>9151</v>
      </c>
      <c r="D2140" s="386"/>
      <c r="E2140" s="386"/>
      <c r="F2140" s="386"/>
      <c r="G2140" s="387"/>
      <c r="H2140" s="96" t="s">
        <v>2615</v>
      </c>
      <c r="I2140" s="96" t="s">
        <v>92</v>
      </c>
      <c r="J2140" s="96">
        <v>4</v>
      </c>
      <c r="K2140" s="96">
        <v>2021</v>
      </c>
      <c r="L2140" s="388">
        <v>2799</v>
      </c>
    </row>
    <row r="2141" spans="1:12" x14ac:dyDescent="0.25">
      <c r="A2141" s="386">
        <v>2133</v>
      </c>
      <c r="B2141" s="96" t="s">
        <v>11276</v>
      </c>
      <c r="C2141" s="96" t="s">
        <v>8842</v>
      </c>
      <c r="D2141" s="386"/>
      <c r="E2141" s="386"/>
      <c r="F2141" s="386"/>
      <c r="G2141" s="387"/>
      <c r="H2141" s="96" t="s">
        <v>11277</v>
      </c>
      <c r="I2141" s="96" t="s">
        <v>92</v>
      </c>
      <c r="J2141" s="96">
        <v>4</v>
      </c>
      <c r="K2141" s="96">
        <v>2021</v>
      </c>
      <c r="L2141" s="388">
        <v>810.84</v>
      </c>
    </row>
    <row r="2142" spans="1:12" x14ac:dyDescent="0.25">
      <c r="A2142" s="386">
        <v>2134</v>
      </c>
      <c r="B2142" s="96" t="s">
        <v>11282</v>
      </c>
      <c r="C2142" s="96" t="s">
        <v>8842</v>
      </c>
      <c r="D2142" s="386"/>
      <c r="E2142" s="386"/>
      <c r="F2142" s="386"/>
      <c r="G2142" s="387"/>
      <c r="H2142" s="96" t="s">
        <v>11277</v>
      </c>
      <c r="I2142" s="96" t="s">
        <v>92</v>
      </c>
      <c r="J2142" s="96">
        <v>4</v>
      </c>
      <c r="K2142" s="96">
        <v>2021</v>
      </c>
      <c r="L2142" s="388">
        <v>810.84</v>
      </c>
    </row>
    <row r="2143" spans="1:12" x14ac:dyDescent="0.25">
      <c r="A2143" s="386">
        <v>2135</v>
      </c>
      <c r="B2143" s="96" t="s">
        <v>11283</v>
      </c>
      <c r="C2143" s="96" t="s">
        <v>8842</v>
      </c>
      <c r="D2143" s="386"/>
      <c r="E2143" s="386"/>
      <c r="F2143" s="386"/>
      <c r="G2143" s="387"/>
      <c r="H2143" s="96" t="s">
        <v>11277</v>
      </c>
      <c r="I2143" s="96" t="s">
        <v>92</v>
      </c>
      <c r="J2143" s="96">
        <v>4</v>
      </c>
      <c r="K2143" s="96">
        <v>2021</v>
      </c>
      <c r="L2143" s="388">
        <v>810.84</v>
      </c>
    </row>
    <row r="2144" spans="1:12" x14ac:dyDescent="0.25">
      <c r="A2144" s="386">
        <v>2136</v>
      </c>
      <c r="B2144" s="96" t="s">
        <v>11284</v>
      </c>
      <c r="C2144" s="96" t="s">
        <v>11285</v>
      </c>
      <c r="D2144" s="386"/>
      <c r="E2144" s="386"/>
      <c r="F2144" s="386"/>
      <c r="G2144" s="387"/>
      <c r="H2144" s="96" t="s">
        <v>342</v>
      </c>
      <c r="I2144" s="96" t="s">
        <v>92</v>
      </c>
      <c r="J2144" s="96">
        <v>5</v>
      </c>
      <c r="K2144" s="96">
        <v>2021</v>
      </c>
      <c r="L2144" s="388">
        <v>450</v>
      </c>
    </row>
    <row r="2145" spans="1:12" x14ac:dyDescent="0.25">
      <c r="A2145" s="386">
        <v>2137</v>
      </c>
      <c r="B2145" s="96" t="s">
        <v>11286</v>
      </c>
      <c r="C2145" s="96" t="s">
        <v>11285</v>
      </c>
      <c r="D2145" s="386"/>
      <c r="E2145" s="386"/>
      <c r="F2145" s="386"/>
      <c r="G2145" s="387"/>
      <c r="H2145" s="96" t="s">
        <v>342</v>
      </c>
      <c r="I2145" s="96" t="s">
        <v>92</v>
      </c>
      <c r="J2145" s="96">
        <v>5</v>
      </c>
      <c r="K2145" s="96">
        <v>2021</v>
      </c>
      <c r="L2145" s="388">
        <v>450</v>
      </c>
    </row>
    <row r="2146" spans="1:12" x14ac:dyDescent="0.25">
      <c r="A2146" s="386">
        <v>2138</v>
      </c>
      <c r="B2146" s="96" t="s">
        <v>11287</v>
      </c>
      <c r="C2146" s="96" t="s">
        <v>11285</v>
      </c>
      <c r="D2146" s="386"/>
      <c r="E2146" s="386"/>
      <c r="F2146" s="386"/>
      <c r="G2146" s="387"/>
      <c r="H2146" s="96" t="s">
        <v>342</v>
      </c>
      <c r="I2146" s="96" t="s">
        <v>92</v>
      </c>
      <c r="J2146" s="96">
        <v>5</v>
      </c>
      <c r="K2146" s="96">
        <v>2021</v>
      </c>
      <c r="L2146" s="388">
        <v>450</v>
      </c>
    </row>
    <row r="2147" spans="1:12" x14ac:dyDescent="0.25">
      <c r="A2147" s="386">
        <v>2139</v>
      </c>
      <c r="B2147" s="96" t="s">
        <v>11288</v>
      </c>
      <c r="C2147" s="96" t="s">
        <v>11285</v>
      </c>
      <c r="D2147" s="386"/>
      <c r="E2147" s="386"/>
      <c r="F2147" s="386"/>
      <c r="G2147" s="387"/>
      <c r="H2147" s="96" t="s">
        <v>342</v>
      </c>
      <c r="I2147" s="96" t="s">
        <v>92</v>
      </c>
      <c r="J2147" s="96">
        <v>5</v>
      </c>
      <c r="K2147" s="96">
        <v>2021</v>
      </c>
      <c r="L2147" s="388">
        <v>450</v>
      </c>
    </row>
    <row r="2148" spans="1:12" x14ac:dyDescent="0.25">
      <c r="A2148" s="386">
        <v>2140</v>
      </c>
      <c r="B2148" s="96" t="s">
        <v>11289</v>
      </c>
      <c r="C2148" s="96" t="s">
        <v>11290</v>
      </c>
      <c r="D2148" s="386"/>
      <c r="E2148" s="386"/>
      <c r="F2148" s="386"/>
      <c r="G2148" s="387"/>
      <c r="H2148" s="96" t="s">
        <v>2088</v>
      </c>
      <c r="I2148" s="96" t="s">
        <v>92</v>
      </c>
      <c r="J2148" s="96">
        <v>7</v>
      </c>
      <c r="K2148" s="96">
        <v>2021</v>
      </c>
      <c r="L2148" s="388">
        <v>6245.25</v>
      </c>
    </row>
    <row r="2149" spans="1:12" x14ac:dyDescent="0.25">
      <c r="A2149" s="386">
        <v>2141</v>
      </c>
      <c r="B2149" s="96" t="s">
        <v>11291</v>
      </c>
      <c r="C2149" s="96" t="s">
        <v>11290</v>
      </c>
      <c r="D2149" s="386"/>
      <c r="E2149" s="386"/>
      <c r="F2149" s="386"/>
      <c r="G2149" s="387"/>
      <c r="H2149" s="96" t="s">
        <v>2088</v>
      </c>
      <c r="I2149" s="96" t="s">
        <v>92</v>
      </c>
      <c r="J2149" s="96">
        <v>7</v>
      </c>
      <c r="K2149" s="96">
        <v>2021</v>
      </c>
      <c r="L2149" s="388">
        <v>6245.25</v>
      </c>
    </row>
    <row r="2150" spans="1:12" x14ac:dyDescent="0.25">
      <c r="A2150" s="386">
        <v>2142</v>
      </c>
      <c r="B2150" s="96" t="s">
        <v>11292</v>
      </c>
      <c r="C2150" s="96" t="s">
        <v>11293</v>
      </c>
      <c r="D2150" s="96"/>
      <c r="E2150" s="386"/>
      <c r="F2150" s="386"/>
      <c r="G2150" s="387"/>
      <c r="H2150" s="96" t="s">
        <v>448</v>
      </c>
      <c r="I2150" s="96" t="s">
        <v>2856</v>
      </c>
      <c r="J2150" s="96">
        <v>9</v>
      </c>
      <c r="K2150" s="96">
        <v>2021</v>
      </c>
      <c r="L2150" s="388">
        <v>6032</v>
      </c>
    </row>
    <row r="2151" spans="1:12" x14ac:dyDescent="0.25">
      <c r="A2151" s="386">
        <v>2143</v>
      </c>
      <c r="B2151" s="96" t="s">
        <v>11294</v>
      </c>
      <c r="C2151" s="96" t="s">
        <v>11295</v>
      </c>
      <c r="D2151" s="96"/>
      <c r="E2151" s="386"/>
      <c r="F2151" s="386"/>
      <c r="G2151" s="387"/>
      <c r="H2151" s="96" t="s">
        <v>2834</v>
      </c>
      <c r="I2151" s="96" t="s">
        <v>2856</v>
      </c>
      <c r="J2151" s="96">
        <v>9</v>
      </c>
      <c r="K2151" s="96">
        <v>2021</v>
      </c>
      <c r="L2151" s="388">
        <v>3516.81</v>
      </c>
    </row>
    <row r="2152" spans="1:12" x14ac:dyDescent="0.25">
      <c r="A2152" s="386">
        <v>2144</v>
      </c>
      <c r="B2152" s="96" t="s">
        <v>11296</v>
      </c>
      <c r="C2152" s="96" t="s">
        <v>11297</v>
      </c>
      <c r="D2152" s="96"/>
      <c r="E2152" s="386"/>
      <c r="F2152" s="386"/>
      <c r="G2152" s="387"/>
      <c r="H2152" s="96" t="s">
        <v>2834</v>
      </c>
      <c r="I2152" s="96" t="s">
        <v>2856</v>
      </c>
      <c r="J2152" s="96">
        <v>9</v>
      </c>
      <c r="K2152" s="96">
        <v>2021</v>
      </c>
      <c r="L2152" s="388">
        <v>4790.41</v>
      </c>
    </row>
    <row r="2153" spans="1:12" x14ac:dyDescent="0.25">
      <c r="A2153" s="386">
        <v>2145</v>
      </c>
      <c r="B2153" s="96" t="s">
        <v>11298</v>
      </c>
      <c r="C2153" s="96" t="s">
        <v>9151</v>
      </c>
      <c r="D2153" s="96"/>
      <c r="E2153" s="386"/>
      <c r="F2153" s="386"/>
      <c r="G2153" s="387"/>
      <c r="H2153" s="96" t="s">
        <v>309</v>
      </c>
      <c r="I2153" s="96" t="s">
        <v>92</v>
      </c>
      <c r="J2153" s="96">
        <v>9</v>
      </c>
      <c r="K2153" s="96">
        <v>2021</v>
      </c>
      <c r="L2153" s="388">
        <v>2758.99</v>
      </c>
    </row>
    <row r="2154" spans="1:12" x14ac:dyDescent="0.25">
      <c r="A2154" s="386">
        <v>2146</v>
      </c>
      <c r="B2154" s="96" t="s">
        <v>11299</v>
      </c>
      <c r="C2154" s="96" t="s">
        <v>9151</v>
      </c>
      <c r="D2154" s="96"/>
      <c r="E2154" s="386"/>
      <c r="F2154" s="386"/>
      <c r="G2154" s="387"/>
      <c r="H2154" s="96" t="s">
        <v>309</v>
      </c>
      <c r="I2154" s="96" t="s">
        <v>92</v>
      </c>
      <c r="J2154" s="96">
        <v>9</v>
      </c>
      <c r="K2154" s="96">
        <v>2021</v>
      </c>
      <c r="L2154" s="388">
        <v>2758.99</v>
      </c>
    </row>
    <row r="2155" spans="1:12" x14ac:dyDescent="0.25">
      <c r="A2155" s="386">
        <v>2147</v>
      </c>
      <c r="B2155" s="96" t="s">
        <v>11300</v>
      </c>
      <c r="C2155" s="96" t="s">
        <v>9151</v>
      </c>
      <c r="D2155" s="96"/>
      <c r="E2155" s="386"/>
      <c r="F2155" s="386"/>
      <c r="G2155" s="387"/>
      <c r="H2155" s="96" t="s">
        <v>309</v>
      </c>
      <c r="I2155" s="96" t="s">
        <v>92</v>
      </c>
      <c r="J2155" s="96">
        <v>9</v>
      </c>
      <c r="K2155" s="96">
        <v>2021</v>
      </c>
      <c r="L2155" s="388">
        <v>2758.99</v>
      </c>
    </row>
    <row r="2156" spans="1:12" x14ac:dyDescent="0.25">
      <c r="A2156" s="386">
        <v>2148</v>
      </c>
      <c r="B2156" s="96" t="s">
        <v>11301</v>
      </c>
      <c r="C2156" s="96" t="s">
        <v>9151</v>
      </c>
      <c r="D2156" s="96"/>
      <c r="E2156" s="386"/>
      <c r="F2156" s="386"/>
      <c r="G2156" s="387"/>
      <c r="H2156" s="96" t="s">
        <v>2834</v>
      </c>
      <c r="I2156" s="96" t="s">
        <v>92</v>
      </c>
      <c r="J2156" s="96">
        <v>9</v>
      </c>
      <c r="K2156" s="96">
        <v>2021</v>
      </c>
      <c r="L2156" s="388">
        <v>2758.99</v>
      </c>
    </row>
    <row r="2157" spans="1:12" x14ac:dyDescent="0.25">
      <c r="A2157" s="386">
        <v>2149</v>
      </c>
      <c r="B2157" s="96" t="s">
        <v>11302</v>
      </c>
      <c r="C2157" s="96" t="s">
        <v>9151</v>
      </c>
      <c r="D2157" s="96"/>
      <c r="E2157" s="386"/>
      <c r="F2157" s="386"/>
      <c r="G2157" s="387"/>
      <c r="H2157" s="96" t="s">
        <v>2834</v>
      </c>
      <c r="I2157" s="96" t="s">
        <v>92</v>
      </c>
      <c r="J2157" s="96">
        <v>9</v>
      </c>
      <c r="K2157" s="96">
        <v>2021</v>
      </c>
      <c r="L2157" s="388">
        <v>2758.99</v>
      </c>
    </row>
    <row r="2158" spans="1:12" x14ac:dyDescent="0.25">
      <c r="A2158" s="386">
        <v>2150</v>
      </c>
      <c r="B2158" s="96" t="s">
        <v>11303</v>
      </c>
      <c r="C2158" s="96" t="s">
        <v>9151</v>
      </c>
      <c r="D2158" s="96"/>
      <c r="E2158" s="386"/>
      <c r="F2158" s="386"/>
      <c r="G2158" s="387"/>
      <c r="H2158" s="96" t="s">
        <v>2834</v>
      </c>
      <c r="I2158" s="96" t="s">
        <v>92</v>
      </c>
      <c r="J2158" s="96">
        <v>9</v>
      </c>
      <c r="K2158" s="96">
        <v>2021</v>
      </c>
      <c r="L2158" s="388">
        <v>2758.99</v>
      </c>
    </row>
    <row r="2159" spans="1:12" x14ac:dyDescent="0.25">
      <c r="A2159" s="386">
        <v>2151</v>
      </c>
      <c r="B2159" s="96" t="s">
        <v>11304</v>
      </c>
      <c r="C2159" s="96" t="s">
        <v>11305</v>
      </c>
      <c r="D2159" s="96"/>
      <c r="E2159" s="386"/>
      <c r="F2159" s="386"/>
      <c r="G2159" s="387"/>
      <c r="H2159" s="96" t="s">
        <v>7112</v>
      </c>
      <c r="I2159" s="96" t="s">
        <v>92</v>
      </c>
      <c r="J2159" s="96">
        <v>9</v>
      </c>
      <c r="K2159" s="96">
        <v>2021</v>
      </c>
      <c r="L2159" s="388">
        <v>3868.4</v>
      </c>
    </row>
    <row r="2160" spans="1:12" ht="30" x14ac:dyDescent="0.25">
      <c r="A2160" s="386">
        <v>2152</v>
      </c>
      <c r="B2160" s="96" t="s">
        <v>11306</v>
      </c>
      <c r="C2160" s="96" t="s">
        <v>11307</v>
      </c>
      <c r="D2160" s="96" t="s">
        <v>11308</v>
      </c>
      <c r="E2160" s="386"/>
      <c r="F2160" s="386"/>
      <c r="G2160" s="387"/>
      <c r="H2160" s="96" t="s">
        <v>5317</v>
      </c>
      <c r="I2160" s="96" t="s">
        <v>2856</v>
      </c>
      <c r="J2160" s="96">
        <v>9</v>
      </c>
      <c r="K2160" s="96">
        <v>2021</v>
      </c>
      <c r="L2160" s="388">
        <v>5836.54</v>
      </c>
    </row>
    <row r="2161" spans="1:12" ht="30" x14ac:dyDescent="0.25">
      <c r="A2161" s="386">
        <v>2153</v>
      </c>
      <c r="B2161" s="96" t="s">
        <v>11309</v>
      </c>
      <c r="C2161" s="96" t="s">
        <v>11310</v>
      </c>
      <c r="D2161" s="96" t="s">
        <v>11308</v>
      </c>
      <c r="E2161" s="386"/>
      <c r="F2161" s="386"/>
      <c r="G2161" s="387"/>
      <c r="H2161" s="96" t="s">
        <v>5317</v>
      </c>
      <c r="I2161" s="96" t="s">
        <v>92</v>
      </c>
      <c r="J2161" s="96">
        <v>9</v>
      </c>
      <c r="K2161" s="96">
        <v>2021</v>
      </c>
      <c r="L2161" s="388">
        <v>5836.54</v>
      </c>
    </row>
    <row r="2162" spans="1:12" ht="30" x14ac:dyDescent="0.25">
      <c r="A2162" s="386">
        <v>2154</v>
      </c>
      <c r="B2162" s="96" t="s">
        <v>11311</v>
      </c>
      <c r="C2162" s="96" t="s">
        <v>11312</v>
      </c>
      <c r="D2162" s="96" t="s">
        <v>11308</v>
      </c>
      <c r="E2162" s="386"/>
      <c r="F2162" s="386"/>
      <c r="G2162" s="387"/>
      <c r="H2162" s="96" t="s">
        <v>11313</v>
      </c>
      <c r="I2162" s="96" t="s">
        <v>92</v>
      </c>
      <c r="J2162" s="96">
        <v>9</v>
      </c>
      <c r="K2162" s="96">
        <v>2021</v>
      </c>
      <c r="L2162" s="388">
        <v>5836.54</v>
      </c>
    </row>
    <row r="2163" spans="1:12" ht="30" x14ac:dyDescent="0.25">
      <c r="A2163" s="386">
        <v>2155</v>
      </c>
      <c r="B2163" s="96" t="s">
        <v>11314</v>
      </c>
      <c r="C2163" s="96" t="s">
        <v>11315</v>
      </c>
      <c r="D2163" s="96" t="s">
        <v>11308</v>
      </c>
      <c r="E2163" s="386"/>
      <c r="F2163" s="386"/>
      <c r="G2163" s="387"/>
      <c r="H2163" s="96" t="s">
        <v>11313</v>
      </c>
      <c r="I2163" s="96" t="s">
        <v>92</v>
      </c>
      <c r="J2163" s="96">
        <v>9</v>
      </c>
      <c r="K2163" s="96">
        <v>2021</v>
      </c>
      <c r="L2163" s="388">
        <v>5836.54</v>
      </c>
    </row>
    <row r="2164" spans="1:12" ht="30" x14ac:dyDescent="0.25">
      <c r="A2164" s="386">
        <v>2156</v>
      </c>
      <c r="B2164" s="96" t="s">
        <v>11316</v>
      </c>
      <c r="C2164" s="96" t="s">
        <v>11317</v>
      </c>
      <c r="D2164" s="96" t="s">
        <v>11308</v>
      </c>
      <c r="E2164" s="386"/>
      <c r="F2164" s="386"/>
      <c r="G2164" s="387"/>
      <c r="H2164" s="96" t="s">
        <v>11313</v>
      </c>
      <c r="I2164" s="96" t="s">
        <v>92</v>
      </c>
      <c r="J2164" s="96">
        <v>9</v>
      </c>
      <c r="K2164" s="96">
        <v>2021</v>
      </c>
      <c r="L2164" s="388">
        <v>4773.4799999999996</v>
      </c>
    </row>
    <row r="2165" spans="1:12" ht="30" x14ac:dyDescent="0.25">
      <c r="A2165" s="386">
        <v>2157</v>
      </c>
      <c r="B2165" s="96" t="s">
        <v>7119</v>
      </c>
      <c r="C2165" s="96" t="s">
        <v>11318</v>
      </c>
      <c r="D2165" s="96" t="s">
        <v>11308</v>
      </c>
      <c r="E2165" s="386"/>
      <c r="F2165" s="386"/>
      <c r="G2165" s="387"/>
      <c r="H2165" s="96" t="s">
        <v>7120</v>
      </c>
      <c r="I2165" s="96" t="s">
        <v>92</v>
      </c>
      <c r="J2165" s="96">
        <v>9</v>
      </c>
      <c r="K2165" s="96">
        <v>2021</v>
      </c>
      <c r="L2165" s="388">
        <v>4773.4799999999996</v>
      </c>
    </row>
    <row r="2166" spans="1:12" ht="30" x14ac:dyDescent="0.25">
      <c r="A2166" s="386">
        <v>2158</v>
      </c>
      <c r="B2166" s="96" t="s">
        <v>11319</v>
      </c>
      <c r="C2166" s="96" t="s">
        <v>11320</v>
      </c>
      <c r="D2166" s="96" t="s">
        <v>11308</v>
      </c>
      <c r="E2166" s="386"/>
      <c r="F2166" s="386"/>
      <c r="G2166" s="387"/>
      <c r="H2166" s="96" t="s">
        <v>2738</v>
      </c>
      <c r="I2166" s="96" t="s">
        <v>2856</v>
      </c>
      <c r="J2166" s="96">
        <v>9</v>
      </c>
      <c r="K2166" s="96">
        <v>2021</v>
      </c>
      <c r="L2166" s="388">
        <v>4801.6000000000004</v>
      </c>
    </row>
    <row r="2167" spans="1:12" ht="30" x14ac:dyDescent="0.25">
      <c r="A2167" s="386">
        <v>2159</v>
      </c>
      <c r="B2167" s="96" t="s">
        <v>11321</v>
      </c>
      <c r="C2167" s="96" t="s">
        <v>11320</v>
      </c>
      <c r="D2167" s="96" t="s">
        <v>11308</v>
      </c>
      <c r="E2167" s="386"/>
      <c r="F2167" s="386"/>
      <c r="G2167" s="387"/>
      <c r="H2167" s="96" t="s">
        <v>2738</v>
      </c>
      <c r="I2167" s="96" t="s">
        <v>92</v>
      </c>
      <c r="J2167" s="96">
        <v>9</v>
      </c>
      <c r="K2167" s="96">
        <v>2021</v>
      </c>
      <c r="L2167" s="388">
        <v>4801.6000000000004</v>
      </c>
    </row>
    <row r="2168" spans="1:12" ht="30" x14ac:dyDescent="0.25">
      <c r="A2168" s="386">
        <v>2160</v>
      </c>
      <c r="B2168" s="96" t="s">
        <v>11322</v>
      </c>
      <c r="C2168" s="96" t="s">
        <v>11307</v>
      </c>
      <c r="D2168" s="96" t="s">
        <v>11308</v>
      </c>
      <c r="E2168" s="386"/>
      <c r="F2168" s="386"/>
      <c r="G2168" s="387"/>
      <c r="H2168" s="96" t="s">
        <v>2011</v>
      </c>
      <c r="I2168" s="96" t="s">
        <v>2856</v>
      </c>
      <c r="J2168" s="96">
        <v>9</v>
      </c>
      <c r="K2168" s="96">
        <v>2021</v>
      </c>
      <c r="L2168" s="388">
        <v>5442.81</v>
      </c>
    </row>
    <row r="2169" spans="1:12" ht="30" x14ac:dyDescent="0.25">
      <c r="A2169" s="386">
        <v>2161</v>
      </c>
      <c r="B2169" s="96" t="s">
        <v>11323</v>
      </c>
      <c r="C2169" s="96" t="s">
        <v>11307</v>
      </c>
      <c r="D2169" s="96" t="s">
        <v>11308</v>
      </c>
      <c r="E2169" s="386"/>
      <c r="F2169" s="386"/>
      <c r="G2169" s="387"/>
      <c r="H2169" s="96" t="s">
        <v>11324</v>
      </c>
      <c r="I2169" s="96" t="s">
        <v>92</v>
      </c>
      <c r="J2169" s="96">
        <v>9</v>
      </c>
      <c r="K2169" s="96">
        <v>2021</v>
      </c>
      <c r="L2169" s="388">
        <v>5836.54</v>
      </c>
    </row>
    <row r="2170" spans="1:12" ht="30" x14ac:dyDescent="0.25">
      <c r="A2170" s="386">
        <v>2162</v>
      </c>
      <c r="B2170" s="96" t="s">
        <v>11325</v>
      </c>
      <c r="C2170" s="96" t="s">
        <v>11326</v>
      </c>
      <c r="D2170" s="96"/>
      <c r="E2170" s="386"/>
      <c r="F2170" s="386"/>
      <c r="G2170" s="387"/>
      <c r="H2170" s="96" t="s">
        <v>2011</v>
      </c>
      <c r="I2170" s="96" t="s">
        <v>2856</v>
      </c>
      <c r="J2170" s="96">
        <v>10</v>
      </c>
      <c r="K2170" s="96">
        <v>2021</v>
      </c>
      <c r="L2170" s="388">
        <v>4431.2</v>
      </c>
    </row>
    <row r="2171" spans="1:12" ht="30" x14ac:dyDescent="0.25">
      <c r="A2171" s="386">
        <v>2163</v>
      </c>
      <c r="B2171" s="96" t="s">
        <v>11327</v>
      </c>
      <c r="C2171" s="96" t="s">
        <v>6982</v>
      </c>
      <c r="D2171" s="96"/>
      <c r="E2171" s="386"/>
      <c r="F2171" s="386"/>
      <c r="G2171" s="387"/>
      <c r="H2171" s="96" t="s">
        <v>11328</v>
      </c>
      <c r="I2171" s="96" t="s">
        <v>2856</v>
      </c>
      <c r="J2171" s="96">
        <v>10</v>
      </c>
      <c r="K2171" s="96">
        <v>2021</v>
      </c>
      <c r="L2171" s="388">
        <v>5423.28</v>
      </c>
    </row>
    <row r="2172" spans="1:12" ht="30" x14ac:dyDescent="0.25">
      <c r="A2172" s="386">
        <v>2164</v>
      </c>
      <c r="B2172" s="96" t="s">
        <v>11329</v>
      </c>
      <c r="C2172" s="96" t="s">
        <v>11326</v>
      </c>
      <c r="D2172" s="96"/>
      <c r="E2172" s="386"/>
      <c r="F2172" s="386"/>
      <c r="G2172" s="387"/>
      <c r="H2172" s="96" t="s">
        <v>2738</v>
      </c>
      <c r="I2172" s="96" t="s">
        <v>2856</v>
      </c>
      <c r="J2172" s="96">
        <v>10</v>
      </c>
      <c r="K2172" s="96">
        <v>2021</v>
      </c>
      <c r="L2172" s="388">
        <v>4889.3999999999996</v>
      </c>
    </row>
    <row r="2173" spans="1:12" x14ac:dyDescent="0.25">
      <c r="A2173" s="386">
        <v>2165</v>
      </c>
      <c r="B2173" s="96" t="s">
        <v>11330</v>
      </c>
      <c r="C2173" s="96" t="s">
        <v>11331</v>
      </c>
      <c r="D2173" s="96"/>
      <c r="E2173" s="386"/>
      <c r="F2173" s="386"/>
      <c r="G2173" s="387"/>
      <c r="H2173" s="96" t="s">
        <v>8426</v>
      </c>
      <c r="I2173" s="96" t="s">
        <v>2856</v>
      </c>
      <c r="J2173" s="96">
        <v>11</v>
      </c>
      <c r="K2173" s="96">
        <v>2021</v>
      </c>
      <c r="L2173" s="388">
        <v>1948.97</v>
      </c>
    </row>
    <row r="2174" spans="1:12" x14ac:dyDescent="0.25">
      <c r="A2174" s="386">
        <v>2166</v>
      </c>
      <c r="B2174" s="96" t="s">
        <v>11332</v>
      </c>
      <c r="C2174" s="96" t="s">
        <v>11333</v>
      </c>
      <c r="D2174" s="96"/>
      <c r="E2174" s="386"/>
      <c r="F2174" s="386"/>
      <c r="G2174" s="387"/>
      <c r="H2174" s="96" t="s">
        <v>8426</v>
      </c>
      <c r="I2174" s="96" t="s">
        <v>2856</v>
      </c>
      <c r="J2174" s="96">
        <v>11</v>
      </c>
      <c r="K2174" s="96">
        <v>2021</v>
      </c>
      <c r="L2174" s="388">
        <v>423.33</v>
      </c>
    </row>
    <row r="2175" spans="1:12" x14ac:dyDescent="0.25">
      <c r="A2175" s="386">
        <v>2167</v>
      </c>
      <c r="B2175" s="96" t="s">
        <v>11334</v>
      </c>
      <c r="C2175" s="96" t="s">
        <v>11335</v>
      </c>
      <c r="D2175" s="96"/>
      <c r="E2175" s="386"/>
      <c r="F2175" s="386"/>
      <c r="G2175" s="387"/>
      <c r="H2175" s="96" t="s">
        <v>389</v>
      </c>
      <c r="I2175" s="96" t="s">
        <v>92</v>
      </c>
      <c r="J2175" s="96">
        <v>11</v>
      </c>
      <c r="K2175" s="96">
        <v>2021</v>
      </c>
      <c r="L2175" s="388">
        <v>5626</v>
      </c>
    </row>
    <row r="2176" spans="1:12" x14ac:dyDescent="0.25">
      <c r="A2176" s="386">
        <v>2168</v>
      </c>
      <c r="B2176" s="96" t="s">
        <v>11336</v>
      </c>
      <c r="C2176" s="96" t="s">
        <v>11337</v>
      </c>
      <c r="D2176" s="96"/>
      <c r="E2176" s="386"/>
      <c r="F2176" s="386"/>
      <c r="G2176" s="387"/>
      <c r="H2176" s="96" t="s">
        <v>2834</v>
      </c>
      <c r="I2176" s="96" t="s">
        <v>2856</v>
      </c>
      <c r="J2176" s="96">
        <v>11</v>
      </c>
      <c r="K2176" s="96">
        <v>2021</v>
      </c>
      <c r="L2176" s="388">
        <v>3422</v>
      </c>
    </row>
    <row r="2177" spans="1:12" x14ac:dyDescent="0.25">
      <c r="A2177" s="386">
        <v>2169</v>
      </c>
      <c r="B2177" s="96" t="s">
        <v>11338</v>
      </c>
      <c r="C2177" s="96" t="s">
        <v>11339</v>
      </c>
      <c r="D2177" s="96"/>
      <c r="E2177" s="386"/>
      <c r="F2177" s="386"/>
      <c r="G2177" s="315" t="s">
        <v>11340</v>
      </c>
      <c r="H2177" s="96" t="s">
        <v>309</v>
      </c>
      <c r="I2177" s="96" t="s">
        <v>2856</v>
      </c>
      <c r="J2177" s="96">
        <v>11</v>
      </c>
      <c r="K2177" s="96">
        <v>2021</v>
      </c>
      <c r="L2177" s="388">
        <v>4878.0200000000004</v>
      </c>
    </row>
    <row r="2178" spans="1:12" ht="30" x14ac:dyDescent="0.25">
      <c r="A2178" s="386">
        <v>2170</v>
      </c>
      <c r="B2178" s="96" t="s">
        <v>11341</v>
      </c>
      <c r="C2178" s="96" t="s">
        <v>11342</v>
      </c>
      <c r="D2178" s="96" t="s">
        <v>11308</v>
      </c>
      <c r="E2178" s="386"/>
      <c r="F2178" s="386"/>
      <c r="G2178" s="387"/>
      <c r="H2178" s="96" t="s">
        <v>11343</v>
      </c>
      <c r="I2178" s="96" t="s">
        <v>2856</v>
      </c>
      <c r="J2178" s="96">
        <v>11</v>
      </c>
      <c r="K2178" s="96">
        <v>2021</v>
      </c>
      <c r="L2178" s="388">
        <v>5346.81</v>
      </c>
    </row>
    <row r="2179" spans="1:12" ht="30" x14ac:dyDescent="0.25">
      <c r="A2179" s="386">
        <v>2171</v>
      </c>
      <c r="B2179" s="96" t="s">
        <v>11344</v>
      </c>
      <c r="C2179" s="96" t="s">
        <v>11345</v>
      </c>
      <c r="D2179" s="96"/>
      <c r="E2179" s="386"/>
      <c r="F2179" s="386"/>
      <c r="G2179" s="387"/>
      <c r="H2179" s="96" t="s">
        <v>277</v>
      </c>
      <c r="I2179" s="96" t="s">
        <v>2856</v>
      </c>
      <c r="J2179" s="96">
        <v>1</v>
      </c>
      <c r="K2179" s="96">
        <v>2022</v>
      </c>
      <c r="L2179" s="388">
        <v>5313.68</v>
      </c>
    </row>
    <row r="2180" spans="1:12" x14ac:dyDescent="0.25">
      <c r="A2180" s="386">
        <v>2172</v>
      </c>
      <c r="B2180" s="96" t="s">
        <v>11346</v>
      </c>
      <c r="C2180" s="96" t="s">
        <v>11347</v>
      </c>
      <c r="D2180" s="96"/>
      <c r="E2180" s="386"/>
      <c r="F2180" s="386"/>
      <c r="G2180" s="387"/>
      <c r="H2180" s="96" t="s">
        <v>11348</v>
      </c>
      <c r="I2180" s="96" t="s">
        <v>2856</v>
      </c>
      <c r="J2180" s="96">
        <v>1</v>
      </c>
      <c r="K2180" s="96">
        <v>2022</v>
      </c>
      <c r="L2180" s="388">
        <v>398.75</v>
      </c>
    </row>
    <row r="2181" spans="1:12" x14ac:dyDescent="0.25">
      <c r="A2181" s="386">
        <v>2173</v>
      </c>
      <c r="B2181" s="96" t="s">
        <v>11349</v>
      </c>
      <c r="C2181" s="96" t="s">
        <v>11350</v>
      </c>
      <c r="D2181" s="96"/>
      <c r="E2181" s="386"/>
      <c r="F2181" s="386"/>
      <c r="G2181" s="387"/>
      <c r="H2181" s="96" t="s">
        <v>2088</v>
      </c>
      <c r="I2181" s="96" t="s">
        <v>2856</v>
      </c>
      <c r="J2181" s="96">
        <v>1</v>
      </c>
      <c r="K2181" s="96">
        <v>2022</v>
      </c>
      <c r="L2181" s="388">
        <v>1548.98</v>
      </c>
    </row>
    <row r="2182" spans="1:12" x14ac:dyDescent="0.25">
      <c r="A2182" s="386">
        <v>2174</v>
      </c>
      <c r="B2182" s="96" t="s">
        <v>11351</v>
      </c>
      <c r="C2182" s="96" t="s">
        <v>11352</v>
      </c>
      <c r="D2182" s="96"/>
      <c r="E2182" s="386"/>
      <c r="F2182" s="386"/>
      <c r="G2182" s="387"/>
      <c r="H2182" s="96" t="s">
        <v>277</v>
      </c>
      <c r="I2182" s="96" t="s">
        <v>2856</v>
      </c>
      <c r="J2182" s="96">
        <v>2</v>
      </c>
      <c r="K2182" s="96">
        <v>2022</v>
      </c>
      <c r="L2182" s="388">
        <v>6201.93</v>
      </c>
    </row>
    <row r="2183" spans="1:12" x14ac:dyDescent="0.25">
      <c r="A2183" s="386">
        <v>2175</v>
      </c>
      <c r="B2183" s="96" t="s">
        <v>11353</v>
      </c>
      <c r="C2183" s="96" t="s">
        <v>11354</v>
      </c>
      <c r="D2183" s="96"/>
      <c r="E2183" s="386"/>
      <c r="F2183" s="386"/>
      <c r="G2183" s="387"/>
      <c r="H2183" s="96" t="s">
        <v>309</v>
      </c>
      <c r="I2183" s="96" t="s">
        <v>2856</v>
      </c>
      <c r="J2183" s="96">
        <v>2</v>
      </c>
      <c r="K2183" s="96">
        <v>2022</v>
      </c>
      <c r="L2183" s="388">
        <v>5568</v>
      </c>
    </row>
    <row r="2184" spans="1:12" x14ac:dyDescent="0.25">
      <c r="A2184" s="386">
        <v>2176</v>
      </c>
      <c r="B2184" s="96" t="s">
        <v>11355</v>
      </c>
      <c r="C2184" s="96" t="s">
        <v>11354</v>
      </c>
      <c r="D2184" s="96"/>
      <c r="E2184" s="386"/>
      <c r="F2184" s="386"/>
      <c r="G2184" s="387"/>
      <c r="H2184" s="96" t="s">
        <v>309</v>
      </c>
      <c r="I2184" s="96" t="s">
        <v>92</v>
      </c>
      <c r="J2184" s="96">
        <v>2</v>
      </c>
      <c r="K2184" s="96">
        <v>2022</v>
      </c>
      <c r="L2184" s="388">
        <v>5568</v>
      </c>
    </row>
    <row r="2185" spans="1:12" x14ac:dyDescent="0.25">
      <c r="A2185" s="386">
        <v>2177</v>
      </c>
      <c r="B2185" s="96" t="s">
        <v>11356</v>
      </c>
      <c r="C2185" s="96" t="s">
        <v>11354</v>
      </c>
      <c r="D2185" s="96"/>
      <c r="E2185" s="386"/>
      <c r="F2185" s="386"/>
      <c r="G2185" s="387"/>
      <c r="H2185" s="96" t="s">
        <v>309</v>
      </c>
      <c r="I2185" s="96" t="s">
        <v>92</v>
      </c>
      <c r="J2185" s="96">
        <v>2</v>
      </c>
      <c r="K2185" s="96">
        <v>2022</v>
      </c>
      <c r="L2185" s="388">
        <v>5568</v>
      </c>
    </row>
    <row r="2186" spans="1:12" x14ac:dyDescent="0.25">
      <c r="A2186" s="386">
        <v>2178</v>
      </c>
      <c r="B2186" s="96" t="s">
        <v>11357</v>
      </c>
      <c r="C2186" s="96" t="s">
        <v>11354</v>
      </c>
      <c r="D2186" s="96"/>
      <c r="E2186" s="386"/>
      <c r="F2186" s="386"/>
      <c r="G2186" s="387"/>
      <c r="H2186" s="96" t="s">
        <v>309</v>
      </c>
      <c r="I2186" s="96" t="s">
        <v>92</v>
      </c>
      <c r="J2186" s="96">
        <v>2</v>
      </c>
      <c r="K2186" s="96">
        <v>2022</v>
      </c>
      <c r="L2186" s="388">
        <v>5568</v>
      </c>
    </row>
    <row r="2187" spans="1:12" x14ac:dyDescent="0.25">
      <c r="A2187" s="386">
        <v>2179</v>
      </c>
      <c r="B2187" s="96" t="s">
        <v>11358</v>
      </c>
      <c r="C2187" s="96" t="s">
        <v>11354</v>
      </c>
      <c r="D2187" s="96"/>
      <c r="E2187" s="386"/>
      <c r="F2187" s="386"/>
      <c r="G2187" s="387"/>
      <c r="H2187" s="96" t="s">
        <v>309</v>
      </c>
      <c r="I2187" s="96" t="s">
        <v>92</v>
      </c>
      <c r="J2187" s="96">
        <v>2</v>
      </c>
      <c r="K2187" s="96">
        <v>2022</v>
      </c>
      <c r="L2187" s="388">
        <v>5568</v>
      </c>
    </row>
    <row r="2188" spans="1:12" x14ac:dyDescent="0.25">
      <c r="A2188" s="386">
        <v>2180</v>
      </c>
      <c r="B2188" s="96" t="s">
        <v>11358</v>
      </c>
      <c r="C2188" s="96" t="s">
        <v>11359</v>
      </c>
      <c r="D2188" s="96"/>
      <c r="E2188" s="386"/>
      <c r="F2188" s="386"/>
      <c r="G2188" s="387"/>
      <c r="H2188" s="96" t="s">
        <v>309</v>
      </c>
      <c r="I2188" s="96" t="s">
        <v>2856</v>
      </c>
      <c r="J2188" s="96">
        <v>2</v>
      </c>
      <c r="K2188" s="96">
        <v>2022</v>
      </c>
      <c r="L2188" s="388">
        <v>2320</v>
      </c>
    </row>
    <row r="2189" spans="1:12" x14ac:dyDescent="0.25">
      <c r="A2189" s="386">
        <v>2181</v>
      </c>
      <c r="B2189" s="96" t="s">
        <v>11358</v>
      </c>
      <c r="C2189" s="96" t="s">
        <v>11360</v>
      </c>
      <c r="D2189" s="96"/>
      <c r="E2189" s="386"/>
      <c r="F2189" s="386"/>
      <c r="G2189" s="387"/>
      <c r="H2189" s="96" t="s">
        <v>309</v>
      </c>
      <c r="I2189" s="96" t="s">
        <v>92</v>
      </c>
      <c r="J2189" s="96">
        <v>2</v>
      </c>
      <c r="K2189" s="96">
        <v>2022</v>
      </c>
      <c r="L2189" s="388">
        <v>5220</v>
      </c>
    </row>
    <row r="2190" spans="1:12" x14ac:dyDescent="0.25">
      <c r="A2190" s="386">
        <v>2182</v>
      </c>
      <c r="B2190" s="96" t="s">
        <v>11361</v>
      </c>
      <c r="C2190" s="96" t="s">
        <v>11362</v>
      </c>
      <c r="D2190" s="96"/>
      <c r="E2190" s="386"/>
      <c r="F2190" s="386"/>
      <c r="G2190" s="387"/>
      <c r="H2190" s="96" t="s">
        <v>15329</v>
      </c>
      <c r="I2190" s="96" t="s">
        <v>2856</v>
      </c>
      <c r="J2190" s="96">
        <v>3</v>
      </c>
      <c r="K2190" s="96">
        <v>2022</v>
      </c>
      <c r="L2190" s="388">
        <v>4193.42</v>
      </c>
    </row>
    <row r="2191" spans="1:12" x14ac:dyDescent="0.25">
      <c r="A2191" s="386">
        <v>2183</v>
      </c>
      <c r="B2191" s="96" t="s">
        <v>11363</v>
      </c>
      <c r="C2191" s="96" t="s">
        <v>11347</v>
      </c>
      <c r="D2191" s="96"/>
      <c r="E2191" s="386"/>
      <c r="F2191" s="386"/>
      <c r="G2191" s="387"/>
      <c r="H2191" s="96" t="s">
        <v>15329</v>
      </c>
      <c r="I2191" s="96" t="s">
        <v>92</v>
      </c>
      <c r="J2191" s="96">
        <v>3</v>
      </c>
      <c r="K2191" s="96">
        <v>2022</v>
      </c>
      <c r="L2191" s="388">
        <v>328.06</v>
      </c>
    </row>
    <row r="2192" spans="1:12" x14ac:dyDescent="0.25">
      <c r="A2192" s="386">
        <v>2184</v>
      </c>
      <c r="B2192" s="96" t="s">
        <v>11364</v>
      </c>
      <c r="C2192" s="96" t="s">
        <v>11365</v>
      </c>
      <c r="D2192" s="96"/>
      <c r="E2192" s="386"/>
      <c r="F2192" s="386"/>
      <c r="G2192" s="387"/>
      <c r="H2192" s="96" t="s">
        <v>15329</v>
      </c>
      <c r="I2192" s="96" t="s">
        <v>92</v>
      </c>
      <c r="J2192" s="96">
        <v>3</v>
      </c>
      <c r="K2192" s="96">
        <v>2022</v>
      </c>
      <c r="L2192" s="388">
        <v>1844.17</v>
      </c>
    </row>
    <row r="2193" spans="1:12" x14ac:dyDescent="0.25">
      <c r="A2193" s="386">
        <v>2185</v>
      </c>
      <c r="B2193" s="96" t="s">
        <v>11366</v>
      </c>
      <c r="C2193" s="96" t="s">
        <v>11367</v>
      </c>
      <c r="D2193" s="96"/>
      <c r="E2193" s="386"/>
      <c r="F2193" s="386"/>
      <c r="G2193" s="387"/>
      <c r="H2193" s="96" t="s">
        <v>15329</v>
      </c>
      <c r="I2193" s="96" t="s">
        <v>92</v>
      </c>
      <c r="J2193" s="96">
        <v>3</v>
      </c>
      <c r="K2193" s="96">
        <v>2022</v>
      </c>
      <c r="L2193" s="388">
        <v>5220.2299999999996</v>
      </c>
    </row>
    <row r="2194" spans="1:12" x14ac:dyDescent="0.25">
      <c r="A2194" s="386">
        <v>2186</v>
      </c>
      <c r="B2194" s="96" t="s">
        <v>11368</v>
      </c>
      <c r="C2194" s="96" t="s">
        <v>11367</v>
      </c>
      <c r="D2194" s="96"/>
      <c r="E2194" s="386"/>
      <c r="F2194" s="386"/>
      <c r="G2194" s="387"/>
      <c r="H2194" s="96" t="s">
        <v>15329</v>
      </c>
      <c r="I2194" s="96" t="s">
        <v>92</v>
      </c>
      <c r="J2194" s="96">
        <v>3</v>
      </c>
      <c r="K2194" s="96">
        <v>2022</v>
      </c>
      <c r="L2194" s="388">
        <v>5220.2299999999996</v>
      </c>
    </row>
    <row r="2195" spans="1:12" x14ac:dyDescent="0.25">
      <c r="A2195" s="386">
        <v>2187</v>
      </c>
      <c r="B2195" s="96" t="s">
        <v>11369</v>
      </c>
      <c r="C2195" s="96" t="s">
        <v>11367</v>
      </c>
      <c r="D2195" s="96"/>
      <c r="E2195" s="386"/>
      <c r="F2195" s="386"/>
      <c r="G2195" s="387"/>
      <c r="H2195" s="96" t="s">
        <v>15329</v>
      </c>
      <c r="I2195" s="96" t="s">
        <v>92</v>
      </c>
      <c r="J2195" s="96">
        <v>3</v>
      </c>
      <c r="K2195" s="96">
        <v>2022</v>
      </c>
      <c r="L2195" s="388">
        <v>5220.2299999999996</v>
      </c>
    </row>
    <row r="2196" spans="1:12" x14ac:dyDescent="0.25">
      <c r="A2196" s="386">
        <v>2188</v>
      </c>
      <c r="B2196" s="96" t="s">
        <v>11370</v>
      </c>
      <c r="C2196" s="96" t="s">
        <v>11367</v>
      </c>
      <c r="D2196" s="96"/>
      <c r="E2196" s="386"/>
      <c r="F2196" s="386"/>
      <c r="G2196" s="387"/>
      <c r="H2196" s="96" t="s">
        <v>15329</v>
      </c>
      <c r="I2196" s="96" t="s">
        <v>92</v>
      </c>
      <c r="J2196" s="96">
        <v>3</v>
      </c>
      <c r="K2196" s="96">
        <v>2022</v>
      </c>
      <c r="L2196" s="388">
        <v>5220.2299999999996</v>
      </c>
    </row>
    <row r="2197" spans="1:12" x14ac:dyDescent="0.25">
      <c r="A2197" s="386">
        <v>2189</v>
      </c>
      <c r="B2197" s="96" t="s">
        <v>11371</v>
      </c>
      <c r="C2197" s="96" t="s">
        <v>11367</v>
      </c>
      <c r="D2197" s="96"/>
      <c r="E2197" s="386"/>
      <c r="F2197" s="386"/>
      <c r="G2197" s="387"/>
      <c r="H2197" s="96" t="s">
        <v>15329</v>
      </c>
      <c r="I2197" s="96" t="s">
        <v>92</v>
      </c>
      <c r="J2197" s="96">
        <v>3</v>
      </c>
      <c r="K2197" s="96">
        <v>2022</v>
      </c>
      <c r="L2197" s="388">
        <v>5220.2299999999996</v>
      </c>
    </row>
    <row r="2198" spans="1:12" x14ac:dyDescent="0.25">
      <c r="A2198" s="386">
        <v>2190</v>
      </c>
      <c r="B2198" s="96" t="s">
        <v>11372</v>
      </c>
      <c r="C2198" s="96" t="s">
        <v>11367</v>
      </c>
      <c r="D2198" s="96"/>
      <c r="E2198" s="386"/>
      <c r="F2198" s="386"/>
      <c r="G2198" s="387"/>
      <c r="H2198" s="96" t="s">
        <v>15329</v>
      </c>
      <c r="I2198" s="96" t="s">
        <v>92</v>
      </c>
      <c r="J2198" s="96">
        <v>3</v>
      </c>
      <c r="K2198" s="96">
        <v>2022</v>
      </c>
      <c r="L2198" s="388">
        <v>5220.2299999999996</v>
      </c>
    </row>
    <row r="2199" spans="1:12" x14ac:dyDescent="0.25">
      <c r="A2199" s="386">
        <v>2191</v>
      </c>
      <c r="B2199" s="96" t="s">
        <v>11373</v>
      </c>
      <c r="C2199" s="96" t="s">
        <v>11367</v>
      </c>
      <c r="D2199" s="96"/>
      <c r="E2199" s="386"/>
      <c r="F2199" s="386"/>
      <c r="G2199" s="387"/>
      <c r="H2199" s="96" t="s">
        <v>15329</v>
      </c>
      <c r="I2199" s="96" t="s">
        <v>92</v>
      </c>
      <c r="J2199" s="96">
        <v>3</v>
      </c>
      <c r="K2199" s="96">
        <v>2022</v>
      </c>
      <c r="L2199" s="388">
        <v>5220.2299999999996</v>
      </c>
    </row>
    <row r="2200" spans="1:12" x14ac:dyDescent="0.25">
      <c r="A2200" s="386">
        <v>2192</v>
      </c>
      <c r="B2200" s="96" t="s">
        <v>11374</v>
      </c>
      <c r="C2200" s="96" t="s">
        <v>11367</v>
      </c>
      <c r="D2200" s="96"/>
      <c r="E2200" s="386"/>
      <c r="F2200" s="386"/>
      <c r="G2200" s="387"/>
      <c r="H2200" s="96" t="s">
        <v>15329</v>
      </c>
      <c r="I2200" s="96" t="s">
        <v>92</v>
      </c>
      <c r="J2200" s="96">
        <v>3</v>
      </c>
      <c r="K2200" s="96">
        <v>2022</v>
      </c>
      <c r="L2200" s="388">
        <v>5220.2299999999996</v>
      </c>
    </row>
    <row r="2201" spans="1:12" x14ac:dyDescent="0.25">
      <c r="A2201" s="386">
        <v>2193</v>
      </c>
      <c r="B2201" s="96" t="s">
        <v>11375</v>
      </c>
      <c r="C2201" s="96" t="s">
        <v>11376</v>
      </c>
      <c r="D2201" s="96"/>
      <c r="E2201" s="386"/>
      <c r="F2201" s="386"/>
      <c r="G2201" s="387"/>
      <c r="H2201" s="96" t="s">
        <v>15329</v>
      </c>
      <c r="I2201" s="96" t="s">
        <v>92</v>
      </c>
      <c r="J2201" s="96">
        <v>3</v>
      </c>
      <c r="K2201" s="96">
        <v>2022</v>
      </c>
      <c r="L2201" s="388">
        <v>3293.96</v>
      </c>
    </row>
    <row r="2202" spans="1:12" x14ac:dyDescent="0.25">
      <c r="A2202" s="386">
        <v>2194</v>
      </c>
      <c r="B2202" s="96" t="s">
        <v>11377</v>
      </c>
      <c r="C2202" s="96" t="s">
        <v>11376</v>
      </c>
      <c r="D2202" s="96"/>
      <c r="E2202" s="386"/>
      <c r="F2202" s="386"/>
      <c r="G2202" s="387"/>
      <c r="H2202" s="96" t="s">
        <v>15329</v>
      </c>
      <c r="I2202" s="96" t="s">
        <v>92</v>
      </c>
      <c r="J2202" s="96">
        <v>3</v>
      </c>
      <c r="K2202" s="96">
        <v>2022</v>
      </c>
      <c r="L2202" s="388">
        <v>3293.96</v>
      </c>
    </row>
    <row r="2203" spans="1:12" x14ac:dyDescent="0.25">
      <c r="A2203" s="386">
        <v>2195</v>
      </c>
      <c r="B2203" s="96" t="s">
        <v>11378</v>
      </c>
      <c r="C2203" s="96" t="s">
        <v>11376</v>
      </c>
      <c r="D2203" s="96"/>
      <c r="E2203" s="386"/>
      <c r="F2203" s="386"/>
      <c r="G2203" s="387"/>
      <c r="H2203" s="96" t="s">
        <v>15329</v>
      </c>
      <c r="I2203" s="96" t="s">
        <v>92</v>
      </c>
      <c r="J2203" s="96">
        <v>3</v>
      </c>
      <c r="K2203" s="96">
        <v>2022</v>
      </c>
      <c r="L2203" s="388">
        <v>3293.96</v>
      </c>
    </row>
    <row r="2204" spans="1:12" x14ac:dyDescent="0.25">
      <c r="A2204" s="386">
        <v>2196</v>
      </c>
      <c r="B2204" s="96" t="s">
        <v>11379</v>
      </c>
      <c r="C2204" s="96" t="s">
        <v>11376</v>
      </c>
      <c r="D2204" s="96"/>
      <c r="E2204" s="386"/>
      <c r="F2204" s="386"/>
      <c r="G2204" s="387"/>
      <c r="H2204" s="96" t="s">
        <v>2834</v>
      </c>
      <c r="I2204" s="96" t="s">
        <v>92</v>
      </c>
      <c r="J2204" s="96">
        <v>3</v>
      </c>
      <c r="K2204" s="96">
        <v>2022</v>
      </c>
      <c r="L2204" s="388">
        <v>3293.96</v>
      </c>
    </row>
    <row r="2205" spans="1:12" x14ac:dyDescent="0.25">
      <c r="A2205" s="386">
        <v>2197</v>
      </c>
      <c r="B2205" s="96" t="s">
        <v>11380</v>
      </c>
      <c r="C2205" s="96" t="s">
        <v>11376</v>
      </c>
      <c r="D2205" s="96"/>
      <c r="E2205" s="386"/>
      <c r="F2205" s="386"/>
      <c r="G2205" s="387"/>
      <c r="H2205" s="96" t="s">
        <v>2834</v>
      </c>
      <c r="I2205" s="96" t="s">
        <v>92</v>
      </c>
      <c r="J2205" s="96">
        <v>3</v>
      </c>
      <c r="K2205" s="96">
        <v>2022</v>
      </c>
      <c r="L2205" s="388">
        <v>3293.96</v>
      </c>
    </row>
    <row r="2206" spans="1:12" x14ac:dyDescent="0.25">
      <c r="A2206" s="386">
        <v>2198</v>
      </c>
      <c r="B2206" s="96" t="s">
        <v>11381</v>
      </c>
      <c r="C2206" s="96" t="s">
        <v>11376</v>
      </c>
      <c r="D2206" s="96"/>
      <c r="E2206" s="386"/>
      <c r="F2206" s="386"/>
      <c r="G2206" s="387"/>
      <c r="H2206" s="96" t="s">
        <v>2834</v>
      </c>
      <c r="I2206" s="96" t="s">
        <v>92</v>
      </c>
      <c r="J2206" s="96">
        <v>3</v>
      </c>
      <c r="K2206" s="96">
        <v>2022</v>
      </c>
      <c r="L2206" s="388">
        <v>3293.96</v>
      </c>
    </row>
    <row r="2207" spans="1:12" x14ac:dyDescent="0.25">
      <c r="A2207" s="386">
        <v>2199</v>
      </c>
      <c r="B2207" s="96" t="s">
        <v>11382</v>
      </c>
      <c r="C2207" s="96" t="s">
        <v>11376</v>
      </c>
      <c r="D2207" s="96"/>
      <c r="E2207" s="386"/>
      <c r="F2207" s="386"/>
      <c r="G2207" s="387"/>
      <c r="H2207" s="96" t="s">
        <v>2834</v>
      </c>
      <c r="I2207" s="96" t="s">
        <v>92</v>
      </c>
      <c r="J2207" s="96">
        <v>3</v>
      </c>
      <c r="K2207" s="96">
        <v>2022</v>
      </c>
      <c r="L2207" s="388">
        <v>3293.96</v>
      </c>
    </row>
    <row r="2208" spans="1:12" x14ac:dyDescent="0.25">
      <c r="A2208" s="386">
        <v>2200</v>
      </c>
      <c r="B2208" s="96" t="s">
        <v>11383</v>
      </c>
      <c r="C2208" s="96" t="s">
        <v>11376</v>
      </c>
      <c r="D2208" s="96"/>
      <c r="E2208" s="386"/>
      <c r="F2208" s="386"/>
      <c r="G2208" s="387"/>
      <c r="H2208" s="96" t="s">
        <v>2834</v>
      </c>
      <c r="I2208" s="96" t="s">
        <v>92</v>
      </c>
      <c r="J2208" s="96">
        <v>3</v>
      </c>
      <c r="K2208" s="96">
        <v>2022</v>
      </c>
      <c r="L2208" s="388">
        <v>3293.96</v>
      </c>
    </row>
    <row r="2209" spans="1:12" x14ac:dyDescent="0.25">
      <c r="A2209" s="386">
        <v>2201</v>
      </c>
      <c r="B2209" s="96" t="s">
        <v>11384</v>
      </c>
      <c r="C2209" s="96" t="s">
        <v>11376</v>
      </c>
      <c r="D2209" s="96"/>
      <c r="E2209" s="386"/>
      <c r="F2209" s="386"/>
      <c r="G2209" s="387"/>
      <c r="H2209" s="96" t="s">
        <v>2834</v>
      </c>
      <c r="I2209" s="96" t="s">
        <v>92</v>
      </c>
      <c r="J2209" s="96">
        <v>3</v>
      </c>
      <c r="K2209" s="96">
        <v>2022</v>
      </c>
      <c r="L2209" s="388">
        <v>3293.96</v>
      </c>
    </row>
    <row r="2210" spans="1:12" x14ac:dyDescent="0.25">
      <c r="A2210" s="386">
        <v>2202</v>
      </c>
      <c r="B2210" s="96" t="s">
        <v>11385</v>
      </c>
      <c r="C2210" s="96" t="s">
        <v>11376</v>
      </c>
      <c r="D2210" s="386"/>
      <c r="E2210" s="386"/>
      <c r="F2210" s="386"/>
      <c r="G2210" s="387"/>
      <c r="H2210" s="96" t="s">
        <v>2834</v>
      </c>
      <c r="I2210" s="96" t="s">
        <v>92</v>
      </c>
      <c r="J2210" s="96">
        <v>3</v>
      </c>
      <c r="K2210" s="96">
        <v>2022</v>
      </c>
      <c r="L2210" s="388">
        <v>3293.96</v>
      </c>
    </row>
    <row r="2211" spans="1:12" x14ac:dyDescent="0.25">
      <c r="A2211" s="386">
        <v>2203</v>
      </c>
      <c r="B2211" s="96" t="s">
        <v>11386</v>
      </c>
      <c r="C2211" s="96" t="s">
        <v>11376</v>
      </c>
      <c r="D2211" s="386"/>
      <c r="E2211" s="386"/>
      <c r="F2211" s="386"/>
      <c r="G2211" s="387"/>
      <c r="H2211" s="96" t="s">
        <v>2834</v>
      </c>
      <c r="I2211" s="96" t="s">
        <v>92</v>
      </c>
      <c r="J2211" s="96">
        <v>3</v>
      </c>
      <c r="K2211" s="96">
        <v>2022</v>
      </c>
      <c r="L2211" s="388">
        <v>3293.96</v>
      </c>
    </row>
    <row r="2212" spans="1:12" x14ac:dyDescent="0.25">
      <c r="A2212" s="386">
        <v>2204</v>
      </c>
      <c r="B2212" s="96" t="s">
        <v>11387</v>
      </c>
      <c r="C2212" s="96" t="s">
        <v>11376</v>
      </c>
      <c r="D2212" s="386"/>
      <c r="E2212" s="386"/>
      <c r="F2212" s="386"/>
      <c r="G2212" s="387"/>
      <c r="H2212" s="96" t="s">
        <v>2834</v>
      </c>
      <c r="I2212" s="96" t="s">
        <v>92</v>
      </c>
      <c r="J2212" s="96">
        <v>3</v>
      </c>
      <c r="K2212" s="96">
        <v>2022</v>
      </c>
      <c r="L2212" s="388">
        <v>3293.96</v>
      </c>
    </row>
    <row r="2213" spans="1:12" x14ac:dyDescent="0.25">
      <c r="A2213" s="386">
        <v>2205</v>
      </c>
      <c r="B2213" s="96" t="s">
        <v>11388</v>
      </c>
      <c r="C2213" s="96" t="s">
        <v>11376</v>
      </c>
      <c r="D2213" s="386"/>
      <c r="E2213" s="386"/>
      <c r="F2213" s="386"/>
      <c r="G2213" s="387"/>
      <c r="H2213" s="96" t="s">
        <v>2834</v>
      </c>
      <c r="I2213" s="96" t="s">
        <v>92</v>
      </c>
      <c r="J2213" s="96">
        <v>3</v>
      </c>
      <c r="K2213" s="96">
        <v>2022</v>
      </c>
      <c r="L2213" s="388">
        <v>3293.96</v>
      </c>
    </row>
    <row r="2214" spans="1:12" x14ac:dyDescent="0.25">
      <c r="A2214" s="386">
        <v>2206</v>
      </c>
      <c r="B2214" s="96" t="s">
        <v>11389</v>
      </c>
      <c r="C2214" s="96" t="s">
        <v>11376</v>
      </c>
      <c r="D2214" s="386"/>
      <c r="E2214" s="386"/>
      <c r="F2214" s="386"/>
      <c r="G2214" s="387"/>
      <c r="H2214" s="96" t="s">
        <v>2834</v>
      </c>
      <c r="I2214" s="96" t="s">
        <v>92</v>
      </c>
      <c r="J2214" s="96">
        <v>3</v>
      </c>
      <c r="K2214" s="96">
        <v>2022</v>
      </c>
      <c r="L2214" s="388">
        <v>3293.96</v>
      </c>
    </row>
    <row r="2215" spans="1:12" x14ac:dyDescent="0.25">
      <c r="A2215" s="386">
        <v>2207</v>
      </c>
      <c r="B2215" s="96" t="s">
        <v>11390</v>
      </c>
      <c r="C2215" s="96" t="s">
        <v>11376</v>
      </c>
      <c r="D2215" s="386"/>
      <c r="E2215" s="386"/>
      <c r="F2215" s="386"/>
      <c r="G2215" s="387"/>
      <c r="H2215" s="96" t="s">
        <v>2834</v>
      </c>
      <c r="I2215" s="96" t="s">
        <v>92</v>
      </c>
      <c r="J2215" s="96">
        <v>3</v>
      </c>
      <c r="K2215" s="96">
        <v>2022</v>
      </c>
      <c r="L2215" s="388">
        <v>3293.96</v>
      </c>
    </row>
    <row r="2216" spans="1:12" x14ac:dyDescent="0.25">
      <c r="A2216" s="386">
        <v>2208</v>
      </c>
      <c r="B2216" s="96" t="s">
        <v>11391</v>
      </c>
      <c r="C2216" s="96" t="s">
        <v>11376</v>
      </c>
      <c r="D2216" s="386"/>
      <c r="E2216" s="386"/>
      <c r="F2216" s="386"/>
      <c r="G2216" s="387"/>
      <c r="H2216" s="96" t="s">
        <v>2834</v>
      </c>
      <c r="I2216" s="96" t="s">
        <v>92</v>
      </c>
      <c r="J2216" s="96">
        <v>3</v>
      </c>
      <c r="K2216" s="96">
        <v>2022</v>
      </c>
      <c r="L2216" s="388">
        <v>3293.96</v>
      </c>
    </row>
    <row r="2217" spans="1:12" x14ac:dyDescent="0.25">
      <c r="A2217" s="386">
        <v>2209</v>
      </c>
      <c r="B2217" s="96" t="s">
        <v>11392</v>
      </c>
      <c r="C2217" s="96" t="s">
        <v>11367</v>
      </c>
      <c r="D2217" s="386"/>
      <c r="E2217" s="386"/>
      <c r="F2217" s="386"/>
      <c r="G2217" s="387"/>
      <c r="H2217" s="96" t="s">
        <v>2834</v>
      </c>
      <c r="I2217" s="96" t="s">
        <v>92</v>
      </c>
      <c r="J2217" s="96">
        <v>3</v>
      </c>
      <c r="K2217" s="96">
        <v>2022</v>
      </c>
      <c r="L2217" s="388">
        <v>5220.2299999999996</v>
      </c>
    </row>
    <row r="2218" spans="1:12" x14ac:dyDescent="0.25">
      <c r="A2218" s="386">
        <v>2210</v>
      </c>
      <c r="B2218" s="96" t="s">
        <v>11393</v>
      </c>
      <c r="C2218" s="96" t="s">
        <v>11367</v>
      </c>
      <c r="D2218" s="386"/>
      <c r="E2218" s="386"/>
      <c r="F2218" s="386"/>
      <c r="G2218" s="387"/>
      <c r="H2218" s="96" t="s">
        <v>2834</v>
      </c>
      <c r="I2218" s="96" t="s">
        <v>92</v>
      </c>
      <c r="J2218" s="96">
        <v>3</v>
      </c>
      <c r="K2218" s="96">
        <v>2022</v>
      </c>
      <c r="L2218" s="388">
        <v>5220.2299999999996</v>
      </c>
    </row>
    <row r="2219" spans="1:12" x14ac:dyDescent="0.25">
      <c r="A2219" s="386">
        <v>2211</v>
      </c>
      <c r="B2219" s="96" t="s">
        <v>11394</v>
      </c>
      <c r="C2219" s="96" t="s">
        <v>11367</v>
      </c>
      <c r="D2219" s="386"/>
      <c r="E2219" s="386"/>
      <c r="F2219" s="386"/>
      <c r="G2219" s="387"/>
      <c r="H2219" s="96" t="s">
        <v>2834</v>
      </c>
      <c r="I2219" s="96" t="s">
        <v>92</v>
      </c>
      <c r="J2219" s="96">
        <v>3</v>
      </c>
      <c r="K2219" s="96">
        <v>2022</v>
      </c>
      <c r="L2219" s="388">
        <v>5220.2299999999996</v>
      </c>
    </row>
    <row r="2220" spans="1:12" x14ac:dyDescent="0.25">
      <c r="A2220" s="386">
        <v>2212</v>
      </c>
      <c r="B2220" s="96" t="s">
        <v>11395</v>
      </c>
      <c r="C2220" s="96" t="s">
        <v>11367</v>
      </c>
      <c r="D2220" s="386"/>
      <c r="E2220" s="386"/>
      <c r="F2220" s="386"/>
      <c r="G2220" s="387"/>
      <c r="H2220" s="96" t="s">
        <v>2834</v>
      </c>
      <c r="I2220" s="96" t="s">
        <v>92</v>
      </c>
      <c r="J2220" s="96">
        <v>3</v>
      </c>
      <c r="K2220" s="96">
        <v>2022</v>
      </c>
      <c r="L2220" s="388">
        <v>5220.2299999999996</v>
      </c>
    </row>
    <row r="2221" spans="1:12" x14ac:dyDescent="0.25">
      <c r="A2221" s="386">
        <v>2213</v>
      </c>
      <c r="B2221" s="96" t="s">
        <v>11396</v>
      </c>
      <c r="C2221" s="96" t="s">
        <v>11367</v>
      </c>
      <c r="D2221" s="386"/>
      <c r="E2221" s="386"/>
      <c r="F2221" s="386"/>
      <c r="G2221" s="387"/>
      <c r="H2221" s="96" t="s">
        <v>2834</v>
      </c>
      <c r="I2221" s="96" t="s">
        <v>92</v>
      </c>
      <c r="J2221" s="96">
        <v>3</v>
      </c>
      <c r="K2221" s="96">
        <v>2022</v>
      </c>
      <c r="L2221" s="388">
        <v>5220.2299999999996</v>
      </c>
    </row>
    <row r="2222" spans="1:12" x14ac:dyDescent="0.25">
      <c r="A2222" s="386">
        <v>2214</v>
      </c>
      <c r="B2222" s="96" t="s">
        <v>11397</v>
      </c>
      <c r="C2222" s="96" t="s">
        <v>11367</v>
      </c>
      <c r="D2222" s="386"/>
      <c r="E2222" s="386"/>
      <c r="F2222" s="386"/>
      <c r="G2222" s="387"/>
      <c r="H2222" s="96" t="s">
        <v>2834</v>
      </c>
      <c r="I2222" s="96" t="s">
        <v>92</v>
      </c>
      <c r="J2222" s="96">
        <v>3</v>
      </c>
      <c r="K2222" s="96">
        <v>2022</v>
      </c>
      <c r="L2222" s="388">
        <v>5220.2299999999996</v>
      </c>
    </row>
    <row r="2223" spans="1:12" x14ac:dyDescent="0.25">
      <c r="A2223" s="386">
        <v>2215</v>
      </c>
      <c r="B2223" s="96" t="s">
        <v>11398</v>
      </c>
      <c r="C2223" s="96" t="s">
        <v>11367</v>
      </c>
      <c r="D2223" s="386"/>
      <c r="E2223" s="386"/>
      <c r="F2223" s="386"/>
      <c r="G2223" s="387"/>
      <c r="H2223" s="96" t="s">
        <v>2834</v>
      </c>
      <c r="I2223" s="96" t="s">
        <v>92</v>
      </c>
      <c r="J2223" s="96">
        <v>3</v>
      </c>
      <c r="K2223" s="96">
        <v>2022</v>
      </c>
      <c r="L2223" s="388">
        <v>5220.2299999999996</v>
      </c>
    </row>
    <row r="2224" spans="1:12" x14ac:dyDescent="0.25">
      <c r="A2224" s="386">
        <v>2216</v>
      </c>
      <c r="B2224" s="96" t="s">
        <v>11399</v>
      </c>
      <c r="C2224" s="96" t="s">
        <v>11367</v>
      </c>
      <c r="D2224" s="386"/>
      <c r="E2224" s="386"/>
      <c r="F2224" s="386"/>
      <c r="G2224" s="387"/>
      <c r="H2224" s="96" t="s">
        <v>2834</v>
      </c>
      <c r="I2224" s="96" t="s">
        <v>92</v>
      </c>
      <c r="J2224" s="96">
        <v>3</v>
      </c>
      <c r="K2224" s="96">
        <v>2022</v>
      </c>
      <c r="L2224" s="388">
        <v>5220.2299999999996</v>
      </c>
    </row>
    <row r="2225" spans="1:12" ht="30" x14ac:dyDescent="0.25">
      <c r="A2225" s="386">
        <v>2217</v>
      </c>
      <c r="B2225" s="96" t="s">
        <v>11400</v>
      </c>
      <c r="C2225" s="96" t="s">
        <v>11401</v>
      </c>
      <c r="D2225" s="386"/>
      <c r="E2225" s="386"/>
      <c r="F2225" s="386"/>
      <c r="G2225" s="387"/>
      <c r="H2225" s="96" t="s">
        <v>2834</v>
      </c>
      <c r="I2225" s="96" t="s">
        <v>92</v>
      </c>
      <c r="J2225" s="96">
        <v>3</v>
      </c>
      <c r="K2225" s="96">
        <v>2022</v>
      </c>
      <c r="L2225" s="388">
        <v>3608.63</v>
      </c>
    </row>
    <row r="2226" spans="1:12" ht="30" x14ac:dyDescent="0.25">
      <c r="A2226" s="386">
        <v>2218</v>
      </c>
      <c r="B2226" s="96" t="s">
        <v>11402</v>
      </c>
      <c r="C2226" s="96" t="s">
        <v>11401</v>
      </c>
      <c r="D2226" s="386"/>
      <c r="E2226" s="386"/>
      <c r="F2226" s="386"/>
      <c r="G2226" s="387"/>
      <c r="H2226" s="96" t="s">
        <v>2834</v>
      </c>
      <c r="I2226" s="96" t="s">
        <v>92</v>
      </c>
      <c r="J2226" s="96">
        <v>3</v>
      </c>
      <c r="K2226" s="96">
        <v>2022</v>
      </c>
      <c r="L2226" s="388">
        <v>3608.63</v>
      </c>
    </row>
    <row r="2227" spans="1:12" ht="30" x14ac:dyDescent="0.25">
      <c r="A2227" s="386">
        <v>2219</v>
      </c>
      <c r="B2227" s="96" t="s">
        <v>11403</v>
      </c>
      <c r="C2227" s="96" t="s">
        <v>11401</v>
      </c>
      <c r="D2227" s="386"/>
      <c r="E2227" s="386"/>
      <c r="F2227" s="386"/>
      <c r="G2227" s="387"/>
      <c r="H2227" s="96" t="s">
        <v>2834</v>
      </c>
      <c r="I2227" s="96" t="s">
        <v>92</v>
      </c>
      <c r="J2227" s="96">
        <v>3</v>
      </c>
      <c r="K2227" s="96">
        <v>2022</v>
      </c>
      <c r="L2227" s="388">
        <v>3608.63</v>
      </c>
    </row>
    <row r="2228" spans="1:12" ht="30" x14ac:dyDescent="0.25">
      <c r="A2228" s="386">
        <v>2220</v>
      </c>
      <c r="B2228" s="96" t="s">
        <v>11404</v>
      </c>
      <c r="C2228" s="96" t="s">
        <v>11401</v>
      </c>
      <c r="D2228" s="386"/>
      <c r="E2228" s="386"/>
      <c r="F2228" s="386"/>
      <c r="G2228" s="387"/>
      <c r="H2228" s="96" t="s">
        <v>2834</v>
      </c>
      <c r="I2228" s="96" t="s">
        <v>92</v>
      </c>
      <c r="J2228" s="96">
        <v>3</v>
      </c>
      <c r="K2228" s="96">
        <v>2022</v>
      </c>
      <c r="L2228" s="388">
        <v>3608.63</v>
      </c>
    </row>
    <row r="2229" spans="1:12" ht="30" x14ac:dyDescent="0.25">
      <c r="A2229" s="386">
        <v>2221</v>
      </c>
      <c r="B2229" s="96" t="s">
        <v>11405</v>
      </c>
      <c r="C2229" s="96" t="s">
        <v>11401</v>
      </c>
      <c r="D2229" s="386"/>
      <c r="E2229" s="386"/>
      <c r="F2229" s="386"/>
      <c r="G2229" s="387"/>
      <c r="H2229" s="96" t="s">
        <v>2834</v>
      </c>
      <c r="I2229" s="96" t="s">
        <v>92</v>
      </c>
      <c r="J2229" s="96">
        <v>3</v>
      </c>
      <c r="K2229" s="96">
        <v>2022</v>
      </c>
      <c r="L2229" s="388">
        <v>3608.63</v>
      </c>
    </row>
    <row r="2230" spans="1:12" ht="30" x14ac:dyDescent="0.25">
      <c r="A2230" s="386">
        <v>2222</v>
      </c>
      <c r="B2230" s="96" t="s">
        <v>11406</v>
      </c>
      <c r="C2230" s="96" t="s">
        <v>11401</v>
      </c>
      <c r="D2230" s="386"/>
      <c r="E2230" s="386"/>
      <c r="F2230" s="386"/>
      <c r="G2230" s="387"/>
      <c r="H2230" s="96" t="s">
        <v>2834</v>
      </c>
      <c r="I2230" s="96" t="s">
        <v>92</v>
      </c>
      <c r="J2230" s="96">
        <v>3</v>
      </c>
      <c r="K2230" s="96">
        <v>2022</v>
      </c>
      <c r="L2230" s="388">
        <v>3608.63</v>
      </c>
    </row>
    <row r="2231" spans="1:12" x14ac:dyDescent="0.25">
      <c r="A2231" s="386">
        <v>2223</v>
      </c>
      <c r="B2231" s="96" t="s">
        <v>11407</v>
      </c>
      <c r="C2231" s="96" t="s">
        <v>11408</v>
      </c>
      <c r="D2231" s="386"/>
      <c r="E2231" s="386"/>
      <c r="F2231" s="386"/>
      <c r="G2231" s="387"/>
      <c r="H2231" s="96" t="s">
        <v>2834</v>
      </c>
      <c r="I2231" s="96" t="s">
        <v>92</v>
      </c>
      <c r="J2231" s="96">
        <v>3</v>
      </c>
      <c r="K2231" s="96">
        <v>2022</v>
      </c>
      <c r="L2231" s="388">
        <v>5308.15</v>
      </c>
    </row>
    <row r="2232" spans="1:12" x14ac:dyDescent="0.25">
      <c r="A2232" s="386">
        <v>2224</v>
      </c>
      <c r="B2232" s="96" t="s">
        <v>11409</v>
      </c>
      <c r="C2232" s="96" t="s">
        <v>11408</v>
      </c>
      <c r="D2232" s="386"/>
      <c r="E2232" s="386"/>
      <c r="F2232" s="386"/>
      <c r="G2232" s="387"/>
      <c r="H2232" s="96" t="s">
        <v>2834</v>
      </c>
      <c r="I2232" s="96" t="s">
        <v>92</v>
      </c>
      <c r="J2232" s="96">
        <v>3</v>
      </c>
      <c r="K2232" s="96">
        <v>2022</v>
      </c>
      <c r="L2232" s="388">
        <v>5308.15</v>
      </c>
    </row>
    <row r="2233" spans="1:12" x14ac:dyDescent="0.25">
      <c r="A2233" s="386">
        <v>2225</v>
      </c>
      <c r="B2233" s="96" t="s">
        <v>11410</v>
      </c>
      <c r="C2233" s="96" t="s">
        <v>11408</v>
      </c>
      <c r="D2233" s="386"/>
      <c r="E2233" s="386"/>
      <c r="F2233" s="386"/>
      <c r="G2233" s="387"/>
      <c r="H2233" s="96" t="s">
        <v>2834</v>
      </c>
      <c r="I2233" s="96" t="s">
        <v>92</v>
      </c>
      <c r="J2233" s="96">
        <v>3</v>
      </c>
      <c r="K2233" s="96">
        <v>2022</v>
      </c>
      <c r="L2233" s="388">
        <v>5308.15</v>
      </c>
    </row>
    <row r="2234" spans="1:12" x14ac:dyDescent="0.25">
      <c r="A2234" s="386">
        <v>2226</v>
      </c>
      <c r="B2234" s="96" t="s">
        <v>11411</v>
      </c>
      <c r="C2234" s="96" t="s">
        <v>11408</v>
      </c>
      <c r="D2234" s="386"/>
      <c r="E2234" s="386"/>
      <c r="F2234" s="386"/>
      <c r="G2234" s="387"/>
      <c r="H2234" s="96" t="s">
        <v>2834</v>
      </c>
      <c r="I2234" s="96" t="s">
        <v>92</v>
      </c>
      <c r="J2234" s="96">
        <v>3</v>
      </c>
      <c r="K2234" s="96">
        <v>2022</v>
      </c>
      <c r="L2234" s="388">
        <v>5308.15</v>
      </c>
    </row>
    <row r="2235" spans="1:12" x14ac:dyDescent="0.25">
      <c r="A2235" s="386">
        <v>2227</v>
      </c>
      <c r="B2235" s="96" t="s">
        <v>11412</v>
      </c>
      <c r="C2235" s="96" t="s">
        <v>11413</v>
      </c>
      <c r="D2235" s="386"/>
      <c r="E2235" s="386"/>
      <c r="F2235" s="386"/>
      <c r="G2235" s="387"/>
      <c r="H2235" s="96" t="s">
        <v>2834</v>
      </c>
      <c r="I2235" s="96" t="s">
        <v>92</v>
      </c>
      <c r="J2235" s="96">
        <v>3</v>
      </c>
      <c r="K2235" s="96">
        <v>2022</v>
      </c>
      <c r="L2235" s="388">
        <v>2822.49</v>
      </c>
    </row>
    <row r="2236" spans="1:12" ht="30" x14ac:dyDescent="0.25">
      <c r="A2236" s="386">
        <v>2228</v>
      </c>
      <c r="B2236" s="96" t="s">
        <v>11414</v>
      </c>
      <c r="C2236" s="96" t="s">
        <v>11415</v>
      </c>
      <c r="D2236" s="386"/>
      <c r="E2236" s="386"/>
      <c r="F2236" s="386"/>
      <c r="G2236" s="387"/>
      <c r="H2236" s="96" t="s">
        <v>2834</v>
      </c>
      <c r="I2236" s="96" t="s">
        <v>92</v>
      </c>
      <c r="J2236" s="96">
        <v>3</v>
      </c>
      <c r="K2236" s="96">
        <v>2022</v>
      </c>
      <c r="L2236" s="388">
        <v>10032.68</v>
      </c>
    </row>
    <row r="2237" spans="1:12" ht="30" x14ac:dyDescent="0.25">
      <c r="A2237" s="386">
        <v>2229</v>
      </c>
      <c r="B2237" s="96" t="s">
        <v>11416</v>
      </c>
      <c r="C2237" s="96" t="s">
        <v>11415</v>
      </c>
      <c r="D2237" s="386"/>
      <c r="E2237" s="386"/>
      <c r="F2237" s="386"/>
      <c r="G2237" s="387"/>
      <c r="H2237" s="96" t="s">
        <v>2834</v>
      </c>
      <c r="I2237" s="96" t="s">
        <v>92</v>
      </c>
      <c r="J2237" s="96">
        <v>3</v>
      </c>
      <c r="K2237" s="96">
        <v>2022</v>
      </c>
      <c r="L2237" s="388">
        <v>10032.68</v>
      </c>
    </row>
    <row r="2238" spans="1:12" ht="30" x14ac:dyDescent="0.25">
      <c r="A2238" s="386">
        <v>2230</v>
      </c>
      <c r="B2238" s="96" t="s">
        <v>11417</v>
      </c>
      <c r="C2238" s="96" t="s">
        <v>11415</v>
      </c>
      <c r="D2238" s="386"/>
      <c r="E2238" s="386"/>
      <c r="F2238" s="386"/>
      <c r="G2238" s="387"/>
      <c r="H2238" s="96" t="s">
        <v>2834</v>
      </c>
      <c r="I2238" s="96" t="s">
        <v>92</v>
      </c>
      <c r="J2238" s="96">
        <v>3</v>
      </c>
      <c r="K2238" s="96">
        <v>2022</v>
      </c>
      <c r="L2238" s="388">
        <v>10032.68</v>
      </c>
    </row>
    <row r="2239" spans="1:12" x14ac:dyDescent="0.25">
      <c r="A2239" s="386">
        <v>2231</v>
      </c>
      <c r="B2239" s="96" t="s">
        <v>11418</v>
      </c>
      <c r="C2239" s="96" t="s">
        <v>11419</v>
      </c>
      <c r="D2239" s="386"/>
      <c r="E2239" s="386"/>
      <c r="F2239" s="386"/>
      <c r="G2239" s="387"/>
      <c r="H2239" s="96" t="s">
        <v>2834</v>
      </c>
      <c r="I2239" s="96" t="s">
        <v>92</v>
      </c>
      <c r="J2239" s="96">
        <v>3</v>
      </c>
      <c r="K2239" s="96">
        <v>2022</v>
      </c>
      <c r="L2239" s="388">
        <v>6819.64</v>
      </c>
    </row>
    <row r="2240" spans="1:12" x14ac:dyDescent="0.25">
      <c r="A2240" s="386">
        <v>2232</v>
      </c>
      <c r="B2240" s="96" t="s">
        <v>11420</v>
      </c>
      <c r="C2240" s="96" t="s">
        <v>6956</v>
      </c>
      <c r="D2240" s="386"/>
      <c r="E2240" s="386"/>
      <c r="F2240" s="386"/>
      <c r="G2240" s="387"/>
      <c r="H2240" s="96" t="s">
        <v>2834</v>
      </c>
      <c r="I2240" s="96" t="s">
        <v>92</v>
      </c>
      <c r="J2240" s="96">
        <v>3</v>
      </c>
      <c r="K2240" s="96">
        <v>2022</v>
      </c>
      <c r="L2240" s="388">
        <v>412.67</v>
      </c>
    </row>
    <row r="2241" spans="1:12" x14ac:dyDescent="0.25">
      <c r="A2241" s="386">
        <v>2233</v>
      </c>
      <c r="B2241" s="96" t="s">
        <v>11421</v>
      </c>
      <c r="C2241" s="96" t="s">
        <v>11422</v>
      </c>
      <c r="D2241" s="386"/>
      <c r="E2241" s="386"/>
      <c r="F2241" s="386"/>
      <c r="G2241" s="387"/>
      <c r="H2241" s="96" t="s">
        <v>2834</v>
      </c>
      <c r="I2241" s="96" t="s">
        <v>92</v>
      </c>
      <c r="J2241" s="96">
        <v>3</v>
      </c>
      <c r="K2241" s="96">
        <v>2022</v>
      </c>
      <c r="L2241" s="388">
        <v>1508</v>
      </c>
    </row>
    <row r="2242" spans="1:12" x14ac:dyDescent="0.25">
      <c r="A2242" s="386">
        <v>2234</v>
      </c>
      <c r="B2242" s="96" t="s">
        <v>11423</v>
      </c>
      <c r="C2242" s="96" t="s">
        <v>11424</v>
      </c>
      <c r="D2242" s="386"/>
      <c r="E2242" s="386"/>
      <c r="F2242" s="386"/>
      <c r="G2242" s="387"/>
      <c r="H2242" s="96" t="s">
        <v>2834</v>
      </c>
      <c r="I2242" s="96" t="s">
        <v>92</v>
      </c>
      <c r="J2242" s="96">
        <v>3</v>
      </c>
      <c r="K2242" s="96">
        <v>2022</v>
      </c>
      <c r="L2242" s="388">
        <v>1484.8</v>
      </c>
    </row>
    <row r="2243" spans="1:12" x14ac:dyDescent="0.25">
      <c r="A2243" s="386">
        <v>2235</v>
      </c>
      <c r="B2243" s="96" t="s">
        <v>11425</v>
      </c>
      <c r="C2243" s="96" t="s">
        <v>11426</v>
      </c>
      <c r="D2243" s="386"/>
      <c r="E2243" s="386"/>
      <c r="F2243" s="386"/>
      <c r="G2243" s="387"/>
      <c r="H2243" s="96" t="s">
        <v>2834</v>
      </c>
      <c r="I2243" s="96" t="s">
        <v>92</v>
      </c>
      <c r="J2243" s="96">
        <v>3</v>
      </c>
      <c r="K2243" s="96">
        <v>2022</v>
      </c>
      <c r="L2243" s="388">
        <v>3364</v>
      </c>
    </row>
    <row r="2244" spans="1:12" x14ac:dyDescent="0.25">
      <c r="A2244" s="386">
        <v>2236</v>
      </c>
      <c r="B2244" s="96" t="s">
        <v>11427</v>
      </c>
      <c r="C2244" s="96" t="s">
        <v>11428</v>
      </c>
      <c r="D2244" s="386"/>
      <c r="E2244" s="386"/>
      <c r="F2244" s="386"/>
      <c r="G2244" s="387"/>
      <c r="H2244" s="96" t="s">
        <v>11429</v>
      </c>
      <c r="I2244" s="96" t="s">
        <v>2856</v>
      </c>
      <c r="J2244" s="96">
        <v>4</v>
      </c>
      <c r="K2244" s="96">
        <v>2022</v>
      </c>
      <c r="L2244" s="388">
        <v>4268.8</v>
      </c>
    </row>
    <row r="2245" spans="1:12" x14ac:dyDescent="0.25">
      <c r="A2245" s="386">
        <v>2237</v>
      </c>
      <c r="B2245" s="96" t="s">
        <v>11430</v>
      </c>
      <c r="C2245" s="96" t="s">
        <v>11431</v>
      </c>
      <c r="D2245" s="386"/>
      <c r="E2245" s="386"/>
      <c r="F2245" s="386"/>
      <c r="G2245" s="387"/>
      <c r="H2245" s="96" t="s">
        <v>2834</v>
      </c>
      <c r="I2245" s="96" t="s">
        <v>11432</v>
      </c>
      <c r="J2245" s="96">
        <v>4</v>
      </c>
      <c r="K2245" s="96">
        <v>2022</v>
      </c>
      <c r="L2245" s="388">
        <v>359.6</v>
      </c>
    </row>
    <row r="2246" spans="1:12" x14ac:dyDescent="0.25">
      <c r="A2246" s="386">
        <v>2238</v>
      </c>
      <c r="B2246" s="96" t="s">
        <v>11433</v>
      </c>
      <c r="C2246" s="96" t="s">
        <v>11434</v>
      </c>
      <c r="D2246" s="386"/>
      <c r="E2246" s="386"/>
      <c r="F2246" s="386"/>
      <c r="G2246" s="387"/>
      <c r="H2246" s="96" t="s">
        <v>2834</v>
      </c>
      <c r="I2246" s="96" t="s">
        <v>2856</v>
      </c>
      <c r="J2246" s="96">
        <v>4</v>
      </c>
      <c r="K2246" s="96">
        <v>2022</v>
      </c>
      <c r="L2246" s="388">
        <v>261</v>
      </c>
    </row>
    <row r="2247" spans="1:12" x14ac:dyDescent="0.25">
      <c r="A2247" s="386">
        <v>2239</v>
      </c>
      <c r="B2247" s="96" t="s">
        <v>11435</v>
      </c>
      <c r="C2247" s="96" t="s">
        <v>4972</v>
      </c>
      <c r="D2247" s="386"/>
      <c r="E2247" s="386"/>
      <c r="F2247" s="386"/>
      <c r="G2247" s="387"/>
      <c r="H2247" s="96" t="s">
        <v>7816</v>
      </c>
      <c r="I2247" s="96" t="s">
        <v>92</v>
      </c>
      <c r="J2247" s="96">
        <v>4</v>
      </c>
      <c r="K2247" s="96">
        <v>2022</v>
      </c>
      <c r="L2247" s="388">
        <v>6032</v>
      </c>
    </row>
    <row r="2248" spans="1:12" x14ac:dyDescent="0.25">
      <c r="A2248" s="386">
        <v>2240</v>
      </c>
      <c r="B2248" s="96" t="s">
        <v>11436</v>
      </c>
      <c r="C2248" s="96" t="s">
        <v>3004</v>
      </c>
      <c r="D2248" s="386"/>
      <c r="E2248" s="386"/>
      <c r="F2248" s="386"/>
      <c r="G2248" s="387"/>
      <c r="H2248" s="96" t="s">
        <v>2641</v>
      </c>
      <c r="I2248" s="96" t="s">
        <v>2856</v>
      </c>
      <c r="J2248" s="96">
        <v>5</v>
      </c>
      <c r="K2248" s="96">
        <v>2022</v>
      </c>
      <c r="L2248" s="388">
        <v>402</v>
      </c>
    </row>
    <row r="2249" spans="1:12" x14ac:dyDescent="0.25">
      <c r="A2249" s="386">
        <v>2241</v>
      </c>
      <c r="B2249" s="96" t="s">
        <v>11437</v>
      </c>
      <c r="C2249" s="96" t="s">
        <v>11438</v>
      </c>
      <c r="D2249" s="386"/>
      <c r="E2249" s="386"/>
      <c r="F2249" s="386"/>
      <c r="G2249" s="387"/>
      <c r="H2249" s="96" t="s">
        <v>2641</v>
      </c>
      <c r="I2249" s="96" t="s">
        <v>2856</v>
      </c>
      <c r="J2249" s="96">
        <v>5</v>
      </c>
      <c r="K2249" s="96">
        <v>2022</v>
      </c>
      <c r="L2249" s="388">
        <v>402</v>
      </c>
    </row>
    <row r="2250" spans="1:12" ht="30" x14ac:dyDescent="0.25">
      <c r="A2250" s="386">
        <v>2242</v>
      </c>
      <c r="B2250" s="96" t="s">
        <v>11439</v>
      </c>
      <c r="C2250" s="96" t="s">
        <v>11440</v>
      </c>
      <c r="D2250" s="386"/>
      <c r="E2250" s="386"/>
      <c r="F2250" s="386"/>
      <c r="G2250" s="387"/>
      <c r="H2250" s="96" t="s">
        <v>7284</v>
      </c>
      <c r="I2250" s="96" t="s">
        <v>2856</v>
      </c>
      <c r="J2250" s="96">
        <v>8</v>
      </c>
      <c r="K2250" s="96">
        <v>2022</v>
      </c>
      <c r="L2250" s="388">
        <v>4007.92</v>
      </c>
    </row>
    <row r="2251" spans="1:12" ht="30" x14ac:dyDescent="0.25">
      <c r="A2251" s="386">
        <v>2243</v>
      </c>
      <c r="B2251" s="96" t="s">
        <v>11441</v>
      </c>
      <c r="C2251" s="96" t="s">
        <v>11440</v>
      </c>
      <c r="D2251" s="386"/>
      <c r="E2251" s="386"/>
      <c r="F2251" s="386"/>
      <c r="G2251" s="387"/>
      <c r="H2251" s="96" t="s">
        <v>7284</v>
      </c>
      <c r="I2251" s="96" t="s">
        <v>2856</v>
      </c>
      <c r="J2251" s="96">
        <v>8</v>
      </c>
      <c r="K2251" s="96">
        <v>2022</v>
      </c>
      <c r="L2251" s="388">
        <v>4007.92</v>
      </c>
    </row>
    <row r="2252" spans="1:12" ht="30" x14ac:dyDescent="0.25">
      <c r="A2252" s="386">
        <v>2244</v>
      </c>
      <c r="B2252" s="96" t="s">
        <v>11442</v>
      </c>
      <c r="C2252" s="96" t="s">
        <v>11440</v>
      </c>
      <c r="D2252" s="386"/>
      <c r="E2252" s="386"/>
      <c r="F2252" s="386"/>
      <c r="G2252" s="387"/>
      <c r="H2252" s="96" t="s">
        <v>7284</v>
      </c>
      <c r="I2252" s="96" t="s">
        <v>2856</v>
      </c>
      <c r="J2252" s="96">
        <v>8</v>
      </c>
      <c r="K2252" s="96">
        <v>2022</v>
      </c>
      <c r="L2252" s="388">
        <v>4007.92</v>
      </c>
    </row>
    <row r="2253" spans="1:12" ht="30" x14ac:dyDescent="0.25">
      <c r="A2253" s="386">
        <v>2245</v>
      </c>
      <c r="B2253" s="96" t="s">
        <v>11443</v>
      </c>
      <c r="C2253" s="96" t="s">
        <v>11440</v>
      </c>
      <c r="D2253" s="386"/>
      <c r="E2253" s="386"/>
      <c r="F2253" s="386"/>
      <c r="G2253" s="387"/>
      <c r="H2253" s="96" t="s">
        <v>7284</v>
      </c>
      <c r="I2253" s="96" t="s">
        <v>2856</v>
      </c>
      <c r="J2253" s="96">
        <v>8</v>
      </c>
      <c r="K2253" s="96">
        <v>2022</v>
      </c>
      <c r="L2253" s="388">
        <v>4007.92</v>
      </c>
    </row>
    <row r="2254" spans="1:12" ht="30" x14ac:dyDescent="0.25">
      <c r="A2254" s="386">
        <v>2246</v>
      </c>
      <c r="B2254" s="96" t="s">
        <v>11444</v>
      </c>
      <c r="C2254" s="96" t="s">
        <v>11440</v>
      </c>
      <c r="D2254" s="386"/>
      <c r="E2254" s="386"/>
      <c r="F2254" s="386"/>
      <c r="G2254" s="387"/>
      <c r="H2254" s="96" t="s">
        <v>7284</v>
      </c>
      <c r="I2254" s="96" t="s">
        <v>2856</v>
      </c>
      <c r="J2254" s="96">
        <v>8</v>
      </c>
      <c r="K2254" s="96">
        <v>2022</v>
      </c>
      <c r="L2254" s="388">
        <v>4007.92</v>
      </c>
    </row>
    <row r="2255" spans="1:12" ht="30" x14ac:dyDescent="0.25">
      <c r="A2255" s="386">
        <v>2247</v>
      </c>
      <c r="B2255" s="96" t="s">
        <v>11445</v>
      </c>
      <c r="C2255" s="96" t="s">
        <v>11440</v>
      </c>
      <c r="D2255" s="386"/>
      <c r="E2255" s="386"/>
      <c r="F2255" s="386"/>
      <c r="G2255" s="387"/>
      <c r="H2255" s="96" t="s">
        <v>7284</v>
      </c>
      <c r="I2255" s="96" t="s">
        <v>2856</v>
      </c>
      <c r="J2255" s="96">
        <v>8</v>
      </c>
      <c r="K2255" s="96">
        <v>2022</v>
      </c>
      <c r="L2255" s="388">
        <v>4007.92</v>
      </c>
    </row>
    <row r="2256" spans="1:12" ht="30" x14ac:dyDescent="0.25">
      <c r="A2256" s="386">
        <v>2248</v>
      </c>
      <c r="B2256" s="96" t="s">
        <v>11446</v>
      </c>
      <c r="C2256" s="96" t="s">
        <v>11440</v>
      </c>
      <c r="D2256" s="386"/>
      <c r="E2256" s="386"/>
      <c r="F2256" s="386"/>
      <c r="G2256" s="387"/>
      <c r="H2256" s="96" t="s">
        <v>7284</v>
      </c>
      <c r="I2256" s="96" t="s">
        <v>2856</v>
      </c>
      <c r="J2256" s="96">
        <v>8</v>
      </c>
      <c r="K2256" s="96">
        <v>2022</v>
      </c>
      <c r="L2256" s="388">
        <v>4007.92</v>
      </c>
    </row>
    <row r="2257" spans="1:12" ht="30" x14ac:dyDescent="0.25">
      <c r="A2257" s="386">
        <v>2249</v>
      </c>
      <c r="B2257" s="96" t="s">
        <v>11447</v>
      </c>
      <c r="C2257" s="96" t="s">
        <v>11440</v>
      </c>
      <c r="D2257" s="386"/>
      <c r="E2257" s="386"/>
      <c r="F2257" s="386"/>
      <c r="G2257" s="387"/>
      <c r="H2257" s="96" t="s">
        <v>7284</v>
      </c>
      <c r="I2257" s="96" t="s">
        <v>2856</v>
      </c>
      <c r="J2257" s="96">
        <v>8</v>
      </c>
      <c r="K2257" s="96">
        <v>2022</v>
      </c>
      <c r="L2257" s="388">
        <v>4007.92</v>
      </c>
    </row>
    <row r="2258" spans="1:12" ht="30" x14ac:dyDescent="0.25">
      <c r="A2258" s="386">
        <v>2250</v>
      </c>
      <c r="B2258" s="96" t="s">
        <v>11448</v>
      </c>
      <c r="C2258" s="96" t="s">
        <v>11440</v>
      </c>
      <c r="D2258" s="386"/>
      <c r="E2258" s="386"/>
      <c r="F2258" s="386"/>
      <c r="G2258" s="387"/>
      <c r="H2258" s="96" t="s">
        <v>7284</v>
      </c>
      <c r="I2258" s="96" t="s">
        <v>2856</v>
      </c>
      <c r="J2258" s="96">
        <v>8</v>
      </c>
      <c r="K2258" s="96">
        <v>2022</v>
      </c>
      <c r="L2258" s="388">
        <v>4007.92</v>
      </c>
    </row>
    <row r="2259" spans="1:12" x14ac:dyDescent="0.25">
      <c r="A2259" s="386">
        <v>2251</v>
      </c>
      <c r="B2259" s="96" t="s">
        <v>11449</v>
      </c>
      <c r="C2259" s="96" t="s">
        <v>11450</v>
      </c>
      <c r="D2259" s="386"/>
      <c r="E2259" s="386"/>
      <c r="F2259" s="386"/>
      <c r="G2259" s="387"/>
      <c r="H2259" s="96" t="s">
        <v>11451</v>
      </c>
      <c r="I2259" s="96" t="s">
        <v>2856</v>
      </c>
      <c r="J2259" s="96">
        <v>10</v>
      </c>
      <c r="K2259" s="96">
        <v>2022</v>
      </c>
      <c r="L2259" s="388">
        <v>3149.81</v>
      </c>
    </row>
    <row r="2260" spans="1:12" x14ac:dyDescent="0.25">
      <c r="A2260" s="386">
        <v>2252</v>
      </c>
      <c r="B2260" s="96" t="s">
        <v>11452</v>
      </c>
      <c r="C2260" s="96" t="s">
        <v>1492</v>
      </c>
      <c r="D2260" s="386"/>
      <c r="E2260" s="386"/>
      <c r="F2260" s="386"/>
      <c r="G2260" s="387"/>
      <c r="H2260" s="96" t="s">
        <v>11451</v>
      </c>
      <c r="I2260" s="96" t="s">
        <v>2856</v>
      </c>
      <c r="J2260" s="96">
        <v>10</v>
      </c>
      <c r="K2260" s="96">
        <v>2022</v>
      </c>
      <c r="L2260" s="388">
        <v>3149.81</v>
      </c>
    </row>
    <row r="2261" spans="1:12" x14ac:dyDescent="0.25">
      <c r="A2261" s="386">
        <v>2253</v>
      </c>
      <c r="B2261" s="96" t="s">
        <v>11453</v>
      </c>
      <c r="C2261" s="96" t="s">
        <v>1492</v>
      </c>
      <c r="D2261" s="386"/>
      <c r="E2261" s="386"/>
      <c r="F2261" s="386"/>
      <c r="G2261" s="387"/>
      <c r="H2261" s="96" t="s">
        <v>11451</v>
      </c>
      <c r="I2261" s="96" t="s">
        <v>2856</v>
      </c>
      <c r="J2261" s="96">
        <v>10</v>
      </c>
      <c r="K2261" s="96">
        <v>2022</v>
      </c>
      <c r="L2261" s="388">
        <v>3149.81</v>
      </c>
    </row>
    <row r="2262" spans="1:12" x14ac:dyDescent="0.25">
      <c r="A2262" s="386">
        <v>2254</v>
      </c>
      <c r="B2262" s="96" t="s">
        <v>11454</v>
      </c>
      <c r="C2262" s="96" t="s">
        <v>11455</v>
      </c>
      <c r="D2262" s="386"/>
      <c r="E2262" s="386"/>
      <c r="F2262" s="386"/>
      <c r="G2262" s="387"/>
      <c r="H2262" s="96" t="s">
        <v>11451</v>
      </c>
      <c r="I2262" s="96" t="s">
        <v>2856</v>
      </c>
      <c r="J2262" s="96">
        <v>10</v>
      </c>
      <c r="K2262" s="96">
        <v>2022</v>
      </c>
      <c r="L2262" s="388">
        <v>1380.02</v>
      </c>
    </row>
    <row r="2263" spans="1:12" x14ac:dyDescent="0.25">
      <c r="A2263" s="386">
        <v>2255</v>
      </c>
      <c r="B2263" s="96" t="s">
        <v>11456</v>
      </c>
      <c r="C2263" s="96" t="s">
        <v>11457</v>
      </c>
      <c r="D2263" s="386"/>
      <c r="E2263" s="386"/>
      <c r="F2263" s="386"/>
      <c r="G2263" s="387"/>
      <c r="H2263" s="96" t="s">
        <v>11451</v>
      </c>
      <c r="I2263" s="96" t="s">
        <v>2856</v>
      </c>
      <c r="J2263" s="96">
        <v>10</v>
      </c>
      <c r="K2263" s="96">
        <v>2022</v>
      </c>
      <c r="L2263" s="388">
        <v>1380.02</v>
      </c>
    </row>
    <row r="2264" spans="1:12" x14ac:dyDescent="0.25">
      <c r="A2264" s="386">
        <v>2256</v>
      </c>
      <c r="B2264" s="96" t="s">
        <v>11458</v>
      </c>
      <c r="C2264" s="96" t="s">
        <v>11455</v>
      </c>
      <c r="D2264" s="386"/>
      <c r="E2264" s="386"/>
      <c r="F2264" s="386"/>
      <c r="G2264" s="387"/>
      <c r="H2264" s="96" t="s">
        <v>11451</v>
      </c>
      <c r="I2264" s="96" t="s">
        <v>2856</v>
      </c>
      <c r="J2264" s="96">
        <v>10</v>
      </c>
      <c r="K2264" s="96">
        <v>2022</v>
      </c>
      <c r="L2264" s="388">
        <v>1380.02</v>
      </c>
    </row>
    <row r="2265" spans="1:12" x14ac:dyDescent="0.25">
      <c r="A2265" s="386">
        <v>2257</v>
      </c>
      <c r="B2265" s="96" t="s">
        <v>11459</v>
      </c>
      <c r="C2265" s="96" t="s">
        <v>11460</v>
      </c>
      <c r="D2265" s="386"/>
      <c r="E2265" s="386"/>
      <c r="F2265" s="386"/>
      <c r="G2265" s="387"/>
      <c r="H2265" s="96" t="s">
        <v>2699</v>
      </c>
      <c r="I2265" s="96" t="s">
        <v>2856</v>
      </c>
      <c r="J2265" s="96">
        <v>10</v>
      </c>
      <c r="K2265" s="96">
        <v>2022</v>
      </c>
      <c r="L2265" s="388">
        <v>1345</v>
      </c>
    </row>
    <row r="2266" spans="1:12" x14ac:dyDescent="0.25">
      <c r="A2266" s="386">
        <v>2258</v>
      </c>
      <c r="B2266" s="96" t="s">
        <v>11461</v>
      </c>
      <c r="C2266" s="96" t="s">
        <v>11413</v>
      </c>
      <c r="D2266" s="386"/>
      <c r="E2266" s="386"/>
      <c r="F2266" s="386"/>
      <c r="G2266" s="387"/>
      <c r="H2266" s="96" t="s">
        <v>202</v>
      </c>
      <c r="I2266" s="96" t="s">
        <v>2856</v>
      </c>
      <c r="J2266" s="96">
        <v>10</v>
      </c>
      <c r="K2266" s="96">
        <v>2022</v>
      </c>
      <c r="L2266" s="388">
        <v>2758.99</v>
      </c>
    </row>
    <row r="2267" spans="1:12" x14ac:dyDescent="0.25">
      <c r="A2267" s="386">
        <v>2259</v>
      </c>
      <c r="B2267" s="96" t="s">
        <v>11462</v>
      </c>
      <c r="C2267" s="96" t="s">
        <v>11457</v>
      </c>
      <c r="D2267" s="386"/>
      <c r="E2267" s="386"/>
      <c r="F2267" s="386"/>
      <c r="G2267" s="387"/>
      <c r="H2267" s="96" t="s">
        <v>429</v>
      </c>
      <c r="I2267" s="96" t="s">
        <v>2856</v>
      </c>
      <c r="J2267" s="96">
        <v>10</v>
      </c>
      <c r="K2267" s="96">
        <v>2022</v>
      </c>
      <c r="L2267" s="388">
        <v>940.13</v>
      </c>
    </row>
    <row r="2268" spans="1:12" x14ac:dyDescent="0.25">
      <c r="A2268" s="386">
        <v>2260</v>
      </c>
      <c r="B2268" s="96" t="s">
        <v>11463</v>
      </c>
      <c r="C2268" s="96" t="s">
        <v>11457</v>
      </c>
      <c r="D2268" s="386"/>
      <c r="E2268" s="386"/>
      <c r="F2268" s="386"/>
      <c r="G2268" s="387"/>
      <c r="H2268" s="96" t="s">
        <v>429</v>
      </c>
      <c r="I2268" s="96" t="s">
        <v>2856</v>
      </c>
      <c r="J2268" s="96">
        <v>10</v>
      </c>
      <c r="K2268" s="96">
        <v>2022</v>
      </c>
      <c r="L2268" s="388">
        <v>940.13</v>
      </c>
    </row>
    <row r="2269" spans="1:12" x14ac:dyDescent="0.25">
      <c r="A2269" s="386">
        <v>2261</v>
      </c>
      <c r="B2269" s="96" t="s">
        <v>11464</v>
      </c>
      <c r="C2269" s="96" t="s">
        <v>11457</v>
      </c>
      <c r="D2269" s="386"/>
      <c r="E2269" s="386"/>
      <c r="F2269" s="386"/>
      <c r="G2269" s="387"/>
      <c r="H2269" s="96" t="s">
        <v>429</v>
      </c>
      <c r="I2269" s="96" t="s">
        <v>2856</v>
      </c>
      <c r="J2269" s="96">
        <v>10</v>
      </c>
      <c r="K2269" s="96">
        <v>2022</v>
      </c>
      <c r="L2269" s="388">
        <v>940.13</v>
      </c>
    </row>
    <row r="2270" spans="1:12" x14ac:dyDescent="0.25">
      <c r="A2270" s="386">
        <v>2262</v>
      </c>
      <c r="B2270" s="96" t="s">
        <v>11465</v>
      </c>
      <c r="C2270" s="96" t="s">
        <v>11457</v>
      </c>
      <c r="D2270" s="386"/>
      <c r="E2270" s="386"/>
      <c r="F2270" s="386"/>
      <c r="G2270" s="387"/>
      <c r="H2270" s="96" t="s">
        <v>429</v>
      </c>
      <c r="I2270" s="96" t="s">
        <v>2856</v>
      </c>
      <c r="J2270" s="96">
        <v>10</v>
      </c>
      <c r="K2270" s="96">
        <v>2022</v>
      </c>
      <c r="L2270" s="388">
        <v>940.13</v>
      </c>
    </row>
    <row r="2271" spans="1:12" x14ac:dyDescent="0.25">
      <c r="A2271" s="386">
        <v>2263</v>
      </c>
      <c r="B2271" s="96" t="s">
        <v>11466</v>
      </c>
      <c r="C2271" s="96" t="s">
        <v>11457</v>
      </c>
      <c r="D2271" s="386"/>
      <c r="E2271" s="386"/>
      <c r="F2271" s="386"/>
      <c r="G2271" s="387"/>
      <c r="H2271" s="96" t="s">
        <v>429</v>
      </c>
      <c r="I2271" s="96" t="s">
        <v>2856</v>
      </c>
      <c r="J2271" s="96">
        <v>10</v>
      </c>
      <c r="K2271" s="96">
        <v>2022</v>
      </c>
      <c r="L2271" s="388">
        <v>940.13</v>
      </c>
    </row>
    <row r="2272" spans="1:12" x14ac:dyDescent="0.25">
      <c r="A2272" s="386">
        <v>2264</v>
      </c>
      <c r="B2272" s="96" t="s">
        <v>11467</v>
      </c>
      <c r="C2272" s="96" t="s">
        <v>11457</v>
      </c>
      <c r="D2272" s="386"/>
      <c r="E2272" s="386"/>
      <c r="F2272" s="386"/>
      <c r="G2272" s="387"/>
      <c r="H2272" s="96" t="s">
        <v>429</v>
      </c>
      <c r="I2272" s="96" t="s">
        <v>2856</v>
      </c>
      <c r="J2272" s="96">
        <v>10</v>
      </c>
      <c r="K2272" s="96">
        <v>2022</v>
      </c>
      <c r="L2272" s="388">
        <v>940.13</v>
      </c>
    </row>
    <row r="2273" spans="1:12" x14ac:dyDescent="0.25">
      <c r="A2273" s="386">
        <v>2265</v>
      </c>
      <c r="B2273" s="96" t="s">
        <v>11468</v>
      </c>
      <c r="C2273" s="96" t="s">
        <v>1537</v>
      </c>
      <c r="D2273" s="386"/>
      <c r="E2273" s="386"/>
      <c r="F2273" s="386"/>
      <c r="G2273" s="387"/>
      <c r="H2273" s="96" t="s">
        <v>429</v>
      </c>
      <c r="I2273" s="96" t="s">
        <v>2856</v>
      </c>
      <c r="J2273" s="96">
        <v>10</v>
      </c>
      <c r="K2273" s="96">
        <v>2022</v>
      </c>
      <c r="L2273" s="388">
        <v>1380.02</v>
      </c>
    </row>
    <row r="2274" spans="1:12" x14ac:dyDescent="0.25">
      <c r="A2274" s="386">
        <v>2266</v>
      </c>
      <c r="B2274" s="96" t="s">
        <v>11469</v>
      </c>
      <c r="C2274" s="96" t="s">
        <v>11470</v>
      </c>
      <c r="D2274" s="96" t="s">
        <v>11471</v>
      </c>
      <c r="E2274" s="386"/>
      <c r="F2274" s="386"/>
      <c r="G2274" s="387"/>
      <c r="H2274" s="96" t="s">
        <v>891</v>
      </c>
      <c r="I2274" s="96" t="s">
        <v>2856</v>
      </c>
      <c r="J2274" s="96">
        <v>11</v>
      </c>
      <c r="K2274" s="96">
        <v>2022</v>
      </c>
      <c r="L2274" s="388">
        <v>2780</v>
      </c>
    </row>
    <row r="2275" spans="1:12" x14ac:dyDescent="0.25">
      <c r="A2275" s="386">
        <v>2267</v>
      </c>
      <c r="B2275" s="96" t="s">
        <v>11472</v>
      </c>
      <c r="C2275" s="96" t="s">
        <v>11470</v>
      </c>
      <c r="D2275" s="386"/>
      <c r="E2275" s="386"/>
      <c r="F2275" s="386"/>
      <c r="G2275" s="387"/>
      <c r="H2275" s="96" t="s">
        <v>891</v>
      </c>
      <c r="I2275" s="96" t="s">
        <v>2856</v>
      </c>
      <c r="J2275" s="96">
        <v>11</v>
      </c>
      <c r="K2275" s="96">
        <v>2022</v>
      </c>
      <c r="L2275" s="388">
        <v>2780</v>
      </c>
    </row>
    <row r="2276" spans="1:12" x14ac:dyDescent="0.25">
      <c r="A2276" s="386">
        <v>2268</v>
      </c>
      <c r="B2276" s="96" t="s">
        <v>11473</v>
      </c>
      <c r="C2276" s="96" t="s">
        <v>11470</v>
      </c>
      <c r="D2276" s="386"/>
      <c r="E2276" s="386"/>
      <c r="F2276" s="386"/>
      <c r="G2276" s="387"/>
      <c r="H2276" s="96" t="s">
        <v>891</v>
      </c>
      <c r="I2276" s="96" t="s">
        <v>2856</v>
      </c>
      <c r="J2276" s="96">
        <v>11</v>
      </c>
      <c r="K2276" s="96">
        <v>2022</v>
      </c>
      <c r="L2276" s="388">
        <v>2780</v>
      </c>
    </row>
    <row r="2277" spans="1:12" x14ac:dyDescent="0.25">
      <c r="A2277" s="386">
        <v>2269</v>
      </c>
      <c r="B2277" s="96" t="s">
        <v>11474</v>
      </c>
      <c r="C2277" s="96" t="s">
        <v>11470</v>
      </c>
      <c r="D2277" s="386"/>
      <c r="E2277" s="386"/>
      <c r="F2277" s="386"/>
      <c r="G2277" s="387"/>
      <c r="H2277" s="96" t="s">
        <v>891</v>
      </c>
      <c r="I2277" s="96" t="s">
        <v>2856</v>
      </c>
      <c r="J2277" s="96">
        <v>11</v>
      </c>
      <c r="K2277" s="96">
        <v>2022</v>
      </c>
      <c r="L2277" s="388">
        <v>2780</v>
      </c>
    </row>
    <row r="2278" spans="1:12" x14ac:dyDescent="0.25">
      <c r="A2278" s="386">
        <v>2270</v>
      </c>
      <c r="B2278" s="96" t="s">
        <v>11475</v>
      </c>
      <c r="C2278" s="96" t="s">
        <v>1537</v>
      </c>
      <c r="D2278" s="386"/>
      <c r="E2278" s="386"/>
      <c r="F2278" s="386"/>
      <c r="G2278" s="387"/>
      <c r="H2278" s="96" t="s">
        <v>7120</v>
      </c>
      <c r="I2278" s="96" t="s">
        <v>2856</v>
      </c>
      <c r="J2278" s="96">
        <v>11</v>
      </c>
      <c r="K2278" s="96">
        <v>2022</v>
      </c>
      <c r="L2278" s="388">
        <v>2863.38</v>
      </c>
    </row>
    <row r="2279" spans="1:12" x14ac:dyDescent="0.25">
      <c r="A2279" s="386">
        <v>2271</v>
      </c>
      <c r="B2279" s="96" t="s">
        <v>11476</v>
      </c>
      <c r="C2279" s="96" t="s">
        <v>1537</v>
      </c>
      <c r="D2279" s="386"/>
      <c r="E2279" s="386"/>
      <c r="F2279" s="386"/>
      <c r="G2279" s="387"/>
      <c r="H2279" s="96" t="s">
        <v>7120</v>
      </c>
      <c r="I2279" s="96" t="s">
        <v>2856</v>
      </c>
      <c r="J2279" s="96">
        <v>11</v>
      </c>
      <c r="K2279" s="96">
        <v>2022</v>
      </c>
      <c r="L2279" s="388">
        <v>2863.38</v>
      </c>
    </row>
    <row r="2280" spans="1:12" x14ac:dyDescent="0.25">
      <c r="A2280" s="386">
        <v>2272</v>
      </c>
      <c r="B2280" s="96" t="s">
        <v>11477</v>
      </c>
      <c r="C2280" s="96" t="s">
        <v>1537</v>
      </c>
      <c r="D2280" s="386"/>
      <c r="E2280" s="386"/>
      <c r="F2280" s="386"/>
      <c r="G2280" s="387"/>
      <c r="H2280" s="96" t="s">
        <v>7120</v>
      </c>
      <c r="I2280" s="96" t="s">
        <v>2856</v>
      </c>
      <c r="J2280" s="96">
        <v>11</v>
      </c>
      <c r="K2280" s="96">
        <v>2022</v>
      </c>
      <c r="L2280" s="388">
        <v>2863.38</v>
      </c>
    </row>
    <row r="2281" spans="1:12" x14ac:dyDescent="0.25">
      <c r="A2281" s="386">
        <v>2273</v>
      </c>
      <c r="B2281" s="96" t="s">
        <v>11478</v>
      </c>
      <c r="C2281" s="96" t="s">
        <v>11479</v>
      </c>
      <c r="D2281" s="386"/>
      <c r="E2281" s="386"/>
      <c r="F2281" s="386"/>
      <c r="G2281" s="387"/>
      <c r="H2281" s="96" t="s">
        <v>7816</v>
      </c>
      <c r="I2281" s="96" t="s">
        <v>2856</v>
      </c>
      <c r="J2281" s="96">
        <v>11</v>
      </c>
      <c r="K2281" s="96">
        <v>2022</v>
      </c>
      <c r="L2281" s="388">
        <v>1392</v>
      </c>
    </row>
    <row r="2282" spans="1:12" x14ac:dyDescent="0.25">
      <c r="A2282" s="386">
        <v>2274</v>
      </c>
      <c r="B2282" s="96" t="s">
        <v>11480</v>
      </c>
      <c r="C2282" s="96" t="s">
        <v>11347</v>
      </c>
      <c r="D2282" s="386"/>
      <c r="E2282" s="386"/>
      <c r="F2282" s="386"/>
      <c r="G2282" s="387"/>
      <c r="H2282" s="96" t="s">
        <v>1540</v>
      </c>
      <c r="I2282" s="96" t="s">
        <v>2856</v>
      </c>
      <c r="J2282" s="96">
        <v>11</v>
      </c>
      <c r="K2282" s="96">
        <v>2022</v>
      </c>
      <c r="L2282" s="388">
        <v>638</v>
      </c>
    </row>
    <row r="2283" spans="1:12" x14ac:dyDescent="0.25">
      <c r="A2283" s="386">
        <v>2275</v>
      </c>
      <c r="B2283" s="96" t="s">
        <v>11481</v>
      </c>
      <c r="C2283" s="96" t="s">
        <v>11347</v>
      </c>
      <c r="D2283" s="386"/>
      <c r="E2283" s="386"/>
      <c r="F2283" s="386"/>
      <c r="G2283" s="387"/>
      <c r="H2283" s="96" t="s">
        <v>1540</v>
      </c>
      <c r="I2283" s="96" t="s">
        <v>2856</v>
      </c>
      <c r="J2283" s="96">
        <v>11</v>
      </c>
      <c r="K2283" s="96">
        <v>2022</v>
      </c>
      <c r="L2283" s="388">
        <v>638</v>
      </c>
    </row>
    <row r="2284" spans="1:12" x14ac:dyDescent="0.25">
      <c r="A2284" s="386">
        <v>2276</v>
      </c>
      <c r="B2284" s="96" t="s">
        <v>11482</v>
      </c>
      <c r="C2284" s="96" t="s">
        <v>11483</v>
      </c>
      <c r="D2284" s="386"/>
      <c r="E2284" s="386"/>
      <c r="F2284" s="386"/>
      <c r="G2284" s="387"/>
      <c r="H2284" s="96" t="s">
        <v>1088</v>
      </c>
      <c r="I2284" s="96" t="s">
        <v>2856</v>
      </c>
      <c r="J2284" s="96">
        <v>11</v>
      </c>
      <c r="K2284" s="96">
        <v>2022</v>
      </c>
      <c r="L2284" s="388">
        <v>4292</v>
      </c>
    </row>
    <row r="2285" spans="1:12" x14ac:dyDescent="0.25">
      <c r="A2285" s="386">
        <v>2277</v>
      </c>
      <c r="B2285" s="96" t="s">
        <v>11484</v>
      </c>
      <c r="C2285" s="96" t="s">
        <v>11434</v>
      </c>
      <c r="D2285" s="386"/>
      <c r="E2285" s="386"/>
      <c r="F2285" s="386"/>
      <c r="G2285" s="387"/>
      <c r="H2285" s="96" t="s">
        <v>7816</v>
      </c>
      <c r="I2285" s="96" t="s">
        <v>2856</v>
      </c>
      <c r="J2285" s="96">
        <v>11</v>
      </c>
      <c r="K2285" s="96">
        <v>2022</v>
      </c>
      <c r="L2285" s="388">
        <v>313.2</v>
      </c>
    </row>
    <row r="2286" spans="1:12" x14ac:dyDescent="0.25">
      <c r="A2286" s="386">
        <v>2278</v>
      </c>
      <c r="B2286" s="96" t="s">
        <v>11485</v>
      </c>
      <c r="C2286" s="96" t="s">
        <v>11434</v>
      </c>
      <c r="D2286" s="386"/>
      <c r="E2286" s="386"/>
      <c r="F2286" s="386"/>
      <c r="G2286" s="387"/>
      <c r="H2286" s="96" t="s">
        <v>7816</v>
      </c>
      <c r="I2286" s="96" t="s">
        <v>2856</v>
      </c>
      <c r="J2286" s="96">
        <v>11</v>
      </c>
      <c r="K2286" s="96">
        <v>2022</v>
      </c>
      <c r="L2286" s="388">
        <v>313.2</v>
      </c>
    </row>
    <row r="2287" spans="1:12" x14ac:dyDescent="0.25">
      <c r="A2287" s="386">
        <v>2279</v>
      </c>
      <c r="B2287" s="96" t="s">
        <v>11486</v>
      </c>
      <c r="C2287" s="96" t="s">
        <v>11434</v>
      </c>
      <c r="D2287" s="386"/>
      <c r="E2287" s="386"/>
      <c r="F2287" s="386"/>
      <c r="G2287" s="387"/>
      <c r="H2287" s="96" t="s">
        <v>7816</v>
      </c>
      <c r="I2287" s="96" t="s">
        <v>2856</v>
      </c>
      <c r="J2287" s="96">
        <v>11</v>
      </c>
      <c r="K2287" s="96">
        <v>2022</v>
      </c>
      <c r="L2287" s="388">
        <v>313.2</v>
      </c>
    </row>
    <row r="2288" spans="1:12" x14ac:dyDescent="0.25">
      <c r="A2288" s="386">
        <v>2280</v>
      </c>
      <c r="B2288" s="96" t="s">
        <v>11487</v>
      </c>
      <c r="C2288" s="96" t="s">
        <v>3004</v>
      </c>
      <c r="D2288" s="386"/>
      <c r="E2288" s="386"/>
      <c r="F2288" s="386"/>
      <c r="G2288" s="387"/>
      <c r="H2288" s="96" t="s">
        <v>7816</v>
      </c>
      <c r="I2288" s="96" t="s">
        <v>2856</v>
      </c>
      <c r="J2288" s="96">
        <v>11</v>
      </c>
      <c r="K2288" s="96">
        <v>2022</v>
      </c>
      <c r="L2288" s="388">
        <v>336.4</v>
      </c>
    </row>
    <row r="2289" spans="1:12" x14ac:dyDescent="0.25">
      <c r="A2289" s="386">
        <v>2281</v>
      </c>
      <c r="B2289" s="96" t="s">
        <v>11488</v>
      </c>
      <c r="C2289" s="96" t="s">
        <v>3004</v>
      </c>
      <c r="D2289" s="386"/>
      <c r="E2289" s="386"/>
      <c r="F2289" s="386"/>
      <c r="G2289" s="387"/>
      <c r="H2289" s="96" t="s">
        <v>7816</v>
      </c>
      <c r="I2289" s="96" t="s">
        <v>2856</v>
      </c>
      <c r="J2289" s="96">
        <v>11</v>
      </c>
      <c r="K2289" s="96">
        <v>2022</v>
      </c>
      <c r="L2289" s="388">
        <v>336.4</v>
      </c>
    </row>
    <row r="2290" spans="1:12" x14ac:dyDescent="0.25">
      <c r="A2290" s="386">
        <v>2282</v>
      </c>
      <c r="B2290" s="96" t="s">
        <v>11489</v>
      </c>
      <c r="C2290" s="96" t="s">
        <v>3087</v>
      </c>
      <c r="D2290" s="386"/>
      <c r="E2290" s="386"/>
      <c r="F2290" s="386"/>
      <c r="G2290" s="387"/>
      <c r="H2290" s="96" t="s">
        <v>7816</v>
      </c>
      <c r="I2290" s="96" t="s">
        <v>2856</v>
      </c>
      <c r="J2290" s="96">
        <v>11</v>
      </c>
      <c r="K2290" s="96">
        <v>2022</v>
      </c>
      <c r="L2290" s="388">
        <v>345.68</v>
      </c>
    </row>
    <row r="2291" spans="1:12" x14ac:dyDescent="0.25">
      <c r="A2291" s="386">
        <v>2283</v>
      </c>
      <c r="B2291" s="96" t="s">
        <v>11490</v>
      </c>
      <c r="C2291" s="96" t="s">
        <v>3087</v>
      </c>
      <c r="D2291" s="386"/>
      <c r="E2291" s="386"/>
      <c r="F2291" s="386"/>
      <c r="G2291" s="387"/>
      <c r="H2291" s="96" t="s">
        <v>2699</v>
      </c>
      <c r="I2291" s="96" t="s">
        <v>2856</v>
      </c>
      <c r="J2291" s="96">
        <v>11</v>
      </c>
      <c r="K2291" s="96">
        <v>2022</v>
      </c>
      <c r="L2291" s="388">
        <v>440.8</v>
      </c>
    </row>
    <row r="2292" spans="1:12" x14ac:dyDescent="0.25">
      <c r="A2292" s="386">
        <v>2284</v>
      </c>
      <c r="B2292" s="96" t="s">
        <v>11491</v>
      </c>
      <c r="C2292" s="96" t="s">
        <v>4972</v>
      </c>
      <c r="D2292" s="386"/>
      <c r="E2292" s="386"/>
      <c r="F2292" s="386"/>
      <c r="G2292" s="387"/>
      <c r="H2292" s="96" t="s">
        <v>7816</v>
      </c>
      <c r="I2292" s="96" t="s">
        <v>2856</v>
      </c>
      <c r="J2292" s="96">
        <v>11</v>
      </c>
      <c r="K2292" s="96">
        <v>2022</v>
      </c>
      <c r="L2292" s="388">
        <v>5672.4</v>
      </c>
    </row>
    <row r="2293" spans="1:12" ht="30" x14ac:dyDescent="0.25">
      <c r="A2293" s="386">
        <v>2285</v>
      </c>
      <c r="B2293" s="96" t="s">
        <v>11492</v>
      </c>
      <c r="C2293" s="96" t="s">
        <v>11493</v>
      </c>
      <c r="D2293" s="386"/>
      <c r="E2293" s="386"/>
      <c r="F2293" s="386"/>
      <c r="G2293" s="387"/>
      <c r="H2293" s="96" t="s">
        <v>11494</v>
      </c>
      <c r="I2293" s="96" t="s">
        <v>2856</v>
      </c>
      <c r="J2293" s="96">
        <v>12</v>
      </c>
      <c r="K2293" s="96">
        <v>2022</v>
      </c>
      <c r="L2293" s="388">
        <v>257241.60000000001</v>
      </c>
    </row>
    <row r="2294" spans="1:12" x14ac:dyDescent="0.25">
      <c r="A2294" s="386">
        <v>2286</v>
      </c>
      <c r="B2294" s="96" t="s">
        <v>14170</v>
      </c>
      <c r="C2294" s="96" t="s">
        <v>14165</v>
      </c>
      <c r="D2294" s="96" t="s">
        <v>1622</v>
      </c>
      <c r="E2294" s="96" t="s">
        <v>3298</v>
      </c>
      <c r="F2294" s="96" t="s">
        <v>14166</v>
      </c>
      <c r="G2294" s="315" t="s">
        <v>14167</v>
      </c>
      <c r="H2294" s="96" t="s">
        <v>11313</v>
      </c>
      <c r="I2294" s="96" t="s">
        <v>92</v>
      </c>
      <c r="J2294" s="386">
        <v>2</v>
      </c>
      <c r="K2294" s="386">
        <v>2023</v>
      </c>
      <c r="L2294" s="388">
        <v>2499</v>
      </c>
    </row>
    <row r="2295" spans="1:12" x14ac:dyDescent="0.25">
      <c r="A2295" s="386">
        <v>2287</v>
      </c>
      <c r="B2295" s="96" t="s">
        <v>14169</v>
      </c>
      <c r="C2295" s="96" t="s">
        <v>14165</v>
      </c>
      <c r="D2295" s="96" t="s">
        <v>1622</v>
      </c>
      <c r="E2295" s="96" t="s">
        <v>3298</v>
      </c>
      <c r="F2295" s="96" t="s">
        <v>14166</v>
      </c>
      <c r="G2295" s="315" t="s">
        <v>14168</v>
      </c>
      <c r="H2295" s="96" t="s">
        <v>11313</v>
      </c>
      <c r="I2295" s="96" t="s">
        <v>92</v>
      </c>
      <c r="J2295" s="386">
        <v>2</v>
      </c>
      <c r="K2295" s="386">
        <v>2023</v>
      </c>
      <c r="L2295" s="388">
        <v>2499</v>
      </c>
    </row>
    <row r="2296" spans="1:12" x14ac:dyDescent="0.25">
      <c r="A2296" s="386">
        <v>2288</v>
      </c>
      <c r="B2296" s="96" t="s">
        <v>14652</v>
      </c>
      <c r="C2296" s="96" t="s">
        <v>1094</v>
      </c>
      <c r="D2296" s="96" t="s">
        <v>261</v>
      </c>
      <c r="E2296" s="96" t="s">
        <v>391</v>
      </c>
      <c r="F2296" s="96" t="s">
        <v>261</v>
      </c>
      <c r="G2296" s="315" t="s">
        <v>428</v>
      </c>
      <c r="H2296" s="96" t="s">
        <v>5317</v>
      </c>
      <c r="I2296" s="96" t="s">
        <v>92</v>
      </c>
      <c r="J2296" s="386">
        <v>2</v>
      </c>
      <c r="K2296" s="386">
        <v>2023</v>
      </c>
      <c r="L2296" s="388">
        <v>2624.24</v>
      </c>
    </row>
    <row r="2297" spans="1:12" x14ac:dyDescent="0.25">
      <c r="A2297" s="386">
        <v>2289</v>
      </c>
      <c r="B2297" s="96" t="s">
        <v>14653</v>
      </c>
      <c r="C2297" s="96" t="s">
        <v>1094</v>
      </c>
      <c r="D2297" s="96" t="s">
        <v>261</v>
      </c>
      <c r="E2297" s="96" t="s">
        <v>391</v>
      </c>
      <c r="F2297" s="96" t="s">
        <v>261</v>
      </c>
      <c r="G2297" s="315" t="s">
        <v>428</v>
      </c>
      <c r="H2297" s="96" t="s">
        <v>5317</v>
      </c>
      <c r="I2297" s="96" t="s">
        <v>92</v>
      </c>
      <c r="J2297" s="386">
        <v>2</v>
      </c>
      <c r="K2297" s="386">
        <v>2023</v>
      </c>
      <c r="L2297" s="388">
        <v>2624.24</v>
      </c>
    </row>
    <row r="2298" spans="1:12" x14ac:dyDescent="0.25">
      <c r="A2298" s="386">
        <v>2290</v>
      </c>
      <c r="B2298" s="96" t="s">
        <v>14654</v>
      </c>
      <c r="C2298" s="96" t="s">
        <v>1094</v>
      </c>
      <c r="D2298" s="96" t="s">
        <v>261</v>
      </c>
      <c r="E2298" s="96" t="s">
        <v>391</v>
      </c>
      <c r="F2298" s="96" t="s">
        <v>261</v>
      </c>
      <c r="G2298" s="315" t="s">
        <v>428</v>
      </c>
      <c r="H2298" s="96" t="s">
        <v>5317</v>
      </c>
      <c r="I2298" s="96" t="s">
        <v>92</v>
      </c>
      <c r="J2298" s="386">
        <v>2</v>
      </c>
      <c r="K2298" s="386">
        <v>2023</v>
      </c>
      <c r="L2298" s="388">
        <v>2624.24</v>
      </c>
    </row>
    <row r="2299" spans="1:12" x14ac:dyDescent="0.25">
      <c r="A2299" s="386">
        <v>2291</v>
      </c>
      <c r="B2299" s="96" t="s">
        <v>14655</v>
      </c>
      <c r="C2299" s="96" t="s">
        <v>1094</v>
      </c>
      <c r="D2299" s="96" t="s">
        <v>261</v>
      </c>
      <c r="E2299" s="96" t="s">
        <v>391</v>
      </c>
      <c r="F2299" s="96" t="s">
        <v>261</v>
      </c>
      <c r="G2299" s="315" t="s">
        <v>428</v>
      </c>
      <c r="H2299" s="96" t="s">
        <v>5317</v>
      </c>
      <c r="I2299" s="96" t="s">
        <v>92</v>
      </c>
      <c r="J2299" s="386">
        <v>2</v>
      </c>
      <c r="K2299" s="386">
        <v>2023</v>
      </c>
      <c r="L2299" s="388">
        <v>2624.24</v>
      </c>
    </row>
    <row r="2300" spans="1:12" x14ac:dyDescent="0.25">
      <c r="A2300" s="386">
        <v>2292</v>
      </c>
      <c r="B2300" s="96" t="s">
        <v>14656</v>
      </c>
      <c r="C2300" s="96" t="s">
        <v>1094</v>
      </c>
      <c r="D2300" s="96" t="s">
        <v>261</v>
      </c>
      <c r="E2300" s="96" t="s">
        <v>391</v>
      </c>
      <c r="F2300" s="96" t="s">
        <v>261</v>
      </c>
      <c r="G2300" s="315" t="s">
        <v>428</v>
      </c>
      <c r="H2300" s="96" t="s">
        <v>5317</v>
      </c>
      <c r="I2300" s="96" t="s">
        <v>92</v>
      </c>
      <c r="J2300" s="386">
        <v>2</v>
      </c>
      <c r="K2300" s="386">
        <v>2023</v>
      </c>
      <c r="L2300" s="388">
        <v>2624.24</v>
      </c>
    </row>
    <row r="2301" spans="1:12" x14ac:dyDescent="0.25">
      <c r="A2301" s="386">
        <v>2293</v>
      </c>
      <c r="B2301" s="96" t="s">
        <v>14657</v>
      </c>
      <c r="C2301" s="96" t="s">
        <v>1094</v>
      </c>
      <c r="D2301" s="96" t="s">
        <v>261</v>
      </c>
      <c r="E2301" s="96" t="s">
        <v>391</v>
      </c>
      <c r="F2301" s="96" t="s">
        <v>261</v>
      </c>
      <c r="G2301" s="315" t="s">
        <v>428</v>
      </c>
      <c r="H2301" s="96" t="s">
        <v>5317</v>
      </c>
      <c r="I2301" s="96" t="s">
        <v>92</v>
      </c>
      <c r="J2301" s="386">
        <v>2</v>
      </c>
      <c r="K2301" s="386">
        <v>2023</v>
      </c>
      <c r="L2301" s="388">
        <v>2624.24</v>
      </c>
    </row>
    <row r="2302" spans="1:12" x14ac:dyDescent="0.25">
      <c r="A2302" s="386">
        <v>2294</v>
      </c>
      <c r="B2302" s="96" t="s">
        <v>14658</v>
      </c>
      <c r="C2302" s="96" t="s">
        <v>1094</v>
      </c>
      <c r="D2302" s="96" t="s">
        <v>261</v>
      </c>
      <c r="E2302" s="96" t="s">
        <v>391</v>
      </c>
      <c r="F2302" s="96" t="s">
        <v>261</v>
      </c>
      <c r="G2302" s="315" t="s">
        <v>428</v>
      </c>
      <c r="H2302" s="96" t="s">
        <v>5317</v>
      </c>
      <c r="I2302" s="96" t="s">
        <v>92</v>
      </c>
      <c r="J2302" s="386">
        <v>2</v>
      </c>
      <c r="K2302" s="386">
        <v>2023</v>
      </c>
      <c r="L2302" s="388">
        <v>2624.24</v>
      </c>
    </row>
    <row r="2303" spans="1:12" x14ac:dyDescent="0.25">
      <c r="A2303" s="386">
        <v>2295</v>
      </c>
      <c r="B2303" s="96" t="s">
        <v>14659</v>
      </c>
      <c r="C2303" s="96" t="s">
        <v>1094</v>
      </c>
      <c r="D2303" s="96" t="s">
        <v>261</v>
      </c>
      <c r="E2303" s="96" t="s">
        <v>391</v>
      </c>
      <c r="F2303" s="96" t="s">
        <v>261</v>
      </c>
      <c r="G2303" s="315" t="s">
        <v>428</v>
      </c>
      <c r="H2303" s="96" t="s">
        <v>5317</v>
      </c>
      <c r="I2303" s="96" t="s">
        <v>92</v>
      </c>
      <c r="J2303" s="386">
        <v>2</v>
      </c>
      <c r="K2303" s="386">
        <v>2023</v>
      </c>
      <c r="L2303" s="388">
        <v>2624.24</v>
      </c>
    </row>
    <row r="2304" spans="1:12" x14ac:dyDescent="0.25">
      <c r="A2304" s="386">
        <v>2296</v>
      </c>
      <c r="B2304" s="96" t="s">
        <v>14660</v>
      </c>
      <c r="C2304" s="96" t="s">
        <v>1094</v>
      </c>
      <c r="D2304" s="96" t="s">
        <v>261</v>
      </c>
      <c r="E2304" s="96" t="s">
        <v>391</v>
      </c>
      <c r="F2304" s="96" t="s">
        <v>261</v>
      </c>
      <c r="G2304" s="315" t="s">
        <v>428</v>
      </c>
      <c r="H2304" s="96" t="s">
        <v>5317</v>
      </c>
      <c r="I2304" s="96" t="s">
        <v>92</v>
      </c>
      <c r="J2304" s="386">
        <v>2</v>
      </c>
      <c r="K2304" s="386">
        <v>2023</v>
      </c>
      <c r="L2304" s="388">
        <v>2624.24</v>
      </c>
    </row>
    <row r="2305" spans="1:13" x14ac:dyDescent="0.25">
      <c r="A2305" s="386">
        <v>2297</v>
      </c>
      <c r="B2305" s="96" t="s">
        <v>14661</v>
      </c>
      <c r="C2305" s="96" t="s">
        <v>1094</v>
      </c>
      <c r="D2305" s="96" t="s">
        <v>261</v>
      </c>
      <c r="E2305" s="96" t="s">
        <v>391</v>
      </c>
      <c r="F2305" s="96" t="s">
        <v>261</v>
      </c>
      <c r="G2305" s="315" t="s">
        <v>428</v>
      </c>
      <c r="H2305" s="96" t="s">
        <v>5317</v>
      </c>
      <c r="I2305" s="96" t="s">
        <v>92</v>
      </c>
      <c r="J2305" s="386">
        <v>2</v>
      </c>
      <c r="K2305" s="386">
        <v>2023</v>
      </c>
      <c r="L2305" s="388">
        <v>2624.24</v>
      </c>
    </row>
    <row r="2306" spans="1:13" ht="30" x14ac:dyDescent="0.25">
      <c r="A2306" s="386">
        <v>2298</v>
      </c>
      <c r="B2306" s="96" t="s">
        <v>14639</v>
      </c>
      <c r="C2306" s="96" t="s">
        <v>14640</v>
      </c>
      <c r="D2306" s="96" t="s">
        <v>261</v>
      </c>
      <c r="E2306" s="96" t="s">
        <v>13892</v>
      </c>
      <c r="F2306" s="96" t="s">
        <v>14628</v>
      </c>
      <c r="G2306" s="315" t="s">
        <v>428</v>
      </c>
      <c r="H2306" s="96" t="s">
        <v>5317</v>
      </c>
      <c r="I2306" s="96" t="s">
        <v>92</v>
      </c>
      <c r="J2306" s="386">
        <v>3</v>
      </c>
      <c r="K2306" s="386">
        <v>2023</v>
      </c>
      <c r="L2306" s="388">
        <v>3299.01</v>
      </c>
    </row>
    <row r="2307" spans="1:13" x14ac:dyDescent="0.25">
      <c r="A2307" s="386">
        <v>2299</v>
      </c>
      <c r="B2307" s="96"/>
      <c r="C2307" s="96" t="s">
        <v>3004</v>
      </c>
      <c r="D2307" s="96" t="s">
        <v>12060</v>
      </c>
      <c r="E2307" s="386"/>
      <c r="F2307" s="386"/>
      <c r="G2307" s="315" t="s">
        <v>12061</v>
      </c>
      <c r="H2307" s="96" t="s">
        <v>211</v>
      </c>
      <c r="I2307" s="96" t="s">
        <v>2856</v>
      </c>
      <c r="J2307" s="96">
        <v>6</v>
      </c>
      <c r="K2307" s="96">
        <v>2023</v>
      </c>
      <c r="L2307" s="388">
        <v>346.84</v>
      </c>
    </row>
    <row r="2308" spans="1:13" x14ac:dyDescent="0.25">
      <c r="A2308" s="386">
        <v>2300</v>
      </c>
      <c r="B2308" s="96"/>
      <c r="C2308" s="96" t="s">
        <v>3791</v>
      </c>
      <c r="D2308" s="96" t="s">
        <v>12060</v>
      </c>
      <c r="E2308" s="386"/>
      <c r="F2308" s="386"/>
      <c r="G2308" s="315" t="s">
        <v>12062</v>
      </c>
      <c r="H2308" s="96" t="s">
        <v>211</v>
      </c>
      <c r="I2308" s="96" t="s">
        <v>2856</v>
      </c>
      <c r="J2308" s="96">
        <v>6</v>
      </c>
      <c r="K2308" s="96">
        <v>2023</v>
      </c>
      <c r="L2308" s="388">
        <v>3364</v>
      </c>
    </row>
    <row r="2309" spans="1:13" x14ac:dyDescent="0.25">
      <c r="A2309" s="386">
        <v>2301</v>
      </c>
      <c r="B2309" s="96"/>
      <c r="C2309" s="96" t="s">
        <v>2971</v>
      </c>
      <c r="D2309" s="96" t="s">
        <v>12060</v>
      </c>
      <c r="E2309" s="386"/>
      <c r="F2309" s="96" t="s">
        <v>12068</v>
      </c>
      <c r="G2309" s="315" t="s">
        <v>12061</v>
      </c>
      <c r="H2309" s="96" t="s">
        <v>211</v>
      </c>
      <c r="I2309" s="96" t="s">
        <v>92</v>
      </c>
      <c r="J2309" s="96">
        <v>6</v>
      </c>
      <c r="K2309" s="96">
        <v>2023</v>
      </c>
      <c r="L2309" s="388">
        <v>452.4</v>
      </c>
    </row>
    <row r="2310" spans="1:13" x14ac:dyDescent="0.25">
      <c r="A2310" s="386">
        <v>2302</v>
      </c>
      <c r="B2310" s="96"/>
      <c r="C2310" s="96" t="s">
        <v>3118</v>
      </c>
      <c r="D2310" s="96" t="s">
        <v>12064</v>
      </c>
      <c r="E2310" s="386"/>
      <c r="F2310" s="96" t="s">
        <v>12065</v>
      </c>
      <c r="G2310" s="315" t="s">
        <v>12063</v>
      </c>
      <c r="H2310" s="96" t="s">
        <v>211</v>
      </c>
      <c r="I2310" s="96" t="s">
        <v>2856</v>
      </c>
      <c r="J2310" s="96">
        <v>6</v>
      </c>
      <c r="K2310" s="96">
        <v>2023</v>
      </c>
      <c r="L2310" s="388">
        <v>1136.8</v>
      </c>
    </row>
    <row r="2311" spans="1:13" x14ac:dyDescent="0.25">
      <c r="A2311" s="386">
        <v>2303</v>
      </c>
      <c r="B2311" s="386"/>
      <c r="C2311" s="96" t="s">
        <v>12066</v>
      </c>
      <c r="D2311" s="386"/>
      <c r="E2311" s="386"/>
      <c r="F2311" s="386"/>
      <c r="G2311" s="315" t="s">
        <v>12067</v>
      </c>
      <c r="H2311" s="96" t="s">
        <v>211</v>
      </c>
      <c r="I2311" s="96" t="s">
        <v>2856</v>
      </c>
      <c r="J2311" s="386">
        <v>6</v>
      </c>
      <c r="K2311" s="386">
        <v>2023</v>
      </c>
      <c r="L2311" s="388">
        <v>2668</v>
      </c>
    </row>
    <row r="2312" spans="1:13" x14ac:dyDescent="0.25">
      <c r="A2312" s="386">
        <v>2304</v>
      </c>
      <c r="B2312" s="386"/>
      <c r="C2312" s="96" t="s">
        <v>13812</v>
      </c>
      <c r="D2312" s="96" t="s">
        <v>3397</v>
      </c>
      <c r="E2312" s="386"/>
      <c r="F2312" s="96" t="s">
        <v>13813</v>
      </c>
      <c r="G2312" s="315">
        <v>230304405</v>
      </c>
      <c r="H2312" s="96" t="s">
        <v>482</v>
      </c>
      <c r="I2312" s="96" t="s">
        <v>2856</v>
      </c>
      <c r="J2312" s="386">
        <v>8</v>
      </c>
      <c r="K2312" s="386">
        <v>2023</v>
      </c>
      <c r="L2312" s="388">
        <v>637.80999999999995</v>
      </c>
    </row>
    <row r="2313" spans="1:13" x14ac:dyDescent="0.25">
      <c r="A2313" s="386">
        <v>2305</v>
      </c>
      <c r="B2313" s="96" t="s">
        <v>14641</v>
      </c>
      <c r="C2313" s="96" t="s">
        <v>14644</v>
      </c>
      <c r="D2313" s="96" t="s">
        <v>14642</v>
      </c>
      <c r="E2313" s="386"/>
      <c r="F2313" s="96" t="s">
        <v>14643</v>
      </c>
      <c r="G2313" s="315"/>
      <c r="H2313" s="96" t="s">
        <v>5317</v>
      </c>
      <c r="I2313" s="96" t="s">
        <v>92</v>
      </c>
      <c r="J2313" s="386">
        <v>1</v>
      </c>
      <c r="K2313" s="386">
        <v>2024</v>
      </c>
      <c r="L2313" s="388">
        <v>2199</v>
      </c>
    </row>
    <row r="2314" spans="1:13" x14ac:dyDescent="0.25">
      <c r="A2314" s="386">
        <v>2306</v>
      </c>
      <c r="B2314" s="386"/>
      <c r="C2314" s="96" t="s">
        <v>14130</v>
      </c>
      <c r="D2314" s="96" t="s">
        <v>5939</v>
      </c>
      <c r="E2314" s="96"/>
      <c r="F2314" s="96" t="s">
        <v>14197</v>
      </c>
      <c r="G2314" s="315" t="s">
        <v>14198</v>
      </c>
      <c r="H2314" s="96" t="s">
        <v>7120</v>
      </c>
      <c r="I2314" s="96" t="s">
        <v>92</v>
      </c>
      <c r="J2314" s="386">
        <v>2</v>
      </c>
      <c r="K2314" s="386">
        <v>2024</v>
      </c>
      <c r="L2314" s="388">
        <v>4068.65</v>
      </c>
    </row>
    <row r="2315" spans="1:13" x14ac:dyDescent="0.25">
      <c r="A2315" s="386">
        <v>2307</v>
      </c>
      <c r="B2315" s="386"/>
      <c r="C2315" s="96" t="s">
        <v>14130</v>
      </c>
      <c r="D2315" s="96" t="s">
        <v>5939</v>
      </c>
      <c r="E2315" s="386"/>
      <c r="F2315" s="96" t="s">
        <v>14197</v>
      </c>
      <c r="G2315" s="315" t="s">
        <v>14199</v>
      </c>
      <c r="H2315" s="96" t="s">
        <v>7120</v>
      </c>
      <c r="I2315" s="96" t="s">
        <v>92</v>
      </c>
      <c r="J2315" s="386">
        <v>2</v>
      </c>
      <c r="K2315" s="386">
        <v>2024</v>
      </c>
      <c r="L2315" s="388">
        <v>4068.65</v>
      </c>
    </row>
    <row r="2316" spans="1:13" x14ac:dyDescent="0.25">
      <c r="A2316" s="386">
        <v>2308</v>
      </c>
      <c r="B2316" s="386"/>
      <c r="C2316" s="96" t="s">
        <v>14130</v>
      </c>
      <c r="D2316" s="96" t="s">
        <v>5939</v>
      </c>
      <c r="E2316" s="386"/>
      <c r="F2316" s="96" t="s">
        <v>14197</v>
      </c>
      <c r="G2316" s="315" t="s">
        <v>14200</v>
      </c>
      <c r="H2316" s="96" t="s">
        <v>7120</v>
      </c>
      <c r="I2316" s="96" t="s">
        <v>92</v>
      </c>
      <c r="J2316" s="386">
        <v>2</v>
      </c>
      <c r="K2316" s="386">
        <v>2024</v>
      </c>
      <c r="L2316" s="388">
        <v>4068.65</v>
      </c>
    </row>
    <row r="2317" spans="1:13" x14ac:dyDescent="0.25">
      <c r="A2317" s="386">
        <v>2309</v>
      </c>
      <c r="B2317" s="386"/>
      <c r="C2317" s="96" t="s">
        <v>2980</v>
      </c>
      <c r="D2317" s="96" t="s">
        <v>3397</v>
      </c>
      <c r="E2317" s="386"/>
      <c r="F2317" s="96" t="s">
        <v>13813</v>
      </c>
      <c r="G2317" s="315" t="s">
        <v>14203</v>
      </c>
      <c r="H2317" s="96" t="s">
        <v>5317</v>
      </c>
      <c r="I2317" s="96" t="s">
        <v>92</v>
      </c>
      <c r="J2317" s="386">
        <v>2</v>
      </c>
      <c r="K2317" s="386">
        <v>2024</v>
      </c>
      <c r="L2317" s="388">
        <v>406</v>
      </c>
    </row>
    <row r="2318" spans="1:13" x14ac:dyDescent="0.25">
      <c r="A2318" s="386">
        <v>2310</v>
      </c>
      <c r="B2318" s="386"/>
      <c r="C2318" s="96" t="s">
        <v>13262</v>
      </c>
      <c r="D2318" s="96" t="s">
        <v>1156</v>
      </c>
      <c r="E2318" s="96" t="s">
        <v>14217</v>
      </c>
      <c r="F2318" s="96"/>
      <c r="G2318" s="315"/>
      <c r="H2318" s="96" t="s">
        <v>448</v>
      </c>
      <c r="I2318" s="96" t="s">
        <v>92</v>
      </c>
      <c r="J2318" s="386">
        <v>2</v>
      </c>
      <c r="K2318" s="386">
        <v>2024</v>
      </c>
      <c r="L2318" s="388">
        <v>3099.02</v>
      </c>
    </row>
    <row r="2319" spans="1:13" x14ac:dyDescent="0.25">
      <c r="A2319" s="386">
        <v>2311</v>
      </c>
      <c r="B2319" s="386"/>
      <c r="C2319" s="96" t="s">
        <v>1537</v>
      </c>
      <c r="D2319" s="96"/>
      <c r="E2319" s="386"/>
      <c r="F2319" s="96" t="s">
        <v>14220</v>
      </c>
      <c r="G2319" s="315"/>
      <c r="H2319" s="96" t="s">
        <v>2834</v>
      </c>
      <c r="I2319" s="96" t="s">
        <v>92</v>
      </c>
      <c r="J2319" s="386">
        <v>2</v>
      </c>
      <c r="K2319" s="386">
        <v>2024</v>
      </c>
      <c r="L2319" s="388">
        <v>2998.99</v>
      </c>
      <c r="M2319" t="s">
        <v>448</v>
      </c>
    </row>
    <row r="2320" spans="1:13" x14ac:dyDescent="0.25">
      <c r="A2320" s="386">
        <v>2312</v>
      </c>
      <c r="B2320" s="386"/>
      <c r="C2320" s="96" t="s">
        <v>1537</v>
      </c>
      <c r="D2320" s="96"/>
      <c r="E2320" s="386"/>
      <c r="F2320" s="96" t="s">
        <v>14220</v>
      </c>
      <c r="G2320" s="315"/>
      <c r="H2320" s="96" t="s">
        <v>2834</v>
      </c>
      <c r="I2320" s="96" t="s">
        <v>92</v>
      </c>
      <c r="J2320" s="386">
        <v>2</v>
      </c>
      <c r="K2320" s="386">
        <v>2024</v>
      </c>
      <c r="L2320" s="388">
        <v>2998.99</v>
      </c>
      <c r="M2320" t="s">
        <v>448</v>
      </c>
    </row>
    <row r="2321" spans="1:13" x14ac:dyDescent="0.25">
      <c r="A2321" s="386">
        <v>2313</v>
      </c>
      <c r="B2321" s="386"/>
      <c r="C2321" s="96" t="s">
        <v>1537</v>
      </c>
      <c r="D2321" s="96"/>
      <c r="E2321" s="386"/>
      <c r="F2321" s="96" t="s">
        <v>14220</v>
      </c>
      <c r="G2321" s="315"/>
      <c r="H2321" s="96" t="s">
        <v>2834</v>
      </c>
      <c r="I2321" s="96" t="s">
        <v>92</v>
      </c>
      <c r="J2321" s="386">
        <v>2</v>
      </c>
      <c r="K2321" s="386">
        <v>2024</v>
      </c>
      <c r="L2321" s="388">
        <v>2998.99</v>
      </c>
      <c r="M2321" t="s">
        <v>448</v>
      </c>
    </row>
    <row r="2322" spans="1:13" x14ac:dyDescent="0.25">
      <c r="A2322" s="386">
        <v>2314</v>
      </c>
      <c r="B2322" s="386"/>
      <c r="C2322" s="96" t="s">
        <v>1537</v>
      </c>
      <c r="D2322" s="96"/>
      <c r="E2322" s="386"/>
      <c r="F2322" s="96" t="s">
        <v>14220</v>
      </c>
      <c r="G2322" s="315"/>
      <c r="H2322" s="96" t="s">
        <v>2834</v>
      </c>
      <c r="I2322" s="96" t="s">
        <v>92</v>
      </c>
      <c r="J2322" s="386">
        <v>2</v>
      </c>
      <c r="K2322" s="386">
        <v>2024</v>
      </c>
      <c r="L2322" s="388">
        <v>2998.99</v>
      </c>
      <c r="M2322" t="s">
        <v>448</v>
      </c>
    </row>
    <row r="2323" spans="1:13" x14ac:dyDescent="0.25">
      <c r="A2323" s="386">
        <v>2315</v>
      </c>
      <c r="B2323" s="386"/>
      <c r="C2323" s="96" t="s">
        <v>1537</v>
      </c>
      <c r="D2323" s="96"/>
      <c r="E2323" s="386"/>
      <c r="F2323" s="96" t="s">
        <v>14220</v>
      </c>
      <c r="G2323" s="315"/>
      <c r="H2323" s="96" t="s">
        <v>2834</v>
      </c>
      <c r="I2323" s="96" t="s">
        <v>92</v>
      </c>
      <c r="J2323" s="386">
        <v>2</v>
      </c>
      <c r="K2323" s="386">
        <v>2024</v>
      </c>
      <c r="L2323" s="388">
        <v>2998.99</v>
      </c>
      <c r="M2323" t="s">
        <v>448</v>
      </c>
    </row>
    <row r="2324" spans="1:13" x14ac:dyDescent="0.25">
      <c r="A2324" s="386">
        <v>2316</v>
      </c>
      <c r="B2324" s="386"/>
      <c r="C2324" s="96" t="s">
        <v>1537</v>
      </c>
      <c r="D2324" s="96"/>
      <c r="E2324" s="386"/>
      <c r="F2324" s="96" t="s">
        <v>14220</v>
      </c>
      <c r="G2324" s="315"/>
      <c r="H2324" s="96" t="s">
        <v>2834</v>
      </c>
      <c r="I2324" s="96" t="s">
        <v>92</v>
      </c>
      <c r="J2324" s="386">
        <v>2</v>
      </c>
      <c r="K2324" s="386">
        <v>2024</v>
      </c>
      <c r="L2324" s="388">
        <v>2998.99</v>
      </c>
      <c r="M2324" t="s">
        <v>448</v>
      </c>
    </row>
    <row r="2325" spans="1:13" x14ac:dyDescent="0.25">
      <c r="A2325" s="386">
        <v>2317</v>
      </c>
      <c r="B2325" s="386"/>
      <c r="C2325" s="96" t="s">
        <v>1537</v>
      </c>
      <c r="D2325" s="96"/>
      <c r="E2325" s="386"/>
      <c r="F2325" s="96" t="s">
        <v>14220</v>
      </c>
      <c r="G2325" s="315"/>
      <c r="H2325" s="96" t="s">
        <v>2834</v>
      </c>
      <c r="I2325" s="96" t="s">
        <v>92</v>
      </c>
      <c r="J2325" s="386">
        <v>2</v>
      </c>
      <c r="K2325" s="386">
        <v>2024</v>
      </c>
      <c r="L2325" s="388">
        <v>2998.99</v>
      </c>
      <c r="M2325" t="s">
        <v>448</v>
      </c>
    </row>
    <row r="2326" spans="1:13" x14ac:dyDescent="0.25">
      <c r="A2326" s="386">
        <v>2318</v>
      </c>
      <c r="B2326" s="386"/>
      <c r="C2326" s="96" t="s">
        <v>1537</v>
      </c>
      <c r="D2326" s="96"/>
      <c r="E2326" s="386"/>
      <c r="F2326" s="96" t="s">
        <v>14220</v>
      </c>
      <c r="G2326" s="315"/>
      <c r="H2326" s="96" t="s">
        <v>2834</v>
      </c>
      <c r="I2326" s="96" t="s">
        <v>92</v>
      </c>
      <c r="J2326" s="386">
        <v>2</v>
      </c>
      <c r="K2326" s="386">
        <v>2024</v>
      </c>
      <c r="L2326" s="388">
        <v>2998.99</v>
      </c>
      <c r="M2326" t="s">
        <v>448</v>
      </c>
    </row>
    <row r="2327" spans="1:13" x14ac:dyDescent="0.25">
      <c r="A2327" s="386">
        <v>2319</v>
      </c>
      <c r="B2327" s="386"/>
      <c r="C2327" s="96" t="s">
        <v>1537</v>
      </c>
      <c r="D2327" s="96"/>
      <c r="E2327" s="386"/>
      <c r="F2327" s="96" t="s">
        <v>14220</v>
      </c>
      <c r="G2327" s="315"/>
      <c r="H2327" s="96" t="s">
        <v>2834</v>
      </c>
      <c r="I2327" s="96" t="s">
        <v>92</v>
      </c>
      <c r="J2327" s="386">
        <v>2</v>
      </c>
      <c r="K2327" s="386">
        <v>2024</v>
      </c>
      <c r="L2327" s="388">
        <v>2998.99</v>
      </c>
      <c r="M2327" t="s">
        <v>448</v>
      </c>
    </row>
    <row r="2328" spans="1:13" x14ac:dyDescent="0.25">
      <c r="A2328" s="386">
        <v>2320</v>
      </c>
      <c r="B2328" s="386"/>
      <c r="C2328" s="96" t="s">
        <v>1537</v>
      </c>
      <c r="D2328" s="96"/>
      <c r="E2328" s="386"/>
      <c r="F2328" s="96" t="s">
        <v>14220</v>
      </c>
      <c r="G2328" s="315"/>
      <c r="H2328" s="96" t="s">
        <v>2834</v>
      </c>
      <c r="I2328" s="96" t="s">
        <v>92</v>
      </c>
      <c r="J2328" s="386">
        <v>2</v>
      </c>
      <c r="K2328" s="386">
        <v>2024</v>
      </c>
      <c r="L2328" s="388">
        <v>2998.99</v>
      </c>
      <c r="M2328" t="s">
        <v>448</v>
      </c>
    </row>
    <row r="2329" spans="1:13" ht="30" x14ac:dyDescent="0.25">
      <c r="A2329" s="386">
        <v>2321</v>
      </c>
      <c r="B2329" s="386"/>
      <c r="C2329" s="96" t="s">
        <v>1600</v>
      </c>
      <c r="D2329" s="96"/>
      <c r="E2329" s="386"/>
      <c r="F2329" s="96" t="s">
        <v>14221</v>
      </c>
      <c r="G2329" s="315"/>
      <c r="H2329" s="96" t="s">
        <v>2834</v>
      </c>
      <c r="I2329" s="96" t="s">
        <v>92</v>
      </c>
      <c r="J2329" s="386">
        <v>2</v>
      </c>
      <c r="K2329" s="386">
        <v>2024</v>
      </c>
      <c r="L2329" s="388">
        <v>3998.99</v>
      </c>
      <c r="M2329" t="s">
        <v>448</v>
      </c>
    </row>
    <row r="2330" spans="1:13" ht="30" x14ac:dyDescent="0.25">
      <c r="A2330" s="386">
        <v>2322</v>
      </c>
      <c r="B2330" s="386"/>
      <c r="C2330" s="96" t="s">
        <v>1600</v>
      </c>
      <c r="D2330" s="96"/>
      <c r="E2330" s="386"/>
      <c r="F2330" s="96" t="s">
        <v>14221</v>
      </c>
      <c r="G2330" s="315"/>
      <c r="H2330" s="96" t="s">
        <v>2834</v>
      </c>
      <c r="I2330" s="96" t="s">
        <v>92</v>
      </c>
      <c r="J2330" s="386">
        <v>2</v>
      </c>
      <c r="K2330" s="386">
        <v>2024</v>
      </c>
      <c r="L2330" s="388">
        <v>3998.99</v>
      </c>
      <c r="M2330" t="s">
        <v>448</v>
      </c>
    </row>
    <row r="2331" spans="1:13" ht="30" x14ac:dyDescent="0.25">
      <c r="A2331" s="386">
        <v>2323</v>
      </c>
      <c r="B2331" s="386"/>
      <c r="C2331" s="96" t="s">
        <v>1600</v>
      </c>
      <c r="D2331" s="96"/>
      <c r="E2331" s="386"/>
      <c r="F2331" s="96" t="s">
        <v>14221</v>
      </c>
      <c r="G2331" s="315"/>
      <c r="H2331" s="96" t="s">
        <v>2834</v>
      </c>
      <c r="I2331" s="96" t="s">
        <v>92</v>
      </c>
      <c r="J2331" s="386">
        <v>2</v>
      </c>
      <c r="K2331" s="386">
        <v>2024</v>
      </c>
      <c r="L2331" s="388">
        <v>3998.99</v>
      </c>
      <c r="M2331" t="s">
        <v>448</v>
      </c>
    </row>
    <row r="2332" spans="1:13" ht="30" x14ac:dyDescent="0.25">
      <c r="A2332" s="386">
        <v>2324</v>
      </c>
      <c r="B2332" s="386"/>
      <c r="C2332" s="96" t="s">
        <v>1600</v>
      </c>
      <c r="D2332" s="96"/>
      <c r="E2332" s="386"/>
      <c r="F2332" s="96" t="s">
        <v>14221</v>
      </c>
      <c r="G2332" s="315"/>
      <c r="H2332" s="96" t="s">
        <v>2834</v>
      </c>
      <c r="I2332" s="96" t="s">
        <v>92</v>
      </c>
      <c r="J2332" s="386">
        <v>2</v>
      </c>
      <c r="K2332" s="386">
        <v>2024</v>
      </c>
      <c r="L2332" s="388">
        <v>3998.99</v>
      </c>
      <c r="M2332" t="s">
        <v>448</v>
      </c>
    </row>
    <row r="2333" spans="1:13" x14ac:dyDescent="0.25">
      <c r="A2333" s="386">
        <v>2325</v>
      </c>
      <c r="B2333" s="386"/>
      <c r="C2333" s="96" t="s">
        <v>14223</v>
      </c>
      <c r="D2333" s="96"/>
      <c r="E2333" s="386"/>
      <c r="F2333" s="96"/>
      <c r="G2333" s="315"/>
      <c r="H2333" s="96" t="s">
        <v>2834</v>
      </c>
      <c r="I2333" s="96" t="s">
        <v>92</v>
      </c>
      <c r="J2333" s="386">
        <v>2</v>
      </c>
      <c r="K2333" s="386">
        <v>2024</v>
      </c>
      <c r="L2333" s="388">
        <v>598</v>
      </c>
      <c r="M2333" t="s">
        <v>448</v>
      </c>
    </row>
    <row r="2334" spans="1:13" x14ac:dyDescent="0.25">
      <c r="A2334" s="386">
        <v>2326</v>
      </c>
      <c r="B2334" s="386"/>
      <c r="C2334" s="96" t="s">
        <v>14222</v>
      </c>
      <c r="D2334" s="96"/>
      <c r="E2334" s="386"/>
      <c r="F2334" s="96"/>
      <c r="G2334" s="315"/>
      <c r="H2334" s="96" t="s">
        <v>2834</v>
      </c>
      <c r="I2334" s="96" t="s">
        <v>92</v>
      </c>
      <c r="J2334" s="386">
        <v>2</v>
      </c>
      <c r="K2334" s="386">
        <v>2024</v>
      </c>
      <c r="L2334" s="388">
        <v>1999</v>
      </c>
      <c r="M2334" t="s">
        <v>448</v>
      </c>
    </row>
    <row r="2335" spans="1:13" x14ac:dyDescent="0.25">
      <c r="A2335" s="386">
        <v>2327</v>
      </c>
      <c r="B2335" s="386"/>
      <c r="C2335" s="96" t="s">
        <v>14222</v>
      </c>
      <c r="D2335" s="96"/>
      <c r="E2335" s="386"/>
      <c r="F2335" s="96"/>
      <c r="G2335" s="315"/>
      <c r="H2335" s="96" t="s">
        <v>2834</v>
      </c>
      <c r="I2335" s="96" t="s">
        <v>92</v>
      </c>
      <c r="J2335" s="386">
        <v>2</v>
      </c>
      <c r="K2335" s="386">
        <v>2024</v>
      </c>
      <c r="L2335" s="388">
        <v>1999</v>
      </c>
      <c r="M2335" t="s">
        <v>448</v>
      </c>
    </row>
    <row r="2336" spans="1:13" x14ac:dyDescent="0.25">
      <c r="A2336" s="386">
        <v>2328</v>
      </c>
      <c r="B2336" s="386"/>
      <c r="C2336" s="96" t="s">
        <v>14222</v>
      </c>
      <c r="D2336" s="96"/>
      <c r="E2336" s="386"/>
      <c r="F2336" s="96"/>
      <c r="G2336" s="315"/>
      <c r="H2336" s="96" t="s">
        <v>2834</v>
      </c>
      <c r="I2336" s="96" t="s">
        <v>92</v>
      </c>
      <c r="J2336" s="386">
        <v>2</v>
      </c>
      <c r="K2336" s="386">
        <v>2024</v>
      </c>
      <c r="L2336" s="388">
        <v>1999</v>
      </c>
      <c r="M2336" t="s">
        <v>448</v>
      </c>
    </row>
    <row r="2337" spans="1:13" x14ac:dyDescent="0.25">
      <c r="A2337" s="386">
        <v>2329</v>
      </c>
      <c r="B2337" s="386"/>
      <c r="C2337" s="96" t="s">
        <v>14222</v>
      </c>
      <c r="D2337" s="96"/>
      <c r="E2337" s="386"/>
      <c r="F2337" s="96"/>
      <c r="G2337" s="315"/>
      <c r="H2337" s="96" t="s">
        <v>2834</v>
      </c>
      <c r="I2337" s="96" t="s">
        <v>92</v>
      </c>
      <c r="J2337" s="386">
        <v>2</v>
      </c>
      <c r="K2337" s="386">
        <v>2024</v>
      </c>
      <c r="L2337" s="388">
        <v>1999</v>
      </c>
      <c r="M2337" t="s">
        <v>448</v>
      </c>
    </row>
    <row r="2338" spans="1:13" x14ac:dyDescent="0.25">
      <c r="A2338" s="386">
        <v>2330</v>
      </c>
      <c r="B2338" s="386"/>
      <c r="C2338" s="96" t="s">
        <v>14222</v>
      </c>
      <c r="D2338" s="96"/>
      <c r="E2338" s="386"/>
      <c r="F2338" s="96"/>
      <c r="G2338" s="315"/>
      <c r="H2338" s="96" t="s">
        <v>2834</v>
      </c>
      <c r="I2338" s="96" t="s">
        <v>92</v>
      </c>
      <c r="J2338" s="386">
        <v>2</v>
      </c>
      <c r="K2338" s="386">
        <v>2024</v>
      </c>
      <c r="L2338" s="388">
        <v>1999</v>
      </c>
      <c r="M2338" t="s">
        <v>448</v>
      </c>
    </row>
    <row r="2339" spans="1:13" x14ac:dyDescent="0.25">
      <c r="A2339" s="386">
        <v>2331</v>
      </c>
      <c r="B2339" s="386"/>
      <c r="C2339" s="96" t="s">
        <v>14222</v>
      </c>
      <c r="D2339" s="96"/>
      <c r="E2339" s="386"/>
      <c r="F2339" s="96"/>
      <c r="G2339" s="315"/>
      <c r="H2339" s="96" t="s">
        <v>2834</v>
      </c>
      <c r="I2339" s="96" t="s">
        <v>92</v>
      </c>
      <c r="J2339" s="386">
        <v>2</v>
      </c>
      <c r="K2339" s="386">
        <v>2024</v>
      </c>
      <c r="L2339" s="388">
        <v>1999</v>
      </c>
      <c r="M2339" t="s">
        <v>448</v>
      </c>
    </row>
    <row r="2340" spans="1:13" x14ac:dyDescent="0.25">
      <c r="A2340" s="386">
        <v>2332</v>
      </c>
      <c r="B2340" s="386"/>
      <c r="C2340" s="96" t="s">
        <v>14222</v>
      </c>
      <c r="D2340" s="96"/>
      <c r="E2340" s="386"/>
      <c r="F2340" s="96"/>
      <c r="G2340" s="315"/>
      <c r="H2340" s="96" t="s">
        <v>2834</v>
      </c>
      <c r="I2340" s="96" t="s">
        <v>92</v>
      </c>
      <c r="J2340" s="386">
        <v>2</v>
      </c>
      <c r="K2340" s="386">
        <v>2024</v>
      </c>
      <c r="L2340" s="388">
        <v>1999</v>
      </c>
      <c r="M2340" t="s">
        <v>448</v>
      </c>
    </row>
    <row r="2341" spans="1:13" x14ac:dyDescent="0.25">
      <c r="A2341" s="386">
        <v>2333</v>
      </c>
      <c r="B2341" s="386"/>
      <c r="C2341" s="96" t="s">
        <v>14222</v>
      </c>
      <c r="D2341" s="96"/>
      <c r="E2341" s="386"/>
      <c r="F2341" s="96"/>
      <c r="G2341" s="315"/>
      <c r="H2341" s="96" t="s">
        <v>2834</v>
      </c>
      <c r="I2341" s="96" t="s">
        <v>92</v>
      </c>
      <c r="J2341" s="386">
        <v>2</v>
      </c>
      <c r="K2341" s="386">
        <v>2024</v>
      </c>
      <c r="L2341" s="388">
        <v>1999</v>
      </c>
      <c r="M2341" t="s">
        <v>448</v>
      </c>
    </row>
    <row r="2342" spans="1:13" x14ac:dyDescent="0.25">
      <c r="A2342" s="386">
        <v>2334</v>
      </c>
      <c r="B2342" s="386"/>
      <c r="C2342" s="96" t="s">
        <v>14224</v>
      </c>
      <c r="D2342" s="96"/>
      <c r="E2342" s="386"/>
      <c r="F2342" s="96"/>
      <c r="G2342" s="315"/>
      <c r="H2342" s="96" t="s">
        <v>2834</v>
      </c>
      <c r="I2342" s="96" t="s">
        <v>92</v>
      </c>
      <c r="J2342" s="386">
        <v>2</v>
      </c>
      <c r="K2342" s="386">
        <v>2024</v>
      </c>
      <c r="L2342" s="388">
        <v>1999</v>
      </c>
      <c r="M2342" t="s">
        <v>448</v>
      </c>
    </row>
    <row r="2343" spans="1:13" x14ac:dyDescent="0.25">
      <c r="A2343" s="386">
        <v>2335</v>
      </c>
      <c r="B2343" s="386"/>
      <c r="C2343" s="96" t="s">
        <v>14224</v>
      </c>
      <c r="D2343" s="96"/>
      <c r="E2343" s="386"/>
      <c r="F2343" s="96"/>
      <c r="G2343" s="315"/>
      <c r="H2343" s="96" t="s">
        <v>2834</v>
      </c>
      <c r="I2343" s="96" t="s">
        <v>92</v>
      </c>
      <c r="J2343" s="386">
        <v>2</v>
      </c>
      <c r="K2343" s="386">
        <v>2024</v>
      </c>
      <c r="L2343" s="388">
        <v>1999</v>
      </c>
      <c r="M2343" t="s">
        <v>448</v>
      </c>
    </row>
    <row r="2344" spans="1:13" x14ac:dyDescent="0.25">
      <c r="A2344" s="386">
        <v>2336</v>
      </c>
      <c r="B2344" s="386"/>
      <c r="C2344" s="96" t="s">
        <v>14225</v>
      </c>
      <c r="D2344" s="96"/>
      <c r="E2344" s="386"/>
      <c r="F2344" s="96"/>
      <c r="G2344" s="315"/>
      <c r="H2344" s="96" t="s">
        <v>2834</v>
      </c>
      <c r="I2344" s="96" t="s">
        <v>92</v>
      </c>
      <c r="J2344" s="386">
        <v>2</v>
      </c>
      <c r="K2344" s="386">
        <v>2024</v>
      </c>
      <c r="L2344" s="388">
        <v>599</v>
      </c>
      <c r="M2344" t="s">
        <v>448</v>
      </c>
    </row>
    <row r="2345" spans="1:13" x14ac:dyDescent="0.25">
      <c r="A2345" s="386">
        <v>2337</v>
      </c>
      <c r="B2345" s="386"/>
      <c r="C2345" s="96" t="s">
        <v>14225</v>
      </c>
      <c r="D2345" s="96"/>
      <c r="E2345" s="386"/>
      <c r="F2345" s="96"/>
      <c r="G2345" s="315"/>
      <c r="H2345" s="96" t="s">
        <v>2834</v>
      </c>
      <c r="I2345" s="96" t="s">
        <v>92</v>
      </c>
      <c r="J2345" s="386">
        <v>2</v>
      </c>
      <c r="K2345" s="386">
        <v>2024</v>
      </c>
      <c r="L2345" s="388">
        <v>599</v>
      </c>
      <c r="M2345" t="s">
        <v>448</v>
      </c>
    </row>
    <row r="2346" spans="1:13" x14ac:dyDescent="0.25">
      <c r="A2346" s="386">
        <v>2338</v>
      </c>
      <c r="B2346" s="386"/>
      <c r="C2346" s="96" t="s">
        <v>14225</v>
      </c>
      <c r="D2346" s="96"/>
      <c r="E2346" s="386"/>
      <c r="F2346" s="96"/>
      <c r="G2346" s="315"/>
      <c r="H2346" s="96" t="s">
        <v>2834</v>
      </c>
      <c r="I2346" s="96" t="s">
        <v>92</v>
      </c>
      <c r="J2346" s="386">
        <v>2</v>
      </c>
      <c r="K2346" s="386">
        <v>2024</v>
      </c>
      <c r="L2346" s="388">
        <v>599</v>
      </c>
      <c r="M2346" t="s">
        <v>448</v>
      </c>
    </row>
    <row r="2347" spans="1:13" x14ac:dyDescent="0.25">
      <c r="A2347" s="386">
        <v>2339</v>
      </c>
      <c r="B2347" s="386"/>
      <c r="C2347" s="96" t="s">
        <v>14225</v>
      </c>
      <c r="D2347" s="96"/>
      <c r="E2347" s="386"/>
      <c r="F2347" s="96"/>
      <c r="G2347" s="315"/>
      <c r="H2347" s="96" t="s">
        <v>2834</v>
      </c>
      <c r="I2347" s="96" t="s">
        <v>92</v>
      </c>
      <c r="J2347" s="386">
        <v>2</v>
      </c>
      <c r="K2347" s="386">
        <v>2024</v>
      </c>
      <c r="L2347" s="388">
        <v>599</v>
      </c>
      <c r="M2347" t="s">
        <v>448</v>
      </c>
    </row>
    <row r="2348" spans="1:13" x14ac:dyDescent="0.25">
      <c r="A2348" s="386">
        <v>2340</v>
      </c>
      <c r="B2348" s="386"/>
      <c r="C2348" s="96" t="s">
        <v>14225</v>
      </c>
      <c r="D2348" s="96"/>
      <c r="E2348" s="386"/>
      <c r="F2348" s="96"/>
      <c r="G2348" s="315"/>
      <c r="H2348" s="96" t="s">
        <v>2834</v>
      </c>
      <c r="I2348" s="96" t="s">
        <v>92</v>
      </c>
      <c r="J2348" s="386">
        <v>2</v>
      </c>
      <c r="K2348" s="386">
        <v>2024</v>
      </c>
      <c r="L2348" s="388">
        <v>599</v>
      </c>
      <c r="M2348" t="s">
        <v>448</v>
      </c>
    </row>
    <row r="2349" spans="1:13" x14ac:dyDescent="0.25">
      <c r="A2349" s="386">
        <v>2341</v>
      </c>
      <c r="B2349" s="386"/>
      <c r="C2349" s="96" t="s">
        <v>14225</v>
      </c>
      <c r="D2349" s="96"/>
      <c r="E2349" s="386"/>
      <c r="F2349" s="96"/>
      <c r="G2349" s="315"/>
      <c r="H2349" s="96" t="s">
        <v>2834</v>
      </c>
      <c r="I2349" s="96" t="s">
        <v>92</v>
      </c>
      <c r="J2349" s="386">
        <v>2</v>
      </c>
      <c r="K2349" s="386">
        <v>2024</v>
      </c>
      <c r="L2349" s="388">
        <v>599</v>
      </c>
      <c r="M2349" t="s">
        <v>448</v>
      </c>
    </row>
    <row r="2350" spans="1:13" x14ac:dyDescent="0.25">
      <c r="A2350" s="386">
        <v>2342</v>
      </c>
      <c r="B2350" s="386"/>
      <c r="C2350" s="96" t="s">
        <v>14225</v>
      </c>
      <c r="D2350" s="96"/>
      <c r="E2350" s="386"/>
      <c r="F2350" s="96"/>
      <c r="G2350" s="315"/>
      <c r="H2350" s="96" t="s">
        <v>2834</v>
      </c>
      <c r="I2350" s="96" t="s">
        <v>92</v>
      </c>
      <c r="J2350" s="386">
        <v>2</v>
      </c>
      <c r="K2350" s="386">
        <v>2024</v>
      </c>
      <c r="L2350" s="388">
        <v>599</v>
      </c>
      <c r="M2350" t="s">
        <v>448</v>
      </c>
    </row>
    <row r="2351" spans="1:13" x14ac:dyDescent="0.25">
      <c r="A2351" s="386">
        <v>2343</v>
      </c>
      <c r="B2351" s="386"/>
      <c r="C2351" s="96" t="s">
        <v>14226</v>
      </c>
      <c r="D2351" s="96"/>
      <c r="E2351" s="386"/>
      <c r="F2351" s="96"/>
      <c r="G2351" s="315"/>
      <c r="H2351" s="96" t="s">
        <v>2834</v>
      </c>
      <c r="I2351" s="96" t="s">
        <v>92</v>
      </c>
      <c r="J2351" s="386">
        <v>2</v>
      </c>
      <c r="K2351" s="386">
        <v>2024</v>
      </c>
      <c r="L2351" s="388">
        <v>919</v>
      </c>
      <c r="M2351" t="s">
        <v>448</v>
      </c>
    </row>
    <row r="2352" spans="1:13" x14ac:dyDescent="0.25">
      <c r="A2352" s="386">
        <v>2344</v>
      </c>
      <c r="B2352" s="386"/>
      <c r="C2352" s="96" t="s">
        <v>14226</v>
      </c>
      <c r="D2352" s="96"/>
      <c r="E2352" s="386"/>
      <c r="F2352" s="96"/>
      <c r="G2352" s="315"/>
      <c r="H2352" s="96" t="s">
        <v>2834</v>
      </c>
      <c r="I2352" s="96" t="s">
        <v>92</v>
      </c>
      <c r="J2352" s="386">
        <v>2</v>
      </c>
      <c r="K2352" s="386">
        <v>2024</v>
      </c>
      <c r="L2352" s="388">
        <v>919</v>
      </c>
      <c r="M2352" t="s">
        <v>448</v>
      </c>
    </row>
    <row r="2353" spans="1:13" x14ac:dyDescent="0.25">
      <c r="A2353" s="386">
        <v>2345</v>
      </c>
      <c r="B2353" s="386"/>
      <c r="C2353" s="96" t="s">
        <v>14226</v>
      </c>
      <c r="D2353" s="96"/>
      <c r="E2353" s="386"/>
      <c r="F2353" s="96"/>
      <c r="G2353" s="315"/>
      <c r="H2353" s="96" t="s">
        <v>2834</v>
      </c>
      <c r="I2353" s="96" t="s">
        <v>92</v>
      </c>
      <c r="J2353" s="386">
        <v>2</v>
      </c>
      <c r="K2353" s="386">
        <v>2024</v>
      </c>
      <c r="L2353" s="388">
        <v>919</v>
      </c>
      <c r="M2353" t="s">
        <v>448</v>
      </c>
    </row>
    <row r="2354" spans="1:13" x14ac:dyDescent="0.25">
      <c r="A2354" s="386">
        <v>2346</v>
      </c>
      <c r="B2354" s="386"/>
      <c r="C2354" s="96" t="s">
        <v>14226</v>
      </c>
      <c r="D2354" s="96"/>
      <c r="E2354" s="386"/>
      <c r="F2354" s="96"/>
      <c r="G2354" s="315"/>
      <c r="H2354" s="96" t="s">
        <v>2834</v>
      </c>
      <c r="I2354" s="96" t="s">
        <v>92</v>
      </c>
      <c r="J2354" s="386">
        <v>2</v>
      </c>
      <c r="K2354" s="386">
        <v>2024</v>
      </c>
      <c r="L2354" s="388">
        <v>919</v>
      </c>
      <c r="M2354" t="s">
        <v>448</v>
      </c>
    </row>
    <row r="2355" spans="1:13" x14ac:dyDescent="0.25">
      <c r="A2355" s="386">
        <v>2347</v>
      </c>
      <c r="B2355" s="386"/>
      <c r="C2355" s="96" t="s">
        <v>14226</v>
      </c>
      <c r="D2355" s="96"/>
      <c r="E2355" s="386"/>
      <c r="F2355" s="96"/>
      <c r="G2355" s="315"/>
      <c r="H2355" s="96" t="s">
        <v>2834</v>
      </c>
      <c r="I2355" s="96" t="s">
        <v>92</v>
      </c>
      <c r="J2355" s="386">
        <v>2</v>
      </c>
      <c r="K2355" s="386">
        <v>2024</v>
      </c>
      <c r="L2355" s="388">
        <v>919</v>
      </c>
      <c r="M2355" t="s">
        <v>448</v>
      </c>
    </row>
    <row r="2356" spans="1:13" x14ac:dyDescent="0.25">
      <c r="A2356" s="386">
        <v>2348</v>
      </c>
      <c r="B2356" s="386"/>
      <c r="C2356" s="96" t="s">
        <v>14226</v>
      </c>
      <c r="D2356" s="96"/>
      <c r="E2356" s="386"/>
      <c r="F2356" s="96"/>
      <c r="G2356" s="315"/>
      <c r="H2356" s="96" t="s">
        <v>2834</v>
      </c>
      <c r="I2356" s="96" t="s">
        <v>92</v>
      </c>
      <c r="J2356" s="386">
        <v>2</v>
      </c>
      <c r="K2356" s="386">
        <v>2024</v>
      </c>
      <c r="L2356" s="388">
        <v>919</v>
      </c>
      <c r="M2356" t="s">
        <v>448</v>
      </c>
    </row>
    <row r="2357" spans="1:13" x14ac:dyDescent="0.25">
      <c r="A2357" s="386">
        <v>2349</v>
      </c>
      <c r="B2357" s="386"/>
      <c r="C2357" s="96" t="s">
        <v>14226</v>
      </c>
      <c r="D2357" s="96"/>
      <c r="E2357" s="386"/>
      <c r="F2357" s="96"/>
      <c r="G2357" s="315"/>
      <c r="H2357" s="96" t="s">
        <v>2834</v>
      </c>
      <c r="I2357" s="96" t="s">
        <v>92</v>
      </c>
      <c r="J2357" s="386">
        <v>2</v>
      </c>
      <c r="K2357" s="386">
        <v>2024</v>
      </c>
      <c r="L2357" s="388">
        <v>919</v>
      </c>
      <c r="M2357" t="s">
        <v>448</v>
      </c>
    </row>
    <row r="2358" spans="1:13" x14ac:dyDescent="0.25">
      <c r="A2358" s="386">
        <v>2350</v>
      </c>
      <c r="B2358" s="386"/>
      <c r="C2358" s="96" t="s">
        <v>14226</v>
      </c>
      <c r="D2358" s="96"/>
      <c r="E2358" s="386"/>
      <c r="F2358" s="96"/>
      <c r="G2358" s="315"/>
      <c r="H2358" s="96" t="s">
        <v>2834</v>
      </c>
      <c r="I2358" s="96" t="s">
        <v>92</v>
      </c>
      <c r="J2358" s="386">
        <v>2</v>
      </c>
      <c r="K2358" s="386">
        <v>2024</v>
      </c>
      <c r="L2358" s="388">
        <v>919</v>
      </c>
      <c r="M2358" t="s">
        <v>448</v>
      </c>
    </row>
    <row r="2359" spans="1:13" x14ac:dyDescent="0.25">
      <c r="A2359" s="386">
        <v>2351</v>
      </c>
      <c r="B2359" s="386"/>
      <c r="C2359" s="96" t="s">
        <v>14226</v>
      </c>
      <c r="D2359" s="96"/>
      <c r="E2359" s="386"/>
      <c r="F2359" s="96"/>
      <c r="G2359" s="315"/>
      <c r="H2359" s="96" t="s">
        <v>2834</v>
      </c>
      <c r="I2359" s="96" t="s">
        <v>92</v>
      </c>
      <c r="J2359" s="386">
        <v>2</v>
      </c>
      <c r="K2359" s="386">
        <v>2024</v>
      </c>
      <c r="L2359" s="388">
        <v>919</v>
      </c>
      <c r="M2359" t="s">
        <v>448</v>
      </c>
    </row>
    <row r="2360" spans="1:13" x14ac:dyDescent="0.25">
      <c r="A2360" s="386">
        <v>2352</v>
      </c>
      <c r="B2360" s="386"/>
      <c r="C2360" s="96" t="s">
        <v>14226</v>
      </c>
      <c r="D2360" s="96"/>
      <c r="E2360" s="386"/>
      <c r="F2360" s="96"/>
      <c r="G2360" s="315"/>
      <c r="H2360" s="96" t="s">
        <v>2834</v>
      </c>
      <c r="I2360" s="96" t="s">
        <v>92</v>
      </c>
      <c r="J2360" s="386">
        <v>2</v>
      </c>
      <c r="K2360" s="386">
        <v>2024</v>
      </c>
      <c r="L2360" s="388">
        <v>919</v>
      </c>
      <c r="M2360" t="s">
        <v>448</v>
      </c>
    </row>
    <row r="2361" spans="1:13" x14ac:dyDescent="0.25">
      <c r="A2361" s="386">
        <v>2353</v>
      </c>
      <c r="B2361" s="386"/>
      <c r="C2361" s="96" t="s">
        <v>14226</v>
      </c>
      <c r="D2361" s="96"/>
      <c r="E2361" s="386"/>
      <c r="F2361" s="96"/>
      <c r="G2361" s="315"/>
      <c r="H2361" s="96" t="s">
        <v>2834</v>
      </c>
      <c r="I2361" s="96" t="s">
        <v>92</v>
      </c>
      <c r="J2361" s="386">
        <v>2</v>
      </c>
      <c r="K2361" s="386">
        <v>2024</v>
      </c>
      <c r="L2361" s="388">
        <v>919</v>
      </c>
      <c r="M2361" t="s">
        <v>448</v>
      </c>
    </row>
    <row r="2362" spans="1:13" x14ac:dyDescent="0.25">
      <c r="A2362" s="386">
        <v>2354</v>
      </c>
      <c r="B2362" s="386"/>
      <c r="C2362" s="96" t="s">
        <v>14226</v>
      </c>
      <c r="D2362" s="96"/>
      <c r="E2362" s="386"/>
      <c r="F2362" s="96"/>
      <c r="G2362" s="315"/>
      <c r="H2362" s="96" t="s">
        <v>2834</v>
      </c>
      <c r="I2362" s="96" t="s">
        <v>92</v>
      </c>
      <c r="J2362" s="386">
        <v>2</v>
      </c>
      <c r="K2362" s="386">
        <v>2024</v>
      </c>
      <c r="L2362" s="388">
        <v>919</v>
      </c>
      <c r="M2362" t="s">
        <v>448</v>
      </c>
    </row>
    <row r="2363" spans="1:13" x14ac:dyDescent="0.25">
      <c r="A2363" s="386">
        <v>2355</v>
      </c>
      <c r="B2363" s="386"/>
      <c r="C2363" s="96" t="s">
        <v>14226</v>
      </c>
      <c r="D2363" s="96"/>
      <c r="E2363" s="386"/>
      <c r="F2363" s="96"/>
      <c r="G2363" s="315"/>
      <c r="H2363" s="96" t="s">
        <v>2834</v>
      </c>
      <c r="I2363" s="96" t="s">
        <v>92</v>
      </c>
      <c r="J2363" s="386">
        <v>2</v>
      </c>
      <c r="K2363" s="386">
        <v>2024</v>
      </c>
      <c r="L2363" s="388">
        <v>919</v>
      </c>
      <c r="M2363" t="s">
        <v>448</v>
      </c>
    </row>
    <row r="2364" spans="1:13" x14ac:dyDescent="0.25">
      <c r="A2364" s="386">
        <v>2356</v>
      </c>
      <c r="B2364" s="386"/>
      <c r="C2364" s="96" t="s">
        <v>14226</v>
      </c>
      <c r="D2364" s="96"/>
      <c r="E2364" s="386"/>
      <c r="F2364" s="96"/>
      <c r="G2364" s="315"/>
      <c r="H2364" s="96" t="s">
        <v>2834</v>
      </c>
      <c r="I2364" s="96" t="s">
        <v>92</v>
      </c>
      <c r="J2364" s="386">
        <v>2</v>
      </c>
      <c r="K2364" s="386">
        <v>2024</v>
      </c>
      <c r="L2364" s="388">
        <v>919</v>
      </c>
      <c r="M2364" t="s">
        <v>448</v>
      </c>
    </row>
    <row r="2365" spans="1:13" x14ac:dyDescent="0.25">
      <c r="A2365" s="386">
        <v>2357</v>
      </c>
      <c r="B2365" s="386"/>
      <c r="C2365" s="96" t="s">
        <v>14226</v>
      </c>
      <c r="D2365" s="96"/>
      <c r="E2365" s="386"/>
      <c r="F2365" s="96"/>
      <c r="G2365" s="315"/>
      <c r="H2365" s="96" t="s">
        <v>2834</v>
      </c>
      <c r="I2365" s="96" t="s">
        <v>92</v>
      </c>
      <c r="J2365" s="386">
        <v>2</v>
      </c>
      <c r="K2365" s="386">
        <v>2024</v>
      </c>
      <c r="L2365" s="388">
        <v>919</v>
      </c>
      <c r="M2365" t="s">
        <v>448</v>
      </c>
    </row>
    <row r="2366" spans="1:13" x14ac:dyDescent="0.25">
      <c r="A2366" s="386">
        <v>2358</v>
      </c>
      <c r="B2366" s="386"/>
      <c r="C2366" s="96" t="s">
        <v>14226</v>
      </c>
      <c r="D2366" s="96"/>
      <c r="E2366" s="386"/>
      <c r="F2366" s="96"/>
      <c r="G2366" s="315"/>
      <c r="H2366" s="96" t="s">
        <v>2834</v>
      </c>
      <c r="I2366" s="96" t="s">
        <v>92</v>
      </c>
      <c r="J2366" s="386">
        <v>2</v>
      </c>
      <c r="K2366" s="386">
        <v>2024</v>
      </c>
      <c r="L2366" s="388">
        <v>919</v>
      </c>
      <c r="M2366" t="s">
        <v>448</v>
      </c>
    </row>
    <row r="2367" spans="1:13" x14ac:dyDescent="0.25">
      <c r="A2367" s="386">
        <v>2359</v>
      </c>
      <c r="B2367" s="386"/>
      <c r="C2367" s="96" t="s">
        <v>14226</v>
      </c>
      <c r="D2367" s="96"/>
      <c r="E2367" s="386"/>
      <c r="F2367" s="96"/>
      <c r="G2367" s="315"/>
      <c r="H2367" s="96" t="s">
        <v>2834</v>
      </c>
      <c r="I2367" s="96" t="s">
        <v>92</v>
      </c>
      <c r="J2367" s="386">
        <v>2</v>
      </c>
      <c r="K2367" s="386">
        <v>2024</v>
      </c>
      <c r="L2367" s="388">
        <v>919</v>
      </c>
      <c r="M2367" t="s">
        <v>448</v>
      </c>
    </row>
    <row r="2368" spans="1:13" x14ac:dyDescent="0.25">
      <c r="A2368" s="386">
        <v>2360</v>
      </c>
      <c r="B2368" s="386"/>
      <c r="C2368" s="96" t="s">
        <v>14226</v>
      </c>
      <c r="D2368" s="96"/>
      <c r="E2368" s="386"/>
      <c r="F2368" s="96"/>
      <c r="G2368" s="315"/>
      <c r="H2368" s="96" t="s">
        <v>2834</v>
      </c>
      <c r="I2368" s="96" t="s">
        <v>92</v>
      </c>
      <c r="J2368" s="386">
        <v>2</v>
      </c>
      <c r="K2368" s="386">
        <v>2024</v>
      </c>
      <c r="L2368" s="388">
        <v>919</v>
      </c>
      <c r="M2368" t="s">
        <v>448</v>
      </c>
    </row>
    <row r="2369" spans="1:13" x14ac:dyDescent="0.25">
      <c r="A2369" s="386">
        <v>2361</v>
      </c>
      <c r="B2369" s="386"/>
      <c r="C2369" s="96" t="s">
        <v>14226</v>
      </c>
      <c r="D2369" s="96"/>
      <c r="E2369" s="386"/>
      <c r="F2369" s="96"/>
      <c r="G2369" s="315"/>
      <c r="H2369" s="96" t="s">
        <v>2834</v>
      </c>
      <c r="I2369" s="96" t="s">
        <v>92</v>
      </c>
      <c r="J2369" s="386">
        <v>2</v>
      </c>
      <c r="K2369" s="386">
        <v>2024</v>
      </c>
      <c r="L2369" s="388">
        <v>919</v>
      </c>
      <c r="M2369" t="s">
        <v>448</v>
      </c>
    </row>
    <row r="2370" spans="1:13" x14ac:dyDescent="0.25">
      <c r="A2370" s="386">
        <v>2362</v>
      </c>
      <c r="B2370" s="386"/>
      <c r="C2370" s="96" t="s">
        <v>14226</v>
      </c>
      <c r="D2370" s="96"/>
      <c r="E2370" s="386"/>
      <c r="F2370" s="96"/>
      <c r="G2370" s="315"/>
      <c r="H2370" s="96" t="s">
        <v>2834</v>
      </c>
      <c r="I2370" s="96" t="s">
        <v>92</v>
      </c>
      <c r="J2370" s="386">
        <v>2</v>
      </c>
      <c r="K2370" s="386">
        <v>2024</v>
      </c>
      <c r="L2370" s="388">
        <v>919</v>
      </c>
      <c r="M2370" t="s">
        <v>448</v>
      </c>
    </row>
    <row r="2371" spans="1:13" x14ac:dyDescent="0.25">
      <c r="A2371" s="386">
        <v>2363</v>
      </c>
      <c r="B2371" s="386"/>
      <c r="C2371" s="96" t="s">
        <v>14226</v>
      </c>
      <c r="D2371" s="96"/>
      <c r="E2371" s="386"/>
      <c r="F2371" s="96"/>
      <c r="G2371" s="315"/>
      <c r="H2371" s="96" t="s">
        <v>2834</v>
      </c>
      <c r="I2371" s="96" t="s">
        <v>92</v>
      </c>
      <c r="J2371" s="386">
        <v>2</v>
      </c>
      <c r="K2371" s="386">
        <v>2024</v>
      </c>
      <c r="L2371" s="388">
        <v>919</v>
      </c>
      <c r="M2371" t="s">
        <v>448</v>
      </c>
    </row>
    <row r="2372" spans="1:13" x14ac:dyDescent="0.25">
      <c r="A2372" s="386">
        <v>2364</v>
      </c>
      <c r="B2372" s="386"/>
      <c r="C2372" s="96" t="s">
        <v>14226</v>
      </c>
      <c r="D2372" s="96"/>
      <c r="E2372" s="386"/>
      <c r="F2372" s="96"/>
      <c r="G2372" s="315"/>
      <c r="H2372" s="96" t="s">
        <v>2834</v>
      </c>
      <c r="I2372" s="96" t="s">
        <v>92</v>
      </c>
      <c r="J2372" s="386">
        <v>2</v>
      </c>
      <c r="K2372" s="386">
        <v>2024</v>
      </c>
      <c r="L2372" s="388">
        <v>919</v>
      </c>
      <c r="M2372" t="s">
        <v>448</v>
      </c>
    </row>
    <row r="2373" spans="1:13" x14ac:dyDescent="0.25">
      <c r="A2373" s="386">
        <v>2365</v>
      </c>
      <c r="B2373" s="386"/>
      <c r="C2373" s="96" t="s">
        <v>14226</v>
      </c>
      <c r="D2373" s="96"/>
      <c r="E2373" s="386"/>
      <c r="F2373" s="96"/>
      <c r="G2373" s="315"/>
      <c r="H2373" s="96" t="s">
        <v>2834</v>
      </c>
      <c r="I2373" s="96" t="s">
        <v>92</v>
      </c>
      <c r="J2373" s="386">
        <v>2</v>
      </c>
      <c r="K2373" s="386">
        <v>2024</v>
      </c>
      <c r="L2373" s="388">
        <v>919</v>
      </c>
      <c r="M2373" t="s">
        <v>448</v>
      </c>
    </row>
    <row r="2374" spans="1:13" x14ac:dyDescent="0.25">
      <c r="A2374" s="386">
        <v>2366</v>
      </c>
      <c r="B2374" s="386"/>
      <c r="C2374" s="96" t="s">
        <v>14226</v>
      </c>
      <c r="D2374" s="96"/>
      <c r="E2374" s="386"/>
      <c r="F2374" s="96"/>
      <c r="G2374" s="315"/>
      <c r="H2374" s="96" t="s">
        <v>2834</v>
      </c>
      <c r="I2374" s="96" t="s">
        <v>92</v>
      </c>
      <c r="J2374" s="386">
        <v>2</v>
      </c>
      <c r="K2374" s="386">
        <v>2024</v>
      </c>
      <c r="L2374" s="388">
        <v>919</v>
      </c>
      <c r="M2374" t="s">
        <v>448</v>
      </c>
    </row>
    <row r="2375" spans="1:13" x14ac:dyDescent="0.25">
      <c r="A2375" s="386">
        <v>2367</v>
      </c>
      <c r="B2375" s="386"/>
      <c r="C2375" s="96" t="s">
        <v>14226</v>
      </c>
      <c r="D2375" s="96"/>
      <c r="E2375" s="386"/>
      <c r="F2375" s="96"/>
      <c r="G2375" s="315"/>
      <c r="H2375" s="96" t="s">
        <v>2834</v>
      </c>
      <c r="I2375" s="96" t="s">
        <v>92</v>
      </c>
      <c r="J2375" s="386">
        <v>2</v>
      </c>
      <c r="K2375" s="386">
        <v>2024</v>
      </c>
      <c r="L2375" s="388">
        <v>919</v>
      </c>
      <c r="M2375" t="s">
        <v>448</v>
      </c>
    </row>
    <row r="2376" spans="1:13" x14ac:dyDescent="0.25">
      <c r="A2376" s="386">
        <v>2368</v>
      </c>
      <c r="B2376" s="386"/>
      <c r="C2376" s="96" t="s">
        <v>14226</v>
      </c>
      <c r="D2376" s="96"/>
      <c r="E2376" s="386"/>
      <c r="F2376" s="96"/>
      <c r="G2376" s="315"/>
      <c r="H2376" s="96" t="s">
        <v>2834</v>
      </c>
      <c r="I2376" s="96" t="s">
        <v>92</v>
      </c>
      <c r="J2376" s="386">
        <v>2</v>
      </c>
      <c r="K2376" s="386">
        <v>2024</v>
      </c>
      <c r="L2376" s="388">
        <v>919</v>
      </c>
      <c r="M2376" t="s">
        <v>309</v>
      </c>
    </row>
    <row r="2377" spans="1:13" x14ac:dyDescent="0.25">
      <c r="A2377" s="386">
        <v>2369</v>
      </c>
      <c r="B2377" s="386"/>
      <c r="C2377" s="96" t="s">
        <v>14226</v>
      </c>
      <c r="D2377" s="96"/>
      <c r="E2377" s="386"/>
      <c r="F2377" s="96"/>
      <c r="G2377" s="315"/>
      <c r="H2377" s="96" t="s">
        <v>2834</v>
      </c>
      <c r="I2377" s="96" t="s">
        <v>92</v>
      </c>
      <c r="J2377" s="386">
        <v>2</v>
      </c>
      <c r="K2377" s="386">
        <v>2024</v>
      </c>
      <c r="L2377" s="388">
        <v>919</v>
      </c>
      <c r="M2377" t="s">
        <v>309</v>
      </c>
    </row>
    <row r="2378" spans="1:13" x14ac:dyDescent="0.25">
      <c r="A2378" s="386">
        <v>2370</v>
      </c>
      <c r="B2378" s="386"/>
      <c r="C2378" s="96" t="s">
        <v>14226</v>
      </c>
      <c r="D2378" s="96"/>
      <c r="E2378" s="386"/>
      <c r="F2378" s="96"/>
      <c r="G2378" s="315"/>
      <c r="H2378" s="96" t="s">
        <v>2834</v>
      </c>
      <c r="I2378" s="96" t="s">
        <v>92</v>
      </c>
      <c r="J2378" s="386">
        <v>2</v>
      </c>
      <c r="K2378" s="386">
        <v>2024</v>
      </c>
      <c r="L2378" s="388">
        <v>919</v>
      </c>
      <c r="M2378" t="s">
        <v>309</v>
      </c>
    </row>
    <row r="2379" spans="1:13" x14ac:dyDescent="0.25">
      <c r="A2379" s="386">
        <v>2371</v>
      </c>
      <c r="B2379" s="386"/>
      <c r="C2379" s="96" t="s">
        <v>14226</v>
      </c>
      <c r="D2379" s="96"/>
      <c r="E2379" s="386"/>
      <c r="F2379" s="96"/>
      <c r="G2379" s="315"/>
      <c r="H2379" s="96" t="s">
        <v>2834</v>
      </c>
      <c r="I2379" s="96" t="s">
        <v>92</v>
      </c>
      <c r="J2379" s="386">
        <v>2</v>
      </c>
      <c r="K2379" s="386">
        <v>2024</v>
      </c>
      <c r="L2379" s="388">
        <v>919</v>
      </c>
      <c r="M2379" t="s">
        <v>309</v>
      </c>
    </row>
    <row r="2380" spans="1:13" x14ac:dyDescent="0.25">
      <c r="A2380" s="386">
        <v>2372</v>
      </c>
      <c r="B2380" s="386"/>
      <c r="C2380" s="96" t="s">
        <v>14226</v>
      </c>
      <c r="D2380" s="96"/>
      <c r="E2380" s="386"/>
      <c r="F2380" s="96"/>
      <c r="G2380" s="315"/>
      <c r="H2380" s="96" t="s">
        <v>2834</v>
      </c>
      <c r="I2380" s="96" t="s">
        <v>92</v>
      </c>
      <c r="J2380" s="386">
        <v>2</v>
      </c>
      <c r="K2380" s="386">
        <v>2024</v>
      </c>
      <c r="L2380" s="388">
        <v>919</v>
      </c>
      <c r="M2380" t="s">
        <v>309</v>
      </c>
    </row>
    <row r="2381" spans="1:13" x14ac:dyDescent="0.25">
      <c r="A2381" s="386">
        <v>2373</v>
      </c>
      <c r="B2381" s="386"/>
      <c r="C2381" s="96" t="s">
        <v>14226</v>
      </c>
      <c r="D2381" s="96"/>
      <c r="E2381" s="386"/>
      <c r="F2381" s="96"/>
      <c r="G2381" s="315"/>
      <c r="H2381" s="96" t="s">
        <v>2834</v>
      </c>
      <c r="I2381" s="96" t="s">
        <v>92</v>
      </c>
      <c r="J2381" s="386">
        <v>2</v>
      </c>
      <c r="K2381" s="386">
        <v>2024</v>
      </c>
      <c r="L2381" s="388">
        <v>919</v>
      </c>
      <c r="M2381" t="s">
        <v>309</v>
      </c>
    </row>
    <row r="2382" spans="1:13" x14ac:dyDescent="0.25">
      <c r="A2382" s="386">
        <v>2374</v>
      </c>
      <c r="B2382" s="386"/>
      <c r="C2382" s="96" t="s">
        <v>14226</v>
      </c>
      <c r="D2382" s="96"/>
      <c r="E2382" s="386"/>
      <c r="F2382" s="96"/>
      <c r="G2382" s="315"/>
      <c r="H2382" s="96" t="s">
        <v>2834</v>
      </c>
      <c r="I2382" s="96" t="s">
        <v>92</v>
      </c>
      <c r="J2382" s="386">
        <v>2</v>
      </c>
      <c r="K2382" s="386">
        <v>2024</v>
      </c>
      <c r="L2382" s="388">
        <v>919</v>
      </c>
      <c r="M2382" t="s">
        <v>309</v>
      </c>
    </row>
    <row r="2383" spans="1:13" x14ac:dyDescent="0.25">
      <c r="A2383" s="386">
        <v>2375</v>
      </c>
      <c r="B2383" s="386"/>
      <c r="C2383" s="96" t="s">
        <v>14226</v>
      </c>
      <c r="D2383" s="96"/>
      <c r="E2383" s="386"/>
      <c r="F2383" s="96"/>
      <c r="G2383" s="315"/>
      <c r="H2383" s="96" t="s">
        <v>2834</v>
      </c>
      <c r="I2383" s="96" t="s">
        <v>92</v>
      </c>
      <c r="J2383" s="386">
        <v>2</v>
      </c>
      <c r="K2383" s="386">
        <v>2024</v>
      </c>
      <c r="L2383" s="388">
        <v>919</v>
      </c>
      <c r="M2383" t="s">
        <v>309</v>
      </c>
    </row>
    <row r="2384" spans="1:13" x14ac:dyDescent="0.25">
      <c r="A2384" s="386">
        <v>2376</v>
      </c>
      <c r="B2384" s="386"/>
      <c r="C2384" s="96" t="s">
        <v>14226</v>
      </c>
      <c r="D2384" s="96"/>
      <c r="E2384" s="386"/>
      <c r="F2384" s="96"/>
      <c r="G2384" s="315"/>
      <c r="H2384" s="96" t="s">
        <v>2834</v>
      </c>
      <c r="I2384" s="96" t="s">
        <v>92</v>
      </c>
      <c r="J2384" s="386">
        <v>2</v>
      </c>
      <c r="K2384" s="386">
        <v>2024</v>
      </c>
      <c r="L2384" s="388">
        <v>919</v>
      </c>
      <c r="M2384" t="s">
        <v>309</v>
      </c>
    </row>
    <row r="2385" spans="1:13" x14ac:dyDescent="0.25">
      <c r="A2385" s="386">
        <v>2377</v>
      </c>
      <c r="B2385" s="386"/>
      <c r="C2385" s="96" t="s">
        <v>14226</v>
      </c>
      <c r="D2385" s="96"/>
      <c r="E2385" s="386"/>
      <c r="F2385" s="96"/>
      <c r="G2385" s="315"/>
      <c r="H2385" s="96" t="s">
        <v>2834</v>
      </c>
      <c r="I2385" s="96" t="s">
        <v>92</v>
      </c>
      <c r="J2385" s="386">
        <v>2</v>
      </c>
      <c r="K2385" s="386">
        <v>2024</v>
      </c>
      <c r="L2385" s="388">
        <v>919</v>
      </c>
      <c r="M2385" t="s">
        <v>309</v>
      </c>
    </row>
    <row r="2386" spans="1:13" x14ac:dyDescent="0.25">
      <c r="A2386" s="386">
        <v>2378</v>
      </c>
      <c r="B2386" s="386"/>
      <c r="C2386" s="96" t="s">
        <v>14226</v>
      </c>
      <c r="D2386" s="96"/>
      <c r="E2386" s="386"/>
      <c r="F2386" s="96"/>
      <c r="G2386" s="315"/>
      <c r="H2386" s="96" t="s">
        <v>2834</v>
      </c>
      <c r="I2386" s="96" t="s">
        <v>92</v>
      </c>
      <c r="J2386" s="386">
        <v>2</v>
      </c>
      <c r="K2386" s="386">
        <v>2024</v>
      </c>
      <c r="L2386" s="388">
        <v>919</v>
      </c>
      <c r="M2386" t="s">
        <v>309</v>
      </c>
    </row>
    <row r="2387" spans="1:13" x14ac:dyDescent="0.25">
      <c r="A2387" s="386">
        <v>2379</v>
      </c>
      <c r="B2387" s="386"/>
      <c r="C2387" s="96" t="s">
        <v>14226</v>
      </c>
      <c r="D2387" s="96"/>
      <c r="E2387" s="386"/>
      <c r="F2387" s="96"/>
      <c r="G2387" s="315"/>
      <c r="H2387" s="96" t="s">
        <v>2834</v>
      </c>
      <c r="I2387" s="96" t="s">
        <v>92</v>
      </c>
      <c r="J2387" s="386">
        <v>2</v>
      </c>
      <c r="K2387" s="386">
        <v>2024</v>
      </c>
      <c r="L2387" s="388">
        <v>919</v>
      </c>
      <c r="M2387" t="s">
        <v>309</v>
      </c>
    </row>
    <row r="2388" spans="1:13" x14ac:dyDescent="0.25">
      <c r="A2388" s="386">
        <v>2380</v>
      </c>
      <c r="B2388" s="386"/>
      <c r="C2388" s="96" t="s">
        <v>14226</v>
      </c>
      <c r="D2388" s="96"/>
      <c r="E2388" s="386"/>
      <c r="F2388" s="96"/>
      <c r="G2388" s="315"/>
      <c r="H2388" s="96" t="s">
        <v>2834</v>
      </c>
      <c r="I2388" s="96" t="s">
        <v>92</v>
      </c>
      <c r="J2388" s="386">
        <v>2</v>
      </c>
      <c r="K2388" s="386">
        <v>2024</v>
      </c>
      <c r="L2388" s="388">
        <v>919</v>
      </c>
      <c r="M2388" t="s">
        <v>309</v>
      </c>
    </row>
    <row r="2389" spans="1:13" x14ac:dyDescent="0.25">
      <c r="A2389" s="386">
        <v>2381</v>
      </c>
      <c r="B2389" s="386"/>
      <c r="C2389" s="96" t="s">
        <v>14226</v>
      </c>
      <c r="D2389" s="96"/>
      <c r="E2389" s="386"/>
      <c r="F2389" s="96"/>
      <c r="G2389" s="315"/>
      <c r="H2389" s="96" t="s">
        <v>2834</v>
      </c>
      <c r="I2389" s="96" t="s">
        <v>92</v>
      </c>
      <c r="J2389" s="386">
        <v>2</v>
      </c>
      <c r="K2389" s="386">
        <v>2024</v>
      </c>
      <c r="L2389" s="388">
        <v>919</v>
      </c>
      <c r="M2389" t="s">
        <v>309</v>
      </c>
    </row>
    <row r="2390" spans="1:13" x14ac:dyDescent="0.25">
      <c r="A2390" s="386">
        <v>2382</v>
      </c>
      <c r="B2390" s="386"/>
      <c r="C2390" s="96" t="s">
        <v>14226</v>
      </c>
      <c r="D2390" s="96"/>
      <c r="E2390" s="386"/>
      <c r="F2390" s="96"/>
      <c r="G2390" s="315"/>
      <c r="H2390" s="96" t="s">
        <v>2834</v>
      </c>
      <c r="I2390" s="96" t="s">
        <v>92</v>
      </c>
      <c r="J2390" s="386">
        <v>2</v>
      </c>
      <c r="K2390" s="386">
        <v>2024</v>
      </c>
      <c r="L2390" s="388">
        <v>919</v>
      </c>
      <c r="M2390" t="s">
        <v>309</v>
      </c>
    </row>
    <row r="2391" spans="1:13" x14ac:dyDescent="0.25">
      <c r="A2391" s="386">
        <v>2383</v>
      </c>
      <c r="B2391" s="386"/>
      <c r="C2391" s="96" t="s">
        <v>14226</v>
      </c>
      <c r="D2391" s="96"/>
      <c r="E2391" s="386"/>
      <c r="F2391" s="96"/>
      <c r="G2391" s="315"/>
      <c r="H2391" s="96" t="s">
        <v>2834</v>
      </c>
      <c r="I2391" s="96" t="s">
        <v>92</v>
      </c>
      <c r="J2391" s="386">
        <v>2</v>
      </c>
      <c r="K2391" s="386">
        <v>2024</v>
      </c>
      <c r="L2391" s="388">
        <v>919</v>
      </c>
      <c r="M2391" t="s">
        <v>309</v>
      </c>
    </row>
    <row r="2392" spans="1:13" x14ac:dyDescent="0.25">
      <c r="A2392" s="386">
        <v>2384</v>
      </c>
      <c r="B2392" s="386"/>
      <c r="C2392" s="96" t="s">
        <v>14226</v>
      </c>
      <c r="D2392" s="96"/>
      <c r="E2392" s="386"/>
      <c r="F2392" s="96"/>
      <c r="G2392" s="315"/>
      <c r="H2392" s="96" t="s">
        <v>2834</v>
      </c>
      <c r="I2392" s="96" t="s">
        <v>92</v>
      </c>
      <c r="J2392" s="386">
        <v>2</v>
      </c>
      <c r="K2392" s="386">
        <v>2024</v>
      </c>
      <c r="L2392" s="388">
        <v>919</v>
      </c>
      <c r="M2392" t="s">
        <v>309</v>
      </c>
    </row>
    <row r="2393" spans="1:13" x14ac:dyDescent="0.25">
      <c r="A2393" s="386">
        <v>2385</v>
      </c>
      <c r="B2393" s="386"/>
      <c r="C2393" s="96" t="s">
        <v>14226</v>
      </c>
      <c r="D2393" s="96"/>
      <c r="E2393" s="386"/>
      <c r="F2393" s="96"/>
      <c r="G2393" s="315"/>
      <c r="H2393" s="96" t="s">
        <v>2834</v>
      </c>
      <c r="I2393" s="96" t="s">
        <v>92</v>
      </c>
      <c r="J2393" s="386">
        <v>2</v>
      </c>
      <c r="K2393" s="386">
        <v>2024</v>
      </c>
      <c r="L2393" s="388">
        <v>919</v>
      </c>
      <c r="M2393" t="s">
        <v>309</v>
      </c>
    </row>
    <row r="2394" spans="1:13" x14ac:dyDescent="0.25">
      <c r="A2394" s="386">
        <v>2386</v>
      </c>
      <c r="B2394" s="386"/>
      <c r="C2394" s="96" t="s">
        <v>14226</v>
      </c>
      <c r="D2394" s="96"/>
      <c r="E2394" s="386"/>
      <c r="F2394" s="96"/>
      <c r="G2394" s="315"/>
      <c r="H2394" s="96" t="s">
        <v>2834</v>
      </c>
      <c r="I2394" s="96" t="s">
        <v>92</v>
      </c>
      <c r="J2394" s="386">
        <v>2</v>
      </c>
      <c r="K2394" s="386">
        <v>2024</v>
      </c>
      <c r="L2394" s="388">
        <v>919</v>
      </c>
      <c r="M2394" t="s">
        <v>309</v>
      </c>
    </row>
    <row r="2395" spans="1:13" x14ac:dyDescent="0.25">
      <c r="A2395" s="386">
        <v>2387</v>
      </c>
      <c r="B2395" s="386"/>
      <c r="C2395" s="96" t="s">
        <v>14226</v>
      </c>
      <c r="D2395" s="96"/>
      <c r="E2395" s="386"/>
      <c r="F2395" s="96"/>
      <c r="G2395" s="315"/>
      <c r="H2395" s="96" t="s">
        <v>2834</v>
      </c>
      <c r="I2395" s="96" t="s">
        <v>92</v>
      </c>
      <c r="J2395" s="386">
        <v>2</v>
      </c>
      <c r="K2395" s="386">
        <v>2024</v>
      </c>
      <c r="L2395" s="388">
        <v>919</v>
      </c>
      <c r="M2395" t="s">
        <v>309</v>
      </c>
    </row>
    <row r="2396" spans="1:13" x14ac:dyDescent="0.25">
      <c r="A2396" s="386">
        <v>2388</v>
      </c>
      <c r="B2396" s="386"/>
      <c r="C2396" s="96" t="s">
        <v>14226</v>
      </c>
      <c r="D2396" s="96"/>
      <c r="E2396" s="386"/>
      <c r="F2396" s="96"/>
      <c r="G2396" s="315"/>
      <c r="H2396" s="96" t="s">
        <v>2834</v>
      </c>
      <c r="I2396" s="96" t="s">
        <v>92</v>
      </c>
      <c r="J2396" s="386">
        <v>2</v>
      </c>
      <c r="K2396" s="386">
        <v>2024</v>
      </c>
      <c r="L2396" s="388">
        <v>919</v>
      </c>
      <c r="M2396" t="s">
        <v>309</v>
      </c>
    </row>
    <row r="2397" spans="1:13" x14ac:dyDescent="0.25">
      <c r="A2397" s="386">
        <v>2389</v>
      </c>
      <c r="B2397" s="386"/>
      <c r="C2397" s="96" t="s">
        <v>14226</v>
      </c>
      <c r="D2397" s="96"/>
      <c r="E2397" s="386"/>
      <c r="F2397" s="96"/>
      <c r="G2397" s="315"/>
      <c r="H2397" s="96" t="s">
        <v>2834</v>
      </c>
      <c r="I2397" s="96" t="s">
        <v>92</v>
      </c>
      <c r="J2397" s="386">
        <v>2</v>
      </c>
      <c r="K2397" s="386">
        <v>2024</v>
      </c>
      <c r="L2397" s="388">
        <v>919</v>
      </c>
      <c r="M2397" t="s">
        <v>309</v>
      </c>
    </row>
    <row r="2398" spans="1:13" x14ac:dyDescent="0.25">
      <c r="A2398" s="386">
        <v>2390</v>
      </c>
      <c r="B2398" s="386"/>
      <c r="C2398" s="96" t="s">
        <v>14226</v>
      </c>
      <c r="D2398" s="96"/>
      <c r="E2398" s="386"/>
      <c r="F2398" s="96"/>
      <c r="G2398" s="315"/>
      <c r="H2398" s="96" t="s">
        <v>2834</v>
      </c>
      <c r="I2398" s="96" t="s">
        <v>92</v>
      </c>
      <c r="J2398" s="386">
        <v>2</v>
      </c>
      <c r="K2398" s="386">
        <v>2024</v>
      </c>
      <c r="L2398" s="388">
        <v>919</v>
      </c>
      <c r="M2398" t="s">
        <v>309</v>
      </c>
    </row>
    <row r="2399" spans="1:13" x14ac:dyDescent="0.25">
      <c r="A2399" s="386">
        <v>2391</v>
      </c>
      <c r="B2399" s="386"/>
      <c r="C2399" s="96" t="s">
        <v>14226</v>
      </c>
      <c r="D2399" s="96"/>
      <c r="E2399" s="386"/>
      <c r="F2399" s="96"/>
      <c r="G2399" s="315"/>
      <c r="H2399" s="96" t="s">
        <v>2834</v>
      </c>
      <c r="I2399" s="96" t="s">
        <v>92</v>
      </c>
      <c r="J2399" s="386">
        <v>2</v>
      </c>
      <c r="K2399" s="386">
        <v>2024</v>
      </c>
      <c r="L2399" s="388">
        <v>919</v>
      </c>
      <c r="M2399" t="s">
        <v>309</v>
      </c>
    </row>
    <row r="2400" spans="1:13" x14ac:dyDescent="0.25">
      <c r="A2400" s="386">
        <v>2392</v>
      </c>
      <c r="B2400" s="386"/>
      <c r="C2400" s="96" t="s">
        <v>14226</v>
      </c>
      <c r="D2400" s="96"/>
      <c r="E2400" s="386"/>
      <c r="F2400" s="96"/>
      <c r="G2400" s="315"/>
      <c r="H2400" s="96" t="s">
        <v>2834</v>
      </c>
      <c r="I2400" s="96" t="s">
        <v>92</v>
      </c>
      <c r="J2400" s="386">
        <v>2</v>
      </c>
      <c r="K2400" s="386">
        <v>2024</v>
      </c>
      <c r="L2400" s="388">
        <v>919</v>
      </c>
      <c r="M2400" t="s">
        <v>309</v>
      </c>
    </row>
    <row r="2401" spans="1:13" x14ac:dyDescent="0.25">
      <c r="A2401" s="386">
        <v>2393</v>
      </c>
      <c r="B2401" s="386"/>
      <c r="C2401" s="96" t="s">
        <v>14224</v>
      </c>
      <c r="D2401" s="96"/>
      <c r="E2401" s="386"/>
      <c r="F2401" s="96"/>
      <c r="G2401" s="315"/>
      <c r="H2401" s="96" t="s">
        <v>2834</v>
      </c>
      <c r="I2401" s="96" t="s">
        <v>92</v>
      </c>
      <c r="J2401" s="386">
        <v>2</v>
      </c>
      <c r="K2401" s="386">
        <v>2024</v>
      </c>
      <c r="L2401" s="388">
        <v>1999</v>
      </c>
      <c r="M2401" t="s">
        <v>309</v>
      </c>
    </row>
    <row r="2402" spans="1:13" x14ac:dyDescent="0.25">
      <c r="A2402" s="386">
        <v>2394</v>
      </c>
      <c r="B2402" s="386"/>
      <c r="C2402" s="96" t="s">
        <v>14224</v>
      </c>
      <c r="D2402" s="96"/>
      <c r="E2402" s="386"/>
      <c r="F2402" s="96"/>
      <c r="G2402" s="315"/>
      <c r="H2402" s="96" t="s">
        <v>2834</v>
      </c>
      <c r="I2402" s="96" t="s">
        <v>92</v>
      </c>
      <c r="J2402" s="386">
        <v>2</v>
      </c>
      <c r="K2402" s="386">
        <v>2024</v>
      </c>
      <c r="L2402" s="388">
        <v>1999</v>
      </c>
      <c r="M2402" t="s">
        <v>309</v>
      </c>
    </row>
    <row r="2403" spans="1:13" x14ac:dyDescent="0.25">
      <c r="A2403" s="386">
        <v>2395</v>
      </c>
      <c r="B2403" s="386"/>
      <c r="C2403" s="96" t="s">
        <v>14232</v>
      </c>
      <c r="D2403" s="96"/>
      <c r="E2403" s="96" t="s">
        <v>14233</v>
      </c>
      <c r="F2403" s="96"/>
      <c r="G2403" s="315"/>
      <c r="H2403" s="96" t="s">
        <v>2738</v>
      </c>
      <c r="I2403" s="96" t="s">
        <v>92</v>
      </c>
      <c r="J2403" s="386">
        <v>3</v>
      </c>
      <c r="K2403" s="386">
        <v>2024</v>
      </c>
      <c r="L2403" s="388">
        <v>1889.99</v>
      </c>
      <c r="M2403"/>
    </row>
    <row r="2404" spans="1:13" x14ac:dyDescent="0.25">
      <c r="A2404" s="386">
        <v>2396</v>
      </c>
      <c r="B2404" s="386"/>
      <c r="C2404" s="96" t="s">
        <v>14232</v>
      </c>
      <c r="D2404" s="96"/>
      <c r="E2404" s="96" t="s">
        <v>14233</v>
      </c>
      <c r="F2404" s="96"/>
      <c r="G2404" s="315"/>
      <c r="H2404" s="96" t="s">
        <v>2738</v>
      </c>
      <c r="I2404" s="96" t="s">
        <v>92</v>
      </c>
      <c r="J2404" s="386">
        <v>3</v>
      </c>
      <c r="K2404" s="386">
        <v>2024</v>
      </c>
      <c r="L2404" s="388">
        <v>1899.99</v>
      </c>
    </row>
    <row r="2405" spans="1:13" x14ac:dyDescent="0.25">
      <c r="A2405" s="386">
        <v>2397</v>
      </c>
      <c r="B2405" s="96" t="s">
        <v>14321</v>
      </c>
      <c r="C2405" s="96" t="s">
        <v>7348</v>
      </c>
      <c r="D2405" s="96" t="s">
        <v>2922</v>
      </c>
      <c r="E2405" s="96" t="s">
        <v>3244</v>
      </c>
      <c r="F2405" s="96" t="s">
        <v>14319</v>
      </c>
      <c r="G2405" s="315" t="s">
        <v>14320</v>
      </c>
      <c r="H2405" s="96" t="s">
        <v>5317</v>
      </c>
      <c r="I2405" s="96" t="s">
        <v>92</v>
      </c>
      <c r="J2405" s="386">
        <v>4</v>
      </c>
      <c r="K2405" s="386">
        <v>2024</v>
      </c>
      <c r="L2405" s="388">
        <v>6844</v>
      </c>
    </row>
    <row r="2406" spans="1:13" ht="30" x14ac:dyDescent="0.25">
      <c r="A2406" s="386">
        <v>2398</v>
      </c>
      <c r="B2406" s="96" t="s">
        <v>14629</v>
      </c>
      <c r="C2406" s="96" t="s">
        <v>14448</v>
      </c>
      <c r="D2406" s="96" t="s">
        <v>261</v>
      </c>
      <c r="E2406" s="96" t="s">
        <v>14450</v>
      </c>
      <c r="F2406" s="96" t="s">
        <v>14449</v>
      </c>
      <c r="G2406" s="315" t="s">
        <v>440</v>
      </c>
      <c r="H2406" s="96" t="s">
        <v>5317</v>
      </c>
      <c r="I2406" s="96" t="s">
        <v>2856</v>
      </c>
      <c r="J2406" s="386">
        <v>6</v>
      </c>
      <c r="K2406" s="386">
        <v>2024</v>
      </c>
      <c r="L2406" s="388">
        <v>5218.3900000000003</v>
      </c>
    </row>
    <row r="2407" spans="1:13" ht="30" x14ac:dyDescent="0.25">
      <c r="A2407" s="386">
        <v>2399</v>
      </c>
      <c r="B2407" s="96" t="s">
        <v>14630</v>
      </c>
      <c r="C2407" s="96" t="s">
        <v>14448</v>
      </c>
      <c r="D2407" s="96" t="s">
        <v>261</v>
      </c>
      <c r="E2407" s="96" t="s">
        <v>14450</v>
      </c>
      <c r="F2407" s="96" t="s">
        <v>14449</v>
      </c>
      <c r="G2407" s="315" t="s">
        <v>440</v>
      </c>
      <c r="H2407" s="96" t="s">
        <v>5317</v>
      </c>
      <c r="I2407" s="96" t="s">
        <v>92</v>
      </c>
      <c r="J2407" s="386">
        <v>6</v>
      </c>
      <c r="K2407" s="386">
        <v>2024</v>
      </c>
      <c r="L2407" s="388">
        <v>5218.3900000000003</v>
      </c>
    </row>
    <row r="2408" spans="1:13" ht="30" x14ac:dyDescent="0.25">
      <c r="A2408" s="386">
        <v>2400</v>
      </c>
      <c r="B2408" s="96" t="s">
        <v>14631</v>
      </c>
      <c r="C2408" s="96" t="s">
        <v>14448</v>
      </c>
      <c r="D2408" s="96" t="s">
        <v>261</v>
      </c>
      <c r="E2408" s="96" t="s">
        <v>14450</v>
      </c>
      <c r="F2408" s="96" t="s">
        <v>14449</v>
      </c>
      <c r="G2408" s="315" t="s">
        <v>440</v>
      </c>
      <c r="H2408" s="96" t="s">
        <v>5317</v>
      </c>
      <c r="I2408" s="96" t="s">
        <v>92</v>
      </c>
      <c r="J2408" s="386">
        <v>6</v>
      </c>
      <c r="K2408" s="386">
        <v>2024</v>
      </c>
      <c r="L2408" s="388">
        <v>5218.3900000000003</v>
      </c>
    </row>
    <row r="2409" spans="1:13" x14ac:dyDescent="0.25">
      <c r="A2409" s="386">
        <v>2401</v>
      </c>
      <c r="B2409" s="96" t="s">
        <v>14632</v>
      </c>
      <c r="C2409" s="96" t="s">
        <v>14452</v>
      </c>
      <c r="D2409" s="96" t="s">
        <v>261</v>
      </c>
      <c r="E2409" s="96" t="s">
        <v>2781</v>
      </c>
      <c r="F2409" s="96" t="s">
        <v>14451</v>
      </c>
      <c r="G2409" s="315" t="s">
        <v>440</v>
      </c>
      <c r="H2409" s="96" t="s">
        <v>5317</v>
      </c>
      <c r="I2409" s="96" t="s">
        <v>92</v>
      </c>
      <c r="J2409" s="386">
        <v>6</v>
      </c>
      <c r="K2409" s="386">
        <v>2024</v>
      </c>
      <c r="L2409" s="388">
        <v>2939.99</v>
      </c>
    </row>
    <row r="2410" spans="1:13" x14ac:dyDescent="0.25">
      <c r="A2410" s="386">
        <v>2402</v>
      </c>
      <c r="B2410" s="96" t="s">
        <v>14633</v>
      </c>
      <c r="C2410" s="96" t="s">
        <v>14452</v>
      </c>
      <c r="D2410" s="96" t="s">
        <v>261</v>
      </c>
      <c r="E2410" s="96" t="s">
        <v>14453</v>
      </c>
      <c r="F2410" s="96" t="s">
        <v>14451</v>
      </c>
      <c r="G2410" s="315" t="s">
        <v>440</v>
      </c>
      <c r="H2410" s="96" t="s">
        <v>5317</v>
      </c>
      <c r="I2410" s="96" t="s">
        <v>92</v>
      </c>
      <c r="J2410" s="386">
        <v>6</v>
      </c>
      <c r="K2410" s="386">
        <v>2024</v>
      </c>
      <c r="L2410" s="388">
        <v>2939.99</v>
      </c>
    </row>
    <row r="2411" spans="1:13" x14ac:dyDescent="0.25">
      <c r="A2411" s="386">
        <v>2403</v>
      </c>
      <c r="B2411" s="96" t="s">
        <v>14634</v>
      </c>
      <c r="C2411" s="96" t="s">
        <v>14226</v>
      </c>
      <c r="D2411" s="96" t="s">
        <v>261</v>
      </c>
      <c r="E2411" s="96" t="s">
        <v>14454</v>
      </c>
      <c r="F2411" s="96" t="s">
        <v>14455</v>
      </c>
      <c r="G2411" s="315" t="s">
        <v>440</v>
      </c>
      <c r="H2411" s="96" t="s">
        <v>5317</v>
      </c>
      <c r="I2411" s="96" t="s">
        <v>92</v>
      </c>
      <c r="J2411" s="386">
        <v>6</v>
      </c>
      <c r="K2411" s="386">
        <v>2024</v>
      </c>
      <c r="L2411" s="388">
        <v>995.99</v>
      </c>
    </row>
    <row r="2412" spans="1:13" x14ac:dyDescent="0.25">
      <c r="A2412" s="386">
        <v>2404</v>
      </c>
      <c r="B2412" s="96" t="s">
        <v>14635</v>
      </c>
      <c r="C2412" s="96" t="s">
        <v>14226</v>
      </c>
      <c r="D2412" s="96" t="s">
        <v>261</v>
      </c>
      <c r="E2412" s="96" t="s">
        <v>14454</v>
      </c>
      <c r="F2412" s="96" t="s">
        <v>14455</v>
      </c>
      <c r="G2412" s="315" t="s">
        <v>440</v>
      </c>
      <c r="H2412" s="96" t="s">
        <v>5317</v>
      </c>
      <c r="I2412" s="96" t="s">
        <v>92</v>
      </c>
      <c r="J2412" s="386">
        <v>6</v>
      </c>
      <c r="K2412" s="386">
        <v>2024</v>
      </c>
      <c r="L2412" s="388">
        <v>995.99</v>
      </c>
    </row>
    <row r="2413" spans="1:13" x14ac:dyDescent="0.25">
      <c r="A2413" s="386">
        <v>2405</v>
      </c>
      <c r="B2413" s="96" t="s">
        <v>14636</v>
      </c>
      <c r="C2413" s="96" t="s">
        <v>14226</v>
      </c>
      <c r="D2413" s="96" t="s">
        <v>261</v>
      </c>
      <c r="E2413" s="96" t="s">
        <v>14454</v>
      </c>
      <c r="F2413" s="96" t="s">
        <v>14455</v>
      </c>
      <c r="G2413" s="315" t="s">
        <v>440</v>
      </c>
      <c r="H2413" s="96" t="s">
        <v>5317</v>
      </c>
      <c r="I2413" s="96" t="s">
        <v>92</v>
      </c>
      <c r="J2413" s="386">
        <v>6</v>
      </c>
      <c r="K2413" s="386">
        <v>2024</v>
      </c>
      <c r="L2413" s="388">
        <v>995.99</v>
      </c>
    </row>
    <row r="2414" spans="1:13" x14ac:dyDescent="0.25">
      <c r="A2414" s="386">
        <v>2406</v>
      </c>
      <c r="B2414" s="96" t="s">
        <v>14637</v>
      </c>
      <c r="C2414" s="96" t="s">
        <v>14226</v>
      </c>
      <c r="D2414" s="96" t="s">
        <v>261</v>
      </c>
      <c r="E2414" s="96" t="s">
        <v>14454</v>
      </c>
      <c r="F2414" s="96" t="s">
        <v>14455</v>
      </c>
      <c r="G2414" s="315" t="s">
        <v>440</v>
      </c>
      <c r="H2414" s="96" t="s">
        <v>5317</v>
      </c>
      <c r="I2414" s="96" t="s">
        <v>92</v>
      </c>
      <c r="J2414" s="386">
        <v>6</v>
      </c>
      <c r="K2414" s="386">
        <v>2024</v>
      </c>
      <c r="L2414" s="388">
        <v>995.99</v>
      </c>
    </row>
    <row r="2415" spans="1:13" x14ac:dyDescent="0.25">
      <c r="A2415" s="386">
        <v>2407</v>
      </c>
      <c r="B2415" s="96"/>
      <c r="C2415" s="96" t="s">
        <v>14469</v>
      </c>
      <c r="D2415" s="96"/>
      <c r="E2415" s="96" t="s">
        <v>14470</v>
      </c>
      <c r="F2415" s="96"/>
      <c r="G2415" s="315"/>
      <c r="H2415" s="96" t="s">
        <v>891</v>
      </c>
      <c r="I2415" s="96" t="s">
        <v>92</v>
      </c>
      <c r="J2415" s="386">
        <v>6</v>
      </c>
      <c r="K2415" s="386">
        <v>2024</v>
      </c>
      <c r="L2415" s="388">
        <v>2639.99</v>
      </c>
    </row>
    <row r="2416" spans="1:13" x14ac:dyDescent="0.25">
      <c r="A2416" s="386">
        <v>2408</v>
      </c>
      <c r="B2416" s="386"/>
      <c r="C2416" s="96" t="s">
        <v>1094</v>
      </c>
      <c r="D2416" s="96"/>
      <c r="E2416" s="386"/>
      <c r="F2416" s="96"/>
      <c r="G2416" s="315"/>
      <c r="H2416" s="96" t="s">
        <v>1006</v>
      </c>
      <c r="I2416" s="96" t="s">
        <v>92</v>
      </c>
      <c r="J2416" s="386">
        <v>6</v>
      </c>
      <c r="K2416" s="386">
        <v>2024</v>
      </c>
      <c r="L2416" s="388">
        <v>4539.99</v>
      </c>
    </row>
    <row r="2417" spans="1:12" x14ac:dyDescent="0.25">
      <c r="A2417" s="386">
        <v>2409</v>
      </c>
      <c r="B2417" s="389"/>
      <c r="C2417" s="96" t="s">
        <v>2980</v>
      </c>
      <c r="D2417" s="96" t="s">
        <v>3397</v>
      </c>
      <c r="E2417" s="96" t="s">
        <v>14485</v>
      </c>
      <c r="F2417" s="96" t="s">
        <v>13813</v>
      </c>
      <c r="G2417" s="315" t="s">
        <v>14486</v>
      </c>
      <c r="H2417" s="96" t="s">
        <v>1006</v>
      </c>
      <c r="I2417" s="96" t="s">
        <v>92</v>
      </c>
      <c r="J2417" s="96">
        <v>6</v>
      </c>
      <c r="K2417" s="386">
        <v>2024</v>
      </c>
      <c r="L2417" s="388">
        <v>406</v>
      </c>
    </row>
    <row r="2418" spans="1:12" x14ac:dyDescent="0.25">
      <c r="A2418" s="386">
        <v>2410</v>
      </c>
      <c r="B2418" s="389" t="s">
        <v>15237</v>
      </c>
      <c r="C2418" s="96" t="s">
        <v>7348</v>
      </c>
      <c r="D2418" s="96" t="s">
        <v>2922</v>
      </c>
      <c r="E2418" s="96" t="s">
        <v>3244</v>
      </c>
      <c r="F2418" s="96" t="s">
        <v>7385</v>
      </c>
      <c r="G2418" s="315" t="s">
        <v>14552</v>
      </c>
      <c r="H2418" s="96" t="s">
        <v>5317</v>
      </c>
      <c r="I2418" s="96" t="s">
        <v>92</v>
      </c>
      <c r="J2418" s="386">
        <v>8</v>
      </c>
      <c r="K2418" s="386">
        <v>2024</v>
      </c>
      <c r="L2418" s="388">
        <v>6844</v>
      </c>
    </row>
    <row r="2419" spans="1:12" x14ac:dyDescent="0.25">
      <c r="A2419" s="386">
        <v>2411</v>
      </c>
      <c r="B2419" s="96" t="s">
        <v>14645</v>
      </c>
      <c r="C2419" s="96" t="s">
        <v>14646</v>
      </c>
      <c r="D2419" s="96" t="s">
        <v>14647</v>
      </c>
      <c r="E2419" s="96"/>
      <c r="F2419" s="96"/>
      <c r="G2419" s="315"/>
      <c r="H2419" s="96" t="s">
        <v>5317</v>
      </c>
      <c r="I2419" s="96" t="s">
        <v>92</v>
      </c>
      <c r="J2419" s="386">
        <v>8</v>
      </c>
      <c r="K2419" s="386">
        <v>2024</v>
      </c>
      <c r="L2419" s="388">
        <v>3779.16</v>
      </c>
    </row>
    <row r="2420" spans="1:12" x14ac:dyDescent="0.25">
      <c r="A2420" s="386">
        <v>2412</v>
      </c>
      <c r="B2420" s="96" t="s">
        <v>14648</v>
      </c>
      <c r="C2420" s="96" t="s">
        <v>14649</v>
      </c>
      <c r="D2420" s="96" t="s">
        <v>2098</v>
      </c>
      <c r="E2420" s="96" t="s">
        <v>2099</v>
      </c>
      <c r="F2420" s="96" t="s">
        <v>14650</v>
      </c>
      <c r="G2420" s="315" t="s">
        <v>14651</v>
      </c>
      <c r="H2420" s="96" t="s">
        <v>5317</v>
      </c>
      <c r="I2420" s="96" t="s">
        <v>92</v>
      </c>
      <c r="J2420" s="386">
        <v>8</v>
      </c>
      <c r="K2420" s="386">
        <v>2024</v>
      </c>
      <c r="L2420" s="388">
        <v>7858.54</v>
      </c>
    </row>
    <row r="2421" spans="1:12" x14ac:dyDescent="0.25">
      <c r="A2421" s="386">
        <v>2413</v>
      </c>
      <c r="B2421" s="96" t="s">
        <v>14638</v>
      </c>
      <c r="C2421" s="96" t="s">
        <v>1537</v>
      </c>
      <c r="D2421" s="96" t="s">
        <v>261</v>
      </c>
      <c r="E2421" s="96" t="s">
        <v>428</v>
      </c>
      <c r="F2421" s="96" t="s">
        <v>391</v>
      </c>
      <c r="G2421" s="315" t="s">
        <v>428</v>
      </c>
      <c r="H2421" s="96" t="s">
        <v>5317</v>
      </c>
      <c r="I2421" s="96" t="s">
        <v>92</v>
      </c>
      <c r="J2421" s="386">
        <v>9</v>
      </c>
      <c r="K2421" s="386">
        <v>2024</v>
      </c>
      <c r="L2421" s="388">
        <v>4638.84</v>
      </c>
    </row>
    <row r="2422" spans="1:12" ht="30" x14ac:dyDescent="0.25">
      <c r="A2422" s="386">
        <v>2395</v>
      </c>
      <c r="B2422" s="96" t="s">
        <v>14664</v>
      </c>
      <c r="C2422" s="96" t="s">
        <v>1469</v>
      </c>
      <c r="D2422" s="96" t="s">
        <v>925</v>
      </c>
      <c r="E2422" s="96" t="s">
        <v>1471</v>
      </c>
      <c r="F2422" s="96" t="s">
        <v>14662</v>
      </c>
      <c r="G2422" s="315" t="s">
        <v>14663</v>
      </c>
      <c r="H2422" s="96" t="s">
        <v>5317</v>
      </c>
      <c r="I2422" s="96" t="s">
        <v>92</v>
      </c>
      <c r="J2422" s="386">
        <v>9</v>
      </c>
      <c r="K2422" s="386">
        <v>2024</v>
      </c>
      <c r="L2422" s="388">
        <v>1357.2</v>
      </c>
    </row>
    <row r="2423" spans="1:12" ht="30" x14ac:dyDescent="0.25">
      <c r="A2423" s="386">
        <v>2396</v>
      </c>
      <c r="B2423" s="96" t="s">
        <v>14665</v>
      </c>
      <c r="C2423" s="96" t="s">
        <v>1469</v>
      </c>
      <c r="D2423" s="96" t="s">
        <v>925</v>
      </c>
      <c r="E2423" s="96" t="s">
        <v>1471</v>
      </c>
      <c r="F2423" s="96" t="s">
        <v>14662</v>
      </c>
      <c r="G2423" s="315" t="s">
        <v>14666</v>
      </c>
      <c r="H2423" s="96" t="s">
        <v>5317</v>
      </c>
      <c r="I2423" s="96" t="s">
        <v>92</v>
      </c>
      <c r="J2423" s="386">
        <v>9</v>
      </c>
      <c r="K2423" s="386">
        <v>2024</v>
      </c>
      <c r="L2423" s="388">
        <v>1357.2</v>
      </c>
    </row>
    <row r="2424" spans="1:12" ht="30" x14ac:dyDescent="0.25">
      <c r="A2424" s="386">
        <v>2397</v>
      </c>
      <c r="B2424" s="96" t="s">
        <v>14667</v>
      </c>
      <c r="C2424" s="96" t="s">
        <v>1469</v>
      </c>
      <c r="D2424" s="96" t="s">
        <v>925</v>
      </c>
      <c r="E2424" s="96" t="s">
        <v>1471</v>
      </c>
      <c r="F2424" s="96" t="s">
        <v>14662</v>
      </c>
      <c r="G2424" s="315" t="s">
        <v>14668</v>
      </c>
      <c r="H2424" s="96" t="s">
        <v>5317</v>
      </c>
      <c r="I2424" s="96" t="s">
        <v>92</v>
      </c>
      <c r="J2424" s="386">
        <v>9</v>
      </c>
      <c r="K2424" s="386">
        <v>2024</v>
      </c>
      <c r="L2424" s="388">
        <v>1357.2</v>
      </c>
    </row>
    <row r="2425" spans="1:12" ht="30" x14ac:dyDescent="0.25">
      <c r="A2425" s="386">
        <v>2398</v>
      </c>
      <c r="B2425" s="386"/>
      <c r="C2425" s="96" t="s">
        <v>14807</v>
      </c>
      <c r="D2425" s="96" t="s">
        <v>3067</v>
      </c>
      <c r="E2425" s="96" t="s">
        <v>7068</v>
      </c>
      <c r="F2425" s="96"/>
      <c r="G2425" s="315" t="s">
        <v>14808</v>
      </c>
      <c r="H2425" s="96" t="s">
        <v>14511</v>
      </c>
      <c r="I2425" s="96" t="s">
        <v>92</v>
      </c>
      <c r="J2425" s="386">
        <v>11</v>
      </c>
      <c r="K2425" s="386">
        <v>2024</v>
      </c>
      <c r="L2425" s="388">
        <v>6032</v>
      </c>
    </row>
    <row r="2426" spans="1:12" ht="60" x14ac:dyDescent="0.25">
      <c r="A2426" s="386">
        <v>2399</v>
      </c>
      <c r="B2426" s="386"/>
      <c r="C2426" s="96" t="s">
        <v>14809</v>
      </c>
      <c r="D2426" s="96" t="s">
        <v>3095</v>
      </c>
      <c r="E2426" s="386"/>
      <c r="F2426" s="96" t="s">
        <v>14810</v>
      </c>
      <c r="G2426" s="315" t="s">
        <v>14811</v>
      </c>
      <c r="H2426" s="96" t="s">
        <v>14511</v>
      </c>
      <c r="I2426" s="96" t="s">
        <v>92</v>
      </c>
      <c r="J2426" s="386">
        <v>11</v>
      </c>
      <c r="K2426" s="386">
        <v>2024</v>
      </c>
      <c r="L2426" s="388">
        <v>1136.8</v>
      </c>
    </row>
    <row r="2427" spans="1:12" ht="30" x14ac:dyDescent="0.25">
      <c r="A2427" s="386">
        <v>2400</v>
      </c>
      <c r="B2427" s="386"/>
      <c r="C2427" s="96" t="s">
        <v>2980</v>
      </c>
      <c r="D2427" s="96" t="s">
        <v>3397</v>
      </c>
      <c r="E2427" s="96" t="s">
        <v>14812</v>
      </c>
      <c r="F2427" s="96" t="s">
        <v>13813</v>
      </c>
      <c r="G2427" s="315" t="s">
        <v>14813</v>
      </c>
      <c r="H2427" s="96" t="s">
        <v>14511</v>
      </c>
      <c r="I2427" s="96" t="s">
        <v>92</v>
      </c>
      <c r="J2427" s="386">
        <v>11</v>
      </c>
      <c r="K2427" s="386">
        <v>2024</v>
      </c>
      <c r="L2427" s="388">
        <v>1055.5999999999999</v>
      </c>
    </row>
    <row r="2428" spans="1:12" ht="30" x14ac:dyDescent="0.25">
      <c r="A2428" s="386">
        <v>2401</v>
      </c>
      <c r="B2428" s="386"/>
      <c r="C2428" s="96" t="s">
        <v>3029</v>
      </c>
      <c r="D2428" s="96" t="s">
        <v>1622</v>
      </c>
      <c r="E2428" s="96" t="s">
        <v>14817</v>
      </c>
      <c r="F2428" s="96" t="s">
        <v>14818</v>
      </c>
      <c r="G2428" s="315" t="s">
        <v>14816</v>
      </c>
      <c r="H2428" s="96" t="s">
        <v>14819</v>
      </c>
      <c r="I2428" s="96" t="s">
        <v>92</v>
      </c>
      <c r="J2428" s="386">
        <v>11</v>
      </c>
      <c r="K2428" s="386">
        <v>2024</v>
      </c>
      <c r="L2428" s="388">
        <v>6838.2</v>
      </c>
    </row>
    <row r="2429" spans="1:12" x14ac:dyDescent="0.25">
      <c r="A2429" s="386">
        <v>2402</v>
      </c>
      <c r="B2429" s="386"/>
      <c r="C2429" s="96" t="s">
        <v>2976</v>
      </c>
      <c r="D2429" s="96" t="s">
        <v>1136</v>
      </c>
      <c r="E2429" s="96" t="s">
        <v>1176</v>
      </c>
      <c r="F2429" s="96" t="s">
        <v>14836</v>
      </c>
      <c r="G2429" s="315" t="s">
        <v>14837</v>
      </c>
      <c r="H2429" s="96" t="s">
        <v>1006</v>
      </c>
      <c r="I2429" s="96" t="s">
        <v>92</v>
      </c>
      <c r="J2429" s="386">
        <v>11</v>
      </c>
      <c r="K2429" s="386">
        <v>2024</v>
      </c>
      <c r="L2429" s="388">
        <v>1392</v>
      </c>
    </row>
    <row r="2430" spans="1:12" x14ac:dyDescent="0.25">
      <c r="A2430" s="386">
        <v>2403</v>
      </c>
      <c r="B2430" s="386"/>
      <c r="C2430" s="96" t="s">
        <v>2976</v>
      </c>
      <c r="D2430" s="96" t="s">
        <v>1136</v>
      </c>
      <c r="E2430" s="96" t="s">
        <v>1176</v>
      </c>
      <c r="F2430" s="96" t="s">
        <v>14836</v>
      </c>
      <c r="G2430" s="315" t="s">
        <v>14838</v>
      </c>
      <c r="H2430" s="96" t="s">
        <v>1006</v>
      </c>
      <c r="I2430" s="96" t="s">
        <v>92</v>
      </c>
      <c r="J2430" s="386">
        <v>11</v>
      </c>
      <c r="K2430" s="386">
        <v>2024</v>
      </c>
      <c r="L2430" s="388">
        <v>1392</v>
      </c>
    </row>
    <row r="2431" spans="1:12" ht="30" x14ac:dyDescent="0.25">
      <c r="A2431" s="386">
        <v>2404</v>
      </c>
      <c r="B2431" s="386"/>
      <c r="C2431" s="96" t="s">
        <v>2971</v>
      </c>
      <c r="D2431" s="96" t="s">
        <v>3410</v>
      </c>
      <c r="E2431" s="96" t="s">
        <v>14839</v>
      </c>
      <c r="F2431" s="96" t="s">
        <v>14840</v>
      </c>
      <c r="G2431" s="315" t="s">
        <v>14841</v>
      </c>
      <c r="H2431" s="96" t="s">
        <v>1006</v>
      </c>
      <c r="I2431" s="96" t="s">
        <v>92</v>
      </c>
      <c r="J2431" s="386">
        <v>11</v>
      </c>
      <c r="K2431" s="386">
        <v>2024</v>
      </c>
      <c r="L2431" s="388">
        <v>348</v>
      </c>
    </row>
    <row r="2432" spans="1:12" ht="30" x14ac:dyDescent="0.25">
      <c r="A2432" s="386">
        <v>2405</v>
      </c>
      <c r="B2432" s="386"/>
      <c r="C2432" s="96" t="s">
        <v>2971</v>
      </c>
      <c r="D2432" s="96" t="s">
        <v>3410</v>
      </c>
      <c r="E2432" s="96" t="s">
        <v>14839</v>
      </c>
      <c r="F2432" s="96" t="s">
        <v>14840</v>
      </c>
      <c r="G2432" s="315" t="s">
        <v>14842</v>
      </c>
      <c r="H2432" s="96" t="s">
        <v>1006</v>
      </c>
      <c r="I2432" s="96" t="s">
        <v>92</v>
      </c>
      <c r="J2432" s="386">
        <v>11</v>
      </c>
      <c r="K2432" s="386">
        <v>2024</v>
      </c>
      <c r="L2432" s="388">
        <v>348</v>
      </c>
    </row>
    <row r="2433" spans="1:12" ht="30" x14ac:dyDescent="0.25">
      <c r="A2433" s="386">
        <v>2506</v>
      </c>
      <c r="B2433" s="386"/>
      <c r="C2433" s="96" t="s">
        <v>2952</v>
      </c>
      <c r="D2433" s="96" t="s">
        <v>3410</v>
      </c>
      <c r="E2433" s="96" t="s">
        <v>14839</v>
      </c>
      <c r="F2433" s="96" t="s">
        <v>14843</v>
      </c>
      <c r="G2433" s="315" t="s">
        <v>14844</v>
      </c>
      <c r="H2433" s="96" t="s">
        <v>1006</v>
      </c>
      <c r="I2433" s="96" t="s">
        <v>92</v>
      </c>
      <c r="J2433" s="386">
        <v>11</v>
      </c>
      <c r="K2433" s="386">
        <v>2024</v>
      </c>
      <c r="L2433" s="388">
        <v>552.16</v>
      </c>
    </row>
    <row r="2434" spans="1:12" ht="30" x14ac:dyDescent="0.25">
      <c r="A2434" s="386">
        <v>2507</v>
      </c>
      <c r="B2434" s="386"/>
      <c r="C2434" s="96" t="s">
        <v>2952</v>
      </c>
      <c r="D2434" s="96" t="s">
        <v>3410</v>
      </c>
      <c r="E2434" s="96" t="s">
        <v>14839</v>
      </c>
      <c r="F2434" s="96" t="s">
        <v>14843</v>
      </c>
      <c r="G2434" s="315" t="s">
        <v>14844</v>
      </c>
      <c r="H2434" s="96" t="s">
        <v>1006</v>
      </c>
      <c r="I2434" s="96" t="s">
        <v>92</v>
      </c>
      <c r="J2434" s="386">
        <v>11</v>
      </c>
      <c r="K2434" s="386">
        <v>2024</v>
      </c>
      <c r="L2434" s="388">
        <v>552.16</v>
      </c>
    </row>
    <row r="2435" spans="1:12" ht="30" x14ac:dyDescent="0.25">
      <c r="A2435" s="386">
        <v>2508</v>
      </c>
      <c r="B2435" s="386"/>
      <c r="C2435" s="96" t="s">
        <v>2980</v>
      </c>
      <c r="D2435" s="96" t="s">
        <v>3737</v>
      </c>
      <c r="E2435" s="96" t="s">
        <v>14848</v>
      </c>
      <c r="F2435" s="96" t="s">
        <v>14845</v>
      </c>
      <c r="G2435" s="315" t="s">
        <v>14846</v>
      </c>
      <c r="H2435" s="96" t="s">
        <v>1006</v>
      </c>
      <c r="I2435" s="96" t="s">
        <v>92</v>
      </c>
      <c r="J2435" s="386">
        <v>11</v>
      </c>
      <c r="K2435" s="386">
        <v>2024</v>
      </c>
      <c r="L2435" s="388">
        <v>793.44</v>
      </c>
    </row>
    <row r="2436" spans="1:12" ht="30" x14ac:dyDescent="0.25">
      <c r="A2436" s="386">
        <v>2509</v>
      </c>
      <c r="B2436" s="386"/>
      <c r="C2436" s="96" t="s">
        <v>2980</v>
      </c>
      <c r="D2436" s="96" t="s">
        <v>3737</v>
      </c>
      <c r="E2436" s="96" t="s">
        <v>14848</v>
      </c>
      <c r="F2436" s="96" t="s">
        <v>14845</v>
      </c>
      <c r="G2436" s="315" t="s">
        <v>14847</v>
      </c>
      <c r="H2436" s="96" t="s">
        <v>1006</v>
      </c>
      <c r="I2436" s="96" t="s">
        <v>92</v>
      </c>
      <c r="J2436" s="386">
        <v>11</v>
      </c>
      <c r="K2436" s="386">
        <v>2024</v>
      </c>
      <c r="L2436" s="388">
        <v>793.44</v>
      </c>
    </row>
    <row r="2437" spans="1:12" x14ac:dyDescent="0.25">
      <c r="A2437" s="386">
        <v>2510</v>
      </c>
      <c r="B2437" s="386"/>
      <c r="C2437" s="96" t="s">
        <v>6192</v>
      </c>
      <c r="D2437" s="96" t="s">
        <v>3012</v>
      </c>
      <c r="E2437" s="96" t="s">
        <v>14817</v>
      </c>
      <c r="F2437" s="96" t="s">
        <v>7236</v>
      </c>
      <c r="G2437" s="315" t="s">
        <v>14867</v>
      </c>
      <c r="H2437" s="96" t="s">
        <v>1006</v>
      </c>
      <c r="I2437" s="96" t="s">
        <v>92</v>
      </c>
      <c r="J2437" s="386">
        <v>11</v>
      </c>
      <c r="K2437" s="386">
        <v>2024</v>
      </c>
      <c r="L2437" s="388">
        <v>4982.2</v>
      </c>
    </row>
    <row r="2438" spans="1:12" x14ac:dyDescent="0.25">
      <c r="A2438" s="386">
        <v>2511</v>
      </c>
      <c r="B2438" s="386"/>
      <c r="C2438" s="96" t="s">
        <v>6192</v>
      </c>
      <c r="D2438" s="96" t="s">
        <v>3012</v>
      </c>
      <c r="E2438" s="96" t="s">
        <v>14817</v>
      </c>
      <c r="F2438" s="96" t="s">
        <v>7236</v>
      </c>
      <c r="G2438" s="315" t="s">
        <v>14868</v>
      </c>
      <c r="H2438" s="96" t="s">
        <v>1006</v>
      </c>
      <c r="I2438" s="96" t="s">
        <v>92</v>
      </c>
      <c r="J2438" s="386">
        <v>11</v>
      </c>
      <c r="K2438" s="386">
        <v>2024</v>
      </c>
      <c r="L2438" s="388">
        <v>4982.2</v>
      </c>
    </row>
    <row r="2439" spans="1:12" x14ac:dyDescent="0.25">
      <c r="A2439" s="386">
        <v>2512</v>
      </c>
      <c r="B2439" s="386"/>
      <c r="C2439" s="96" t="s">
        <v>6192</v>
      </c>
      <c r="D2439" s="96" t="s">
        <v>3012</v>
      </c>
      <c r="E2439" s="96" t="s">
        <v>14817</v>
      </c>
      <c r="F2439" s="96" t="s">
        <v>7236</v>
      </c>
      <c r="G2439" s="315" t="s">
        <v>14869</v>
      </c>
      <c r="H2439" s="96" t="s">
        <v>1006</v>
      </c>
      <c r="I2439" s="96" t="s">
        <v>92</v>
      </c>
      <c r="J2439" s="386">
        <v>11</v>
      </c>
      <c r="K2439" s="386">
        <v>2024</v>
      </c>
      <c r="L2439" s="388">
        <v>4982.2</v>
      </c>
    </row>
    <row r="2440" spans="1:12" x14ac:dyDescent="0.25">
      <c r="A2440" s="386">
        <v>2513</v>
      </c>
      <c r="B2440" s="96" t="s">
        <v>15187</v>
      </c>
      <c r="C2440" s="96" t="s">
        <v>15188</v>
      </c>
      <c r="D2440" s="96" t="s">
        <v>3095</v>
      </c>
      <c r="E2440" s="96" t="s">
        <v>1471</v>
      </c>
      <c r="F2440" s="96" t="s">
        <v>15189</v>
      </c>
      <c r="G2440" s="315" t="s">
        <v>15190</v>
      </c>
      <c r="H2440" s="96" t="s">
        <v>5317</v>
      </c>
      <c r="I2440" s="96" t="s">
        <v>92</v>
      </c>
      <c r="J2440" s="386">
        <v>5</v>
      </c>
      <c r="K2440" s="386">
        <v>2025</v>
      </c>
      <c r="L2440" s="388">
        <v>904.8</v>
      </c>
    </row>
    <row r="2441" spans="1:12" x14ac:dyDescent="0.25">
      <c r="A2441" s="386">
        <v>2514</v>
      </c>
      <c r="B2441" s="96" t="s">
        <v>15194</v>
      </c>
      <c r="C2441" s="96" t="s">
        <v>11428</v>
      </c>
      <c r="D2441" s="96"/>
      <c r="E2441" s="96"/>
      <c r="F2441" s="96"/>
      <c r="G2441" s="315"/>
      <c r="H2441" s="96"/>
      <c r="I2441" s="96"/>
      <c r="J2441" s="386"/>
      <c r="K2441" s="386"/>
      <c r="L2441" s="388"/>
    </row>
    <row r="2442" spans="1:12" x14ac:dyDescent="0.25">
      <c r="A2442" s="386">
        <v>2515</v>
      </c>
      <c r="B2442" s="96" t="s">
        <v>1400</v>
      </c>
      <c r="C2442" s="96" t="s">
        <v>13492</v>
      </c>
      <c r="D2442" s="451" t="s">
        <v>1403</v>
      </c>
      <c r="E2442" s="451"/>
      <c r="F2442" s="451"/>
      <c r="G2442" s="451" t="s">
        <v>15354</v>
      </c>
      <c r="H2442" s="451" t="s">
        <v>15355</v>
      </c>
      <c r="I2442" s="451" t="s">
        <v>92</v>
      </c>
      <c r="J2442" s="451" t="s">
        <v>15356</v>
      </c>
      <c r="K2442" s="451">
        <v>2025</v>
      </c>
      <c r="L2442" s="450">
        <v>6869</v>
      </c>
    </row>
    <row r="2443" spans="1:12" x14ac:dyDescent="0.25">
      <c r="A2443" s="386">
        <v>2516</v>
      </c>
      <c r="B2443" s="96" t="s">
        <v>15358</v>
      </c>
      <c r="C2443" s="96" t="s">
        <v>15357</v>
      </c>
      <c r="D2443" s="451" t="s">
        <v>3397</v>
      </c>
      <c r="E2443" s="451"/>
      <c r="F2443" s="451" t="s">
        <v>13813</v>
      </c>
      <c r="G2443" s="451">
        <v>241107345</v>
      </c>
      <c r="H2443" s="451" t="s">
        <v>1325</v>
      </c>
      <c r="I2443" s="451" t="s">
        <v>92</v>
      </c>
      <c r="J2443" s="451" t="s">
        <v>15356</v>
      </c>
      <c r="K2443" s="451">
        <v>2025</v>
      </c>
      <c r="L2443" s="450">
        <v>464</v>
      </c>
    </row>
    <row r="2444" spans="1:12" x14ac:dyDescent="0.25">
      <c r="A2444" s="386">
        <v>2517</v>
      </c>
      <c r="B2444" s="96" t="s">
        <v>15359</v>
      </c>
      <c r="C2444" s="96" t="s">
        <v>15357</v>
      </c>
      <c r="D2444" s="451" t="s">
        <v>3397</v>
      </c>
      <c r="E2444" s="451"/>
      <c r="F2444" s="451" t="s">
        <v>13813</v>
      </c>
      <c r="G2444" s="451">
        <v>241107346</v>
      </c>
      <c r="H2444" s="451" t="s">
        <v>1325</v>
      </c>
      <c r="I2444" s="451" t="s">
        <v>92</v>
      </c>
      <c r="J2444" s="451" t="s">
        <v>15356</v>
      </c>
      <c r="K2444" s="451">
        <v>2025</v>
      </c>
      <c r="L2444" s="450">
        <v>464</v>
      </c>
    </row>
    <row r="2445" spans="1:12" x14ac:dyDescent="0.25">
      <c r="A2445" s="386">
        <v>2518</v>
      </c>
      <c r="B2445" s="96" t="s">
        <v>15360</v>
      </c>
      <c r="C2445" s="96" t="s">
        <v>15357</v>
      </c>
      <c r="D2445" s="451" t="s">
        <v>3397</v>
      </c>
      <c r="E2445" s="451"/>
      <c r="F2445" s="451" t="s">
        <v>13813</v>
      </c>
      <c r="G2445" s="451">
        <v>241107347</v>
      </c>
      <c r="H2445" s="451" t="s">
        <v>1325</v>
      </c>
      <c r="I2445" s="451" t="s">
        <v>92</v>
      </c>
      <c r="J2445" s="451" t="s">
        <v>15356</v>
      </c>
      <c r="K2445" s="451">
        <v>2025</v>
      </c>
      <c r="L2445" s="450">
        <v>464</v>
      </c>
    </row>
    <row r="2446" spans="1:12" x14ac:dyDescent="0.25">
      <c r="A2446" s="386">
        <v>2519</v>
      </c>
      <c r="B2446" s="96" t="s">
        <v>15361</v>
      </c>
      <c r="C2446" s="96" t="s">
        <v>15357</v>
      </c>
      <c r="D2446" s="451" t="s">
        <v>3397</v>
      </c>
      <c r="E2446" s="451"/>
      <c r="F2446" s="451" t="s">
        <v>13813</v>
      </c>
      <c r="G2446" s="451">
        <v>241107348</v>
      </c>
      <c r="H2446" s="451" t="s">
        <v>1325</v>
      </c>
      <c r="I2446" s="451" t="s">
        <v>92</v>
      </c>
      <c r="J2446" s="451" t="s">
        <v>15356</v>
      </c>
      <c r="K2446" s="451">
        <v>2025</v>
      </c>
      <c r="L2446" s="450">
        <v>464</v>
      </c>
    </row>
    <row r="2447" spans="1:12" x14ac:dyDescent="0.25">
      <c r="A2447" s="386">
        <v>2520</v>
      </c>
      <c r="B2447" s="96" t="s">
        <v>15362</v>
      </c>
      <c r="C2447" s="96" t="s">
        <v>15357</v>
      </c>
      <c r="D2447" s="451" t="s">
        <v>3397</v>
      </c>
      <c r="E2447" s="451"/>
      <c r="F2447" s="451" t="s">
        <v>13813</v>
      </c>
      <c r="G2447" s="451">
        <v>241107527</v>
      </c>
      <c r="H2447" s="451" t="s">
        <v>1325</v>
      </c>
      <c r="I2447" s="451" t="s">
        <v>92</v>
      </c>
      <c r="J2447" s="451" t="s">
        <v>15356</v>
      </c>
      <c r="K2447" s="451">
        <v>2025</v>
      </c>
      <c r="L2447" s="450">
        <v>464</v>
      </c>
    </row>
    <row r="2448" spans="1:12" x14ac:dyDescent="0.25">
      <c r="A2448" s="386">
        <v>2521</v>
      </c>
      <c r="B2448" s="96" t="s">
        <v>15363</v>
      </c>
      <c r="C2448" s="96" t="s">
        <v>15357</v>
      </c>
      <c r="D2448" s="451" t="s">
        <v>3397</v>
      </c>
      <c r="E2448" s="451"/>
      <c r="F2448" s="451" t="s">
        <v>13813</v>
      </c>
      <c r="G2448" s="451">
        <v>241107350</v>
      </c>
      <c r="H2448" s="451" t="s">
        <v>1325</v>
      </c>
      <c r="I2448" s="451" t="s">
        <v>92</v>
      </c>
      <c r="J2448" s="451" t="s">
        <v>15356</v>
      </c>
      <c r="K2448" s="451">
        <v>2025</v>
      </c>
      <c r="L2448" s="450">
        <v>464</v>
      </c>
    </row>
    <row r="2449" spans="1:12" x14ac:dyDescent="0.25">
      <c r="A2449" s="386">
        <v>2522</v>
      </c>
      <c r="B2449" s="96" t="s">
        <v>15364</v>
      </c>
      <c r="C2449" s="96" t="s">
        <v>15357</v>
      </c>
      <c r="D2449" s="451" t="s">
        <v>3397</v>
      </c>
      <c r="E2449" s="451"/>
      <c r="F2449" s="451" t="s">
        <v>13813</v>
      </c>
      <c r="G2449" s="451">
        <v>241107525</v>
      </c>
      <c r="H2449" s="451" t="s">
        <v>1325</v>
      </c>
      <c r="I2449" s="451" t="s">
        <v>92</v>
      </c>
      <c r="J2449" s="451" t="s">
        <v>15356</v>
      </c>
      <c r="K2449" s="451">
        <v>2025</v>
      </c>
      <c r="L2449" s="450">
        <v>464</v>
      </c>
    </row>
    <row r="2450" spans="1:12" x14ac:dyDescent="0.25">
      <c r="A2450" s="386"/>
      <c r="B2450" s="96"/>
      <c r="C2450" s="96"/>
      <c r="D2450" s="96"/>
      <c r="E2450" s="96"/>
      <c r="F2450" s="96"/>
      <c r="G2450" s="315"/>
      <c r="H2450" s="96"/>
      <c r="I2450" s="96"/>
      <c r="J2450" s="386"/>
      <c r="K2450" s="386"/>
      <c r="L2450" s="388"/>
    </row>
    <row r="2451" spans="1:12" x14ac:dyDescent="0.25">
      <c r="A2451" s="386"/>
      <c r="B2451" s="96"/>
      <c r="C2451" s="96"/>
      <c r="D2451" s="96"/>
      <c r="E2451" s="96"/>
      <c r="F2451" s="96"/>
      <c r="G2451" s="315"/>
      <c r="H2451" s="96"/>
      <c r="I2451" s="96"/>
      <c r="J2451" s="386"/>
      <c r="K2451" s="386"/>
      <c r="L2451" s="388"/>
    </row>
    <row r="2452" spans="1:12" x14ac:dyDescent="0.25">
      <c r="A2452" s="386"/>
      <c r="B2452" s="96"/>
      <c r="C2452" s="96"/>
      <c r="D2452" s="96"/>
      <c r="E2452" s="96"/>
      <c r="F2452" s="96"/>
      <c r="G2452" s="315"/>
      <c r="H2452" s="96"/>
      <c r="I2452" s="96"/>
      <c r="J2452" s="386"/>
      <c r="K2452" s="386"/>
      <c r="L2452" s="388"/>
    </row>
    <row r="2453" spans="1:12" x14ac:dyDescent="0.25">
      <c r="A2453" s="386"/>
      <c r="B2453" s="96"/>
      <c r="C2453" s="96"/>
      <c r="D2453" s="96"/>
      <c r="E2453" s="96"/>
      <c r="F2453" s="96"/>
      <c r="G2453" s="315"/>
      <c r="H2453" s="96"/>
      <c r="I2453" s="96"/>
      <c r="J2453" s="386"/>
      <c r="K2453" s="386"/>
      <c r="L2453" s="388"/>
    </row>
    <row r="2454" spans="1:12" x14ac:dyDescent="0.25">
      <c r="A2454" s="386"/>
      <c r="B2454" s="96"/>
      <c r="C2454" s="96"/>
      <c r="D2454" s="96"/>
      <c r="E2454" s="96"/>
      <c r="F2454" s="96"/>
      <c r="G2454" s="315"/>
      <c r="H2454" s="96"/>
      <c r="I2454" s="96"/>
      <c r="J2454" s="386"/>
      <c r="K2454" s="386"/>
      <c r="L2454" s="388"/>
    </row>
    <row r="2455" spans="1:12" x14ac:dyDescent="0.25">
      <c r="A2455" s="386"/>
      <c r="B2455" s="96"/>
      <c r="C2455" s="96"/>
      <c r="D2455" s="96"/>
      <c r="E2455" s="96"/>
      <c r="F2455" s="96"/>
      <c r="G2455" s="315"/>
      <c r="H2455" s="96"/>
      <c r="I2455" s="96"/>
      <c r="J2455" s="386"/>
      <c r="K2455" s="386"/>
      <c r="L2455" s="388"/>
    </row>
    <row r="2456" spans="1:12" x14ac:dyDescent="0.25">
      <c r="A2456" s="386"/>
      <c r="B2456" s="96"/>
      <c r="C2456" s="96"/>
      <c r="D2456" s="96"/>
      <c r="E2456" s="96"/>
      <c r="F2456" s="96"/>
      <c r="G2456" s="315"/>
      <c r="H2456" s="96"/>
      <c r="I2456" s="96"/>
      <c r="J2456" s="386"/>
      <c r="K2456" s="386"/>
      <c r="L2456" s="388"/>
    </row>
    <row r="2457" spans="1:12" x14ac:dyDescent="0.25">
      <c r="A2457" s="386"/>
      <c r="B2457" s="96"/>
      <c r="C2457" s="96"/>
      <c r="D2457" s="96"/>
      <c r="E2457" s="96"/>
      <c r="F2457" s="96"/>
      <c r="G2457" s="315"/>
      <c r="H2457" s="96"/>
      <c r="I2457" s="96"/>
      <c r="J2457" s="386"/>
      <c r="K2457" s="386"/>
      <c r="L2457" s="388"/>
    </row>
    <row r="2458" spans="1:12" x14ac:dyDescent="0.25">
      <c r="A2458" s="386"/>
      <c r="B2458" s="96"/>
      <c r="C2458" s="96"/>
      <c r="D2458" s="96"/>
      <c r="E2458" s="96"/>
      <c r="F2458" s="96"/>
      <c r="G2458" s="315"/>
      <c r="H2458" s="96"/>
      <c r="I2458" s="96"/>
      <c r="J2458" s="386"/>
      <c r="K2458" s="386"/>
      <c r="L2458" s="388"/>
    </row>
    <row r="2459" spans="1:12" x14ac:dyDescent="0.25">
      <c r="A2459" s="386"/>
      <c r="B2459" s="96"/>
      <c r="C2459" s="96"/>
      <c r="D2459" s="96"/>
      <c r="E2459" s="96"/>
      <c r="F2459" s="96"/>
      <c r="G2459" s="315"/>
      <c r="H2459" s="96"/>
      <c r="I2459" s="96"/>
      <c r="J2459" s="386"/>
      <c r="K2459" s="386"/>
      <c r="L2459" s="388"/>
    </row>
    <row r="2460" spans="1:12" x14ac:dyDescent="0.25">
      <c r="A2460" s="386"/>
      <c r="B2460" s="96"/>
      <c r="C2460" s="96"/>
      <c r="D2460" s="96"/>
      <c r="E2460" s="96"/>
      <c r="F2460" s="96"/>
      <c r="G2460" s="315"/>
      <c r="H2460" s="96"/>
      <c r="I2460" s="96"/>
      <c r="J2460" s="386"/>
      <c r="K2460" s="386"/>
      <c r="L2460" s="388"/>
    </row>
    <row r="2461" spans="1:12" x14ac:dyDescent="0.25">
      <c r="A2461" s="386"/>
      <c r="B2461" s="96"/>
      <c r="C2461" s="96"/>
      <c r="D2461" s="96"/>
      <c r="E2461" s="96"/>
      <c r="F2461" s="96"/>
      <c r="G2461" s="315"/>
      <c r="H2461" s="96"/>
      <c r="I2461" s="96"/>
      <c r="J2461" s="386"/>
      <c r="K2461" s="386"/>
      <c r="L2461" s="388"/>
    </row>
    <row r="2462" spans="1:12" x14ac:dyDescent="0.25">
      <c r="A2462" s="386"/>
      <c r="B2462" s="96"/>
      <c r="C2462" s="96"/>
      <c r="D2462" s="96"/>
      <c r="E2462" s="96"/>
      <c r="F2462" s="96"/>
      <c r="G2462" s="315"/>
      <c r="H2462" s="96"/>
      <c r="I2462" s="96"/>
      <c r="J2462" s="386"/>
      <c r="K2462" s="386"/>
      <c r="L2462" s="388"/>
    </row>
    <row r="2463" spans="1:12" x14ac:dyDescent="0.25">
      <c r="A2463" s="386"/>
      <c r="B2463" s="96"/>
      <c r="C2463" s="96"/>
      <c r="D2463" s="96"/>
      <c r="E2463" s="96"/>
      <c r="F2463" s="96"/>
      <c r="G2463" s="315"/>
      <c r="H2463" s="96"/>
      <c r="I2463" s="96"/>
      <c r="J2463" s="386"/>
      <c r="K2463" s="386"/>
      <c r="L2463" s="388"/>
    </row>
    <row r="2464" spans="1:12" x14ac:dyDescent="0.25">
      <c r="A2464" s="386"/>
      <c r="B2464" s="96"/>
      <c r="C2464" s="96"/>
      <c r="D2464" s="96"/>
      <c r="E2464" s="96"/>
      <c r="F2464" s="96"/>
      <c r="G2464" s="315"/>
      <c r="H2464" s="96"/>
      <c r="I2464" s="96"/>
      <c r="J2464" s="386"/>
      <c r="K2464" s="386"/>
      <c r="L2464" s="388"/>
    </row>
    <row r="2465" spans="1:12" x14ac:dyDescent="0.25">
      <c r="A2465" s="386"/>
      <c r="B2465" s="96"/>
      <c r="C2465" s="96"/>
      <c r="D2465" s="96"/>
      <c r="E2465" s="96"/>
      <c r="F2465" s="96"/>
      <c r="G2465" s="315"/>
      <c r="H2465" s="96"/>
      <c r="I2465" s="96"/>
      <c r="J2465" s="386"/>
      <c r="K2465" s="386"/>
      <c r="L2465" s="388"/>
    </row>
    <row r="2466" spans="1:12" x14ac:dyDescent="0.25">
      <c r="A2466" s="386"/>
      <c r="B2466" s="96"/>
      <c r="C2466" s="96"/>
      <c r="D2466" s="96"/>
      <c r="E2466" s="96"/>
      <c r="F2466" s="96"/>
      <c r="G2466" s="315"/>
      <c r="H2466" s="96"/>
      <c r="I2466" s="96"/>
      <c r="J2466" s="386"/>
      <c r="K2466" s="386"/>
      <c r="L2466" s="388"/>
    </row>
    <row r="2467" spans="1:12" x14ac:dyDescent="0.25">
      <c r="A2467" s="386"/>
      <c r="B2467" s="96"/>
      <c r="C2467" s="96"/>
      <c r="D2467" s="96"/>
      <c r="E2467" s="96"/>
      <c r="F2467" s="96"/>
      <c r="G2467" s="315"/>
      <c r="H2467" s="96"/>
      <c r="I2467" s="96"/>
      <c r="J2467" s="386"/>
      <c r="K2467" s="386"/>
      <c r="L2467" s="388"/>
    </row>
    <row r="2468" spans="1:12" x14ac:dyDescent="0.25">
      <c r="A2468" s="386"/>
      <c r="B2468" s="96"/>
      <c r="C2468" s="96"/>
      <c r="D2468" s="96"/>
      <c r="E2468" s="96"/>
      <c r="F2468" s="96"/>
      <c r="G2468" s="315"/>
      <c r="H2468" s="96"/>
      <c r="I2468" s="96"/>
      <c r="J2468" s="386"/>
      <c r="K2468" s="386"/>
      <c r="L2468" s="388"/>
    </row>
    <row r="2469" spans="1:12" x14ac:dyDescent="0.25">
      <c r="A2469" s="386"/>
      <c r="B2469" s="96"/>
      <c r="C2469" s="96"/>
      <c r="D2469" s="96"/>
      <c r="E2469" s="96"/>
      <c r="F2469" s="96"/>
      <c r="G2469" s="315"/>
      <c r="H2469" s="96"/>
      <c r="I2469" s="96"/>
      <c r="J2469" s="386"/>
      <c r="K2469" s="386"/>
      <c r="L2469" s="388"/>
    </row>
    <row r="2470" spans="1:12" x14ac:dyDescent="0.25">
      <c r="A2470" s="386"/>
      <c r="B2470" s="96"/>
      <c r="C2470" s="96"/>
      <c r="D2470" s="96"/>
      <c r="E2470" s="96"/>
      <c r="F2470" s="96"/>
      <c r="G2470" s="315"/>
      <c r="H2470" s="96"/>
      <c r="I2470" s="96"/>
      <c r="J2470" s="386"/>
      <c r="K2470" s="386"/>
      <c r="L2470" s="388"/>
    </row>
    <row r="2471" spans="1:12" x14ac:dyDescent="0.25">
      <c r="A2471" s="386"/>
      <c r="B2471" s="96"/>
      <c r="C2471" s="96"/>
      <c r="D2471" s="96"/>
      <c r="E2471" s="96"/>
      <c r="F2471" s="96"/>
      <c r="G2471" s="315"/>
      <c r="H2471" s="96"/>
      <c r="I2471" s="96"/>
      <c r="J2471" s="386"/>
      <c r="K2471" s="386"/>
      <c r="L2471" s="388"/>
    </row>
    <row r="2472" spans="1:12" x14ac:dyDescent="0.25">
      <c r="A2472" s="386"/>
      <c r="B2472" s="96"/>
      <c r="C2472" s="96"/>
      <c r="D2472" s="96"/>
      <c r="E2472" s="96"/>
      <c r="F2472" s="96"/>
      <c r="G2472" s="315"/>
      <c r="H2472" s="96"/>
      <c r="I2472" s="96"/>
      <c r="J2472" s="386"/>
      <c r="K2472" s="386"/>
      <c r="L2472" s="388"/>
    </row>
    <row r="2473" spans="1:12" x14ac:dyDescent="0.25">
      <c r="A2473" s="386"/>
      <c r="B2473" s="96"/>
      <c r="C2473" s="96"/>
      <c r="D2473" s="96"/>
      <c r="E2473" s="96"/>
      <c r="F2473" s="96"/>
      <c r="G2473" s="315"/>
      <c r="H2473" s="96"/>
      <c r="I2473" s="96"/>
      <c r="J2473" s="386"/>
      <c r="K2473" s="386"/>
      <c r="L2473" s="388"/>
    </row>
    <row r="2474" spans="1:12" x14ac:dyDescent="0.25">
      <c r="A2474" s="386"/>
      <c r="B2474" s="96"/>
      <c r="C2474" s="96"/>
      <c r="D2474" s="96"/>
      <c r="E2474" s="96"/>
      <c r="F2474" s="96"/>
      <c r="G2474" s="315"/>
      <c r="H2474" s="96"/>
      <c r="I2474" s="96"/>
      <c r="J2474" s="386"/>
      <c r="K2474" s="386"/>
      <c r="L2474" s="388"/>
    </row>
    <row r="2475" spans="1:12" x14ac:dyDescent="0.25">
      <c r="A2475" s="386"/>
      <c r="B2475" s="96"/>
      <c r="C2475" s="96"/>
      <c r="D2475" s="96"/>
      <c r="E2475" s="96"/>
      <c r="F2475" s="96"/>
      <c r="G2475" s="315"/>
      <c r="H2475" s="96"/>
      <c r="I2475" s="96"/>
      <c r="J2475" s="386"/>
      <c r="K2475" s="386"/>
      <c r="L2475" s="388"/>
    </row>
    <row r="2476" spans="1:12" x14ac:dyDescent="0.25">
      <c r="A2476" s="386"/>
      <c r="B2476" s="96"/>
      <c r="C2476" s="96"/>
      <c r="D2476" s="96"/>
      <c r="E2476" s="96"/>
      <c r="F2476" s="96"/>
      <c r="G2476" s="315"/>
      <c r="H2476" s="96"/>
      <c r="I2476" s="96"/>
      <c r="J2476" s="386"/>
      <c r="K2476" s="386"/>
      <c r="L2476" s="388"/>
    </row>
    <row r="2477" spans="1:12" x14ac:dyDescent="0.25">
      <c r="A2477" s="386"/>
      <c r="B2477" s="96"/>
      <c r="C2477" s="96"/>
      <c r="D2477" s="96"/>
      <c r="E2477" s="96"/>
      <c r="F2477" s="96"/>
      <c r="G2477" s="315"/>
      <c r="H2477" s="96"/>
      <c r="I2477" s="96"/>
      <c r="J2477" s="386"/>
      <c r="K2477" s="386"/>
      <c r="L2477" s="388"/>
    </row>
    <row r="2478" spans="1:12" x14ac:dyDescent="0.25">
      <c r="A2478" s="386"/>
      <c r="B2478" s="96"/>
      <c r="C2478" s="96"/>
      <c r="D2478" s="96"/>
      <c r="E2478" s="96"/>
      <c r="F2478" s="96"/>
      <c r="G2478" s="315"/>
      <c r="H2478" s="96"/>
      <c r="I2478" s="96"/>
      <c r="J2478" s="386"/>
      <c r="K2478" s="386"/>
      <c r="L2478" s="388"/>
    </row>
    <row r="2479" spans="1:12" x14ac:dyDescent="0.25">
      <c r="A2479" s="386"/>
      <c r="B2479" s="96"/>
      <c r="C2479" s="96"/>
      <c r="D2479" s="96"/>
      <c r="E2479" s="96"/>
      <c r="F2479" s="96"/>
      <c r="G2479" s="315"/>
      <c r="H2479" s="96"/>
      <c r="I2479" s="96"/>
      <c r="J2479" s="386"/>
      <c r="K2479" s="386"/>
      <c r="L2479" s="388"/>
    </row>
    <row r="2480" spans="1:12" x14ac:dyDescent="0.25">
      <c r="A2480" s="386"/>
      <c r="B2480" s="96"/>
      <c r="C2480" s="96"/>
      <c r="D2480" s="96"/>
      <c r="E2480" s="96"/>
      <c r="F2480" s="96"/>
      <c r="G2480" s="315"/>
      <c r="H2480" s="96"/>
      <c r="I2480" s="96"/>
      <c r="J2480" s="386"/>
      <c r="K2480" s="386"/>
      <c r="L2480" s="388"/>
    </row>
    <row r="2481" spans="1:12" x14ac:dyDescent="0.25">
      <c r="A2481" s="386"/>
      <c r="B2481" s="96"/>
      <c r="C2481" s="96"/>
      <c r="D2481" s="96"/>
      <c r="E2481" s="96"/>
      <c r="F2481" s="96"/>
      <c r="G2481" s="315"/>
      <c r="H2481" s="96"/>
      <c r="I2481" s="96"/>
      <c r="J2481" s="386"/>
      <c r="K2481" s="386"/>
      <c r="L2481" s="388"/>
    </row>
    <row r="2482" spans="1:12" x14ac:dyDescent="0.25">
      <c r="A2482" s="386"/>
      <c r="B2482" s="96"/>
      <c r="C2482" s="96"/>
      <c r="D2482" s="96"/>
      <c r="E2482" s="96"/>
      <c r="F2482" s="96"/>
      <c r="G2482" s="315"/>
      <c r="H2482" s="96"/>
      <c r="I2482" s="96"/>
      <c r="J2482" s="386"/>
      <c r="K2482" s="386"/>
      <c r="L2482" s="388"/>
    </row>
    <row r="2483" spans="1:12" x14ac:dyDescent="0.25">
      <c r="A2483" s="386"/>
      <c r="B2483" s="96"/>
      <c r="C2483" s="96"/>
      <c r="D2483" s="96"/>
      <c r="E2483" s="96"/>
      <c r="F2483" s="96"/>
      <c r="G2483" s="315"/>
      <c r="H2483" s="96"/>
      <c r="I2483" s="96"/>
      <c r="J2483" s="386"/>
      <c r="K2483" s="386"/>
      <c r="L2483" s="388"/>
    </row>
    <row r="2484" spans="1:12" x14ac:dyDescent="0.25">
      <c r="A2484" s="386"/>
      <c r="B2484" s="96"/>
      <c r="C2484" s="96"/>
      <c r="D2484" s="96"/>
      <c r="E2484" s="96"/>
      <c r="F2484" s="96"/>
      <c r="G2484" s="315"/>
      <c r="H2484" s="96"/>
      <c r="I2484" s="96"/>
      <c r="J2484" s="386"/>
      <c r="K2484" s="386"/>
      <c r="L2484" s="388"/>
    </row>
    <row r="2485" spans="1:12" x14ac:dyDescent="0.25">
      <c r="A2485" s="386"/>
      <c r="B2485" s="96"/>
      <c r="C2485" s="96"/>
      <c r="D2485" s="96"/>
      <c r="E2485" s="96"/>
      <c r="F2485" s="96"/>
      <c r="G2485" s="315"/>
      <c r="H2485" s="96"/>
      <c r="I2485" s="96"/>
      <c r="J2485" s="386"/>
      <c r="K2485" s="386"/>
      <c r="L2485" s="388"/>
    </row>
    <row r="2486" spans="1:12" x14ac:dyDescent="0.25">
      <c r="A2486" s="386"/>
      <c r="B2486" s="96"/>
      <c r="C2486" s="96"/>
      <c r="D2486" s="96"/>
      <c r="E2486" s="96"/>
      <c r="F2486" s="96"/>
      <c r="G2486" s="315"/>
      <c r="H2486" s="96"/>
      <c r="I2486" s="96"/>
      <c r="J2486" s="386"/>
      <c r="K2486" s="386"/>
      <c r="L2486" s="388"/>
    </row>
    <row r="2487" spans="1:12" x14ac:dyDescent="0.25">
      <c r="A2487" s="386"/>
      <c r="B2487" s="96"/>
      <c r="C2487" s="96"/>
      <c r="D2487" s="96"/>
      <c r="E2487" s="96"/>
      <c r="F2487" s="96"/>
      <c r="G2487" s="315"/>
      <c r="H2487" s="96"/>
      <c r="I2487" s="96"/>
      <c r="J2487" s="386"/>
      <c r="K2487" s="386"/>
      <c r="L2487" s="388"/>
    </row>
    <row r="2488" spans="1:12" x14ac:dyDescent="0.25">
      <c r="A2488" s="386"/>
      <c r="B2488" s="96"/>
      <c r="C2488" s="96"/>
      <c r="D2488" s="96"/>
      <c r="E2488" s="96"/>
      <c r="F2488" s="96"/>
      <c r="G2488" s="315"/>
      <c r="H2488" s="96"/>
      <c r="I2488" s="96"/>
      <c r="J2488" s="386"/>
      <c r="K2488" s="386"/>
      <c r="L2488" s="388"/>
    </row>
    <row r="2489" spans="1:12" x14ac:dyDescent="0.25">
      <c r="A2489" s="386"/>
      <c r="B2489" s="96"/>
      <c r="C2489" s="96"/>
      <c r="D2489" s="96"/>
      <c r="E2489" s="96"/>
      <c r="F2489" s="96"/>
      <c r="G2489" s="315"/>
      <c r="H2489" s="96"/>
      <c r="I2489" s="96"/>
      <c r="J2489" s="386"/>
      <c r="K2489" s="386"/>
      <c r="L2489" s="388"/>
    </row>
    <row r="2490" spans="1:12" x14ac:dyDescent="0.25">
      <c r="A2490" s="386"/>
      <c r="B2490" s="96"/>
      <c r="C2490" s="96"/>
      <c r="D2490" s="96"/>
      <c r="E2490" s="96"/>
      <c r="F2490" s="96"/>
      <c r="G2490" s="315"/>
      <c r="H2490" s="96"/>
      <c r="I2490" s="96"/>
      <c r="J2490" s="386"/>
      <c r="K2490" s="386"/>
      <c r="L2490" s="388"/>
    </row>
    <row r="2491" spans="1:12" x14ac:dyDescent="0.25">
      <c r="A2491" s="386"/>
      <c r="B2491" s="96"/>
      <c r="C2491" s="96"/>
      <c r="D2491" s="96"/>
      <c r="E2491" s="96"/>
      <c r="F2491" s="96"/>
      <c r="G2491" s="315"/>
      <c r="H2491" s="96"/>
      <c r="I2491" s="96"/>
      <c r="J2491" s="386"/>
      <c r="K2491" s="386"/>
      <c r="L2491" s="388"/>
    </row>
    <row r="2492" spans="1:12" x14ac:dyDescent="0.25">
      <c r="A2492" s="386"/>
      <c r="B2492" s="96"/>
      <c r="C2492" s="96"/>
      <c r="D2492" s="96"/>
      <c r="E2492" s="96"/>
      <c r="F2492" s="96"/>
      <c r="G2492" s="315"/>
      <c r="H2492" s="96"/>
      <c r="I2492" s="96"/>
      <c r="J2492" s="386"/>
      <c r="K2492" s="386"/>
      <c r="L2492" s="388"/>
    </row>
    <row r="2493" spans="1:12" x14ac:dyDescent="0.25">
      <c r="A2493" s="386"/>
      <c r="B2493" s="96"/>
      <c r="C2493" s="96"/>
      <c r="D2493" s="96"/>
      <c r="E2493" s="96"/>
      <c r="F2493" s="96"/>
      <c r="G2493" s="315"/>
      <c r="H2493" s="96"/>
      <c r="I2493" s="96"/>
      <c r="J2493" s="386"/>
      <c r="K2493" s="386"/>
      <c r="L2493" s="388"/>
    </row>
    <row r="2494" spans="1:12" x14ac:dyDescent="0.25">
      <c r="A2494" s="386"/>
      <c r="B2494" s="96"/>
      <c r="C2494" s="96"/>
      <c r="D2494" s="96"/>
      <c r="E2494" s="96"/>
      <c r="F2494" s="96"/>
      <c r="G2494" s="315"/>
      <c r="H2494" s="96"/>
      <c r="I2494" s="96"/>
      <c r="J2494" s="386"/>
      <c r="K2494" s="386"/>
      <c r="L2494" s="388"/>
    </row>
    <row r="2495" spans="1:12" x14ac:dyDescent="0.25">
      <c r="A2495" s="386"/>
      <c r="B2495" s="96"/>
      <c r="C2495" s="96"/>
      <c r="D2495" s="96"/>
      <c r="E2495" s="96"/>
      <c r="F2495" s="96"/>
      <c r="G2495" s="315"/>
      <c r="H2495" s="96"/>
      <c r="I2495" s="96"/>
      <c r="J2495" s="386"/>
      <c r="K2495" s="386"/>
      <c r="L2495" s="388"/>
    </row>
    <row r="2496" spans="1:12" x14ac:dyDescent="0.25">
      <c r="A2496" s="386"/>
      <c r="B2496" s="96"/>
      <c r="C2496" s="96"/>
      <c r="D2496" s="96"/>
      <c r="E2496" s="96"/>
      <c r="F2496" s="96"/>
      <c r="G2496" s="315"/>
      <c r="H2496" s="96"/>
      <c r="I2496" s="96"/>
      <c r="J2496" s="386"/>
      <c r="K2496" s="386"/>
      <c r="L2496" s="388"/>
    </row>
    <row r="2497" spans="1:12" x14ac:dyDescent="0.25">
      <c r="A2497" s="386"/>
      <c r="B2497" s="96"/>
      <c r="C2497" s="96"/>
      <c r="D2497" s="96"/>
      <c r="E2497" s="96"/>
      <c r="F2497" s="96"/>
      <c r="G2497" s="315"/>
      <c r="H2497" s="96"/>
      <c r="I2497" s="96"/>
      <c r="J2497" s="386"/>
      <c r="K2497" s="386"/>
      <c r="L2497" s="388"/>
    </row>
    <row r="2498" spans="1:12" x14ac:dyDescent="0.25">
      <c r="A2498" s="386"/>
      <c r="B2498" s="96"/>
      <c r="C2498" s="96"/>
      <c r="D2498" s="96"/>
      <c r="E2498" s="96"/>
      <c r="F2498" s="96"/>
      <c r="G2498" s="315"/>
      <c r="H2498" s="96"/>
      <c r="I2498" s="96"/>
      <c r="J2498" s="386"/>
      <c r="K2498" s="386"/>
      <c r="L2498" s="388"/>
    </row>
    <row r="2499" spans="1:12" x14ac:dyDescent="0.25">
      <c r="A2499" s="386"/>
      <c r="B2499" s="96"/>
      <c r="C2499" s="96"/>
      <c r="D2499" s="96"/>
      <c r="E2499" s="96"/>
      <c r="F2499" s="96"/>
      <c r="G2499" s="315"/>
      <c r="H2499" s="96"/>
      <c r="I2499" s="96"/>
      <c r="J2499" s="386"/>
      <c r="K2499" s="386"/>
      <c r="L2499" s="388"/>
    </row>
    <row r="2500" spans="1:12" x14ac:dyDescent="0.25">
      <c r="A2500" s="386"/>
      <c r="B2500" s="96"/>
      <c r="C2500" s="96"/>
      <c r="D2500" s="96"/>
      <c r="E2500" s="96"/>
      <c r="F2500" s="96"/>
      <c r="G2500" s="315"/>
      <c r="H2500" s="96"/>
      <c r="I2500" s="96"/>
      <c r="J2500" s="386"/>
      <c r="K2500" s="386"/>
      <c r="L2500" s="388"/>
    </row>
    <row r="2501" spans="1:12" x14ac:dyDescent="0.25">
      <c r="A2501" s="386"/>
      <c r="B2501" s="96"/>
      <c r="C2501" s="96"/>
      <c r="D2501" s="96"/>
      <c r="E2501" s="96"/>
      <c r="F2501" s="96"/>
      <c r="G2501" s="315"/>
      <c r="H2501" s="96"/>
      <c r="I2501" s="96"/>
      <c r="J2501" s="386"/>
      <c r="K2501" s="386"/>
      <c r="L2501" s="388"/>
    </row>
    <row r="2502" spans="1:12" x14ac:dyDescent="0.25">
      <c r="A2502" s="386"/>
      <c r="B2502" s="96"/>
      <c r="C2502" s="96"/>
      <c r="D2502" s="96"/>
      <c r="E2502" s="96"/>
      <c r="F2502" s="96"/>
      <c r="G2502" s="315"/>
      <c r="H2502" s="96"/>
      <c r="I2502" s="96"/>
      <c r="J2502" s="386"/>
      <c r="K2502" s="386"/>
      <c r="L2502" s="388"/>
    </row>
    <row r="2503" spans="1:12" x14ac:dyDescent="0.25">
      <c r="A2503" s="386"/>
      <c r="B2503" s="96"/>
      <c r="C2503" s="96"/>
      <c r="D2503" s="96"/>
      <c r="E2503" s="96"/>
      <c r="F2503" s="96"/>
      <c r="G2503" s="315"/>
      <c r="H2503" s="96"/>
      <c r="I2503" s="96"/>
      <c r="J2503" s="386"/>
      <c r="K2503" s="386"/>
      <c r="L2503" s="388"/>
    </row>
    <row r="2504" spans="1:12" x14ac:dyDescent="0.25">
      <c r="A2504" s="386"/>
      <c r="B2504" s="96"/>
      <c r="C2504" s="96"/>
      <c r="D2504" s="96"/>
      <c r="E2504" s="96"/>
      <c r="F2504" s="96"/>
      <c r="G2504" s="315"/>
      <c r="H2504" s="96"/>
      <c r="I2504" s="96"/>
      <c r="J2504" s="386"/>
      <c r="K2504" s="386"/>
      <c r="L2504" s="388"/>
    </row>
    <row r="2505" spans="1:12" x14ac:dyDescent="0.25">
      <c r="A2505" s="386"/>
      <c r="B2505" s="96"/>
      <c r="C2505" s="96"/>
      <c r="D2505" s="96"/>
      <c r="E2505" s="96"/>
      <c r="F2505" s="96"/>
      <c r="G2505" s="315"/>
      <c r="H2505" s="96"/>
      <c r="I2505" s="96"/>
      <c r="J2505" s="386"/>
      <c r="K2505" s="386"/>
      <c r="L2505" s="388"/>
    </row>
    <row r="2506" spans="1:12" x14ac:dyDescent="0.25">
      <c r="A2506" s="386"/>
      <c r="B2506" s="96"/>
      <c r="C2506" s="96"/>
      <c r="D2506" s="96"/>
      <c r="E2506" s="96"/>
      <c r="F2506" s="96"/>
      <c r="G2506" s="315"/>
      <c r="H2506" s="96"/>
      <c r="I2506" s="96"/>
      <c r="J2506" s="386"/>
      <c r="K2506" s="386"/>
      <c r="L2506" s="388"/>
    </row>
    <row r="2507" spans="1:12" x14ac:dyDescent="0.25">
      <c r="A2507" s="386"/>
      <c r="B2507" s="96"/>
      <c r="C2507" s="96"/>
      <c r="D2507" s="96"/>
      <c r="E2507" s="96"/>
      <c r="F2507" s="96"/>
      <c r="G2507" s="315"/>
      <c r="H2507" s="96"/>
      <c r="I2507" s="96"/>
      <c r="J2507" s="386"/>
      <c r="K2507" s="386"/>
      <c r="L2507" s="388"/>
    </row>
    <row r="2508" spans="1:12" x14ac:dyDescent="0.25">
      <c r="A2508" s="386"/>
      <c r="B2508" s="96"/>
      <c r="C2508" s="96"/>
      <c r="D2508" s="96"/>
      <c r="E2508" s="96"/>
      <c r="F2508" s="96"/>
      <c r="G2508" s="315"/>
      <c r="H2508" s="96"/>
      <c r="I2508" s="96"/>
      <c r="J2508" s="386"/>
      <c r="K2508" s="386"/>
      <c r="L2508" s="388"/>
    </row>
    <row r="2509" spans="1:12" x14ac:dyDescent="0.25">
      <c r="A2509" s="386"/>
      <c r="B2509" s="96"/>
      <c r="C2509" s="96"/>
      <c r="D2509" s="96"/>
      <c r="E2509" s="96"/>
      <c r="F2509" s="96"/>
      <c r="G2509" s="315"/>
      <c r="H2509" s="96"/>
      <c r="I2509" s="96"/>
      <c r="J2509" s="386"/>
      <c r="K2509" s="386"/>
      <c r="L2509" s="388"/>
    </row>
    <row r="2510" spans="1:12" x14ac:dyDescent="0.25">
      <c r="A2510" s="386"/>
      <c r="B2510" s="96"/>
      <c r="C2510" s="96"/>
      <c r="D2510" s="96"/>
      <c r="E2510" s="96"/>
      <c r="F2510" s="96"/>
      <c r="G2510" s="315"/>
      <c r="H2510" s="96"/>
      <c r="I2510" s="96"/>
      <c r="J2510" s="386"/>
      <c r="K2510" s="386"/>
      <c r="L2510" s="388"/>
    </row>
    <row r="2511" spans="1:12" x14ac:dyDescent="0.25">
      <c r="A2511" s="386"/>
      <c r="B2511" s="96"/>
      <c r="C2511" s="96"/>
      <c r="D2511" s="96"/>
      <c r="E2511" s="96"/>
      <c r="F2511" s="96"/>
      <c r="G2511" s="315"/>
      <c r="H2511" s="96"/>
      <c r="I2511" s="96"/>
      <c r="J2511" s="386"/>
      <c r="K2511" s="386"/>
      <c r="L2511" s="388"/>
    </row>
    <row r="2512" spans="1:12" x14ac:dyDescent="0.25">
      <c r="A2512" s="386"/>
      <c r="B2512" s="96"/>
      <c r="C2512" s="96"/>
      <c r="D2512" s="96"/>
      <c r="E2512" s="96"/>
      <c r="F2512" s="96"/>
      <c r="G2512" s="315"/>
      <c r="H2512" s="96"/>
      <c r="I2512" s="96"/>
      <c r="J2512" s="386"/>
      <c r="K2512" s="386"/>
      <c r="L2512" s="388"/>
    </row>
    <row r="2513" spans="1:12" x14ac:dyDescent="0.25">
      <c r="A2513" s="386"/>
      <c r="B2513" s="96"/>
      <c r="C2513" s="96"/>
      <c r="D2513" s="96"/>
      <c r="E2513" s="96"/>
      <c r="F2513" s="96"/>
      <c r="G2513" s="315"/>
      <c r="H2513" s="96"/>
      <c r="I2513" s="96"/>
      <c r="J2513" s="386"/>
      <c r="K2513" s="386"/>
      <c r="L2513" s="388"/>
    </row>
    <row r="2514" spans="1:12" x14ac:dyDescent="0.25">
      <c r="A2514" s="386"/>
      <c r="B2514" s="96"/>
      <c r="C2514" s="96"/>
      <c r="D2514" s="96"/>
      <c r="E2514" s="96"/>
      <c r="F2514" s="96"/>
      <c r="G2514" s="315"/>
      <c r="H2514" s="96"/>
      <c r="I2514" s="96"/>
      <c r="J2514" s="386"/>
      <c r="K2514" s="386"/>
      <c r="L2514" s="388"/>
    </row>
    <row r="2515" spans="1:12" x14ac:dyDescent="0.25">
      <c r="A2515" s="386"/>
      <c r="B2515" s="96"/>
      <c r="C2515" s="96"/>
      <c r="D2515" s="96"/>
      <c r="E2515" s="96"/>
      <c r="F2515" s="96"/>
      <c r="G2515" s="315"/>
      <c r="H2515" s="96"/>
      <c r="I2515" s="96"/>
      <c r="J2515" s="386"/>
      <c r="K2515" s="386"/>
      <c r="L2515" s="388"/>
    </row>
    <row r="2516" spans="1:12" x14ac:dyDescent="0.25">
      <c r="A2516" s="386"/>
      <c r="B2516" s="96"/>
      <c r="C2516" s="96"/>
      <c r="D2516" s="96"/>
      <c r="E2516" s="96"/>
      <c r="F2516" s="96"/>
      <c r="G2516" s="315"/>
      <c r="H2516" s="96"/>
      <c r="I2516" s="96"/>
      <c r="J2516" s="386"/>
      <c r="K2516" s="386"/>
      <c r="L2516" s="388"/>
    </row>
    <row r="2517" spans="1:12" x14ac:dyDescent="0.25">
      <c r="A2517" s="386"/>
      <c r="B2517" s="96"/>
      <c r="C2517" s="96"/>
      <c r="D2517" s="96"/>
      <c r="E2517" s="96"/>
      <c r="F2517" s="96"/>
      <c r="G2517" s="315"/>
      <c r="H2517" s="96"/>
      <c r="I2517" s="96"/>
      <c r="J2517" s="386"/>
      <c r="K2517" s="386"/>
      <c r="L2517" s="388"/>
    </row>
    <row r="2518" spans="1:12" x14ac:dyDescent="0.25">
      <c r="A2518" s="386"/>
      <c r="B2518" s="96"/>
      <c r="C2518" s="96"/>
      <c r="D2518" s="96"/>
      <c r="E2518" s="96"/>
      <c r="F2518" s="96"/>
      <c r="G2518" s="315"/>
      <c r="H2518" s="96"/>
      <c r="I2518" s="96"/>
      <c r="J2518" s="386"/>
      <c r="K2518" s="386"/>
      <c r="L2518" s="388"/>
    </row>
    <row r="2519" spans="1:12" x14ac:dyDescent="0.25">
      <c r="A2519" s="386"/>
      <c r="B2519" s="96"/>
      <c r="C2519" s="96"/>
      <c r="D2519" s="96"/>
      <c r="E2519" s="96"/>
      <c r="F2519" s="96"/>
      <c r="G2519" s="315"/>
      <c r="H2519" s="96"/>
      <c r="I2519" s="96"/>
      <c r="J2519" s="386"/>
      <c r="K2519" s="386"/>
      <c r="L2519" s="388"/>
    </row>
    <row r="2520" spans="1:12" x14ac:dyDescent="0.25">
      <c r="A2520" s="386"/>
      <c r="B2520" s="96"/>
      <c r="C2520" s="96"/>
      <c r="D2520" s="96"/>
      <c r="E2520" s="96"/>
      <c r="F2520" s="96"/>
      <c r="G2520" s="315"/>
      <c r="H2520" s="96"/>
      <c r="I2520" s="96"/>
      <c r="J2520" s="386"/>
      <c r="K2520" s="386"/>
      <c r="L2520" s="388"/>
    </row>
    <row r="2521" spans="1:12" x14ac:dyDescent="0.25">
      <c r="A2521" s="386"/>
      <c r="B2521" s="96"/>
      <c r="C2521" s="96"/>
      <c r="D2521" s="96"/>
      <c r="E2521" s="96"/>
      <c r="F2521" s="96"/>
      <c r="G2521" s="315"/>
      <c r="H2521" s="96"/>
      <c r="I2521" s="96"/>
      <c r="J2521" s="386"/>
      <c r="K2521" s="386"/>
      <c r="L2521" s="388"/>
    </row>
    <row r="2522" spans="1:12" x14ac:dyDescent="0.25">
      <c r="A2522" s="386"/>
      <c r="B2522" s="96"/>
      <c r="C2522" s="96"/>
      <c r="D2522" s="96"/>
      <c r="E2522" s="96"/>
      <c r="F2522" s="96"/>
      <c r="G2522" s="315"/>
      <c r="H2522" s="96"/>
      <c r="I2522" s="96"/>
      <c r="J2522" s="386"/>
      <c r="K2522" s="386"/>
      <c r="L2522" s="388"/>
    </row>
    <row r="2523" spans="1:12" x14ac:dyDescent="0.25">
      <c r="A2523" s="386"/>
      <c r="B2523" s="96"/>
      <c r="C2523" s="96"/>
      <c r="D2523" s="96"/>
      <c r="E2523" s="96"/>
      <c r="F2523" s="96"/>
      <c r="G2523" s="315"/>
      <c r="H2523" s="96"/>
      <c r="I2523" s="96"/>
      <c r="J2523" s="386"/>
      <c r="K2523" s="386"/>
      <c r="L2523" s="388"/>
    </row>
    <row r="2524" spans="1:12" x14ac:dyDescent="0.25">
      <c r="A2524" s="386"/>
      <c r="B2524" s="96"/>
      <c r="C2524" s="96"/>
      <c r="D2524" s="96"/>
      <c r="E2524" s="96"/>
      <c r="F2524" s="96"/>
      <c r="G2524" s="315"/>
      <c r="H2524" s="96"/>
      <c r="I2524" s="96"/>
      <c r="J2524" s="386"/>
      <c r="K2524" s="386"/>
      <c r="L2524" s="388"/>
    </row>
    <row r="2525" spans="1:12" x14ac:dyDescent="0.25">
      <c r="A2525" s="386"/>
      <c r="B2525" s="96"/>
      <c r="C2525" s="96"/>
      <c r="D2525" s="96"/>
      <c r="E2525" s="96"/>
      <c r="F2525" s="96"/>
      <c r="G2525" s="315"/>
      <c r="H2525" s="96"/>
      <c r="I2525" s="96"/>
      <c r="J2525" s="386"/>
      <c r="K2525" s="386"/>
      <c r="L2525" s="388"/>
    </row>
    <row r="2526" spans="1:12" x14ac:dyDescent="0.25">
      <c r="A2526" s="386"/>
      <c r="B2526" s="96"/>
      <c r="C2526" s="96"/>
      <c r="D2526" s="96"/>
      <c r="E2526" s="96"/>
      <c r="F2526" s="96"/>
      <c r="G2526" s="315"/>
      <c r="H2526" s="96"/>
      <c r="I2526" s="96"/>
      <c r="J2526" s="386"/>
      <c r="K2526" s="386"/>
      <c r="L2526" s="388"/>
    </row>
    <row r="2527" spans="1:12" x14ac:dyDescent="0.25">
      <c r="A2527" s="386"/>
      <c r="B2527" s="96"/>
      <c r="C2527" s="96"/>
      <c r="D2527" s="96"/>
      <c r="E2527" s="96"/>
      <c r="F2527" s="96"/>
      <c r="G2527" s="315"/>
      <c r="H2527" s="96"/>
      <c r="I2527" s="96"/>
      <c r="J2527" s="386"/>
      <c r="K2527" s="386"/>
      <c r="L2527" s="388"/>
    </row>
    <row r="2528" spans="1:12" x14ac:dyDescent="0.25">
      <c r="A2528" s="386"/>
      <c r="B2528" s="96"/>
      <c r="C2528" s="96"/>
      <c r="D2528" s="96"/>
      <c r="E2528" s="96"/>
      <c r="F2528" s="96"/>
      <c r="G2528" s="315"/>
      <c r="H2528" s="96"/>
      <c r="I2528" s="96"/>
      <c r="J2528" s="386"/>
      <c r="K2528" s="386"/>
      <c r="L2528" s="388"/>
    </row>
    <row r="2529" spans="1:12" x14ac:dyDescent="0.25">
      <c r="A2529" s="386"/>
      <c r="B2529" s="96"/>
      <c r="C2529" s="96"/>
      <c r="D2529" s="96"/>
      <c r="E2529" s="96"/>
      <c r="F2529" s="96"/>
      <c r="G2529" s="315"/>
      <c r="H2529" s="96"/>
      <c r="I2529" s="96"/>
      <c r="J2529" s="386"/>
      <c r="K2529" s="386"/>
      <c r="L2529" s="388"/>
    </row>
    <row r="2530" spans="1:12" x14ac:dyDescent="0.25">
      <c r="A2530" s="386"/>
      <c r="B2530" s="96"/>
      <c r="C2530" s="96"/>
      <c r="D2530" s="96"/>
      <c r="E2530" s="96"/>
      <c r="F2530" s="96"/>
      <c r="G2530" s="315"/>
      <c r="H2530" s="96"/>
      <c r="I2530" s="96"/>
      <c r="J2530" s="386"/>
      <c r="K2530" s="386"/>
      <c r="L2530" s="388"/>
    </row>
    <row r="2531" spans="1:12" x14ac:dyDescent="0.25">
      <c r="A2531" s="386"/>
      <c r="B2531" s="96"/>
      <c r="C2531" s="96"/>
      <c r="D2531" s="96"/>
      <c r="E2531" s="96"/>
      <c r="F2531" s="96"/>
      <c r="G2531" s="315"/>
      <c r="H2531" s="96"/>
      <c r="I2531" s="96"/>
      <c r="J2531" s="386"/>
      <c r="K2531" s="386"/>
      <c r="L2531" s="388"/>
    </row>
    <row r="2532" spans="1:12" x14ac:dyDescent="0.25">
      <c r="A2532" s="386"/>
      <c r="B2532" s="96"/>
      <c r="C2532" s="96"/>
      <c r="D2532" s="96"/>
      <c r="E2532" s="96"/>
      <c r="F2532" s="96"/>
      <c r="G2532" s="315"/>
      <c r="H2532" s="96"/>
      <c r="I2532" s="96"/>
      <c r="J2532" s="386"/>
      <c r="K2532" s="386"/>
      <c r="L2532" s="388"/>
    </row>
    <row r="2533" spans="1:12" x14ac:dyDescent="0.25">
      <c r="A2533" s="386"/>
      <c r="B2533" s="96"/>
      <c r="C2533" s="96"/>
      <c r="D2533" s="96"/>
      <c r="E2533" s="96"/>
      <c r="F2533" s="96"/>
      <c r="G2533" s="315"/>
      <c r="H2533" s="96"/>
      <c r="I2533" s="96"/>
      <c r="J2533" s="386"/>
      <c r="K2533" s="386"/>
      <c r="L2533" s="388"/>
    </row>
    <row r="2534" spans="1:12" x14ac:dyDescent="0.25">
      <c r="A2534" s="386"/>
      <c r="B2534" s="96"/>
      <c r="C2534" s="96"/>
      <c r="D2534" s="96"/>
      <c r="E2534" s="96"/>
      <c r="F2534" s="96"/>
      <c r="G2534" s="315"/>
      <c r="H2534" s="96"/>
      <c r="I2534" s="96"/>
      <c r="J2534" s="386"/>
      <c r="K2534" s="386"/>
      <c r="L2534" s="388"/>
    </row>
    <row r="2535" spans="1:12" x14ac:dyDescent="0.25">
      <c r="A2535" s="386"/>
      <c r="B2535" s="96"/>
      <c r="C2535" s="96"/>
      <c r="D2535" s="96"/>
      <c r="E2535" s="96"/>
      <c r="F2535" s="96"/>
      <c r="G2535" s="315"/>
      <c r="H2535" s="96"/>
      <c r="I2535" s="96"/>
      <c r="J2535" s="386"/>
      <c r="K2535" s="386"/>
      <c r="L2535" s="388"/>
    </row>
    <row r="2536" spans="1:12" x14ac:dyDescent="0.25">
      <c r="A2536" s="386"/>
      <c r="B2536" s="96"/>
      <c r="C2536" s="96"/>
      <c r="D2536" s="96"/>
      <c r="E2536" s="96"/>
      <c r="F2536" s="96"/>
      <c r="G2536" s="315"/>
      <c r="H2536" s="96"/>
      <c r="I2536" s="96"/>
      <c r="J2536" s="386"/>
      <c r="K2536" s="386"/>
      <c r="L2536" s="388"/>
    </row>
    <row r="2537" spans="1:12" x14ac:dyDescent="0.25">
      <c r="A2537" s="386"/>
      <c r="B2537" s="96"/>
      <c r="C2537" s="96"/>
      <c r="D2537" s="96"/>
      <c r="E2537" s="96"/>
      <c r="F2537" s="96"/>
      <c r="G2537" s="315"/>
      <c r="H2537" s="96"/>
      <c r="I2537" s="96"/>
      <c r="J2537" s="386"/>
      <c r="K2537" s="386"/>
      <c r="L2537" s="388"/>
    </row>
    <row r="2538" spans="1:12" x14ac:dyDescent="0.25">
      <c r="A2538" s="386"/>
      <c r="B2538" s="96"/>
      <c r="C2538" s="96"/>
      <c r="D2538" s="96"/>
      <c r="E2538" s="96"/>
      <c r="F2538" s="96"/>
      <c r="G2538" s="315"/>
      <c r="H2538" s="96"/>
      <c r="I2538" s="96"/>
      <c r="J2538" s="386"/>
      <c r="K2538" s="386"/>
      <c r="L2538" s="388"/>
    </row>
    <row r="2539" spans="1:12" x14ac:dyDescent="0.25">
      <c r="A2539" s="386"/>
      <c r="B2539" s="96"/>
      <c r="C2539" s="96"/>
      <c r="D2539" s="96"/>
      <c r="E2539" s="96"/>
      <c r="F2539" s="96"/>
      <c r="G2539" s="315"/>
      <c r="H2539" s="96"/>
      <c r="I2539" s="96"/>
      <c r="J2539" s="386"/>
      <c r="K2539" s="386"/>
      <c r="L2539" s="388"/>
    </row>
    <row r="2540" spans="1:12" x14ac:dyDescent="0.25">
      <c r="A2540" s="386"/>
      <c r="B2540" s="96"/>
      <c r="C2540" s="96"/>
      <c r="D2540" s="96"/>
      <c r="E2540" s="96"/>
      <c r="F2540" s="96"/>
      <c r="G2540" s="315"/>
      <c r="H2540" s="96"/>
      <c r="I2540" s="96"/>
      <c r="J2540" s="386"/>
      <c r="K2540" s="386"/>
      <c r="L2540" s="388"/>
    </row>
    <row r="2541" spans="1:12" x14ac:dyDescent="0.25">
      <c r="A2541" s="386"/>
      <c r="B2541" s="96"/>
      <c r="C2541" s="96"/>
      <c r="D2541" s="96"/>
      <c r="E2541" s="96"/>
      <c r="F2541" s="96"/>
      <c r="G2541" s="315"/>
      <c r="H2541" s="96"/>
      <c r="I2541" s="96"/>
      <c r="J2541" s="386"/>
      <c r="K2541" s="386"/>
      <c r="L2541" s="388"/>
    </row>
    <row r="2542" spans="1:12" x14ac:dyDescent="0.25">
      <c r="A2542" s="386"/>
      <c r="B2542" s="386"/>
      <c r="C2542" s="96"/>
      <c r="D2542" s="96"/>
      <c r="E2542" s="96"/>
      <c r="F2542" s="96"/>
      <c r="G2542" s="315"/>
      <c r="H2542" s="96"/>
      <c r="I2542" s="96"/>
      <c r="J2542" s="386"/>
      <c r="K2542" s="386"/>
      <c r="L2542" s="388"/>
    </row>
    <row r="2543" spans="1:12" x14ac:dyDescent="0.25">
      <c r="A2543" s="386"/>
      <c r="B2543" s="386"/>
      <c r="C2543" s="96"/>
      <c r="D2543" s="96"/>
      <c r="E2543" s="96"/>
      <c r="F2543" s="96"/>
      <c r="G2543" s="315"/>
      <c r="H2543" s="96"/>
      <c r="I2543" s="96"/>
      <c r="J2543" s="386"/>
      <c r="K2543" s="386"/>
      <c r="L2543" s="388"/>
    </row>
    <row r="2544" spans="1:12" x14ac:dyDescent="0.25">
      <c r="A2544" s="386"/>
      <c r="B2544" s="386"/>
      <c r="C2544" s="96"/>
      <c r="D2544" s="96"/>
      <c r="E2544" s="96"/>
      <c r="F2544" s="96"/>
      <c r="G2544" s="315"/>
      <c r="H2544" s="96"/>
      <c r="I2544" s="96"/>
      <c r="J2544" s="386"/>
      <c r="K2544" s="386"/>
      <c r="L2544" s="388"/>
    </row>
    <row r="2545" spans="1:12" x14ac:dyDescent="0.25">
      <c r="A2545" s="311"/>
      <c r="B2545" s="311"/>
      <c r="C2545" s="38"/>
      <c r="D2545" s="34"/>
      <c r="E2545" s="38"/>
      <c r="F2545" s="34"/>
      <c r="G2545" s="383"/>
      <c r="H2545" s="34"/>
      <c r="I2545" s="34"/>
      <c r="J2545" s="311"/>
      <c r="K2545" s="311"/>
      <c r="L2545" s="384"/>
    </row>
    <row r="2546" spans="1:12" x14ac:dyDescent="0.25">
      <c r="J2546" s="579" t="s">
        <v>24</v>
      </c>
      <c r="K2546" s="579"/>
      <c r="L2546" s="385">
        <f>SUM(L9:L2312)</f>
        <v>5480880.898000001</v>
      </c>
    </row>
  </sheetData>
  <autoFilter ref="A8:L2424" xr:uid="{00000000-0001-0000-0C00-000000000000}">
    <filterColumn colId="9" showButton="0"/>
  </autoFilter>
  <mergeCells count="7">
    <mergeCell ref="J2546:K2546"/>
    <mergeCell ref="J8:K8"/>
    <mergeCell ref="A2:L2"/>
    <mergeCell ref="A3:L3"/>
    <mergeCell ref="A6:L6"/>
    <mergeCell ref="B4:L4"/>
    <mergeCell ref="B5:L5"/>
  </mergeCells>
  <phoneticPr fontId="7" type="noConversion"/>
  <printOptions horizontalCentered="1"/>
  <pageMargins left="0.23622047244094491" right="0.23622047244094491" top="0.11811023622047245" bottom="0.15748031496062992" header="0.11811023622047245" footer="0.15748031496062992"/>
  <pageSetup scale="51" fitToHeight="5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12</vt:i4>
      </vt:variant>
    </vt:vector>
  </HeadingPairs>
  <TitlesOfParts>
    <vt:vector size="27" baseType="lpstr">
      <vt:lpstr>1231</vt:lpstr>
      <vt:lpstr>1241-1 y -2</vt:lpstr>
      <vt:lpstr>1241-3</vt:lpstr>
      <vt:lpstr>1242</vt:lpstr>
      <vt:lpstr>1241-9</vt:lpstr>
      <vt:lpstr>1243</vt:lpstr>
      <vt:lpstr>1244</vt:lpstr>
      <vt:lpstr>ACLARACION INCONSISTENCIA</vt:lpstr>
      <vt:lpstr>Hoja1</vt:lpstr>
      <vt:lpstr>1245</vt:lpstr>
      <vt:lpstr>1246</vt:lpstr>
      <vt:lpstr>1251</vt:lpstr>
      <vt:lpstr>1254</vt:lpstr>
      <vt:lpstr>1259</vt:lpstr>
      <vt:lpstr>CONTROL INTERNO</vt:lpstr>
      <vt:lpstr>'1231'!Área_de_impresión</vt:lpstr>
      <vt:lpstr>'1241-1 y -2'!Área_de_impresión</vt:lpstr>
      <vt:lpstr>'1241-9'!Área_de_impresión</vt:lpstr>
      <vt:lpstr>'1242'!Área_de_impresión</vt:lpstr>
      <vt:lpstr>'1243'!Área_de_impresión</vt:lpstr>
      <vt:lpstr>'1244'!Área_de_impresión</vt:lpstr>
      <vt:lpstr>'1245'!Área_de_impresión</vt:lpstr>
      <vt:lpstr>'1246'!Área_de_impresión</vt:lpstr>
      <vt:lpstr>'1251'!Área_de_impresión</vt:lpstr>
      <vt:lpstr>'1254'!Área_de_impresión</vt:lpstr>
      <vt:lpstr>'1259'!Área_de_impresión</vt:lpstr>
      <vt:lpstr>'CONTROL INTERNO'!Área_de_impresión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Araceli Viramontes</dc:creator>
  <cp:lastModifiedBy>DIANA</cp:lastModifiedBy>
  <cp:lastPrinted>2025-08-21T17:51:20Z</cp:lastPrinted>
  <dcterms:created xsi:type="dcterms:W3CDTF">2016-02-09T20:11:29Z</dcterms:created>
  <dcterms:modified xsi:type="dcterms:W3CDTF">2026-08-05T22:43:06Z</dcterms:modified>
</cp:coreProperties>
</file>